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<sst xmlns="http://schemas.openxmlformats.org/spreadsheetml/2006/main" count="63603" uniqueCount="8402">
  <si>
    <t xml:space="preserve">Province_Territory</t>
  </si>
  <si>
    <t xml:space="preserve">Province_Territoire</t>
  </si>
  <si>
    <t xml:space="preserve">Project Name</t>
  </si>
  <si>
    <t xml:space="preserve">Total Project Capacity (MW)</t>
  </si>
  <si>
    <t xml:space="preserve">Turbine Identifier</t>
  </si>
  <si>
    <t xml:space="preserve">Turbine Number</t>
  </si>
  <si>
    <t xml:space="preserve">Turbine Number in Project</t>
  </si>
  <si>
    <t xml:space="preserve">Turbine Rated Capacity (kW)</t>
  </si>
  <si>
    <t xml:space="preserve">Rotor Diameter (m)</t>
  </si>
  <si>
    <t xml:space="preserve">Hub Height (m)</t>
  </si>
  <si>
    <t xml:space="preserve">Manufacturer</t>
  </si>
  <si>
    <t xml:space="preserve">Model</t>
  </si>
  <si>
    <t xml:space="preserve">Commissioning</t>
  </si>
  <si>
    <t xml:space="preserve">Latitude</t>
  </si>
  <si>
    <t xml:space="preserve">Longitude</t>
  </si>
  <si>
    <t xml:space="preserve">Notes</t>
  </si>
  <si>
    <t xml:space="preserve">Data Sources</t>
  </si>
  <si>
    <t xml:space="preserve">Basemap</t>
  </si>
  <si>
    <t xml:space="preserve">Alberta</t>
  </si>
  <si>
    <t xml:space="preserve">Ardenville Wind Farm</t>
  </si>
  <si>
    <t xml:space="preserve">AWF1</t>
  </si>
  <si>
    <t xml:space="preserve">Vestas</t>
  </si>
  <si>
    <t xml:space="preserve">V90-3.0</t>
  </si>
  <si>
    <t xml:space="preserve">[12], [14]</t>
  </si>
  <si>
    <t xml:space="preserve">ESRI</t>
  </si>
  <si>
    <t xml:space="preserve">AWF2</t>
  </si>
  <si>
    <t xml:space="preserve">AWF3</t>
  </si>
  <si>
    <t xml:space="preserve">AWF4</t>
  </si>
  <si>
    <t xml:space="preserve">AWF5</t>
  </si>
  <si>
    <t xml:space="preserve">AWF6</t>
  </si>
  <si>
    <t xml:space="preserve">AWF7</t>
  </si>
  <si>
    <t xml:space="preserve">AWF8</t>
  </si>
  <si>
    <t xml:space="preserve">AWF9</t>
  </si>
  <si>
    <t xml:space="preserve">AWF10</t>
  </si>
  <si>
    <t xml:space="preserve">AWF11</t>
  </si>
  <si>
    <t xml:space="preserve">AWF12</t>
  </si>
  <si>
    <t xml:space="preserve">AWF13</t>
  </si>
  <si>
    <t xml:space="preserve">AWF14</t>
  </si>
  <si>
    <t xml:space="preserve">AWF15</t>
  </si>
  <si>
    <t xml:space="preserve">AWF16</t>
  </si>
  <si>
    <t xml:space="preserve">AWF17</t>
  </si>
  <si>
    <t xml:space="preserve">AWF18</t>
  </si>
  <si>
    <t xml:space="preserve">AWF19</t>
  </si>
  <si>
    <t xml:space="preserve">AWF20</t>
  </si>
  <si>
    <t xml:space="preserve">AWF21</t>
  </si>
  <si>
    <t xml:space="preserve">AWF22</t>
  </si>
  <si>
    <t xml:space="preserve">AWF23</t>
  </si>
  <si>
    <t xml:space="preserve">Blackspring Ridge Wind</t>
  </si>
  <si>
    <t xml:space="preserve">BRW1</t>
  </si>
  <si>
    <t xml:space="preserve">V100-1.8</t>
  </si>
  <si>
    <t xml:space="preserve">[44], [45], [46]</t>
  </si>
  <si>
    <t xml:space="preserve">BRW2</t>
  </si>
  <si>
    <t xml:space="preserve">BRW3</t>
  </si>
  <si>
    <t xml:space="preserve">BRW4</t>
  </si>
  <si>
    <t xml:space="preserve">BRW5</t>
  </si>
  <si>
    <t xml:space="preserve">BRW6</t>
  </si>
  <si>
    <t xml:space="preserve">BRW7</t>
  </si>
  <si>
    <t xml:space="preserve">BRW8</t>
  </si>
  <si>
    <t xml:space="preserve">BRW9</t>
  </si>
  <si>
    <t xml:space="preserve">BRW10</t>
  </si>
  <si>
    <t xml:space="preserve">BRW11</t>
  </si>
  <si>
    <t xml:space="preserve">BRW12</t>
  </si>
  <si>
    <t xml:space="preserve">BRW13</t>
  </si>
  <si>
    <t xml:space="preserve">BRW14</t>
  </si>
  <si>
    <t xml:space="preserve">BRW15</t>
  </si>
  <si>
    <t xml:space="preserve">BRW16</t>
  </si>
  <si>
    <t xml:space="preserve">BRW17</t>
  </si>
  <si>
    <t xml:space="preserve">BRW18</t>
  </si>
  <si>
    <t xml:space="preserve">BRW19</t>
  </si>
  <si>
    <t xml:space="preserve">BRW20</t>
  </si>
  <si>
    <t xml:space="preserve">BRW21</t>
  </si>
  <si>
    <t xml:space="preserve">BRW22</t>
  </si>
  <si>
    <t xml:space="preserve">BRW23</t>
  </si>
  <si>
    <t xml:space="preserve">BRW24</t>
  </si>
  <si>
    <t xml:space="preserve">BRW25</t>
  </si>
  <si>
    <t xml:space="preserve">BRW26</t>
  </si>
  <si>
    <t xml:space="preserve">BRW27</t>
  </si>
  <si>
    <t xml:space="preserve">BRW28</t>
  </si>
  <si>
    <t xml:space="preserve">BRW29</t>
  </si>
  <si>
    <t xml:space="preserve">BRW30</t>
  </si>
  <si>
    <t xml:space="preserve">BRW31</t>
  </si>
  <si>
    <t xml:space="preserve">BRW32</t>
  </si>
  <si>
    <t xml:space="preserve">BRW33</t>
  </si>
  <si>
    <t xml:space="preserve">BRW34</t>
  </si>
  <si>
    <t xml:space="preserve">BRW35</t>
  </si>
  <si>
    <t xml:space="preserve">BRW36</t>
  </si>
  <si>
    <t xml:space="preserve">BRW37</t>
  </si>
  <si>
    <t xml:space="preserve">BRW38</t>
  </si>
  <si>
    <t xml:space="preserve">BRW39</t>
  </si>
  <si>
    <t xml:space="preserve">BRW40</t>
  </si>
  <si>
    <t xml:space="preserve">BRW41</t>
  </si>
  <si>
    <t xml:space="preserve">BRW42</t>
  </si>
  <si>
    <t xml:space="preserve">BRW43</t>
  </si>
  <si>
    <t xml:space="preserve">BRW44</t>
  </si>
  <si>
    <t xml:space="preserve">BRW45</t>
  </si>
  <si>
    <t xml:space="preserve">BRW46</t>
  </si>
  <si>
    <t xml:space="preserve">BRW47</t>
  </si>
  <si>
    <t xml:space="preserve">BRW48</t>
  </si>
  <si>
    <t xml:space="preserve">BRW49</t>
  </si>
  <si>
    <t xml:space="preserve">BRW50</t>
  </si>
  <si>
    <t xml:space="preserve">BRW51</t>
  </si>
  <si>
    <t xml:space="preserve">BRW52</t>
  </si>
  <si>
    <t xml:space="preserve">BRW53</t>
  </si>
  <si>
    <t xml:space="preserve">BRW54</t>
  </si>
  <si>
    <t xml:space="preserve">BRW55</t>
  </si>
  <si>
    <t xml:space="preserve">BRW56</t>
  </si>
  <si>
    <t xml:space="preserve">BRW57</t>
  </si>
  <si>
    <t xml:space="preserve">BRW58</t>
  </si>
  <si>
    <t xml:space="preserve">BRW59</t>
  </si>
  <si>
    <t xml:space="preserve">BRW60</t>
  </si>
  <si>
    <t xml:space="preserve">BRW61</t>
  </si>
  <si>
    <t xml:space="preserve">BRW62</t>
  </si>
  <si>
    <t xml:space="preserve">BRW63</t>
  </si>
  <si>
    <t xml:space="preserve">BRW64</t>
  </si>
  <si>
    <t xml:space="preserve">BRW65</t>
  </si>
  <si>
    <t xml:space="preserve">BRW66</t>
  </si>
  <si>
    <t xml:space="preserve">BRW67</t>
  </si>
  <si>
    <t xml:space="preserve">BRW68</t>
  </si>
  <si>
    <t xml:space="preserve">BRW69</t>
  </si>
  <si>
    <t xml:space="preserve">BRW70</t>
  </si>
  <si>
    <t xml:space="preserve">BRW71</t>
  </si>
  <si>
    <t xml:space="preserve">BRW72</t>
  </si>
  <si>
    <t xml:space="preserve">BRW73</t>
  </si>
  <si>
    <t xml:space="preserve">BRW74</t>
  </si>
  <si>
    <t xml:space="preserve">BRW75</t>
  </si>
  <si>
    <t xml:space="preserve">BRW76</t>
  </si>
  <si>
    <t xml:space="preserve">BRW77</t>
  </si>
  <si>
    <t xml:space="preserve">BRW78</t>
  </si>
  <si>
    <t xml:space="preserve">BRW79</t>
  </si>
  <si>
    <t xml:space="preserve">BRW80</t>
  </si>
  <si>
    <t xml:space="preserve">BRW81</t>
  </si>
  <si>
    <t xml:space="preserve">BRW82</t>
  </si>
  <si>
    <t xml:space="preserve">BRW83</t>
  </si>
  <si>
    <t xml:space="preserve">BRW84</t>
  </si>
  <si>
    <t xml:space="preserve">BRW85</t>
  </si>
  <si>
    <t xml:space="preserve">BRW86</t>
  </si>
  <si>
    <t xml:space="preserve">BRW87</t>
  </si>
  <si>
    <t xml:space="preserve">BRW88</t>
  </si>
  <si>
    <t xml:space="preserve">BRW89</t>
  </si>
  <si>
    <t xml:space="preserve">BRW90</t>
  </si>
  <si>
    <t xml:space="preserve">BRW91</t>
  </si>
  <si>
    <t xml:space="preserve">BRW92</t>
  </si>
  <si>
    <t xml:space="preserve">BRW93</t>
  </si>
  <si>
    <t xml:space="preserve">BRW94</t>
  </si>
  <si>
    <t xml:space="preserve">BRW95</t>
  </si>
  <si>
    <t xml:space="preserve">BRW96</t>
  </si>
  <si>
    <t xml:space="preserve">BRW97</t>
  </si>
  <si>
    <t xml:space="preserve">BRW98</t>
  </si>
  <si>
    <t xml:space="preserve">BRW99</t>
  </si>
  <si>
    <t xml:space="preserve">BRW100</t>
  </si>
  <si>
    <t xml:space="preserve">BRW101</t>
  </si>
  <si>
    <t xml:space="preserve">BRW102</t>
  </si>
  <si>
    <t xml:space="preserve">BRW103</t>
  </si>
  <si>
    <t xml:space="preserve">BRW104</t>
  </si>
  <si>
    <t xml:space="preserve">BRW105</t>
  </si>
  <si>
    <t xml:space="preserve">BRW106</t>
  </si>
  <si>
    <t xml:space="preserve">BRW107</t>
  </si>
  <si>
    <t xml:space="preserve">BRW108</t>
  </si>
  <si>
    <t xml:space="preserve">BRW109</t>
  </si>
  <si>
    <t xml:space="preserve">BRW110</t>
  </si>
  <si>
    <t xml:space="preserve">BRW111</t>
  </si>
  <si>
    <t xml:space="preserve">BRW112</t>
  </si>
  <si>
    <t xml:space="preserve">BRW113</t>
  </si>
  <si>
    <t xml:space="preserve">BRW114</t>
  </si>
  <si>
    <t xml:space="preserve">BRW115</t>
  </si>
  <si>
    <t xml:space="preserve">BRW116</t>
  </si>
  <si>
    <t xml:space="preserve">BRW117</t>
  </si>
  <si>
    <t xml:space="preserve">BRW118</t>
  </si>
  <si>
    <t xml:space="preserve">BRW119</t>
  </si>
  <si>
    <t xml:space="preserve">BRW120</t>
  </si>
  <si>
    <t xml:space="preserve">BRW121</t>
  </si>
  <si>
    <t xml:space="preserve">BRW122</t>
  </si>
  <si>
    <t xml:space="preserve">BRW123</t>
  </si>
  <si>
    <t xml:space="preserve">BRW124</t>
  </si>
  <si>
    <t xml:space="preserve">BRW125</t>
  </si>
  <si>
    <t xml:space="preserve">BRW126</t>
  </si>
  <si>
    <t xml:space="preserve">BRW127</t>
  </si>
  <si>
    <t xml:space="preserve">BRW128</t>
  </si>
  <si>
    <t xml:space="preserve">BRW129</t>
  </si>
  <si>
    <t xml:space="preserve">BRW130</t>
  </si>
  <si>
    <t xml:space="preserve">BRW131</t>
  </si>
  <si>
    <t xml:space="preserve">BRW132</t>
  </si>
  <si>
    <t xml:space="preserve">BRW133</t>
  </si>
  <si>
    <t xml:space="preserve">BRW134</t>
  </si>
  <si>
    <t xml:space="preserve">BRW135</t>
  </si>
  <si>
    <t xml:space="preserve">BRW136</t>
  </si>
  <si>
    <t xml:space="preserve">BRW137</t>
  </si>
  <si>
    <t xml:space="preserve">BRW138</t>
  </si>
  <si>
    <t xml:space="preserve">BRW139</t>
  </si>
  <si>
    <t xml:space="preserve">BRW140</t>
  </si>
  <si>
    <t xml:space="preserve">BRW141</t>
  </si>
  <si>
    <t xml:space="preserve">BRW142</t>
  </si>
  <si>
    <t xml:space="preserve">BRW143</t>
  </si>
  <si>
    <t xml:space="preserve">BRW144</t>
  </si>
  <si>
    <t xml:space="preserve">BRW145</t>
  </si>
  <si>
    <t xml:space="preserve">BRW146</t>
  </si>
  <si>
    <t xml:space="preserve">BRW147</t>
  </si>
  <si>
    <t xml:space="preserve">BRW148</t>
  </si>
  <si>
    <t xml:space="preserve">BRW149</t>
  </si>
  <si>
    <t xml:space="preserve">BRW150</t>
  </si>
  <si>
    <t xml:space="preserve">BRW151</t>
  </si>
  <si>
    <t xml:space="preserve">BRW152</t>
  </si>
  <si>
    <t xml:space="preserve">BRW153</t>
  </si>
  <si>
    <t xml:space="preserve">BRW154</t>
  </si>
  <si>
    <t xml:space="preserve">BRW155</t>
  </si>
  <si>
    <t xml:space="preserve">BRW156</t>
  </si>
  <si>
    <t xml:space="preserve">BRW157</t>
  </si>
  <si>
    <t xml:space="preserve">BRW158</t>
  </si>
  <si>
    <t xml:space="preserve">BRW159</t>
  </si>
  <si>
    <t xml:space="preserve">BRW160</t>
  </si>
  <si>
    <t xml:space="preserve">BRW161</t>
  </si>
  <si>
    <t xml:space="preserve">BRW162</t>
  </si>
  <si>
    <t xml:space="preserve">BRW163</t>
  </si>
  <si>
    <t xml:space="preserve">BRW164</t>
  </si>
  <si>
    <t xml:space="preserve">BRW165</t>
  </si>
  <si>
    <t xml:space="preserve">BRW166</t>
  </si>
  <si>
    <t xml:space="preserve">Blue Trail</t>
  </si>
  <si>
    <t xml:space="preserve">BLT1</t>
  </si>
  <si>
    <t xml:space="preserve">[51]</t>
  </si>
  <si>
    <t xml:space="preserve">BLT2</t>
  </si>
  <si>
    <t xml:space="preserve">BLT3</t>
  </si>
  <si>
    <t xml:space="preserve">BLT4</t>
  </si>
  <si>
    <t xml:space="preserve">BLT5</t>
  </si>
  <si>
    <t xml:space="preserve">BLT6</t>
  </si>
  <si>
    <t xml:space="preserve">BLT7</t>
  </si>
  <si>
    <t xml:space="preserve">BLT8</t>
  </si>
  <si>
    <t xml:space="preserve">BLT9</t>
  </si>
  <si>
    <t xml:space="preserve">BLT10</t>
  </si>
  <si>
    <t xml:space="preserve">BLT11</t>
  </si>
  <si>
    <t xml:space="preserve">BLT12</t>
  </si>
  <si>
    <t xml:space="preserve">BLT13</t>
  </si>
  <si>
    <t xml:space="preserve">BLT14</t>
  </si>
  <si>
    <t xml:space="preserve">BLT15</t>
  </si>
  <si>
    <t xml:space="preserve">BLT16</t>
  </si>
  <si>
    <t xml:space="preserve">BLT17</t>
  </si>
  <si>
    <t xml:space="preserve">BLT18</t>
  </si>
  <si>
    <t xml:space="preserve">BLT19</t>
  </si>
  <si>
    <t xml:space="preserve">BLT20</t>
  </si>
  <si>
    <t xml:space="preserve">BLT21</t>
  </si>
  <si>
    <t xml:space="preserve">BLT22</t>
  </si>
  <si>
    <t xml:space="preserve">Box Springs Wind Project</t>
  </si>
  <si>
    <t xml:space="preserve">BSW1</t>
  </si>
  <si>
    <t xml:space="preserve">Gamesa</t>
  </si>
  <si>
    <t xml:space="preserve">G90-2.0</t>
  </si>
  <si>
    <t xml:space="preserve">[55], [56], [57]</t>
  </si>
  <si>
    <t xml:space="preserve">BSW2</t>
  </si>
  <si>
    <t xml:space="preserve">BSW3</t>
  </si>
  <si>
    <t xml:space="preserve">Buffalo Atlee</t>
  </si>
  <si>
    <t xml:space="preserve">BFA1</t>
  </si>
  <si>
    <t xml:space="preserve">Siemens-Gamesa</t>
  </si>
  <si>
    <t xml:space="preserve">SG 5.0-145</t>
  </si>
  <si>
    <t xml:space="preserve">Turbine derated from 5.0 MW (Buffalo Atlee 1 - 17.25 MW capacity)</t>
  </si>
  <si>
    <t xml:space="preserve">[62], [63], [64], [65], [66], [740], [741], [742], [743]</t>
  </si>
  <si>
    <t xml:space="preserve">BFA2</t>
  </si>
  <si>
    <t xml:space="preserve">Google Earth</t>
  </si>
  <si>
    <t xml:space="preserve">BFA3</t>
  </si>
  <si>
    <t xml:space="preserve">BFA4</t>
  </si>
  <si>
    <t xml:space="preserve">BFA5</t>
  </si>
  <si>
    <t xml:space="preserve">Turbine uprated from 5.0 MW (Buffalo Atlee 2 - 15.6 MW capacity)</t>
  </si>
  <si>
    <t xml:space="preserve">BFA6</t>
  </si>
  <si>
    <t xml:space="preserve">BFA7</t>
  </si>
  <si>
    <t xml:space="preserve">BFA8</t>
  </si>
  <si>
    <t xml:space="preserve">Turbine derated from 5.0 MW (Buffalo Atlee 3 - 17.25 MW capacity)</t>
  </si>
  <si>
    <t xml:space="preserve">BFA9</t>
  </si>
  <si>
    <t xml:space="preserve">BFA10</t>
  </si>
  <si>
    <t xml:space="preserve">BFA11</t>
  </si>
  <si>
    <t xml:space="preserve">BFA12</t>
  </si>
  <si>
    <t xml:space="preserve">Turbine uprated from 5.0 MW (Buffalo Atlee 4 - 10.4 MW capacity)</t>
  </si>
  <si>
    <t xml:space="preserve">BFA13</t>
  </si>
  <si>
    <t xml:space="preserve">Bull Creek Wind Farm</t>
  </si>
  <si>
    <t xml:space="preserve">BCW1</t>
  </si>
  <si>
    <t xml:space="preserve">General Electric</t>
  </si>
  <si>
    <t xml:space="preserve">GE 1.7-103</t>
  </si>
  <si>
    <t xml:space="preserve">[67], [68], [69]</t>
  </si>
  <si>
    <t xml:space="preserve">BCW2</t>
  </si>
  <si>
    <t xml:space="preserve">BCW3</t>
  </si>
  <si>
    <t xml:space="preserve">BCW4</t>
  </si>
  <si>
    <t xml:space="preserve">BCW5</t>
  </si>
  <si>
    <t xml:space="preserve">BCW6</t>
  </si>
  <si>
    <t xml:space="preserve">BCW7</t>
  </si>
  <si>
    <t xml:space="preserve">BCW8</t>
  </si>
  <si>
    <t xml:space="preserve">BCW9</t>
  </si>
  <si>
    <t xml:space="preserve">BCW10</t>
  </si>
  <si>
    <t xml:space="preserve">BCW11</t>
  </si>
  <si>
    <t xml:space="preserve">BCW12</t>
  </si>
  <si>
    <t xml:space="preserve">BCW13</t>
  </si>
  <si>
    <t xml:space="preserve">BCW14</t>
  </si>
  <si>
    <t xml:space="preserve">BCW15</t>
  </si>
  <si>
    <t xml:space="preserve">BCW16</t>
  </si>
  <si>
    <t xml:space="preserve">BCW17</t>
  </si>
  <si>
    <t xml:space="preserve">Castle River Wind Farm</t>
  </si>
  <si>
    <t xml:space="preserve">CRW1</t>
  </si>
  <si>
    <t xml:space="preserve">V44-600</t>
  </si>
  <si>
    <t xml:space="preserve">[81]</t>
  </si>
  <si>
    <t xml:space="preserve">CRW2</t>
  </si>
  <si>
    <t xml:space="preserve">V47-660</t>
  </si>
  <si>
    <t xml:space="preserve">2000/2001</t>
  </si>
  <si>
    <t xml:space="preserve">CRW3</t>
  </si>
  <si>
    <t xml:space="preserve">CRW4</t>
  </si>
  <si>
    <t xml:space="preserve">CRW5</t>
  </si>
  <si>
    <t xml:space="preserve">CRW6</t>
  </si>
  <si>
    <t xml:space="preserve">CRW7</t>
  </si>
  <si>
    <t xml:space="preserve">CRW8</t>
  </si>
  <si>
    <t xml:space="preserve">CRW9</t>
  </si>
  <si>
    <t xml:space="preserve">CRW10</t>
  </si>
  <si>
    <t xml:space="preserve">CRW11</t>
  </si>
  <si>
    <t xml:space="preserve">CRW12</t>
  </si>
  <si>
    <t xml:space="preserve">CRW13</t>
  </si>
  <si>
    <t xml:space="preserve">CRW14</t>
  </si>
  <si>
    <t xml:space="preserve">CRW15</t>
  </si>
  <si>
    <t xml:space="preserve">CRW16</t>
  </si>
  <si>
    <t xml:space="preserve">CRW17</t>
  </si>
  <si>
    <t xml:space="preserve">CRW18</t>
  </si>
  <si>
    <t xml:space="preserve">CRW19</t>
  </si>
  <si>
    <t xml:space="preserve">CRW20</t>
  </si>
  <si>
    <t xml:space="preserve">CRW21</t>
  </si>
  <si>
    <t xml:space="preserve">CRW22</t>
  </si>
  <si>
    <t xml:space="preserve">CRW23</t>
  </si>
  <si>
    <t xml:space="preserve">CRW24</t>
  </si>
  <si>
    <t xml:space="preserve">CRW25</t>
  </si>
  <si>
    <t xml:space="preserve">CRW26</t>
  </si>
  <si>
    <t xml:space="preserve">CRW27</t>
  </si>
  <si>
    <t xml:space="preserve">CRW28</t>
  </si>
  <si>
    <t xml:space="preserve">CRW29</t>
  </si>
  <si>
    <t xml:space="preserve">CRW30</t>
  </si>
  <si>
    <t xml:space="preserve">CRW31</t>
  </si>
  <si>
    <t xml:space="preserve">CRW32</t>
  </si>
  <si>
    <t xml:space="preserve">CRW33</t>
  </si>
  <si>
    <t xml:space="preserve">CRW34</t>
  </si>
  <si>
    <t xml:space="preserve">CRW35</t>
  </si>
  <si>
    <t xml:space="preserve">CRW36</t>
  </si>
  <si>
    <t xml:space="preserve">CRW37</t>
  </si>
  <si>
    <t xml:space="preserve">CRW38</t>
  </si>
  <si>
    <t xml:space="preserve">CRW39</t>
  </si>
  <si>
    <t xml:space="preserve">CRW40</t>
  </si>
  <si>
    <t xml:space="preserve">CRW41</t>
  </si>
  <si>
    <t xml:space="preserve">CRW42</t>
  </si>
  <si>
    <t xml:space="preserve">CRW43</t>
  </si>
  <si>
    <t xml:space="preserve">CRW44</t>
  </si>
  <si>
    <t xml:space="preserve">CRW45</t>
  </si>
  <si>
    <t xml:space="preserve">CRW46</t>
  </si>
  <si>
    <t xml:space="preserve">CRW47</t>
  </si>
  <si>
    <t xml:space="preserve">CRW48</t>
  </si>
  <si>
    <t xml:space="preserve">CRW49</t>
  </si>
  <si>
    <t xml:space="preserve">CRW50</t>
  </si>
  <si>
    <t xml:space="preserve">CRW51</t>
  </si>
  <si>
    <t xml:space="preserve">CRW52</t>
  </si>
  <si>
    <t xml:space="preserve">CRW53</t>
  </si>
  <si>
    <t xml:space="preserve">CRW54</t>
  </si>
  <si>
    <t xml:space="preserve">CRW55</t>
  </si>
  <si>
    <t xml:space="preserve">CRW56</t>
  </si>
  <si>
    <t xml:space="preserve">CRW57</t>
  </si>
  <si>
    <t xml:space="preserve">CRW58</t>
  </si>
  <si>
    <t xml:space="preserve">CRW59</t>
  </si>
  <si>
    <t xml:space="preserve">CRW60</t>
  </si>
  <si>
    <t xml:space="preserve">Castle Rock Ridge</t>
  </si>
  <si>
    <t xml:space="preserve">CRR1</t>
  </si>
  <si>
    <t xml:space="preserve">Enercon</t>
  </si>
  <si>
    <t xml:space="preserve">E70-2.3</t>
  </si>
  <si>
    <t xml:space="preserve">[82], [83], [84], [85], [86], [87], [852], [853]</t>
  </si>
  <si>
    <t xml:space="preserve">CRR2</t>
  </si>
  <si>
    <t xml:space="preserve">CRR3</t>
  </si>
  <si>
    <t xml:space="preserve">CRR4</t>
  </si>
  <si>
    <t xml:space="preserve">CRR5</t>
  </si>
  <si>
    <t xml:space="preserve">CRR6</t>
  </si>
  <si>
    <t xml:space="preserve">CRR7</t>
  </si>
  <si>
    <t xml:space="preserve">CRR8</t>
  </si>
  <si>
    <t xml:space="preserve">CRR9</t>
  </si>
  <si>
    <t xml:space="preserve">CRR10</t>
  </si>
  <si>
    <t xml:space="preserve">CRR11</t>
  </si>
  <si>
    <t xml:space="preserve">CRR12</t>
  </si>
  <si>
    <t xml:space="preserve">CRR13</t>
  </si>
  <si>
    <t xml:space="preserve">CRR14</t>
  </si>
  <si>
    <t xml:space="preserve">CRR15</t>
  </si>
  <si>
    <t xml:space="preserve">CRR16</t>
  </si>
  <si>
    <t xml:space="preserve">CRR17</t>
  </si>
  <si>
    <t xml:space="preserve">CRR18</t>
  </si>
  <si>
    <t xml:space="preserve">CRR19</t>
  </si>
  <si>
    <t xml:space="preserve">CRR20</t>
  </si>
  <si>
    <t xml:space="preserve">CRR21</t>
  </si>
  <si>
    <t xml:space="preserve">CRR22</t>
  </si>
  <si>
    <t xml:space="preserve">CRR23</t>
  </si>
  <si>
    <t xml:space="preserve">CRR24</t>
  </si>
  <si>
    <t xml:space="preserve">CRR25</t>
  </si>
  <si>
    <t xml:space="preserve">CRR26</t>
  </si>
  <si>
    <t xml:space="preserve">CRR27</t>
  </si>
  <si>
    <t xml:space="preserve">CRR28</t>
  </si>
  <si>
    <t xml:space="preserve">CRR29</t>
  </si>
  <si>
    <t xml:space="preserve">CRR30</t>
  </si>
  <si>
    <t xml:space="preserve">CRR31</t>
  </si>
  <si>
    <t xml:space="preserve">CRR32</t>
  </si>
  <si>
    <t xml:space="preserve">CRR33</t>
  </si>
  <si>
    <t xml:space="preserve">CRR34</t>
  </si>
  <si>
    <t xml:space="preserve">V136-4.2</t>
  </si>
  <si>
    <t xml:space="preserve">CRR35</t>
  </si>
  <si>
    <t xml:space="preserve">CRR36</t>
  </si>
  <si>
    <t xml:space="preserve">CRR37</t>
  </si>
  <si>
    <t xml:space="preserve">CRR38</t>
  </si>
  <si>
    <t xml:space="preserve">CRR39</t>
  </si>
  <si>
    <t xml:space="preserve">CRR40</t>
  </si>
  <si>
    <t xml:space="preserve">Chin Chute</t>
  </si>
  <si>
    <t xml:space="preserve">CHC1</t>
  </si>
  <si>
    <t xml:space="preserve">GE 1.5SLE</t>
  </si>
  <si>
    <t xml:space="preserve">[105], [106], [107]</t>
  </si>
  <si>
    <t xml:space="preserve">CHC2</t>
  </si>
  <si>
    <t xml:space="preserve">CHC3</t>
  </si>
  <si>
    <t xml:space="preserve">CHC4</t>
  </si>
  <si>
    <t xml:space="preserve">CHC5</t>
  </si>
  <si>
    <t xml:space="preserve">CHC6</t>
  </si>
  <si>
    <t xml:space="preserve">CHC7</t>
  </si>
  <si>
    <t xml:space="preserve">CHC8</t>
  </si>
  <si>
    <t xml:space="preserve">CHC9</t>
  </si>
  <si>
    <t xml:space="preserve">CHC10</t>
  </si>
  <si>
    <t xml:space="preserve">CHC11</t>
  </si>
  <si>
    <t xml:space="preserve">CHC12</t>
  </si>
  <si>
    <t xml:space="preserve">CHC13</t>
  </si>
  <si>
    <t xml:space="preserve">CHC14</t>
  </si>
  <si>
    <t xml:space="preserve">CHC15</t>
  </si>
  <si>
    <t xml:space="preserve">CHC16</t>
  </si>
  <si>
    <t xml:space="preserve">CHC17</t>
  </si>
  <si>
    <t xml:space="preserve">CHC18</t>
  </si>
  <si>
    <t xml:space="preserve">CHC19</t>
  </si>
  <si>
    <t xml:space="preserve">CHC20</t>
  </si>
  <si>
    <t xml:space="preserve">Cowley North</t>
  </si>
  <si>
    <t xml:space="preserve">CON1</t>
  </si>
  <si>
    <t xml:space="preserve">Nordex</t>
  </si>
  <si>
    <t xml:space="preserve">N60-1.3</t>
  </si>
  <si>
    <t xml:space="preserve">[120]</t>
  </si>
  <si>
    <t xml:space="preserve">CON2</t>
  </si>
  <si>
    <t xml:space="preserve">CON3</t>
  </si>
  <si>
    <t xml:space="preserve">CON4</t>
  </si>
  <si>
    <t xml:space="preserve">CON5</t>
  </si>
  <si>
    <t xml:space="preserve">CON6</t>
  </si>
  <si>
    <t xml:space="preserve">CON7</t>
  </si>
  <si>
    <t xml:space="preserve">CON8</t>
  </si>
  <si>
    <t xml:space="preserve">CON9</t>
  </si>
  <si>
    <t xml:space="preserve">CON10</t>
  </si>
  <si>
    <t xml:space="preserve">CON11</t>
  </si>
  <si>
    <t xml:space="preserve">CON12</t>
  </si>
  <si>
    <t xml:space="preserve">CON13</t>
  </si>
  <si>
    <t xml:space="preserve">CON14</t>
  </si>
  <si>
    <t xml:space="preserve">CON15</t>
  </si>
  <si>
    <t xml:space="preserve">Cypress</t>
  </si>
  <si>
    <t xml:space="preserve">CYP1</t>
  </si>
  <si>
    <t xml:space="preserve">SG 5.0/5.2-145</t>
  </si>
  <si>
    <t xml:space="preserve">Turbines rated 5.0 MW (10) and 5.2 MW (38) for a total project capacity of 247 MW</t>
  </si>
  <si>
    <t xml:space="preserve">[127]</t>
  </si>
  <si>
    <t xml:space="preserve">CYP2</t>
  </si>
  <si>
    <t xml:space="preserve">CYP3</t>
  </si>
  <si>
    <t xml:space="preserve">CYP4</t>
  </si>
  <si>
    <t xml:space="preserve">CYP5</t>
  </si>
  <si>
    <t xml:space="preserve">CYP6</t>
  </si>
  <si>
    <t xml:space="preserve">CYP7</t>
  </si>
  <si>
    <t xml:space="preserve">CYP8</t>
  </si>
  <si>
    <t xml:space="preserve">CYP9</t>
  </si>
  <si>
    <t xml:space="preserve">CYP10</t>
  </si>
  <si>
    <t xml:space="preserve">CYP11</t>
  </si>
  <si>
    <t xml:space="preserve">CYP12</t>
  </si>
  <si>
    <t xml:space="preserve">CYP13</t>
  </si>
  <si>
    <t xml:space="preserve">CYP14</t>
  </si>
  <si>
    <t xml:space="preserve">CYP15</t>
  </si>
  <si>
    <t xml:space="preserve">CYP16</t>
  </si>
  <si>
    <t xml:space="preserve">CYP17</t>
  </si>
  <si>
    <t xml:space="preserve">CYP18</t>
  </si>
  <si>
    <t xml:space="preserve">CYP19</t>
  </si>
  <si>
    <t xml:space="preserve">CYP20</t>
  </si>
  <si>
    <t xml:space="preserve">CYP21</t>
  </si>
  <si>
    <t xml:space="preserve">CYP22</t>
  </si>
  <si>
    <t xml:space="preserve">CYP23</t>
  </si>
  <si>
    <t xml:space="preserve">CYP24</t>
  </si>
  <si>
    <t xml:space="preserve">CYP25</t>
  </si>
  <si>
    <t xml:space="preserve">CYP26</t>
  </si>
  <si>
    <t xml:space="preserve">CYP27</t>
  </si>
  <si>
    <t xml:space="preserve">CYP28</t>
  </si>
  <si>
    <t xml:space="preserve">CYP29</t>
  </si>
  <si>
    <t xml:space="preserve">CYP30</t>
  </si>
  <si>
    <t xml:space="preserve">CYP31</t>
  </si>
  <si>
    <t xml:space="preserve">CYP32</t>
  </si>
  <si>
    <t xml:space="preserve">CYP33</t>
  </si>
  <si>
    <t xml:space="preserve">CYP34</t>
  </si>
  <si>
    <t xml:space="preserve">CYP35</t>
  </si>
  <si>
    <t xml:space="preserve">CYP36</t>
  </si>
  <si>
    <t xml:space="preserve">CYP37</t>
  </si>
  <si>
    <t xml:space="preserve">CYP38</t>
  </si>
  <si>
    <t xml:space="preserve">CYP39</t>
  </si>
  <si>
    <t xml:space="preserve">CYP40</t>
  </si>
  <si>
    <t xml:space="preserve">CYP41</t>
  </si>
  <si>
    <t xml:space="preserve">CYP42</t>
  </si>
  <si>
    <t xml:space="preserve">CYP43</t>
  </si>
  <si>
    <t xml:space="preserve">CYP44</t>
  </si>
  <si>
    <t xml:space="preserve">CYP45</t>
  </si>
  <si>
    <t xml:space="preserve">CYP46</t>
  </si>
  <si>
    <t xml:space="preserve">CYP47</t>
  </si>
  <si>
    <t xml:space="preserve">CYP48</t>
  </si>
  <si>
    <t xml:space="preserve">Forty Mile Wind (Granlea)</t>
  </si>
  <si>
    <t xml:space="preserve">FMG1</t>
  </si>
  <si>
    <t xml:space="preserve">30 turbines rated at 5.0 MW, 15 turbines rated at 5.2 MW for a total project capacity of 228 MW</t>
  </si>
  <si>
    <t xml:space="preserve">[176], [753]</t>
  </si>
  <si>
    <t xml:space="preserve">FMG2</t>
  </si>
  <si>
    <t xml:space="preserve">FMG3</t>
  </si>
  <si>
    <t xml:space="preserve">FMG4</t>
  </si>
  <si>
    <t xml:space="preserve">FMG5</t>
  </si>
  <si>
    <t xml:space="preserve">FMG6</t>
  </si>
  <si>
    <t xml:space="preserve">FMG7</t>
  </si>
  <si>
    <t xml:space="preserve">FMG8</t>
  </si>
  <si>
    <t xml:space="preserve">FMG9</t>
  </si>
  <si>
    <t xml:space="preserve">FMG10</t>
  </si>
  <si>
    <t xml:space="preserve">FMG11</t>
  </si>
  <si>
    <t xml:space="preserve">FMG12</t>
  </si>
  <si>
    <t xml:space="preserve">FMG13</t>
  </si>
  <si>
    <t xml:space="preserve">FMG14</t>
  </si>
  <si>
    <t xml:space="preserve">FMG15</t>
  </si>
  <si>
    <t xml:space="preserve">FMG16</t>
  </si>
  <si>
    <t xml:space="preserve">FMG17</t>
  </si>
  <si>
    <t xml:space="preserve">FMG18</t>
  </si>
  <si>
    <t xml:space="preserve">FMG19</t>
  </si>
  <si>
    <t xml:space="preserve">FMG20</t>
  </si>
  <si>
    <t xml:space="preserve">FMG21</t>
  </si>
  <si>
    <t xml:space="preserve">FMG22</t>
  </si>
  <si>
    <t xml:space="preserve">FMG23</t>
  </si>
  <si>
    <t xml:space="preserve">FMG24</t>
  </si>
  <si>
    <t xml:space="preserve">FMG25</t>
  </si>
  <si>
    <t xml:space="preserve">FMG26</t>
  </si>
  <si>
    <t xml:space="preserve">FMG27</t>
  </si>
  <si>
    <t xml:space="preserve">FMG28</t>
  </si>
  <si>
    <t xml:space="preserve">FMG29</t>
  </si>
  <si>
    <t xml:space="preserve">FMG30</t>
  </si>
  <si>
    <t xml:space="preserve">FMG31</t>
  </si>
  <si>
    <t xml:space="preserve">FMG32</t>
  </si>
  <si>
    <t xml:space="preserve">FMG33</t>
  </si>
  <si>
    <t xml:space="preserve">FMG34</t>
  </si>
  <si>
    <t xml:space="preserve">FMG35</t>
  </si>
  <si>
    <t xml:space="preserve">FMG36</t>
  </si>
  <si>
    <t xml:space="preserve">FMG37</t>
  </si>
  <si>
    <t xml:space="preserve">FMG38</t>
  </si>
  <si>
    <t xml:space="preserve">FMG39</t>
  </si>
  <si>
    <t xml:space="preserve">FMG40</t>
  </si>
  <si>
    <t xml:space="preserve">FMG41</t>
  </si>
  <si>
    <t xml:space="preserve">FMG42</t>
  </si>
  <si>
    <t xml:space="preserve">FMG43</t>
  </si>
  <si>
    <t xml:space="preserve">FMG44</t>
  </si>
  <si>
    <t xml:space="preserve">FMG45</t>
  </si>
  <si>
    <t xml:space="preserve">Garden Plain</t>
  </si>
  <si>
    <t xml:space="preserve">GDP1</t>
  </si>
  <si>
    <t xml:space="preserve">[184], [185]</t>
  </si>
  <si>
    <t xml:space="preserve">GDP2</t>
  </si>
  <si>
    <t xml:space="preserve">GDP3</t>
  </si>
  <si>
    <t xml:space="preserve">GDP4</t>
  </si>
  <si>
    <t xml:space="preserve">GDP5</t>
  </si>
  <si>
    <t xml:space="preserve">GDP6</t>
  </si>
  <si>
    <t xml:space="preserve">GDP7</t>
  </si>
  <si>
    <t xml:space="preserve">GDP8</t>
  </si>
  <si>
    <t xml:space="preserve">GDP9</t>
  </si>
  <si>
    <t xml:space="preserve">GDP10</t>
  </si>
  <si>
    <t xml:space="preserve">GDP11</t>
  </si>
  <si>
    <t xml:space="preserve">GDP12</t>
  </si>
  <si>
    <t xml:space="preserve">GDP13</t>
  </si>
  <si>
    <t xml:space="preserve">GDP14</t>
  </si>
  <si>
    <t xml:space="preserve">GDP15</t>
  </si>
  <si>
    <t xml:space="preserve">GDP16</t>
  </si>
  <si>
    <t xml:space="preserve">GDP17</t>
  </si>
  <si>
    <t xml:space="preserve">GDP18</t>
  </si>
  <si>
    <t xml:space="preserve">GDP19</t>
  </si>
  <si>
    <t xml:space="preserve">GDP20</t>
  </si>
  <si>
    <t xml:space="preserve">GDP21</t>
  </si>
  <si>
    <t xml:space="preserve">GDP22</t>
  </si>
  <si>
    <t xml:space="preserve">GDP23</t>
  </si>
  <si>
    <t xml:space="preserve">GDP24</t>
  </si>
  <si>
    <t xml:space="preserve">GDP25</t>
  </si>
  <si>
    <t xml:space="preserve">GDP26</t>
  </si>
  <si>
    <t xml:space="preserve">Ghost Pine Wind Farm</t>
  </si>
  <si>
    <t xml:space="preserve">GPW1</t>
  </si>
  <si>
    <t xml:space="preserve">GE 1.6 XLE</t>
  </si>
  <si>
    <t xml:space="preserve">[193], [760], [761]</t>
  </si>
  <si>
    <t xml:space="preserve">GPW2</t>
  </si>
  <si>
    <t xml:space="preserve">GPW3</t>
  </si>
  <si>
    <t xml:space="preserve">GPW4</t>
  </si>
  <si>
    <t xml:space="preserve">GPW5</t>
  </si>
  <si>
    <t xml:space="preserve">GPW6</t>
  </si>
  <si>
    <t xml:space="preserve">GPW7</t>
  </si>
  <si>
    <t xml:space="preserve">GPW8</t>
  </si>
  <si>
    <t xml:space="preserve">GPW9</t>
  </si>
  <si>
    <t xml:space="preserve">GPW10</t>
  </si>
  <si>
    <t xml:space="preserve">GPW11</t>
  </si>
  <si>
    <t xml:space="preserve">GPW12</t>
  </si>
  <si>
    <t xml:space="preserve">GPW13</t>
  </si>
  <si>
    <t xml:space="preserve">GPW14</t>
  </si>
  <si>
    <t xml:space="preserve">GPW15</t>
  </si>
  <si>
    <t xml:space="preserve">GPW16</t>
  </si>
  <si>
    <t xml:space="preserve">GPW17</t>
  </si>
  <si>
    <t xml:space="preserve">GPW18</t>
  </si>
  <si>
    <t xml:space="preserve">GPW19</t>
  </si>
  <si>
    <t xml:space="preserve">GPW20</t>
  </si>
  <si>
    <t xml:space="preserve">GPW21</t>
  </si>
  <si>
    <t xml:space="preserve">GPW22</t>
  </si>
  <si>
    <t xml:space="preserve">GPW23</t>
  </si>
  <si>
    <t xml:space="preserve">GPW24</t>
  </si>
  <si>
    <t xml:space="preserve">GPW25</t>
  </si>
  <si>
    <t xml:space="preserve">GPW26</t>
  </si>
  <si>
    <t xml:space="preserve">GPW27</t>
  </si>
  <si>
    <t xml:space="preserve">GPW28</t>
  </si>
  <si>
    <t xml:space="preserve">GPW29</t>
  </si>
  <si>
    <t xml:space="preserve">GPW30</t>
  </si>
  <si>
    <t xml:space="preserve">GPW31</t>
  </si>
  <si>
    <t xml:space="preserve">GPW32</t>
  </si>
  <si>
    <t xml:space="preserve">GPW33</t>
  </si>
  <si>
    <t xml:space="preserve">GPW34</t>
  </si>
  <si>
    <t xml:space="preserve">GPW35</t>
  </si>
  <si>
    <t xml:space="preserve">GPW36</t>
  </si>
  <si>
    <t xml:space="preserve">GPW37</t>
  </si>
  <si>
    <t xml:space="preserve">GPW38</t>
  </si>
  <si>
    <t xml:space="preserve">GPW39</t>
  </si>
  <si>
    <t xml:space="preserve">GPW40</t>
  </si>
  <si>
    <t xml:space="preserve">GPW41</t>
  </si>
  <si>
    <t xml:space="preserve">GPW42</t>
  </si>
  <si>
    <t xml:space="preserve">GPW43</t>
  </si>
  <si>
    <t xml:space="preserve">GPW44</t>
  </si>
  <si>
    <t xml:space="preserve">GPW45</t>
  </si>
  <si>
    <t xml:space="preserve">GPW46</t>
  </si>
  <si>
    <t xml:space="preserve">GPW47</t>
  </si>
  <si>
    <t xml:space="preserve">GPW48</t>
  </si>
  <si>
    <t xml:space="preserve">GPW49</t>
  </si>
  <si>
    <t xml:space="preserve">GPW50</t>
  </si>
  <si>
    <t xml:space="preserve">GPW51</t>
  </si>
  <si>
    <t xml:space="preserve">Grizzly Bear Creek Wind</t>
  </si>
  <si>
    <t xml:space="preserve">GBW1</t>
  </si>
  <si>
    <t xml:space="preserve">V150-4.5</t>
  </si>
  <si>
    <t xml:space="preserve">Project includes V150-4.5 (31) and V136-4.2 (3) turbines for a total capacity of 152.1 MW (locations are indicated)</t>
  </si>
  <si>
    <t xml:space="preserve">[224], [225], [767]</t>
  </si>
  <si>
    <t xml:space="preserve">GBW2</t>
  </si>
  <si>
    <t xml:space="preserve">GBW3</t>
  </si>
  <si>
    <t xml:space="preserve">GBW4</t>
  </si>
  <si>
    <t xml:space="preserve">GBW5</t>
  </si>
  <si>
    <t xml:space="preserve">GBW6</t>
  </si>
  <si>
    <t xml:space="preserve">GBW7</t>
  </si>
  <si>
    <t xml:space="preserve">GBW8</t>
  </si>
  <si>
    <t xml:space="preserve">GBW9</t>
  </si>
  <si>
    <t xml:space="preserve">GBW10</t>
  </si>
  <si>
    <t xml:space="preserve">GBW11</t>
  </si>
  <si>
    <t xml:space="preserve">GBW12</t>
  </si>
  <si>
    <t xml:space="preserve">GBW13</t>
  </si>
  <si>
    <t xml:space="preserve">GBW14</t>
  </si>
  <si>
    <t xml:space="preserve">GBW15</t>
  </si>
  <si>
    <t xml:space="preserve">GBW16</t>
  </si>
  <si>
    <t xml:space="preserve">GBW17</t>
  </si>
  <si>
    <t xml:space="preserve">GBW18</t>
  </si>
  <si>
    <t xml:space="preserve">GBW19</t>
  </si>
  <si>
    <t xml:space="preserve">GBW20</t>
  </si>
  <si>
    <t xml:space="preserve">GBW21</t>
  </si>
  <si>
    <t xml:space="preserve">GBW22</t>
  </si>
  <si>
    <t xml:space="preserve">GBW23</t>
  </si>
  <si>
    <t xml:space="preserve">GBW24</t>
  </si>
  <si>
    <t xml:space="preserve">GBW25</t>
  </si>
  <si>
    <t xml:space="preserve">GBW26</t>
  </si>
  <si>
    <t xml:space="preserve">GBW27</t>
  </si>
  <si>
    <t xml:space="preserve">GBW28</t>
  </si>
  <si>
    <t xml:space="preserve">GBW29</t>
  </si>
  <si>
    <t xml:space="preserve">GBW30</t>
  </si>
  <si>
    <t xml:space="preserve">GBW31</t>
  </si>
  <si>
    <t xml:space="preserve">GBW32</t>
  </si>
  <si>
    <t xml:space="preserve">GBW33</t>
  </si>
  <si>
    <t xml:space="preserve">GBW34</t>
  </si>
  <si>
    <t xml:space="preserve">Halkirk Wind</t>
  </si>
  <si>
    <t xml:space="preserve">HAL1</t>
  </si>
  <si>
    <t xml:space="preserve">V90-1.8</t>
  </si>
  <si>
    <t xml:space="preserve">[241]</t>
  </si>
  <si>
    <t xml:space="preserve">HAL2</t>
  </si>
  <si>
    <t xml:space="preserve">HAL3</t>
  </si>
  <si>
    <t xml:space="preserve">HAL4</t>
  </si>
  <si>
    <t xml:space="preserve">HAL5</t>
  </si>
  <si>
    <t xml:space="preserve">HAL6</t>
  </si>
  <si>
    <t xml:space="preserve">HAL7</t>
  </si>
  <si>
    <t xml:space="preserve">HAL8</t>
  </si>
  <si>
    <t xml:space="preserve">HAL9</t>
  </si>
  <si>
    <t xml:space="preserve">HAL10</t>
  </si>
  <si>
    <t xml:space="preserve">HAL11</t>
  </si>
  <si>
    <t xml:space="preserve">HAL12</t>
  </si>
  <si>
    <t xml:space="preserve">HAL13</t>
  </si>
  <si>
    <t xml:space="preserve">HAL14</t>
  </si>
  <si>
    <t xml:space="preserve">HAL15</t>
  </si>
  <si>
    <t xml:space="preserve">HAL16</t>
  </si>
  <si>
    <t xml:space="preserve">HAL17</t>
  </si>
  <si>
    <t xml:space="preserve">HAL18</t>
  </si>
  <si>
    <t xml:space="preserve">HAL19</t>
  </si>
  <si>
    <t xml:space="preserve">HAL20</t>
  </si>
  <si>
    <t xml:space="preserve">HAL21</t>
  </si>
  <si>
    <t xml:space="preserve">HAL22</t>
  </si>
  <si>
    <t xml:space="preserve">HAL23</t>
  </si>
  <si>
    <t xml:space="preserve">HAL24</t>
  </si>
  <si>
    <t xml:space="preserve">HAL25</t>
  </si>
  <si>
    <t xml:space="preserve">HAL26</t>
  </si>
  <si>
    <t xml:space="preserve">HAL27</t>
  </si>
  <si>
    <t xml:space="preserve">HAL28</t>
  </si>
  <si>
    <t xml:space="preserve">HAL29</t>
  </si>
  <si>
    <t xml:space="preserve">HAL30</t>
  </si>
  <si>
    <t xml:space="preserve">HAL31</t>
  </si>
  <si>
    <t xml:space="preserve">HAL32</t>
  </si>
  <si>
    <t xml:space="preserve">HAL33</t>
  </si>
  <si>
    <t xml:space="preserve">HAL34</t>
  </si>
  <si>
    <t xml:space="preserve">HAL35</t>
  </si>
  <si>
    <t xml:space="preserve">HAL36</t>
  </si>
  <si>
    <t xml:space="preserve">HAL37</t>
  </si>
  <si>
    <t xml:space="preserve">HAL38</t>
  </si>
  <si>
    <t xml:space="preserve">HAL39</t>
  </si>
  <si>
    <t xml:space="preserve">HAL40</t>
  </si>
  <si>
    <t xml:space="preserve">HAL41</t>
  </si>
  <si>
    <t xml:space="preserve">HAL42</t>
  </si>
  <si>
    <t xml:space="preserve">HAL43</t>
  </si>
  <si>
    <t xml:space="preserve">HAL44</t>
  </si>
  <si>
    <t xml:space="preserve">HAL45</t>
  </si>
  <si>
    <t xml:space="preserve">HAL46</t>
  </si>
  <si>
    <t xml:space="preserve">HAL47</t>
  </si>
  <si>
    <t xml:space="preserve">HAL48</t>
  </si>
  <si>
    <t xml:space="preserve">HAL49</t>
  </si>
  <si>
    <t xml:space="preserve">HAL50</t>
  </si>
  <si>
    <t xml:space="preserve">HAL51</t>
  </si>
  <si>
    <t xml:space="preserve">HAL52</t>
  </si>
  <si>
    <t xml:space="preserve">HAL53</t>
  </si>
  <si>
    <t xml:space="preserve">HAL54</t>
  </si>
  <si>
    <t xml:space="preserve">HAL55</t>
  </si>
  <si>
    <t xml:space="preserve">HAL56</t>
  </si>
  <si>
    <t xml:space="preserve">HAL57</t>
  </si>
  <si>
    <t xml:space="preserve">HAL58</t>
  </si>
  <si>
    <t xml:space="preserve">HAL59</t>
  </si>
  <si>
    <t xml:space="preserve">HAL60</t>
  </si>
  <si>
    <t xml:space="preserve">HAL61</t>
  </si>
  <si>
    <t xml:space="preserve">HAL62</t>
  </si>
  <si>
    <t xml:space="preserve">HAL63</t>
  </si>
  <si>
    <t xml:space="preserve">HAL64</t>
  </si>
  <si>
    <t xml:space="preserve">HAL65</t>
  </si>
  <si>
    <t xml:space="preserve">HAL66</t>
  </si>
  <si>
    <t xml:space="preserve">HAL67</t>
  </si>
  <si>
    <t xml:space="preserve">HAL68</t>
  </si>
  <si>
    <t xml:space="preserve">HAL69</t>
  </si>
  <si>
    <t xml:space="preserve">HAL70</t>
  </si>
  <si>
    <t xml:space="preserve">HAL71</t>
  </si>
  <si>
    <t xml:space="preserve">HAL72</t>
  </si>
  <si>
    <t xml:space="preserve">HAL73</t>
  </si>
  <si>
    <t xml:space="preserve">HAL74</t>
  </si>
  <si>
    <t xml:space="preserve">HAL75</t>
  </si>
  <si>
    <t xml:space="preserve">HAL76</t>
  </si>
  <si>
    <t xml:space="preserve">HAL77</t>
  </si>
  <si>
    <t xml:space="preserve">HAL78</t>
  </si>
  <si>
    <t xml:space="preserve">HAL79</t>
  </si>
  <si>
    <t xml:space="preserve">HAL80</t>
  </si>
  <si>
    <t xml:space="preserve">HAL81</t>
  </si>
  <si>
    <t xml:space="preserve">HAL82</t>
  </si>
  <si>
    <t xml:space="preserve">HAL83</t>
  </si>
  <si>
    <t xml:space="preserve">Hand Hills</t>
  </si>
  <si>
    <t xml:space="preserve">HHL1</t>
  </si>
  <si>
    <t xml:space="preserve">[242], [243], [244]</t>
  </si>
  <si>
    <t xml:space="preserve">-</t>
  </si>
  <si>
    <t xml:space="preserve">HHL2</t>
  </si>
  <si>
    <t xml:space="preserve">HHL3</t>
  </si>
  <si>
    <t xml:space="preserve">HHL4</t>
  </si>
  <si>
    <t xml:space="preserve">HHL5</t>
  </si>
  <si>
    <t xml:space="preserve">HHL6</t>
  </si>
  <si>
    <t xml:space="preserve">HHL7</t>
  </si>
  <si>
    <t xml:space="preserve">HHL8</t>
  </si>
  <si>
    <t xml:space="preserve">HHL9</t>
  </si>
  <si>
    <t xml:space="preserve">HHL10</t>
  </si>
  <si>
    <t xml:space="preserve">HHL11</t>
  </si>
  <si>
    <t xml:space="preserve">HHL12</t>
  </si>
  <si>
    <t xml:space="preserve">HHL13</t>
  </si>
  <si>
    <t xml:space="preserve">HHL14</t>
  </si>
  <si>
    <t xml:space="preserve">HHL15</t>
  </si>
  <si>
    <t xml:space="preserve">HHL16</t>
  </si>
  <si>
    <t xml:space="preserve">HHL17</t>
  </si>
  <si>
    <t xml:space="preserve">HHL18</t>
  </si>
  <si>
    <t xml:space="preserve">HHL19</t>
  </si>
  <si>
    <t xml:space="preserve">HHL20</t>
  </si>
  <si>
    <t xml:space="preserve">HHL21</t>
  </si>
  <si>
    <t xml:space="preserve">HHL22</t>
  </si>
  <si>
    <t xml:space="preserve">HHL23</t>
  </si>
  <si>
    <t xml:space="preserve">HHL24</t>
  </si>
  <si>
    <t xml:space="preserve">HHL25</t>
  </si>
  <si>
    <t xml:space="preserve">HHL26</t>
  </si>
  <si>
    <t xml:space="preserve">HHL27</t>
  </si>
  <si>
    <t xml:space="preserve">HHL28</t>
  </si>
  <si>
    <t xml:space="preserve">HHL29</t>
  </si>
  <si>
    <t xml:space="preserve">Hilda</t>
  </si>
  <si>
    <t xml:space="preserve">HLD1</t>
  </si>
  <si>
    <t xml:space="preserve">[255], [256], [257]</t>
  </si>
  <si>
    <t xml:space="preserve">HLD2</t>
  </si>
  <si>
    <t xml:space="preserve">HLD3</t>
  </si>
  <si>
    <t xml:space="preserve">HLD4</t>
  </si>
  <si>
    <t xml:space="preserve">HLD5</t>
  </si>
  <si>
    <t xml:space="preserve">HLD6</t>
  </si>
  <si>
    <t xml:space="preserve">HLD7</t>
  </si>
  <si>
    <t xml:space="preserve">HLD8</t>
  </si>
  <si>
    <t xml:space="preserve">HLD9</t>
  </si>
  <si>
    <t xml:space="preserve">HLD10</t>
  </si>
  <si>
    <t xml:space="preserve">HLD11</t>
  </si>
  <si>
    <t xml:space="preserve">HLD12</t>
  </si>
  <si>
    <t xml:space="preserve">HLD13</t>
  </si>
  <si>
    <t xml:space="preserve">HLD14</t>
  </si>
  <si>
    <t xml:space="preserve">HLD15</t>
  </si>
  <si>
    <t xml:space="preserve">HLD16</t>
  </si>
  <si>
    <t xml:space="preserve">HLD17</t>
  </si>
  <si>
    <t xml:space="preserve">HLD18</t>
  </si>
  <si>
    <t xml:space="preserve">HLD19</t>
  </si>
  <si>
    <t xml:space="preserve">HLD20</t>
  </si>
  <si>
    <t xml:space="preserve">Jenner Wind</t>
  </si>
  <si>
    <t xml:space="preserve">JNW1</t>
  </si>
  <si>
    <t xml:space="preserve">E160-5.56</t>
  </si>
  <si>
    <t xml:space="preserve">[277], [278], [279], [280], [281], [282], [774], [775]</t>
  </si>
  <si>
    <t xml:space="preserve">JNW2</t>
  </si>
  <si>
    <t xml:space="preserve">JNW3</t>
  </si>
  <si>
    <t xml:space="preserve">JNW4</t>
  </si>
  <si>
    <t xml:space="preserve">JNW5</t>
  </si>
  <si>
    <t xml:space="preserve">JNW6</t>
  </si>
  <si>
    <t xml:space="preserve">JNW7</t>
  </si>
  <si>
    <t xml:space="preserve">JNW8</t>
  </si>
  <si>
    <t xml:space="preserve">JNW9</t>
  </si>
  <si>
    <t xml:space="preserve">JNW10</t>
  </si>
  <si>
    <t xml:space="preserve">JNW11</t>
  </si>
  <si>
    <t xml:space="preserve">JNW12</t>
  </si>
  <si>
    <t xml:space="preserve">JNW13</t>
  </si>
  <si>
    <t xml:space="preserve">JNW14</t>
  </si>
  <si>
    <t xml:space="preserve">JNW15</t>
  </si>
  <si>
    <t xml:space="preserve">JNW16</t>
  </si>
  <si>
    <t xml:space="preserve">JNW17</t>
  </si>
  <si>
    <t xml:space="preserve">JNW18</t>
  </si>
  <si>
    <t xml:space="preserve">JNW19</t>
  </si>
  <si>
    <t xml:space="preserve">JNW20</t>
  </si>
  <si>
    <t xml:space="preserve">JNW21</t>
  </si>
  <si>
    <t xml:space="preserve">JNW22</t>
  </si>
  <si>
    <t xml:space="preserve">JNW23</t>
  </si>
  <si>
    <t xml:space="preserve">Turbine derated from 5.56 MW such that JNW 23 to JNW 35 have a total capacity of 71.4 MW</t>
  </si>
  <si>
    <t xml:space="preserve">JNW24</t>
  </si>
  <si>
    <t xml:space="preserve">JNW25</t>
  </si>
  <si>
    <t xml:space="preserve">JNW26</t>
  </si>
  <si>
    <t xml:space="preserve">JNW27</t>
  </si>
  <si>
    <t xml:space="preserve">JNW28</t>
  </si>
  <si>
    <t xml:space="preserve">JNW29</t>
  </si>
  <si>
    <t xml:space="preserve">JNW30</t>
  </si>
  <si>
    <t xml:space="preserve">JNW31</t>
  </si>
  <si>
    <t xml:space="preserve">JNW32</t>
  </si>
  <si>
    <t xml:space="preserve">JNW33</t>
  </si>
  <si>
    <t xml:space="preserve">JNW34</t>
  </si>
  <si>
    <t xml:space="preserve">JNW35</t>
  </si>
  <si>
    <t xml:space="preserve">JNW36</t>
  </si>
  <si>
    <t xml:space="preserve">Turbine derated from 5.56 MW such that JNW 36 to JWN 55 have a total capacity of 109.2 MW</t>
  </si>
  <si>
    <t xml:space="preserve">JNW37</t>
  </si>
  <si>
    <t xml:space="preserve">JNW38</t>
  </si>
  <si>
    <t xml:space="preserve">JNW39</t>
  </si>
  <si>
    <t xml:space="preserve">JNW40</t>
  </si>
  <si>
    <t xml:space="preserve">JNW41</t>
  </si>
  <si>
    <t xml:space="preserve">JNW42</t>
  </si>
  <si>
    <t xml:space="preserve">JNW43</t>
  </si>
  <si>
    <t xml:space="preserve">JNW44</t>
  </si>
  <si>
    <t xml:space="preserve">JNW45</t>
  </si>
  <si>
    <t xml:space="preserve">JNW46</t>
  </si>
  <si>
    <t xml:space="preserve">JNW47</t>
  </si>
  <si>
    <t xml:space="preserve">JNW48</t>
  </si>
  <si>
    <t xml:space="preserve">JNW49</t>
  </si>
  <si>
    <t xml:space="preserve">JNW50</t>
  </si>
  <si>
    <t xml:space="preserve">JNW51</t>
  </si>
  <si>
    <t xml:space="preserve">JNW52</t>
  </si>
  <si>
    <t xml:space="preserve">JNW53</t>
  </si>
  <si>
    <t xml:space="preserve">JNW54</t>
  </si>
  <si>
    <t xml:space="preserve">JNW55</t>
  </si>
  <si>
    <t xml:space="preserve">Kettles Hill</t>
  </si>
  <si>
    <t xml:space="preserve">KEH1</t>
  </si>
  <si>
    <t xml:space="preserve">V80-1.8</t>
  </si>
  <si>
    <t xml:space="preserve">2006/2007</t>
  </si>
  <si>
    <t xml:space="preserve">3 x 50 m turbines, 5 x 60 m turbines, and 27 x 67 m turbines</t>
  </si>
  <si>
    <t xml:space="preserve">[301], [302], [778]</t>
  </si>
  <si>
    <t xml:space="preserve">KEH2</t>
  </si>
  <si>
    <t xml:space="preserve">KEH3</t>
  </si>
  <si>
    <t xml:space="preserve">KEH4</t>
  </si>
  <si>
    <t xml:space="preserve">KEH5</t>
  </si>
  <si>
    <t xml:space="preserve">KEH6</t>
  </si>
  <si>
    <t xml:space="preserve">KEH7</t>
  </si>
  <si>
    <t xml:space="preserve">KEH8</t>
  </si>
  <si>
    <t xml:space="preserve">KEH9</t>
  </si>
  <si>
    <t xml:space="preserve">KEH10</t>
  </si>
  <si>
    <t xml:space="preserve">KEH11</t>
  </si>
  <si>
    <t xml:space="preserve">KEH12</t>
  </si>
  <si>
    <t xml:space="preserve">KEH13</t>
  </si>
  <si>
    <t xml:space="preserve">KEH14</t>
  </si>
  <si>
    <t xml:space="preserve">KEH15</t>
  </si>
  <si>
    <t xml:space="preserve">KEH16</t>
  </si>
  <si>
    <t xml:space="preserve">KEH17</t>
  </si>
  <si>
    <t xml:space="preserve">KEH18</t>
  </si>
  <si>
    <t xml:space="preserve">KEH19</t>
  </si>
  <si>
    <t xml:space="preserve">KEH20</t>
  </si>
  <si>
    <t xml:space="preserve">KEH21</t>
  </si>
  <si>
    <t xml:space="preserve">KEH22</t>
  </si>
  <si>
    <t xml:space="preserve">KEH23</t>
  </si>
  <si>
    <t xml:space="preserve">KEH24</t>
  </si>
  <si>
    <t xml:space="preserve">KEH25</t>
  </si>
  <si>
    <t xml:space="preserve">KEH26</t>
  </si>
  <si>
    <t xml:space="preserve">KEH27</t>
  </si>
  <si>
    <t xml:space="preserve">KEH28</t>
  </si>
  <si>
    <t xml:space="preserve">KEH29</t>
  </si>
  <si>
    <t xml:space="preserve">KEH30</t>
  </si>
  <si>
    <t xml:space="preserve">KEH31</t>
  </si>
  <si>
    <t xml:space="preserve">KEH32</t>
  </si>
  <si>
    <t xml:space="preserve">KEH33</t>
  </si>
  <si>
    <t xml:space="preserve">KEH34</t>
  </si>
  <si>
    <t xml:space="preserve">KEH35</t>
  </si>
  <si>
    <t xml:space="preserve">Lanfine</t>
  </si>
  <si>
    <t xml:space="preserve">LFN1</t>
  </si>
  <si>
    <t xml:space="preserve">V150-4.3</t>
  </si>
  <si>
    <t xml:space="preserve">[320], [321], [322]</t>
  </si>
  <si>
    <t xml:space="preserve">LFN2</t>
  </si>
  <si>
    <t xml:space="preserve">LFN3</t>
  </si>
  <si>
    <t xml:space="preserve">LFN4</t>
  </si>
  <si>
    <t xml:space="preserve">LFN5</t>
  </si>
  <si>
    <t xml:space="preserve">LFN6</t>
  </si>
  <si>
    <t xml:space="preserve">LFN7</t>
  </si>
  <si>
    <t xml:space="preserve">LFN8</t>
  </si>
  <si>
    <t xml:space="preserve">LFN9</t>
  </si>
  <si>
    <t xml:space="preserve">LFN10</t>
  </si>
  <si>
    <t xml:space="preserve">LFN11</t>
  </si>
  <si>
    <t xml:space="preserve">LFN12</t>
  </si>
  <si>
    <t xml:space="preserve">LFN13</t>
  </si>
  <si>
    <t xml:space="preserve">LFN14</t>
  </si>
  <si>
    <t xml:space="preserve">LFN15</t>
  </si>
  <si>
    <t xml:space="preserve">LFN16</t>
  </si>
  <si>
    <t xml:space="preserve">LFN17</t>
  </si>
  <si>
    <t xml:space="preserve">LFN18</t>
  </si>
  <si>
    <t xml:space="preserve">LFN19</t>
  </si>
  <si>
    <t xml:space="preserve">LFN20</t>
  </si>
  <si>
    <t xml:space="preserve">LFN21</t>
  </si>
  <si>
    <t xml:space="preserve">LFN22</t>
  </si>
  <si>
    <t xml:space="preserve">LFN23</t>
  </si>
  <si>
    <t xml:space="preserve">LFN24</t>
  </si>
  <si>
    <t xml:space="preserve">LFN25</t>
  </si>
  <si>
    <t xml:space="preserve">LFN26</t>
  </si>
  <si>
    <t xml:space="preserve">LFN27</t>
  </si>
  <si>
    <t xml:space="preserve">LFN28</t>
  </si>
  <si>
    <t xml:space="preserve">LFN29</t>
  </si>
  <si>
    <t xml:space="preserve">LFN30</t>
  </si>
  <si>
    <t xml:space="preserve">LFN31</t>
  </si>
  <si>
    <t xml:space="preserve">LFN32</t>
  </si>
  <si>
    <t xml:space="preserve">LFN33</t>
  </si>
  <si>
    <t xml:space="preserve">LFN34</t>
  </si>
  <si>
    <t xml:space="preserve">LFN35</t>
  </si>
  <si>
    <t xml:space="preserve">Lundbreck Wind Farm</t>
  </si>
  <si>
    <t xml:space="preserve">LWF1</t>
  </si>
  <si>
    <t xml:space="preserve">E40-600</t>
  </si>
  <si>
    <t xml:space="preserve">[352], [353]</t>
  </si>
  <si>
    <t xml:space="preserve">Macleod Flats</t>
  </si>
  <si>
    <t xml:space="preserve">MAF1</t>
  </si>
  <si>
    <t xml:space="preserve">[354]</t>
  </si>
  <si>
    <t xml:space="preserve">Magrath</t>
  </si>
  <si>
    <t xml:space="preserve">MAG1</t>
  </si>
  <si>
    <t xml:space="preserve">[355], [356], [357], [855]</t>
  </si>
  <si>
    <t xml:space="preserve">MAG2</t>
  </si>
  <si>
    <t xml:space="preserve">MAG3</t>
  </si>
  <si>
    <t xml:space="preserve">MAG4</t>
  </si>
  <si>
    <t xml:space="preserve">MAG5</t>
  </si>
  <si>
    <t xml:space="preserve">MAG6</t>
  </si>
  <si>
    <t xml:space="preserve">MAG7</t>
  </si>
  <si>
    <t xml:space="preserve">MAG8</t>
  </si>
  <si>
    <t xml:space="preserve">MAG9</t>
  </si>
  <si>
    <t xml:space="preserve">MAG10</t>
  </si>
  <si>
    <t xml:space="preserve">MAG11</t>
  </si>
  <si>
    <t xml:space="preserve">MAG12</t>
  </si>
  <si>
    <t xml:space="preserve">MAG13</t>
  </si>
  <si>
    <t xml:space="preserve">MAG14</t>
  </si>
  <si>
    <t xml:space="preserve">MAG15</t>
  </si>
  <si>
    <t xml:space="preserve">MAG16</t>
  </si>
  <si>
    <t xml:space="preserve">MAG17</t>
  </si>
  <si>
    <t xml:space="preserve">MAG18</t>
  </si>
  <si>
    <t xml:space="preserve">MAG19</t>
  </si>
  <si>
    <t xml:space="preserve">MAG20</t>
  </si>
  <si>
    <t xml:space="preserve">McBride Lake</t>
  </si>
  <si>
    <t xml:space="preserve">MBL1</t>
  </si>
  <si>
    <t xml:space="preserve">[370], [371]</t>
  </si>
  <si>
    <t xml:space="preserve">MBL2</t>
  </si>
  <si>
    <t xml:space="preserve">MBL3</t>
  </si>
  <si>
    <t xml:space="preserve">MBL4</t>
  </si>
  <si>
    <t xml:space="preserve">MBL5</t>
  </si>
  <si>
    <t xml:space="preserve">MBL6</t>
  </si>
  <si>
    <t xml:space="preserve">MBL7</t>
  </si>
  <si>
    <t xml:space="preserve">MBL8</t>
  </si>
  <si>
    <t xml:space="preserve">MBL9</t>
  </si>
  <si>
    <t xml:space="preserve">MBL10</t>
  </si>
  <si>
    <t xml:space="preserve">MBL11</t>
  </si>
  <si>
    <t xml:space="preserve">MBL12</t>
  </si>
  <si>
    <t xml:space="preserve">MBL13</t>
  </si>
  <si>
    <t xml:space="preserve">MBL14</t>
  </si>
  <si>
    <t xml:space="preserve">MBL15</t>
  </si>
  <si>
    <t xml:space="preserve">MBL16</t>
  </si>
  <si>
    <t xml:space="preserve">MBL17</t>
  </si>
  <si>
    <t xml:space="preserve">MBL18</t>
  </si>
  <si>
    <t xml:space="preserve">MBL19</t>
  </si>
  <si>
    <t xml:space="preserve">MBL20</t>
  </si>
  <si>
    <t xml:space="preserve">MBL21</t>
  </si>
  <si>
    <t xml:space="preserve">MBL22</t>
  </si>
  <si>
    <t xml:space="preserve">MBL23</t>
  </si>
  <si>
    <t xml:space="preserve">MBL24</t>
  </si>
  <si>
    <t xml:space="preserve">MBL25</t>
  </si>
  <si>
    <t xml:space="preserve">MBL26</t>
  </si>
  <si>
    <t xml:space="preserve">MBL27</t>
  </si>
  <si>
    <t xml:space="preserve">MBL28</t>
  </si>
  <si>
    <t xml:space="preserve">MBL29</t>
  </si>
  <si>
    <t xml:space="preserve">MBL30</t>
  </si>
  <si>
    <t xml:space="preserve">MBL31</t>
  </si>
  <si>
    <t xml:space="preserve">MBL32</t>
  </si>
  <si>
    <t xml:space="preserve">MBL33</t>
  </si>
  <si>
    <t xml:space="preserve">MBL34</t>
  </si>
  <si>
    <t xml:space="preserve">MBL35</t>
  </si>
  <si>
    <t xml:space="preserve">MBL36</t>
  </si>
  <si>
    <t xml:space="preserve">MBL37</t>
  </si>
  <si>
    <t xml:space="preserve">MBL38</t>
  </si>
  <si>
    <t xml:space="preserve">MBL39</t>
  </si>
  <si>
    <t xml:space="preserve">MBL40</t>
  </si>
  <si>
    <t xml:space="preserve">MBL41</t>
  </si>
  <si>
    <t xml:space="preserve">MBL42</t>
  </si>
  <si>
    <t xml:space="preserve">MBL43</t>
  </si>
  <si>
    <t xml:space="preserve">MBL44</t>
  </si>
  <si>
    <t xml:space="preserve">MBL45</t>
  </si>
  <si>
    <t xml:space="preserve">MBL46</t>
  </si>
  <si>
    <t xml:space="preserve">MBL47</t>
  </si>
  <si>
    <t xml:space="preserve">MBL48</t>
  </si>
  <si>
    <t xml:space="preserve">MBL49</t>
  </si>
  <si>
    <t xml:space="preserve">MBL50</t>
  </si>
  <si>
    <t xml:space="preserve">MBL51</t>
  </si>
  <si>
    <t xml:space="preserve">MBL52</t>
  </si>
  <si>
    <t xml:space="preserve">MBL53</t>
  </si>
  <si>
    <t xml:space="preserve">MBL54</t>
  </si>
  <si>
    <t xml:space="preserve">MBL55</t>
  </si>
  <si>
    <t xml:space="preserve">MBL56</t>
  </si>
  <si>
    <t xml:space="preserve">MBL57</t>
  </si>
  <si>
    <t xml:space="preserve">MBL58</t>
  </si>
  <si>
    <t xml:space="preserve">MBL59</t>
  </si>
  <si>
    <t xml:space="preserve">MBL60</t>
  </si>
  <si>
    <t xml:space="preserve">MBL61</t>
  </si>
  <si>
    <t xml:space="preserve">MBL62</t>
  </si>
  <si>
    <t xml:space="preserve">MBL63</t>
  </si>
  <si>
    <t xml:space="preserve">MBL64</t>
  </si>
  <si>
    <t xml:space="preserve">MBL65</t>
  </si>
  <si>
    <t xml:space="preserve">MBL66</t>
  </si>
  <si>
    <t xml:space="preserve">MBL67</t>
  </si>
  <si>
    <t xml:space="preserve">MBL68</t>
  </si>
  <si>
    <t xml:space="preserve">MBL69</t>
  </si>
  <si>
    <t xml:space="preserve">MBL70</t>
  </si>
  <si>
    <t xml:space="preserve">MBL71</t>
  </si>
  <si>
    <t xml:space="preserve">MBL72</t>
  </si>
  <si>
    <t xml:space="preserve">MBL73</t>
  </si>
  <si>
    <t xml:space="preserve">MBL74</t>
  </si>
  <si>
    <t xml:space="preserve">MBL75</t>
  </si>
  <si>
    <t xml:space="preserve">MBL76</t>
  </si>
  <si>
    <t xml:space="preserve">MBL77</t>
  </si>
  <si>
    <t xml:space="preserve">MBL78</t>
  </si>
  <si>
    <t xml:space="preserve">MBL79</t>
  </si>
  <si>
    <t xml:space="preserve">MBL80</t>
  </si>
  <si>
    <t xml:space="preserve">MBL81</t>
  </si>
  <si>
    <t xml:space="preserve">MBL82</t>
  </si>
  <si>
    <t xml:space="preserve">MBL83</t>
  </si>
  <si>
    <t xml:space="preserve">MBL84</t>
  </si>
  <si>
    <t xml:space="preserve">MBL85</t>
  </si>
  <si>
    <t xml:space="preserve">MBL86</t>
  </si>
  <si>
    <t xml:space="preserve">MBL87</t>
  </si>
  <si>
    <t xml:space="preserve">MBL88</t>
  </si>
  <si>
    <t xml:space="preserve">MBL89</t>
  </si>
  <si>
    <t xml:space="preserve">MBL90</t>
  </si>
  <si>
    <t xml:space="preserve">MBL91</t>
  </si>
  <si>
    <t xml:space="preserve">MBL92</t>
  </si>
  <si>
    <t xml:space="preserve">MBL93</t>
  </si>
  <si>
    <t xml:space="preserve">MBL94</t>
  </si>
  <si>
    <t xml:space="preserve">MBL95</t>
  </si>
  <si>
    <t xml:space="preserve">MBL96</t>
  </si>
  <si>
    <t xml:space="preserve">MBL97</t>
  </si>
  <si>
    <t xml:space="preserve">MBL98</t>
  </si>
  <si>
    <t xml:space="preserve">MBL99</t>
  </si>
  <si>
    <t xml:space="preserve">MBL100</t>
  </si>
  <si>
    <t xml:space="preserve">MBL101</t>
  </si>
  <si>
    <t xml:space="preserve">MBL102</t>
  </si>
  <si>
    <t xml:space="preserve">MBL103</t>
  </si>
  <si>
    <t xml:space="preserve">MBL104</t>
  </si>
  <si>
    <t xml:space="preserve">MBL105</t>
  </si>
  <si>
    <t xml:space="preserve">MBL106</t>
  </si>
  <si>
    <t xml:space="preserve">MBL107</t>
  </si>
  <si>
    <t xml:space="preserve">MBL108</t>
  </si>
  <si>
    <t xml:space="preserve">MBL109</t>
  </si>
  <si>
    <t xml:space="preserve">MBL110</t>
  </si>
  <si>
    <t xml:space="preserve">MBL111</t>
  </si>
  <si>
    <t xml:space="preserve">MBL112</t>
  </si>
  <si>
    <t xml:space="preserve">MBL113</t>
  </si>
  <si>
    <t xml:space="preserve">MBL114</t>
  </si>
  <si>
    <t xml:space="preserve">McBride Lake East</t>
  </si>
  <si>
    <t xml:space="preserve">MBE1</t>
  </si>
  <si>
    <t xml:space="preserve">[370], [371], [786], [787]</t>
  </si>
  <si>
    <t xml:space="preserve">Oldman River</t>
  </si>
  <si>
    <t xml:space="preserve">OMR1</t>
  </si>
  <si>
    <t xml:space="preserve">[442], [443]</t>
  </si>
  <si>
    <t xml:space="preserve">OMR2</t>
  </si>
  <si>
    <t xml:space="preserve">OMR3</t>
  </si>
  <si>
    <t xml:space="preserve">Siemens</t>
  </si>
  <si>
    <t xml:space="preserve">SWT 2.3-101</t>
  </si>
  <si>
    <t xml:space="preserve">[444], [445], [802], [803]</t>
  </si>
  <si>
    <t xml:space="preserve">OMR4</t>
  </si>
  <si>
    <t xml:space="preserve">OMR5</t>
  </si>
  <si>
    <t xml:space="preserve">OMR6</t>
  </si>
  <si>
    <t xml:space="preserve">OMR7</t>
  </si>
  <si>
    <t xml:space="preserve">OMR8</t>
  </si>
  <si>
    <t xml:space="preserve">OMR9</t>
  </si>
  <si>
    <t xml:space="preserve">OMR10</t>
  </si>
  <si>
    <t xml:space="preserve">OMR11</t>
  </si>
  <si>
    <t xml:space="preserve">OMR12</t>
  </si>
  <si>
    <t xml:space="preserve">OMR13</t>
  </si>
  <si>
    <t xml:space="preserve">OMR14</t>
  </si>
  <si>
    <t xml:space="preserve">OMR15</t>
  </si>
  <si>
    <t xml:space="preserve">OMR16</t>
  </si>
  <si>
    <t xml:space="preserve">OMR17</t>
  </si>
  <si>
    <t xml:space="preserve">OMR18</t>
  </si>
  <si>
    <t xml:space="preserve">OMR19</t>
  </si>
  <si>
    <t xml:space="preserve">OMR20</t>
  </si>
  <si>
    <t xml:space="preserve">OMR21</t>
  </si>
  <si>
    <t xml:space="preserve">OMR22</t>
  </si>
  <si>
    <t xml:space="preserve">Optimist Wind Energy</t>
  </si>
  <si>
    <t xml:space="preserve">OWE1</t>
  </si>
  <si>
    <t xml:space="preserve">Bonus</t>
  </si>
  <si>
    <t xml:space="preserve">B30-150</t>
  </si>
  <si>
    <t xml:space="preserve">[447], [448], [724], [84], [725]</t>
  </si>
  <si>
    <t xml:space="preserve">OWE2</t>
  </si>
  <si>
    <t xml:space="preserve">Lagerwey</t>
  </si>
  <si>
    <t xml:space="preserve">LW750-52</t>
  </si>
  <si>
    <t xml:space="preserve">PaintEarth</t>
  </si>
  <si>
    <t xml:space="preserve">PTE1</t>
  </si>
  <si>
    <t xml:space="preserve">[452], [453], [454]</t>
  </si>
  <si>
    <t xml:space="preserve">PTE2</t>
  </si>
  <si>
    <t xml:space="preserve">PTE3</t>
  </si>
  <si>
    <t xml:space="preserve">PTE4</t>
  </si>
  <si>
    <t xml:space="preserve">PTE5</t>
  </si>
  <si>
    <t xml:space="preserve">PTE6</t>
  </si>
  <si>
    <t xml:space="preserve">PTE7</t>
  </si>
  <si>
    <t xml:space="preserve">PTE8</t>
  </si>
  <si>
    <t xml:space="preserve">PTE9</t>
  </si>
  <si>
    <t xml:space="preserve">PTE10</t>
  </si>
  <si>
    <t xml:space="preserve">PTE11</t>
  </si>
  <si>
    <t xml:space="preserve">PTE12</t>
  </si>
  <si>
    <t xml:space="preserve">PTE13</t>
  </si>
  <si>
    <t xml:space="preserve">PTE14</t>
  </si>
  <si>
    <t xml:space="preserve">PTE15</t>
  </si>
  <si>
    <t xml:space="preserve">PTE16</t>
  </si>
  <si>
    <t xml:space="preserve">PTE17</t>
  </si>
  <si>
    <t xml:space="preserve">PTE18</t>
  </si>
  <si>
    <t xml:space="preserve">PTE19</t>
  </si>
  <si>
    <t xml:space="preserve">PTE20</t>
  </si>
  <si>
    <t xml:space="preserve">PTE21</t>
  </si>
  <si>
    <t xml:space="preserve">PTE22</t>
  </si>
  <si>
    <t xml:space="preserve">PTE23</t>
  </si>
  <si>
    <t xml:space="preserve">PTE24</t>
  </si>
  <si>
    <t xml:space="preserve">PTE25</t>
  </si>
  <si>
    <t xml:space="preserve">PTE26</t>
  </si>
  <si>
    <t xml:space="preserve">PTE27</t>
  </si>
  <si>
    <t xml:space="preserve">PTE28</t>
  </si>
  <si>
    <t xml:space="preserve">PTE29</t>
  </si>
  <si>
    <t xml:space="preserve">PTE30</t>
  </si>
  <si>
    <t xml:space="preserve">PTE31</t>
  </si>
  <si>
    <t xml:space="preserve">PTE32</t>
  </si>
  <si>
    <t xml:space="preserve">PTE33</t>
  </si>
  <si>
    <t xml:space="preserve">PTE34</t>
  </si>
  <si>
    <t xml:space="preserve">PTE35</t>
  </si>
  <si>
    <t xml:space="preserve">PTE36</t>
  </si>
  <si>
    <t xml:space="preserve">PTE37</t>
  </si>
  <si>
    <t xml:space="preserve">PTE38</t>
  </si>
  <si>
    <t xml:space="preserve">Rattlesnake Ridge Wind Project</t>
  </si>
  <si>
    <t xml:space="preserve">RRW1</t>
  </si>
  <si>
    <t xml:space="preserve">[513], [514], [515], [516]</t>
  </si>
  <si>
    <t xml:space="preserve">RRW2</t>
  </si>
  <si>
    <t xml:space="preserve">RRW3</t>
  </si>
  <si>
    <t xml:space="preserve">RRW4</t>
  </si>
  <si>
    <t xml:space="preserve">RRW5</t>
  </si>
  <si>
    <t xml:space="preserve">RRW6</t>
  </si>
  <si>
    <t xml:space="preserve">RRW7</t>
  </si>
  <si>
    <t xml:space="preserve">RRW8</t>
  </si>
  <si>
    <t xml:space="preserve">RRW9</t>
  </si>
  <si>
    <t xml:space="preserve">RRW10</t>
  </si>
  <si>
    <t xml:space="preserve">RRW11</t>
  </si>
  <si>
    <t xml:space="preserve">RRW12</t>
  </si>
  <si>
    <t xml:space="preserve">RRW13</t>
  </si>
  <si>
    <t xml:space="preserve">RRW14</t>
  </si>
  <si>
    <t xml:space="preserve">RRW15</t>
  </si>
  <si>
    <t xml:space="preserve">RRW16</t>
  </si>
  <si>
    <t xml:space="preserve">RRW17</t>
  </si>
  <si>
    <t xml:space="preserve">RRW18</t>
  </si>
  <si>
    <t xml:space="preserve">RRW19</t>
  </si>
  <si>
    <t xml:space="preserve">RRW20</t>
  </si>
  <si>
    <t xml:space="preserve">RRW21</t>
  </si>
  <si>
    <t xml:space="preserve">RRW22</t>
  </si>
  <si>
    <t xml:space="preserve">RRW23</t>
  </si>
  <si>
    <t xml:space="preserve">RRW24</t>
  </si>
  <si>
    <t xml:space="preserve">RRW25</t>
  </si>
  <si>
    <t xml:space="preserve">RRW26</t>
  </si>
  <si>
    <t xml:space="preserve">Reidco</t>
  </si>
  <si>
    <t xml:space="preserve">RDC1</t>
  </si>
  <si>
    <t xml:space="preserve">E48-800</t>
  </si>
  <si>
    <t xml:space="preserve">[883], [884], [885], [886]</t>
  </si>
  <si>
    <t xml:space="preserve">Riverview Wind Power Plant</t>
  </si>
  <si>
    <t xml:space="preserve">RVV1</t>
  </si>
  <si>
    <t xml:space="preserve">[533], [534], [535]</t>
  </si>
  <si>
    <t xml:space="preserve">RVV2</t>
  </si>
  <si>
    <t xml:space="preserve">RVV3</t>
  </si>
  <si>
    <t xml:space="preserve">RVV4</t>
  </si>
  <si>
    <t xml:space="preserve">RVV5</t>
  </si>
  <si>
    <t xml:space="preserve">RVV6</t>
  </si>
  <si>
    <t xml:space="preserve">RVV7</t>
  </si>
  <si>
    <t xml:space="preserve">RVV8</t>
  </si>
  <si>
    <t xml:space="preserve">RVV9</t>
  </si>
  <si>
    <t xml:space="preserve">RVV10</t>
  </si>
  <si>
    <t xml:space="preserve">RVV11</t>
  </si>
  <si>
    <t xml:space="preserve">RVV12</t>
  </si>
  <si>
    <t xml:space="preserve">RVV13</t>
  </si>
  <si>
    <t xml:space="preserve">RVV14</t>
  </si>
  <si>
    <t xml:space="preserve">RVV15</t>
  </si>
  <si>
    <t xml:space="preserve">RVV16</t>
  </si>
  <si>
    <t xml:space="preserve">RVV17</t>
  </si>
  <si>
    <t xml:space="preserve">RVV18</t>
  </si>
  <si>
    <t xml:space="preserve">RVV19</t>
  </si>
  <si>
    <t xml:space="preserve">RVV20</t>
  </si>
  <si>
    <t xml:space="preserve">RVV21</t>
  </si>
  <si>
    <t xml:space="preserve">RVV22</t>
  </si>
  <si>
    <t xml:space="preserve">RVV23</t>
  </si>
  <si>
    <t xml:space="preserve">RVV24</t>
  </si>
  <si>
    <t xml:space="preserve">RVV25</t>
  </si>
  <si>
    <t xml:space="preserve">Sharp Hills</t>
  </si>
  <si>
    <t xml:space="preserve">SHP1</t>
  </si>
  <si>
    <t xml:space="preserve">V150-4.5 turbines (45) and V150-4.3 turbines (22), no information of which turbines are which model</t>
  </si>
  <si>
    <t xml:space="preserve">[567], [568]</t>
  </si>
  <si>
    <t xml:space="preserve">SHP2</t>
  </si>
  <si>
    <t xml:space="preserve">SHP3</t>
  </si>
  <si>
    <t xml:space="preserve">SHP4</t>
  </si>
  <si>
    <t xml:space="preserve">SHP5</t>
  </si>
  <si>
    <t xml:space="preserve">SHP6</t>
  </si>
  <si>
    <t xml:space="preserve">SHP7</t>
  </si>
  <si>
    <t xml:space="preserve">SHP8</t>
  </si>
  <si>
    <t xml:space="preserve">SHP9</t>
  </si>
  <si>
    <t xml:space="preserve">SHP10</t>
  </si>
  <si>
    <t xml:space="preserve">SHP11</t>
  </si>
  <si>
    <t xml:space="preserve">SHP12</t>
  </si>
  <si>
    <t xml:space="preserve">SHP13</t>
  </si>
  <si>
    <t xml:space="preserve">SHP14</t>
  </si>
  <si>
    <t xml:space="preserve">SHP15</t>
  </si>
  <si>
    <t xml:space="preserve">SHP16</t>
  </si>
  <si>
    <t xml:space="preserve">SHP17</t>
  </si>
  <si>
    <t xml:space="preserve">SHP18</t>
  </si>
  <si>
    <t xml:space="preserve">SHP19</t>
  </si>
  <si>
    <t xml:space="preserve">SHP20</t>
  </si>
  <si>
    <t xml:space="preserve">SHP21</t>
  </si>
  <si>
    <t xml:space="preserve">SHP22</t>
  </si>
  <si>
    <t xml:space="preserve">SHP23</t>
  </si>
  <si>
    <t xml:space="preserve">SHP24</t>
  </si>
  <si>
    <t xml:space="preserve">SHP25</t>
  </si>
  <si>
    <t xml:space="preserve">SHP26</t>
  </si>
  <si>
    <t xml:space="preserve">SHP27</t>
  </si>
  <si>
    <t xml:space="preserve">SHP28</t>
  </si>
  <si>
    <t xml:space="preserve">SHP29</t>
  </si>
  <si>
    <t xml:space="preserve">SHP30</t>
  </si>
  <si>
    <t xml:space="preserve">SHP31</t>
  </si>
  <si>
    <t xml:space="preserve">SHP32</t>
  </si>
  <si>
    <t xml:space="preserve">SHP33</t>
  </si>
  <si>
    <t xml:space="preserve">SHP34</t>
  </si>
  <si>
    <t xml:space="preserve">SHP35</t>
  </si>
  <si>
    <t xml:space="preserve">SHP36</t>
  </si>
  <si>
    <t xml:space="preserve">SHP37</t>
  </si>
  <si>
    <t xml:space="preserve">SHP38</t>
  </si>
  <si>
    <t xml:space="preserve">SHP39</t>
  </si>
  <si>
    <t xml:space="preserve">SHP40</t>
  </si>
  <si>
    <t xml:space="preserve">SHP41</t>
  </si>
  <si>
    <t xml:space="preserve">SHP42</t>
  </si>
  <si>
    <t xml:space="preserve">SHP43</t>
  </si>
  <si>
    <t xml:space="preserve">SHP44</t>
  </si>
  <si>
    <t xml:space="preserve">SHP45</t>
  </si>
  <si>
    <t xml:space="preserve">SHP46</t>
  </si>
  <si>
    <t xml:space="preserve">SHP47</t>
  </si>
  <si>
    <t xml:space="preserve">SHP48</t>
  </si>
  <si>
    <t xml:space="preserve">SHP49</t>
  </si>
  <si>
    <t xml:space="preserve">SHP50</t>
  </si>
  <si>
    <t xml:space="preserve">SHP51</t>
  </si>
  <si>
    <t xml:space="preserve">SHP52</t>
  </si>
  <si>
    <t xml:space="preserve">SHP53</t>
  </si>
  <si>
    <t xml:space="preserve">SHP54</t>
  </si>
  <si>
    <t xml:space="preserve">SHP55</t>
  </si>
  <si>
    <t xml:space="preserve">SHP56</t>
  </si>
  <si>
    <t xml:space="preserve">SHP57</t>
  </si>
  <si>
    <t xml:space="preserve">SHP58</t>
  </si>
  <si>
    <t xml:space="preserve">SHP59</t>
  </si>
  <si>
    <t xml:space="preserve">SHP60</t>
  </si>
  <si>
    <t xml:space="preserve">SHP61</t>
  </si>
  <si>
    <t xml:space="preserve">SHP62</t>
  </si>
  <si>
    <t xml:space="preserve">SHP63</t>
  </si>
  <si>
    <t xml:space="preserve">SHP64</t>
  </si>
  <si>
    <t xml:space="preserve">SHP65</t>
  </si>
  <si>
    <t xml:space="preserve">SHP66</t>
  </si>
  <si>
    <t xml:space="preserve">SHP67</t>
  </si>
  <si>
    <t xml:space="preserve">Sinnott Wind Farm</t>
  </si>
  <si>
    <t xml:space="preserve">SWF1</t>
  </si>
  <si>
    <t xml:space="preserve">[572]</t>
  </si>
  <si>
    <t xml:space="preserve">SWF2</t>
  </si>
  <si>
    <t xml:space="preserve">SWF3</t>
  </si>
  <si>
    <t xml:space="preserve">SWF4</t>
  </si>
  <si>
    <t xml:space="preserve">SWF5</t>
  </si>
  <si>
    <t xml:space="preserve">Soderglen</t>
  </si>
  <si>
    <t xml:space="preserve">SOD1</t>
  </si>
  <si>
    <t xml:space="preserve">[580], [581]</t>
  </si>
  <si>
    <t xml:space="preserve">SOD2</t>
  </si>
  <si>
    <t xml:space="preserve">SOD3</t>
  </si>
  <si>
    <t xml:space="preserve">SOD4</t>
  </si>
  <si>
    <t xml:space="preserve">SOD5</t>
  </si>
  <si>
    <t xml:space="preserve">SOD6</t>
  </si>
  <si>
    <t xml:space="preserve">SOD7</t>
  </si>
  <si>
    <t xml:space="preserve">SOD8</t>
  </si>
  <si>
    <t xml:space="preserve">SOD9</t>
  </si>
  <si>
    <t xml:space="preserve">SOD10</t>
  </si>
  <si>
    <t xml:space="preserve">SOD11</t>
  </si>
  <si>
    <t xml:space="preserve">SOD12</t>
  </si>
  <si>
    <t xml:space="preserve">SOD13</t>
  </si>
  <si>
    <t xml:space="preserve">SOD14</t>
  </si>
  <si>
    <t xml:space="preserve">SOD15</t>
  </si>
  <si>
    <t xml:space="preserve">SOD16</t>
  </si>
  <si>
    <t xml:space="preserve">SOD17</t>
  </si>
  <si>
    <t xml:space="preserve">SOD18</t>
  </si>
  <si>
    <t xml:space="preserve">SOD19</t>
  </si>
  <si>
    <t xml:space="preserve">SOD20</t>
  </si>
  <si>
    <t xml:space="preserve">SOD21</t>
  </si>
  <si>
    <t xml:space="preserve">SOD22</t>
  </si>
  <si>
    <t xml:space="preserve">SOD23</t>
  </si>
  <si>
    <t xml:space="preserve">SOD24</t>
  </si>
  <si>
    <t xml:space="preserve">SOD25</t>
  </si>
  <si>
    <t xml:space="preserve">SOD26</t>
  </si>
  <si>
    <t xml:space="preserve">SOD27</t>
  </si>
  <si>
    <t xml:space="preserve">SOD28</t>
  </si>
  <si>
    <t xml:space="preserve">SOD29</t>
  </si>
  <si>
    <t xml:space="preserve">SOD30</t>
  </si>
  <si>
    <t xml:space="preserve">SOD31</t>
  </si>
  <si>
    <t xml:space="preserve">SOD32</t>
  </si>
  <si>
    <t xml:space="preserve">SOD33</t>
  </si>
  <si>
    <t xml:space="preserve">SOD34</t>
  </si>
  <si>
    <t xml:space="preserve">SOD35</t>
  </si>
  <si>
    <t xml:space="preserve">SOD36</t>
  </si>
  <si>
    <t xml:space="preserve">SOD37</t>
  </si>
  <si>
    <t xml:space="preserve">SOD38</t>
  </si>
  <si>
    <t xml:space="preserve">SOD39</t>
  </si>
  <si>
    <t xml:space="preserve">SOD40</t>
  </si>
  <si>
    <t xml:space="preserve">SOD41</t>
  </si>
  <si>
    <t xml:space="preserve">SOD42</t>
  </si>
  <si>
    <t xml:space="preserve">SOD43</t>
  </si>
  <si>
    <t xml:space="preserve">SOD44</t>
  </si>
  <si>
    <t xml:space="preserve">SOD45</t>
  </si>
  <si>
    <t xml:space="preserve">SOD46</t>
  </si>
  <si>
    <t xml:space="preserve">SOD47</t>
  </si>
  <si>
    <t xml:space="preserve">Stirling</t>
  </si>
  <si>
    <t xml:space="preserve">STL1</t>
  </si>
  <si>
    <t xml:space="preserve">[617], [618], [619], [620]</t>
  </si>
  <si>
    <t xml:space="preserve">STL2</t>
  </si>
  <si>
    <t xml:space="preserve">STL3</t>
  </si>
  <si>
    <t xml:space="preserve">STL4</t>
  </si>
  <si>
    <t xml:space="preserve">STL5</t>
  </si>
  <si>
    <t xml:space="preserve">STL6</t>
  </si>
  <si>
    <t xml:space="preserve">STL7</t>
  </si>
  <si>
    <t xml:space="preserve">STL8</t>
  </si>
  <si>
    <t xml:space="preserve">STL9</t>
  </si>
  <si>
    <t xml:space="preserve">STL10</t>
  </si>
  <si>
    <t xml:space="preserve">STL11</t>
  </si>
  <si>
    <t xml:space="preserve">STL12</t>
  </si>
  <si>
    <t xml:space="preserve">STL13</t>
  </si>
  <si>
    <t xml:space="preserve">STL14</t>
  </si>
  <si>
    <t xml:space="preserve">STL15</t>
  </si>
  <si>
    <t xml:space="preserve">STL16</t>
  </si>
  <si>
    <t xml:space="preserve">STL17</t>
  </si>
  <si>
    <t xml:space="preserve">STL18</t>
  </si>
  <si>
    <t xml:space="preserve">STL19</t>
  </si>
  <si>
    <t xml:space="preserve">STL20</t>
  </si>
  <si>
    <t xml:space="preserve">STL21</t>
  </si>
  <si>
    <t xml:space="preserve">STL22</t>
  </si>
  <si>
    <t xml:space="preserve">STL23</t>
  </si>
  <si>
    <t xml:space="preserve">Summerview</t>
  </si>
  <si>
    <t xml:space="preserve">SVW1</t>
  </si>
  <si>
    <t xml:space="preserve">[633], [634]</t>
  </si>
  <si>
    <t xml:space="preserve">SVW2</t>
  </si>
  <si>
    <t xml:space="preserve">SVW3</t>
  </si>
  <si>
    <t xml:space="preserve">SVW4</t>
  </si>
  <si>
    <t xml:space="preserve">SVW5</t>
  </si>
  <si>
    <t xml:space="preserve">SVW6</t>
  </si>
  <si>
    <t xml:space="preserve">SVW7</t>
  </si>
  <si>
    <t xml:space="preserve">SVW8</t>
  </si>
  <si>
    <t xml:space="preserve">SVW9</t>
  </si>
  <si>
    <t xml:space="preserve">SVW10</t>
  </si>
  <si>
    <t xml:space="preserve">SVW11</t>
  </si>
  <si>
    <t xml:space="preserve">SVW12</t>
  </si>
  <si>
    <t xml:space="preserve">SVW13</t>
  </si>
  <si>
    <t xml:space="preserve">SVW14</t>
  </si>
  <si>
    <t xml:space="preserve">SVW15</t>
  </si>
  <si>
    <t xml:space="preserve">SVW16</t>
  </si>
  <si>
    <t xml:space="preserve">SVW17</t>
  </si>
  <si>
    <t xml:space="preserve">SVW18</t>
  </si>
  <si>
    <t xml:space="preserve">SVW19</t>
  </si>
  <si>
    <t xml:space="preserve">SVW20</t>
  </si>
  <si>
    <t xml:space="preserve">SVW21</t>
  </si>
  <si>
    <t xml:space="preserve">SVW22</t>
  </si>
  <si>
    <t xml:space="preserve">SVW23</t>
  </si>
  <si>
    <t xml:space="preserve">SVW24</t>
  </si>
  <si>
    <t xml:space="preserve">SVW25</t>
  </si>
  <si>
    <t xml:space="preserve">SVW26</t>
  </si>
  <si>
    <t xml:space="preserve">SVW27</t>
  </si>
  <si>
    <t xml:space="preserve">SVW28</t>
  </si>
  <si>
    <t xml:space="preserve">SVW29</t>
  </si>
  <si>
    <t xml:space="preserve">SVW30</t>
  </si>
  <si>
    <t xml:space="preserve">SVW31</t>
  </si>
  <si>
    <t xml:space="preserve">SVW32</t>
  </si>
  <si>
    <t xml:space="preserve">SVW33</t>
  </si>
  <si>
    <t xml:space="preserve">SVW34</t>
  </si>
  <si>
    <t xml:space="preserve">SVW35</t>
  </si>
  <si>
    <t xml:space="preserve">SVW36</t>
  </si>
  <si>
    <t xml:space="preserve">SVW37</t>
  </si>
  <si>
    <t xml:space="preserve">SVW38</t>
  </si>
  <si>
    <t xml:space="preserve">SVW39</t>
  </si>
  <si>
    <t xml:space="preserve">SVW40</t>
  </si>
  <si>
    <t xml:space="preserve">Battery Energy Storage System - 10 MW/20 MWh TESLA Lithium Ion Battery</t>
  </si>
  <si>
    <t xml:space="preserve">[633], [634], [907], [908]</t>
  </si>
  <si>
    <t xml:space="preserve">SVW41</t>
  </si>
  <si>
    <t xml:space="preserve">SVW42</t>
  </si>
  <si>
    <t xml:space="preserve">SVW43</t>
  </si>
  <si>
    <t xml:space="preserve">SVW44</t>
  </si>
  <si>
    <t xml:space="preserve">SVW45</t>
  </si>
  <si>
    <t xml:space="preserve">SVW46</t>
  </si>
  <si>
    <t xml:space="preserve">SVW47</t>
  </si>
  <si>
    <t xml:space="preserve">SVW48</t>
  </si>
  <si>
    <t xml:space="preserve">SVW49</t>
  </si>
  <si>
    <t xml:space="preserve">SVW50</t>
  </si>
  <si>
    <t xml:space="preserve">SVW51</t>
  </si>
  <si>
    <t xml:space="preserve">SVW52</t>
  </si>
  <si>
    <t xml:space="preserve">SVW53</t>
  </si>
  <si>
    <t xml:space="preserve">SVW54</t>
  </si>
  <si>
    <t xml:space="preserve">SVW55</t>
  </si>
  <si>
    <t xml:space="preserve">SVW56</t>
  </si>
  <si>
    <t xml:space="preserve">SVW57</t>
  </si>
  <si>
    <t xml:space="preserve">SVW58</t>
  </si>
  <si>
    <t xml:space="preserve">SVW59</t>
  </si>
  <si>
    <t xml:space="preserve">SVW60</t>
  </si>
  <si>
    <t xml:space="preserve">SVW61</t>
  </si>
  <si>
    <t xml:space="preserve">Taber Wind Farm</t>
  </si>
  <si>
    <t xml:space="preserve">TWF1</t>
  </si>
  <si>
    <t xml:space="preserve">Turbine derated from 2.3 MW</t>
  </si>
  <si>
    <t xml:space="preserve">[642], [643], [644], [645], [842], [843]</t>
  </si>
  <si>
    <t xml:space="preserve">TWF2</t>
  </si>
  <si>
    <t xml:space="preserve">TWF3</t>
  </si>
  <si>
    <t xml:space="preserve">TWF4</t>
  </si>
  <si>
    <t xml:space="preserve">TWF5</t>
  </si>
  <si>
    <t xml:space="preserve">TWF6</t>
  </si>
  <si>
    <t xml:space="preserve">TWF7</t>
  </si>
  <si>
    <t xml:space="preserve">TWF8</t>
  </si>
  <si>
    <t xml:space="preserve">TWF9</t>
  </si>
  <si>
    <t xml:space="preserve">TWF10</t>
  </si>
  <si>
    <t xml:space="preserve">TWF11</t>
  </si>
  <si>
    <t xml:space="preserve">TWF12</t>
  </si>
  <si>
    <t xml:space="preserve">TWF13</t>
  </si>
  <si>
    <t xml:space="preserve">TWF14</t>
  </si>
  <si>
    <t xml:space="preserve">TWF15</t>
  </si>
  <si>
    <t xml:space="preserve">TWF16</t>
  </si>
  <si>
    <t xml:space="preserve">TWF17</t>
  </si>
  <si>
    <t xml:space="preserve">TWF18</t>
  </si>
  <si>
    <t xml:space="preserve">TWF19</t>
  </si>
  <si>
    <t xml:space="preserve">TWF20</t>
  </si>
  <si>
    <t xml:space="preserve">TWF21</t>
  </si>
  <si>
    <t xml:space="preserve">TWF22</t>
  </si>
  <si>
    <t xml:space="preserve">TWF23</t>
  </si>
  <si>
    <t xml:space="preserve">TWF24</t>
  </si>
  <si>
    <t xml:space="preserve">TWF25</t>
  </si>
  <si>
    <t xml:space="preserve">TWF26</t>
  </si>
  <si>
    <t xml:space="preserve">TWF27</t>
  </si>
  <si>
    <t xml:space="preserve">TWF28</t>
  </si>
  <si>
    <t xml:space="preserve">TWF29</t>
  </si>
  <si>
    <t xml:space="preserve">TWF30</t>
  </si>
  <si>
    <t xml:space="preserve">TWF31</t>
  </si>
  <si>
    <t xml:space="preserve">TWF32</t>
  </si>
  <si>
    <t xml:space="preserve">TWF33</t>
  </si>
  <si>
    <t xml:space="preserve">TWF34</t>
  </si>
  <si>
    <t xml:space="preserve">TWF35</t>
  </si>
  <si>
    <t xml:space="preserve">TWF36</t>
  </si>
  <si>
    <t xml:space="preserve">TWF37</t>
  </si>
  <si>
    <t xml:space="preserve">Waterton Wind Turbines</t>
  </si>
  <si>
    <t xml:space="preserve">WWT1</t>
  </si>
  <si>
    <t xml:space="preserve">[678], [845]</t>
  </si>
  <si>
    <t xml:space="preserve">WWT2</t>
  </si>
  <si>
    <t xml:space="preserve">WWT3</t>
  </si>
  <si>
    <t xml:space="preserve">WWT4</t>
  </si>
  <si>
    <t xml:space="preserve">WWT5</t>
  </si>
  <si>
    <t xml:space="preserve">WWT6</t>
  </si>
  <si>
    <t xml:space="preserve">Weather Dancer</t>
  </si>
  <si>
    <t xml:space="preserve">WTD1</t>
  </si>
  <si>
    <t xml:space="preserve">Neg Micon</t>
  </si>
  <si>
    <t xml:space="preserve">NM52-900</t>
  </si>
  <si>
    <t xml:space="preserve">Turbine decommissioned, original capacity was 0.9 MW</t>
  </si>
  <si>
    <t xml:space="preserve">[681], [682]</t>
  </si>
  <si>
    <t xml:space="preserve">Wheatland WAGF Project</t>
  </si>
  <si>
    <t xml:space="preserve">WHL1</t>
  </si>
  <si>
    <t xml:space="preserve">Turbines operating at 5.0 MW with ability to uprate to 5.2 MW, AUC approval granted for a total capacity of 112.4 MW</t>
  </si>
  <si>
    <t xml:space="preserve">[692], [693], [694]</t>
  </si>
  <si>
    <t xml:space="preserve">WHL2</t>
  </si>
  <si>
    <t xml:space="preserve">WHL3</t>
  </si>
  <si>
    <t xml:space="preserve">WHL4</t>
  </si>
  <si>
    <t xml:space="preserve">WHL5</t>
  </si>
  <si>
    <t xml:space="preserve">WHL6</t>
  </si>
  <si>
    <t xml:space="preserve">WHL7</t>
  </si>
  <si>
    <t xml:space="preserve">WHL8</t>
  </si>
  <si>
    <t xml:space="preserve">WHL9</t>
  </si>
  <si>
    <t xml:space="preserve">WHL10</t>
  </si>
  <si>
    <t xml:space="preserve">WHL11</t>
  </si>
  <si>
    <t xml:space="preserve">WHL12</t>
  </si>
  <si>
    <t xml:space="preserve">WHL13</t>
  </si>
  <si>
    <t xml:space="preserve">WHL14</t>
  </si>
  <si>
    <t xml:space="preserve">WHL15</t>
  </si>
  <si>
    <t xml:space="preserve">WHL16</t>
  </si>
  <si>
    <t xml:space="preserve">WHL17</t>
  </si>
  <si>
    <t xml:space="preserve">WHL18</t>
  </si>
  <si>
    <t xml:space="preserve">WHL19</t>
  </si>
  <si>
    <t xml:space="preserve">WHL20</t>
  </si>
  <si>
    <t xml:space="preserve">WHL21</t>
  </si>
  <si>
    <t xml:space="preserve">WHL22</t>
  </si>
  <si>
    <t xml:space="preserve">WHL23</t>
  </si>
  <si>
    <t xml:space="preserve">WHL24</t>
  </si>
  <si>
    <t xml:space="preserve">Whitla Wind</t>
  </si>
  <si>
    <t xml:space="preserve">WTL1</t>
  </si>
  <si>
    <t xml:space="preserve">V136-3.6</t>
  </si>
  <si>
    <t xml:space="preserve">2019/2021</t>
  </si>
  <si>
    <t xml:space="preserve">[695], [696]</t>
  </si>
  <si>
    <t xml:space="preserve">WTL2</t>
  </si>
  <si>
    <t xml:space="preserve">WTL3</t>
  </si>
  <si>
    <t xml:space="preserve">WTL4</t>
  </si>
  <si>
    <t xml:space="preserve">WTL5</t>
  </si>
  <si>
    <t xml:space="preserve">WTL6</t>
  </si>
  <si>
    <t xml:space="preserve">WTL7</t>
  </si>
  <si>
    <t xml:space="preserve">WTL8</t>
  </si>
  <si>
    <t xml:space="preserve">WTL9</t>
  </si>
  <si>
    <t xml:space="preserve">WTL10</t>
  </si>
  <si>
    <t xml:space="preserve">WTL11</t>
  </si>
  <si>
    <t xml:space="preserve">WTL12</t>
  </si>
  <si>
    <t xml:space="preserve">WTL13</t>
  </si>
  <si>
    <t xml:space="preserve">WTL14</t>
  </si>
  <si>
    <t xml:space="preserve">WTL15</t>
  </si>
  <si>
    <t xml:space="preserve">WTL16</t>
  </si>
  <si>
    <t xml:space="preserve">WTL17</t>
  </si>
  <si>
    <t xml:space="preserve">WTL18</t>
  </si>
  <si>
    <t xml:space="preserve">WTL19</t>
  </si>
  <si>
    <t xml:space="preserve">WTL20</t>
  </si>
  <si>
    <t xml:space="preserve">WTL21</t>
  </si>
  <si>
    <t xml:space="preserve">WTL22</t>
  </si>
  <si>
    <t xml:space="preserve">WTL23</t>
  </si>
  <si>
    <t xml:space="preserve">WTL24</t>
  </si>
  <si>
    <t xml:space="preserve">WTL25</t>
  </si>
  <si>
    <t xml:space="preserve">WTL26</t>
  </si>
  <si>
    <t xml:space="preserve">WTL27</t>
  </si>
  <si>
    <t xml:space="preserve">WTL28</t>
  </si>
  <si>
    <t xml:space="preserve">WTL29</t>
  </si>
  <si>
    <t xml:space="preserve">WTL30</t>
  </si>
  <si>
    <t xml:space="preserve">WTL31</t>
  </si>
  <si>
    <t xml:space="preserve">WTL32</t>
  </si>
  <si>
    <t xml:space="preserve">WTL33</t>
  </si>
  <si>
    <t xml:space="preserve">WTL34</t>
  </si>
  <si>
    <t xml:space="preserve">WTL35</t>
  </si>
  <si>
    <t xml:space="preserve">WTL36</t>
  </si>
  <si>
    <t xml:space="preserve">WTL37</t>
  </si>
  <si>
    <t xml:space="preserve">WTL38</t>
  </si>
  <si>
    <t xml:space="preserve">WTL39</t>
  </si>
  <si>
    <t xml:space="preserve">WTL40</t>
  </si>
  <si>
    <t xml:space="preserve">WTL41</t>
  </si>
  <si>
    <t xml:space="preserve">WTL42</t>
  </si>
  <si>
    <t xml:space="preserve">WTL43</t>
  </si>
  <si>
    <t xml:space="preserve">WTL44</t>
  </si>
  <si>
    <t xml:space="preserve">WTL45</t>
  </si>
  <si>
    <t xml:space="preserve">WTL46</t>
  </si>
  <si>
    <t xml:space="preserve">WTL47</t>
  </si>
  <si>
    <t xml:space="preserve">WTL48</t>
  </si>
  <si>
    <t xml:space="preserve">WTL49</t>
  </si>
  <si>
    <t xml:space="preserve">WTL50</t>
  </si>
  <si>
    <t xml:space="preserve">WTL51</t>
  </si>
  <si>
    <t xml:space="preserve">WTL52</t>
  </si>
  <si>
    <t xml:space="preserve">WTL53</t>
  </si>
  <si>
    <t xml:space="preserve">WTL54</t>
  </si>
  <si>
    <t xml:space="preserve">WTL55</t>
  </si>
  <si>
    <t xml:space="preserve">WTL56</t>
  </si>
  <si>
    <t xml:space="preserve">WTL57</t>
  </si>
  <si>
    <t xml:space="preserve">WTL58</t>
  </si>
  <si>
    <t xml:space="preserve">WTL59</t>
  </si>
  <si>
    <t xml:space="preserve">WTL60</t>
  </si>
  <si>
    <t xml:space="preserve">WTL61</t>
  </si>
  <si>
    <t xml:space="preserve">WTL62</t>
  </si>
  <si>
    <t xml:space="preserve">WTL63</t>
  </si>
  <si>
    <t xml:space="preserve">WTL64</t>
  </si>
  <si>
    <t xml:space="preserve">WTL65</t>
  </si>
  <si>
    <t xml:space="preserve">WTL66</t>
  </si>
  <si>
    <t xml:space="preserve">WTL67</t>
  </si>
  <si>
    <t xml:space="preserve">WTL68</t>
  </si>
  <si>
    <t xml:space="preserve">WTL69</t>
  </si>
  <si>
    <t xml:space="preserve">WTL70</t>
  </si>
  <si>
    <t xml:space="preserve">WTL71</t>
  </si>
  <si>
    <t xml:space="preserve">WTL72</t>
  </si>
  <si>
    <t xml:space="preserve">WTL73</t>
  </si>
  <si>
    <t xml:space="preserve">WTL74</t>
  </si>
  <si>
    <t xml:space="preserve">WTL75</t>
  </si>
  <si>
    <t xml:space="preserve">WTL76</t>
  </si>
  <si>
    <t xml:space="preserve">WTL77</t>
  </si>
  <si>
    <t xml:space="preserve">WTL78</t>
  </si>
  <si>
    <t xml:space="preserve">WTL79</t>
  </si>
  <si>
    <t xml:space="preserve">WTL80</t>
  </si>
  <si>
    <t xml:space="preserve">WTL81</t>
  </si>
  <si>
    <t xml:space="preserve">WTL82</t>
  </si>
  <si>
    <t xml:space="preserve">WTL83</t>
  </si>
  <si>
    <t xml:space="preserve">WTL84</t>
  </si>
  <si>
    <t xml:space="preserve">WTL85</t>
  </si>
  <si>
    <t xml:space="preserve">WTL86</t>
  </si>
  <si>
    <t xml:space="preserve">WTL87</t>
  </si>
  <si>
    <t xml:space="preserve">WTL88</t>
  </si>
  <si>
    <t xml:space="preserve">WTL89</t>
  </si>
  <si>
    <t xml:space="preserve">WTL90</t>
  </si>
  <si>
    <t xml:space="preserve">WTL91</t>
  </si>
  <si>
    <t xml:space="preserve">WTL92</t>
  </si>
  <si>
    <t xml:space="preserve">WTL93</t>
  </si>
  <si>
    <t xml:space="preserve">WTL94</t>
  </si>
  <si>
    <t xml:space="preserve">WTL95</t>
  </si>
  <si>
    <t xml:space="preserve">WTL96</t>
  </si>
  <si>
    <t xml:space="preserve">WTL97</t>
  </si>
  <si>
    <t xml:space="preserve">WTL98</t>
  </si>
  <si>
    <t xml:space="preserve">Windrise</t>
  </si>
  <si>
    <t xml:space="preserve">WRI1</t>
  </si>
  <si>
    <t xml:space="preserve">SG 4.8-145</t>
  </si>
  <si>
    <t xml:space="preserve">[700], [701]</t>
  </si>
  <si>
    <t xml:space="preserve">WRI2</t>
  </si>
  <si>
    <t xml:space="preserve">WRI3</t>
  </si>
  <si>
    <t xml:space="preserve">WRI4</t>
  </si>
  <si>
    <t xml:space="preserve">WRI5</t>
  </si>
  <si>
    <t xml:space="preserve">WRI6</t>
  </si>
  <si>
    <t xml:space="preserve">WRI7</t>
  </si>
  <si>
    <t xml:space="preserve">WRI8</t>
  </si>
  <si>
    <t xml:space="preserve">WRI9</t>
  </si>
  <si>
    <t xml:space="preserve">WRI10</t>
  </si>
  <si>
    <t xml:space="preserve">WRI11</t>
  </si>
  <si>
    <t xml:space="preserve">WRI12</t>
  </si>
  <si>
    <t xml:space="preserve">WRI13</t>
  </si>
  <si>
    <t xml:space="preserve">WRI14</t>
  </si>
  <si>
    <t xml:space="preserve">WRI15</t>
  </si>
  <si>
    <t xml:space="preserve">WRI16</t>
  </si>
  <si>
    <t xml:space="preserve">WRI17</t>
  </si>
  <si>
    <t xml:space="preserve">WRI18</t>
  </si>
  <si>
    <t xml:space="preserve">WRI19</t>
  </si>
  <si>
    <t xml:space="preserve">WRI20</t>
  </si>
  <si>
    <t xml:space="preserve">WRI21</t>
  </si>
  <si>
    <t xml:space="preserve">WRI22</t>
  </si>
  <si>
    <t xml:space="preserve">WRI23</t>
  </si>
  <si>
    <t xml:space="preserve">WRI24</t>
  </si>
  <si>
    <t xml:space="preserve">WRI25</t>
  </si>
  <si>
    <t xml:space="preserve">WRI26</t>
  </si>
  <si>
    <t xml:space="preserve">WRI27</t>
  </si>
  <si>
    <t xml:space="preserve">WRI28</t>
  </si>
  <si>
    <t xml:space="preserve">WRI29</t>
  </si>
  <si>
    <t xml:space="preserve">WRI30</t>
  </si>
  <si>
    <t xml:space="preserve">WRI31</t>
  </si>
  <si>
    <t xml:space="preserve">WRI32</t>
  </si>
  <si>
    <t xml:space="preserve">WRI33</t>
  </si>
  <si>
    <t xml:space="preserve">WRI34</t>
  </si>
  <si>
    <t xml:space="preserve">WRI35</t>
  </si>
  <si>
    <t xml:space="preserve">WRI36</t>
  </si>
  <si>
    <t xml:space="preserve">WRI37</t>
  </si>
  <si>
    <t xml:space="preserve">WRI38</t>
  </si>
  <si>
    <t xml:space="preserve">WRI39</t>
  </si>
  <si>
    <t xml:space="preserve">WRI40</t>
  </si>
  <si>
    <t xml:space="preserve">WRI41</t>
  </si>
  <si>
    <t xml:space="preserve">WRI42</t>
  </si>
  <si>
    <t xml:space="preserve">WRI43</t>
  </si>
  <si>
    <t xml:space="preserve">Wintering Hills</t>
  </si>
  <si>
    <t xml:space="preserve">WIH1</t>
  </si>
  <si>
    <t xml:space="preserve">[702], [703], [704]</t>
  </si>
  <si>
    <t xml:space="preserve">WIH2</t>
  </si>
  <si>
    <t xml:space="preserve">WIH3</t>
  </si>
  <si>
    <t xml:space="preserve">WIH4</t>
  </si>
  <si>
    <t xml:space="preserve">WIH5</t>
  </si>
  <si>
    <t xml:space="preserve">WIH6</t>
  </si>
  <si>
    <t xml:space="preserve">WIH7</t>
  </si>
  <si>
    <t xml:space="preserve">WIH8</t>
  </si>
  <si>
    <t xml:space="preserve">WIH9</t>
  </si>
  <si>
    <t xml:space="preserve">WIH10</t>
  </si>
  <si>
    <t xml:space="preserve">WIH11</t>
  </si>
  <si>
    <t xml:space="preserve">WIH12</t>
  </si>
  <si>
    <t xml:space="preserve">WIH13</t>
  </si>
  <si>
    <t xml:space="preserve">WIH14</t>
  </si>
  <si>
    <t xml:space="preserve">WIH15</t>
  </si>
  <si>
    <t xml:space="preserve">WIH16</t>
  </si>
  <si>
    <t xml:space="preserve">WIH17</t>
  </si>
  <si>
    <t xml:space="preserve">WIH18</t>
  </si>
  <si>
    <t xml:space="preserve">WIH19</t>
  </si>
  <si>
    <t xml:space="preserve">WIH20</t>
  </si>
  <si>
    <t xml:space="preserve">WIH21</t>
  </si>
  <si>
    <t xml:space="preserve">WIH22</t>
  </si>
  <si>
    <t xml:space="preserve">WIH23</t>
  </si>
  <si>
    <t xml:space="preserve">WIH24</t>
  </si>
  <si>
    <t xml:space="preserve">WIH25</t>
  </si>
  <si>
    <t xml:space="preserve">WIH26</t>
  </si>
  <si>
    <t xml:space="preserve">WIH27</t>
  </si>
  <si>
    <t xml:space="preserve">WIH28</t>
  </si>
  <si>
    <t xml:space="preserve">WIH29</t>
  </si>
  <si>
    <t xml:space="preserve">WIH30</t>
  </si>
  <si>
    <t xml:space="preserve">WIH31</t>
  </si>
  <si>
    <t xml:space="preserve">WIH32</t>
  </si>
  <si>
    <t xml:space="preserve">WIH33</t>
  </si>
  <si>
    <t xml:space="preserve">WIH34</t>
  </si>
  <si>
    <t xml:space="preserve">WIH35</t>
  </si>
  <si>
    <t xml:space="preserve">WIH36</t>
  </si>
  <si>
    <t xml:space="preserve">WIH37</t>
  </si>
  <si>
    <t xml:space="preserve">WIH38</t>
  </si>
  <si>
    <t xml:space="preserve">WIH39</t>
  </si>
  <si>
    <t xml:space="preserve">WIH40</t>
  </si>
  <si>
    <t xml:space="preserve">WIH41</t>
  </si>
  <si>
    <t xml:space="preserve">WIH42</t>
  </si>
  <si>
    <t xml:space="preserve">WIH43</t>
  </si>
  <si>
    <t xml:space="preserve">WIH44</t>
  </si>
  <si>
    <t xml:space="preserve">WIH45</t>
  </si>
  <si>
    <t xml:space="preserve">WIH46</t>
  </si>
  <si>
    <t xml:space="preserve">WIH47</t>
  </si>
  <si>
    <t xml:space="preserve">WIH48</t>
  </si>
  <si>
    <t xml:space="preserve">WIH49</t>
  </si>
  <si>
    <t xml:space="preserve">WIH50</t>
  </si>
  <si>
    <t xml:space="preserve">WIH51</t>
  </si>
  <si>
    <t xml:space="preserve">WIH52</t>
  </si>
  <si>
    <t xml:space="preserve">WIH53</t>
  </si>
  <si>
    <t xml:space="preserve">WIH54</t>
  </si>
  <si>
    <t xml:space="preserve">WIH55</t>
  </si>
  <si>
    <t xml:space="preserve">British Columbia</t>
  </si>
  <si>
    <t xml:space="preserve">Colombie-Britannique</t>
  </si>
  <si>
    <t xml:space="preserve">Bear Mountain</t>
  </si>
  <si>
    <t xml:space="preserve">BEA1</t>
  </si>
  <si>
    <t xml:space="preserve">E82-3.0</t>
  </si>
  <si>
    <t xml:space="preserve">Blades replaced in 2012 (17) and 2013 (17)</t>
  </si>
  <si>
    <t xml:space="preserve">[32], [33], [34], [891]</t>
  </si>
  <si>
    <t xml:space="preserve">BEA2</t>
  </si>
  <si>
    <t xml:space="preserve">BEA3</t>
  </si>
  <si>
    <t xml:space="preserve">BEA4</t>
  </si>
  <si>
    <t xml:space="preserve">BEA5</t>
  </si>
  <si>
    <t xml:space="preserve">BEA6</t>
  </si>
  <si>
    <t xml:space="preserve">BEA7</t>
  </si>
  <si>
    <t xml:space="preserve">BEA8</t>
  </si>
  <si>
    <t xml:space="preserve">BEA9</t>
  </si>
  <si>
    <t xml:space="preserve">BEA10</t>
  </si>
  <si>
    <t xml:space="preserve">BEA11</t>
  </si>
  <si>
    <t xml:space="preserve">BEA12</t>
  </si>
  <si>
    <t xml:space="preserve">BEA13</t>
  </si>
  <si>
    <t xml:space="preserve">BEA14</t>
  </si>
  <si>
    <t xml:space="preserve">BEA15</t>
  </si>
  <si>
    <t xml:space="preserve">BEA16</t>
  </si>
  <si>
    <t xml:space="preserve">BEA17</t>
  </si>
  <si>
    <t xml:space="preserve">BEA18</t>
  </si>
  <si>
    <t xml:space="preserve">BEA19</t>
  </si>
  <si>
    <t xml:space="preserve">BEA20</t>
  </si>
  <si>
    <t xml:space="preserve">BEA21</t>
  </si>
  <si>
    <t xml:space="preserve">BEA22</t>
  </si>
  <si>
    <t xml:space="preserve">BEA23</t>
  </si>
  <si>
    <t xml:space="preserve">BEA24</t>
  </si>
  <si>
    <t xml:space="preserve">BEA25</t>
  </si>
  <si>
    <t xml:space="preserve">BEA26</t>
  </si>
  <si>
    <t xml:space="preserve">BEA27</t>
  </si>
  <si>
    <t xml:space="preserve">BEA28</t>
  </si>
  <si>
    <t xml:space="preserve">BEA29</t>
  </si>
  <si>
    <t xml:space="preserve">BEA30</t>
  </si>
  <si>
    <t xml:space="preserve">BEA31</t>
  </si>
  <si>
    <t xml:space="preserve">BEA32</t>
  </si>
  <si>
    <t xml:space="preserve">BEA33</t>
  </si>
  <si>
    <t xml:space="preserve">BEA34</t>
  </si>
  <si>
    <t xml:space="preserve">Cape Scott</t>
  </si>
  <si>
    <t xml:space="preserve">CSC1</t>
  </si>
  <si>
    <t xml:space="preserve">[72], [73]</t>
  </si>
  <si>
    <t xml:space="preserve">CSC2</t>
  </si>
  <si>
    <t xml:space="preserve">CSC3</t>
  </si>
  <si>
    <t xml:space="preserve">CSC4</t>
  </si>
  <si>
    <t xml:space="preserve">CSC5</t>
  </si>
  <si>
    <t xml:space="preserve">CSC6</t>
  </si>
  <si>
    <t xml:space="preserve">CSC7</t>
  </si>
  <si>
    <t xml:space="preserve">CSC8</t>
  </si>
  <si>
    <t xml:space="preserve">CSC9</t>
  </si>
  <si>
    <t xml:space="preserve">CSC10</t>
  </si>
  <si>
    <t xml:space="preserve">CSC11</t>
  </si>
  <si>
    <t xml:space="preserve">CSC12</t>
  </si>
  <si>
    <t xml:space="preserve">CSC13</t>
  </si>
  <si>
    <t xml:space="preserve">CSC14</t>
  </si>
  <si>
    <t xml:space="preserve">CSC15</t>
  </si>
  <si>
    <t xml:space="preserve">CSC16</t>
  </si>
  <si>
    <t xml:space="preserve">CSC17</t>
  </si>
  <si>
    <t xml:space="preserve">CSC18</t>
  </si>
  <si>
    <t xml:space="preserve">CSC19</t>
  </si>
  <si>
    <t xml:space="preserve">CSC20</t>
  </si>
  <si>
    <t xml:space="preserve">CSC21</t>
  </si>
  <si>
    <t xml:space="preserve">CSC22</t>
  </si>
  <si>
    <t xml:space="preserve">CSC23</t>
  </si>
  <si>
    <t xml:space="preserve">CSC24</t>
  </si>
  <si>
    <t xml:space="preserve">CSC25</t>
  </si>
  <si>
    <t xml:space="preserve">CSC26</t>
  </si>
  <si>
    <t xml:space="preserve">CSC27</t>
  </si>
  <si>
    <t xml:space="preserve">CSC28</t>
  </si>
  <si>
    <t xml:space="preserve">CSC29</t>
  </si>
  <si>
    <t xml:space="preserve">CSC30</t>
  </si>
  <si>
    <t xml:space="preserve">CSC31</t>
  </si>
  <si>
    <t xml:space="preserve">CSC32</t>
  </si>
  <si>
    <t xml:space="preserve">CSC33</t>
  </si>
  <si>
    <t xml:space="preserve">CSC34</t>
  </si>
  <si>
    <t xml:space="preserve">CSC35</t>
  </si>
  <si>
    <t xml:space="preserve">CSC36</t>
  </si>
  <si>
    <t xml:space="preserve">CSC37</t>
  </si>
  <si>
    <t xml:space="preserve">CSC38</t>
  </si>
  <si>
    <t xml:space="preserve">CSC39</t>
  </si>
  <si>
    <t xml:space="preserve">CSC40</t>
  </si>
  <si>
    <t xml:space="preserve">CSC41</t>
  </si>
  <si>
    <t xml:space="preserve">CSC42</t>
  </si>
  <si>
    <t xml:space="preserve">CSC43</t>
  </si>
  <si>
    <t xml:space="preserve">CSC44</t>
  </si>
  <si>
    <t xml:space="preserve">CSC45</t>
  </si>
  <si>
    <t xml:space="preserve">CSC46</t>
  </si>
  <si>
    <t xml:space="preserve">CSC47</t>
  </si>
  <si>
    <t xml:space="preserve">CSC48</t>
  </si>
  <si>
    <t xml:space="preserve">CSC49</t>
  </si>
  <si>
    <t xml:space="preserve">CSC50</t>
  </si>
  <si>
    <t xml:space="preserve">CSC51</t>
  </si>
  <si>
    <t xml:space="preserve">CSC52</t>
  </si>
  <si>
    <t xml:space="preserve">CSC53</t>
  </si>
  <si>
    <t xml:space="preserve">CSC54</t>
  </si>
  <si>
    <t xml:space="preserve">CSC55</t>
  </si>
  <si>
    <t xml:space="preserve">Dokie Ridge Wind Farm</t>
  </si>
  <si>
    <t xml:space="preserve">DOK1</t>
  </si>
  <si>
    <t xml:space="preserve">[150], [745]</t>
  </si>
  <si>
    <t xml:space="preserve">DOK2</t>
  </si>
  <si>
    <t xml:space="preserve">DOK3</t>
  </si>
  <si>
    <t xml:space="preserve">DOK4</t>
  </si>
  <si>
    <t xml:space="preserve">DOK5</t>
  </si>
  <si>
    <t xml:space="preserve">DOK6</t>
  </si>
  <si>
    <t xml:space="preserve">DOK7</t>
  </si>
  <si>
    <t xml:space="preserve">DOK8</t>
  </si>
  <si>
    <t xml:space="preserve">DOK9</t>
  </si>
  <si>
    <t xml:space="preserve">DOK10</t>
  </si>
  <si>
    <t xml:space="preserve">DOK11</t>
  </si>
  <si>
    <t xml:space="preserve">DOK12</t>
  </si>
  <si>
    <t xml:space="preserve">DOK13</t>
  </si>
  <si>
    <t xml:space="preserve">DOK14</t>
  </si>
  <si>
    <t xml:space="preserve">DOK15</t>
  </si>
  <si>
    <t xml:space="preserve">DOK16</t>
  </si>
  <si>
    <t xml:space="preserve">DOK17</t>
  </si>
  <si>
    <t xml:space="preserve">DOK18</t>
  </si>
  <si>
    <t xml:space="preserve">DOK19</t>
  </si>
  <si>
    <t xml:space="preserve">DOK20</t>
  </si>
  <si>
    <t xml:space="preserve">DOK21</t>
  </si>
  <si>
    <t xml:space="preserve">DOK22</t>
  </si>
  <si>
    <t xml:space="preserve">DOK23</t>
  </si>
  <si>
    <t xml:space="preserve">DOK24</t>
  </si>
  <si>
    <t xml:space="preserve">DOK25</t>
  </si>
  <si>
    <t xml:space="preserve">DOK26</t>
  </si>
  <si>
    <t xml:space="preserve">DOK27</t>
  </si>
  <si>
    <t xml:space="preserve">DOK28</t>
  </si>
  <si>
    <t xml:space="preserve">DOK29</t>
  </si>
  <si>
    <t xml:space="preserve">DOK30</t>
  </si>
  <si>
    <t xml:space="preserve">DOK31</t>
  </si>
  <si>
    <t xml:space="preserve">DOK32</t>
  </si>
  <si>
    <t xml:space="preserve">DOK33</t>
  </si>
  <si>
    <t xml:space="preserve">DOK34</t>
  </si>
  <si>
    <t xml:space="preserve">DOK35</t>
  </si>
  <si>
    <t xml:space="preserve">DOK36</t>
  </si>
  <si>
    <t xml:space="preserve">DOK37</t>
  </si>
  <si>
    <t xml:space="preserve">DOK38</t>
  </si>
  <si>
    <t xml:space="preserve">DOK39</t>
  </si>
  <si>
    <t xml:space="preserve">DOK40</t>
  </si>
  <si>
    <t xml:space="preserve">DOK41</t>
  </si>
  <si>
    <t xml:space="preserve">DOK42</t>
  </si>
  <si>
    <t xml:space="preserve">DOK43</t>
  </si>
  <si>
    <t xml:space="preserve">DOK44</t>
  </si>
  <si>
    <t xml:space="preserve">DOK45</t>
  </si>
  <si>
    <t xml:space="preserve">DOK46</t>
  </si>
  <si>
    <t xml:space="preserve">DOK47</t>
  </si>
  <si>
    <t xml:space="preserve">DOK48</t>
  </si>
  <si>
    <t xml:space="preserve">Grouse Mountain</t>
  </si>
  <si>
    <t xml:space="preserve">GMT1</t>
  </si>
  <si>
    <t xml:space="preserve">Leitwind</t>
  </si>
  <si>
    <t xml:space="preserve">LTW77-1.5</t>
  </si>
  <si>
    <t xml:space="preserve">[232], [233], [234]</t>
  </si>
  <si>
    <t xml:space="preserve">Meikle</t>
  </si>
  <si>
    <t xml:space="preserve">MEI1</t>
  </si>
  <si>
    <t xml:space="preserve">GE 2.75-120</t>
  </si>
  <si>
    <t xml:space="preserve">[374], [375], [376]</t>
  </si>
  <si>
    <t xml:space="preserve">MEI2</t>
  </si>
  <si>
    <t xml:space="preserve">MEI3</t>
  </si>
  <si>
    <t xml:space="preserve">MEI4</t>
  </si>
  <si>
    <t xml:space="preserve">MEI5</t>
  </si>
  <si>
    <t xml:space="preserve">MEI6</t>
  </si>
  <si>
    <t xml:space="preserve">MEI7</t>
  </si>
  <si>
    <t xml:space="preserve">MEI8</t>
  </si>
  <si>
    <t xml:space="preserve">MEI9</t>
  </si>
  <si>
    <t xml:space="preserve">MEI10</t>
  </si>
  <si>
    <t xml:space="preserve">MEI11</t>
  </si>
  <si>
    <t xml:space="preserve">MEI12</t>
  </si>
  <si>
    <t xml:space="preserve">MEI13</t>
  </si>
  <si>
    <t xml:space="preserve">MEI14</t>
  </si>
  <si>
    <t xml:space="preserve">MEI15</t>
  </si>
  <si>
    <t xml:space="preserve">MEI16</t>
  </si>
  <si>
    <t xml:space="preserve">MEI17</t>
  </si>
  <si>
    <t xml:space="preserve">MEI18</t>
  </si>
  <si>
    <t xml:space="preserve">MEI19</t>
  </si>
  <si>
    <t xml:space="preserve">MEI20</t>
  </si>
  <si>
    <t xml:space="preserve">MEI21</t>
  </si>
  <si>
    <t xml:space="preserve">MEI22</t>
  </si>
  <si>
    <t xml:space="preserve">MEI23</t>
  </si>
  <si>
    <t xml:space="preserve">MEI24</t>
  </si>
  <si>
    <t xml:space="preserve">MEI25</t>
  </si>
  <si>
    <t xml:space="preserve">MEI26</t>
  </si>
  <si>
    <t xml:space="preserve">MEI27</t>
  </si>
  <si>
    <t xml:space="preserve">GE 3.2-103</t>
  </si>
  <si>
    <t xml:space="preserve">MEI28</t>
  </si>
  <si>
    <t xml:space="preserve">MEI29</t>
  </si>
  <si>
    <t xml:space="preserve">MEI30</t>
  </si>
  <si>
    <t xml:space="preserve">MEI31</t>
  </si>
  <si>
    <t xml:space="preserve">MEI32</t>
  </si>
  <si>
    <t xml:space="preserve">MEI33</t>
  </si>
  <si>
    <t xml:space="preserve">MEI34</t>
  </si>
  <si>
    <t xml:space="preserve">MEI35</t>
  </si>
  <si>
    <t xml:space="preserve">MEI36</t>
  </si>
  <si>
    <t xml:space="preserve">MEI37</t>
  </si>
  <si>
    <t xml:space="preserve">MEI38</t>
  </si>
  <si>
    <t xml:space="preserve">MEI39</t>
  </si>
  <si>
    <t xml:space="preserve">MEI40</t>
  </si>
  <si>
    <t xml:space="preserve">MEI41</t>
  </si>
  <si>
    <t xml:space="preserve">MEI42</t>
  </si>
  <si>
    <t xml:space="preserve">MEI43</t>
  </si>
  <si>
    <t xml:space="preserve">MEI44</t>
  </si>
  <si>
    <t xml:space="preserve">MEI45</t>
  </si>
  <si>
    <t xml:space="preserve">MEI46</t>
  </si>
  <si>
    <t xml:space="preserve">MEI47</t>
  </si>
  <si>
    <t xml:space="preserve">MEI48</t>
  </si>
  <si>
    <t xml:space="preserve">MEI49</t>
  </si>
  <si>
    <t xml:space="preserve">MEI50</t>
  </si>
  <si>
    <t xml:space="preserve">MEI51</t>
  </si>
  <si>
    <t xml:space="preserve">MEI52</t>
  </si>
  <si>
    <t xml:space="preserve">MEI53</t>
  </si>
  <si>
    <t xml:space="preserve">MEI54</t>
  </si>
  <si>
    <t xml:space="preserve">MEI55</t>
  </si>
  <si>
    <t xml:space="preserve">MEI56</t>
  </si>
  <si>
    <t xml:space="preserve">MEI57</t>
  </si>
  <si>
    <t xml:space="preserve">MEI58</t>
  </si>
  <si>
    <t xml:space="preserve">MEI59</t>
  </si>
  <si>
    <t xml:space="preserve">MEI60</t>
  </si>
  <si>
    <t xml:space="preserve">MEI61</t>
  </si>
  <si>
    <t xml:space="preserve">Moose Lake</t>
  </si>
  <si>
    <t xml:space="preserve">MOL1</t>
  </si>
  <si>
    <t xml:space="preserve">E126-4.2</t>
  </si>
  <si>
    <t xml:space="preserve">Turbine derated from 4.2 MW</t>
  </si>
  <si>
    <t xml:space="preserve">[406], [407]</t>
  </si>
  <si>
    <t xml:space="preserve">MOL2</t>
  </si>
  <si>
    <t xml:space="preserve">MOL3</t>
  </si>
  <si>
    <t xml:space="preserve">MOL4</t>
  </si>
  <si>
    <t xml:space="preserve">Pennask</t>
  </si>
  <si>
    <t xml:space="preserve">PSK1</t>
  </si>
  <si>
    <t xml:space="preserve">Senvion</t>
  </si>
  <si>
    <t xml:space="preserve">3.2-MM114</t>
  </si>
  <si>
    <t xml:space="preserve">Turbine derated from 3.2 MW</t>
  </si>
  <si>
    <t xml:space="preserve">[456], [457]</t>
  </si>
  <si>
    <t xml:space="preserve">PSK2</t>
  </si>
  <si>
    <t xml:space="preserve">PSK3</t>
  </si>
  <si>
    <t xml:space="preserve">PSK4</t>
  </si>
  <si>
    <t xml:space="preserve">PSK5</t>
  </si>
  <si>
    <t xml:space="preserve">Quality Wind</t>
  </si>
  <si>
    <t xml:space="preserve">QUA1</t>
  </si>
  <si>
    <t xml:space="preserve">[491]</t>
  </si>
  <si>
    <t xml:space="preserve">QUA2</t>
  </si>
  <si>
    <t xml:space="preserve">QUA3</t>
  </si>
  <si>
    <t xml:space="preserve">QUA4</t>
  </si>
  <si>
    <t xml:space="preserve">QUA5</t>
  </si>
  <si>
    <t xml:space="preserve">QUA6</t>
  </si>
  <si>
    <t xml:space="preserve">QUA7</t>
  </si>
  <si>
    <t xml:space="preserve">QUA8</t>
  </si>
  <si>
    <t xml:space="preserve">QUA9</t>
  </si>
  <si>
    <t xml:space="preserve">QUA10</t>
  </si>
  <si>
    <t xml:space="preserve">QUA11</t>
  </si>
  <si>
    <t xml:space="preserve">QUA12</t>
  </si>
  <si>
    <t xml:space="preserve">QUA13</t>
  </si>
  <si>
    <t xml:space="preserve">QUA14</t>
  </si>
  <si>
    <t xml:space="preserve">QUA15</t>
  </si>
  <si>
    <t xml:space="preserve">QUA16</t>
  </si>
  <si>
    <t xml:space="preserve">QUA17</t>
  </si>
  <si>
    <t xml:space="preserve">QUA18</t>
  </si>
  <si>
    <t xml:space="preserve">QUA19</t>
  </si>
  <si>
    <t xml:space="preserve">QUA20</t>
  </si>
  <si>
    <t xml:space="preserve">QUA21</t>
  </si>
  <si>
    <t xml:space="preserve">QUA22</t>
  </si>
  <si>
    <t xml:space="preserve">QUA23</t>
  </si>
  <si>
    <t xml:space="preserve">QUA24</t>
  </si>
  <si>
    <t xml:space="preserve">QUA25</t>
  </si>
  <si>
    <t xml:space="preserve">QUA26</t>
  </si>
  <si>
    <t xml:space="preserve">QUA27</t>
  </si>
  <si>
    <t xml:space="preserve">QUA28</t>
  </si>
  <si>
    <t xml:space="preserve">QUA29</t>
  </si>
  <si>
    <t xml:space="preserve">QUA30</t>
  </si>
  <si>
    <t xml:space="preserve">QUA31</t>
  </si>
  <si>
    <t xml:space="preserve">QUA32</t>
  </si>
  <si>
    <t xml:space="preserve">QUA33</t>
  </si>
  <si>
    <t xml:space="preserve">QUA34</t>
  </si>
  <si>
    <t xml:space="preserve">QUA35</t>
  </si>
  <si>
    <t xml:space="preserve">QUA36</t>
  </si>
  <si>
    <t xml:space="preserve">QUA37</t>
  </si>
  <si>
    <t xml:space="preserve">QUA38</t>
  </si>
  <si>
    <t xml:space="preserve">QUA39</t>
  </si>
  <si>
    <t xml:space="preserve">QUA40</t>
  </si>
  <si>
    <t xml:space="preserve">QUA41</t>
  </si>
  <si>
    <t xml:space="preserve">QUA42</t>
  </si>
  <si>
    <t xml:space="preserve">QUA43</t>
  </si>
  <si>
    <t xml:space="preserve">QUA44</t>
  </si>
  <si>
    <t xml:space="preserve">QUA45</t>
  </si>
  <si>
    <t xml:space="preserve">QUA46</t>
  </si>
  <si>
    <t xml:space="preserve">QUA47</t>
  </si>
  <si>
    <t xml:space="preserve">QUA48</t>
  </si>
  <si>
    <t xml:space="preserve">QUA49</t>
  </si>
  <si>
    <t xml:space="preserve">QUA50</t>
  </si>
  <si>
    <t xml:space="preserve">QUA51</t>
  </si>
  <si>
    <t xml:space="preserve">QUA52</t>
  </si>
  <si>
    <t xml:space="preserve">QUA53</t>
  </si>
  <si>
    <t xml:space="preserve">QUA54</t>
  </si>
  <si>
    <t xml:space="preserve">QUA55</t>
  </si>
  <si>
    <t xml:space="preserve">QUA56</t>
  </si>
  <si>
    <t xml:space="preserve">QUA57</t>
  </si>
  <si>
    <t xml:space="preserve">QUA58</t>
  </si>
  <si>
    <t xml:space="preserve">QUA59</t>
  </si>
  <si>
    <t xml:space="preserve">QUA60</t>
  </si>
  <si>
    <t xml:space="preserve">QUA61</t>
  </si>
  <si>
    <t xml:space="preserve">QUA62</t>
  </si>
  <si>
    <t xml:space="preserve">QUA63</t>
  </si>
  <si>
    <t xml:space="preserve">QUA64</t>
  </si>
  <si>
    <t xml:space="preserve">QUA65</t>
  </si>
  <si>
    <t xml:space="preserve">QUA66</t>
  </si>
  <si>
    <t xml:space="preserve">QUA67</t>
  </si>
  <si>
    <t xml:space="preserve">QUA68</t>
  </si>
  <si>
    <t xml:space="preserve">QUA69</t>
  </si>
  <si>
    <t xml:space="preserve">QUA70</t>
  </si>
  <si>
    <t xml:space="preserve">QUA71</t>
  </si>
  <si>
    <t xml:space="preserve">QUA72</t>
  </si>
  <si>
    <t xml:space="preserve">QUA73</t>
  </si>
  <si>
    <t xml:space="preserve">QUA74</t>
  </si>
  <si>
    <t xml:space="preserve">QUA75</t>
  </si>
  <si>
    <t xml:space="preserve">QUA76</t>
  </si>
  <si>
    <t xml:space="preserve">QUA77</t>
  </si>
  <si>
    <t xml:space="preserve">QUA78</t>
  </si>
  <si>
    <t xml:space="preserve">QUA79</t>
  </si>
  <si>
    <t xml:space="preserve">Shinish</t>
  </si>
  <si>
    <t xml:space="preserve">SHS1</t>
  </si>
  <si>
    <t xml:space="preserve">[569], [570], [571]</t>
  </si>
  <si>
    <t xml:space="preserve">SHS2</t>
  </si>
  <si>
    <t xml:space="preserve">SHS3</t>
  </si>
  <si>
    <t xml:space="preserve">SHS4</t>
  </si>
  <si>
    <t xml:space="preserve">SHS5</t>
  </si>
  <si>
    <t xml:space="preserve">Sukunka Wind Energy Project</t>
  </si>
  <si>
    <t xml:space="preserve">SKK1</t>
  </si>
  <si>
    <t xml:space="preserve">[621], [622], [838], [839], [849]</t>
  </si>
  <si>
    <t xml:space="preserve">SKK2</t>
  </si>
  <si>
    <t xml:space="preserve">SKK3</t>
  </si>
  <si>
    <t xml:space="preserve">SKK4</t>
  </si>
  <si>
    <t xml:space="preserve">Zonnebeke Wind Energy Project</t>
  </si>
  <si>
    <t xml:space="preserve">ZBK1</t>
  </si>
  <si>
    <t xml:space="preserve">[712], [713], [714], [849]</t>
  </si>
  <si>
    <t xml:space="preserve">ZBK2</t>
  </si>
  <si>
    <t xml:space="preserve">ZBK3</t>
  </si>
  <si>
    <t xml:space="preserve">ZBK4</t>
  </si>
  <si>
    <t xml:space="preserve">Manitoba</t>
  </si>
  <si>
    <t xml:space="preserve">St. Joseph</t>
  </si>
  <si>
    <t xml:space="preserve">SJH1</t>
  </si>
  <si>
    <t xml:space="preserve">[606], [607], [608], [609]</t>
  </si>
  <si>
    <t xml:space="preserve">SJH2</t>
  </si>
  <si>
    <t xml:space="preserve">SJH3</t>
  </si>
  <si>
    <t xml:space="preserve">SJH4</t>
  </si>
  <si>
    <t xml:space="preserve">SJH5</t>
  </si>
  <si>
    <t xml:space="preserve">SJH6</t>
  </si>
  <si>
    <t xml:space="preserve">SJH7</t>
  </si>
  <si>
    <t xml:space="preserve">SJH8</t>
  </si>
  <si>
    <t xml:space="preserve">SJH9</t>
  </si>
  <si>
    <t xml:space="preserve">SJH10</t>
  </si>
  <si>
    <t xml:space="preserve">SJH11</t>
  </si>
  <si>
    <t xml:space="preserve">SJH12</t>
  </si>
  <si>
    <t xml:space="preserve">SJH13</t>
  </si>
  <si>
    <t xml:space="preserve">SJH14</t>
  </si>
  <si>
    <t xml:space="preserve">SJH15</t>
  </si>
  <si>
    <t xml:space="preserve">SJH16</t>
  </si>
  <si>
    <t xml:space="preserve">SJH17</t>
  </si>
  <si>
    <t xml:space="preserve">SJH18</t>
  </si>
  <si>
    <t xml:space="preserve">SJH19</t>
  </si>
  <si>
    <t xml:space="preserve">SJH20</t>
  </si>
  <si>
    <t xml:space="preserve">SJH21</t>
  </si>
  <si>
    <t xml:space="preserve">SJH22</t>
  </si>
  <si>
    <t xml:space="preserve">SJH23</t>
  </si>
  <si>
    <t xml:space="preserve">SJH24</t>
  </si>
  <si>
    <t xml:space="preserve">SJH25</t>
  </si>
  <si>
    <t xml:space="preserve">SJH26</t>
  </si>
  <si>
    <t xml:space="preserve">SJH27</t>
  </si>
  <si>
    <t xml:space="preserve">SJH28</t>
  </si>
  <si>
    <t xml:space="preserve">SJH29</t>
  </si>
  <si>
    <t xml:space="preserve">SJH30</t>
  </si>
  <si>
    <t xml:space="preserve">SJH31</t>
  </si>
  <si>
    <t xml:space="preserve">SJH32</t>
  </si>
  <si>
    <t xml:space="preserve">SJH33</t>
  </si>
  <si>
    <t xml:space="preserve">SJH34</t>
  </si>
  <si>
    <t xml:space="preserve">SJH35</t>
  </si>
  <si>
    <t xml:space="preserve">SJH36</t>
  </si>
  <si>
    <t xml:space="preserve">SJH37</t>
  </si>
  <si>
    <t xml:space="preserve">SJH38</t>
  </si>
  <si>
    <t xml:space="preserve">SJH39</t>
  </si>
  <si>
    <t xml:space="preserve">SJH40</t>
  </si>
  <si>
    <t xml:space="preserve">SJH41</t>
  </si>
  <si>
    <t xml:space="preserve">SJH42</t>
  </si>
  <si>
    <t xml:space="preserve">SJH43</t>
  </si>
  <si>
    <t xml:space="preserve">SJH44</t>
  </si>
  <si>
    <t xml:space="preserve">SJH45</t>
  </si>
  <si>
    <t xml:space="preserve">SJH46</t>
  </si>
  <si>
    <t xml:space="preserve">SJH47</t>
  </si>
  <si>
    <t xml:space="preserve">SJH48</t>
  </si>
  <si>
    <t xml:space="preserve">SJH49</t>
  </si>
  <si>
    <t xml:space="preserve">SJH50</t>
  </si>
  <si>
    <t xml:space="preserve">SJH51</t>
  </si>
  <si>
    <t xml:space="preserve">SJH52</t>
  </si>
  <si>
    <t xml:space="preserve">SJH53</t>
  </si>
  <si>
    <t xml:space="preserve">SJH54</t>
  </si>
  <si>
    <t xml:space="preserve">SJH55</t>
  </si>
  <si>
    <t xml:space="preserve">SJH56</t>
  </si>
  <si>
    <t xml:space="preserve">SJH57</t>
  </si>
  <si>
    <t xml:space="preserve">SJH58</t>
  </si>
  <si>
    <t xml:space="preserve">SJH59</t>
  </si>
  <si>
    <t xml:space="preserve">SJH60</t>
  </si>
  <si>
    <t xml:space="preserve">St. Leon</t>
  </si>
  <si>
    <t xml:space="preserve">LEO1</t>
  </si>
  <si>
    <t xml:space="preserve">V82-1.65</t>
  </si>
  <si>
    <t xml:space="preserve">2005/2006</t>
  </si>
  <si>
    <t xml:space="preserve">12 turbines commissioned in 2005, 51 turbines commissioned in 2006 (cannot confirm which)</t>
  </si>
  <si>
    <t xml:space="preserve">[613], [614], [615], [616], [902]</t>
  </si>
  <si>
    <t xml:space="preserve">LEO2</t>
  </si>
  <si>
    <t xml:space="preserve">LEO3</t>
  </si>
  <si>
    <t xml:space="preserve">LEO4</t>
  </si>
  <si>
    <t xml:space="preserve">LEO5</t>
  </si>
  <si>
    <t xml:space="preserve">LEO6</t>
  </si>
  <si>
    <t xml:space="preserve">LEO7</t>
  </si>
  <si>
    <t xml:space="preserve">LEO8</t>
  </si>
  <si>
    <t xml:space="preserve">LEO9</t>
  </si>
  <si>
    <t xml:space="preserve">LEO10</t>
  </si>
  <si>
    <t xml:space="preserve">LEO11</t>
  </si>
  <si>
    <t xml:space="preserve">LEO12</t>
  </si>
  <si>
    <t xml:space="preserve">LEO13</t>
  </si>
  <si>
    <t xml:space="preserve">LEO14</t>
  </si>
  <si>
    <t xml:space="preserve">LEO15</t>
  </si>
  <si>
    <t xml:space="preserve">LEO16</t>
  </si>
  <si>
    <t xml:space="preserve">LEO17</t>
  </si>
  <si>
    <t xml:space="preserve">LEO18</t>
  </si>
  <si>
    <t xml:space="preserve">LEO19</t>
  </si>
  <si>
    <t xml:space="preserve">LEO20</t>
  </si>
  <si>
    <t xml:space="preserve">LEO21</t>
  </si>
  <si>
    <t xml:space="preserve">LEO22</t>
  </si>
  <si>
    <t xml:space="preserve">LEO23</t>
  </si>
  <si>
    <t xml:space="preserve">LEO24</t>
  </si>
  <si>
    <t xml:space="preserve">LEO25</t>
  </si>
  <si>
    <t xml:space="preserve">LEO26</t>
  </si>
  <si>
    <t xml:space="preserve">LEO27</t>
  </si>
  <si>
    <t xml:space="preserve">LEO28</t>
  </si>
  <si>
    <t xml:space="preserve">LEO29</t>
  </si>
  <si>
    <t xml:space="preserve">LEO30</t>
  </si>
  <si>
    <t xml:space="preserve">LEO31</t>
  </si>
  <si>
    <t xml:space="preserve">LEO32</t>
  </si>
  <si>
    <t xml:space="preserve">LEO33</t>
  </si>
  <si>
    <t xml:space="preserve">LEO34</t>
  </si>
  <si>
    <t xml:space="preserve">LEO35</t>
  </si>
  <si>
    <t xml:space="preserve">LEO36</t>
  </si>
  <si>
    <t xml:space="preserve">LEO37</t>
  </si>
  <si>
    <t xml:space="preserve">LEO38</t>
  </si>
  <si>
    <t xml:space="preserve">LEO39</t>
  </si>
  <si>
    <t xml:space="preserve">LEO40</t>
  </si>
  <si>
    <t xml:space="preserve">LEO41</t>
  </si>
  <si>
    <t xml:space="preserve">LEO42</t>
  </si>
  <si>
    <t xml:space="preserve">LEO43</t>
  </si>
  <si>
    <t xml:space="preserve">LEO44</t>
  </si>
  <si>
    <t xml:space="preserve">LEO45</t>
  </si>
  <si>
    <t xml:space="preserve">LEO46</t>
  </si>
  <si>
    <t xml:space="preserve">LEO47</t>
  </si>
  <si>
    <t xml:space="preserve">LEO48</t>
  </si>
  <si>
    <t xml:space="preserve">LEO49</t>
  </si>
  <si>
    <t xml:space="preserve">LEO50</t>
  </si>
  <si>
    <t xml:space="preserve">LEO51</t>
  </si>
  <si>
    <t xml:space="preserve">LEO52</t>
  </si>
  <si>
    <t xml:space="preserve">LEO53</t>
  </si>
  <si>
    <t xml:space="preserve">LEO54</t>
  </si>
  <si>
    <t xml:space="preserve">LEO55</t>
  </si>
  <si>
    <t xml:space="preserve">LEO56</t>
  </si>
  <si>
    <t xml:space="preserve">LEO57</t>
  </si>
  <si>
    <t xml:space="preserve">LEO58</t>
  </si>
  <si>
    <t xml:space="preserve">LEO59</t>
  </si>
  <si>
    <t xml:space="preserve">LEO60</t>
  </si>
  <si>
    <t xml:space="preserve">LEO61</t>
  </si>
  <si>
    <t xml:space="preserve">LEO62</t>
  </si>
  <si>
    <t xml:space="preserve">LEO63</t>
  </si>
  <si>
    <t xml:space="preserve">LEO64</t>
  </si>
  <si>
    <t xml:space="preserve">LEO65</t>
  </si>
  <si>
    <t xml:space="preserve">LEO66</t>
  </si>
  <si>
    <t xml:space="preserve">LEO67</t>
  </si>
  <si>
    <t xml:space="preserve">LEO68</t>
  </si>
  <si>
    <t xml:space="preserve">LEO69</t>
  </si>
  <si>
    <t xml:space="preserve">LEO70</t>
  </si>
  <si>
    <t xml:space="preserve">LEO71</t>
  </si>
  <si>
    <t xml:space="preserve">LEO72</t>
  </si>
  <si>
    <t xml:space="preserve">LEO73</t>
  </si>
  <si>
    <t xml:space="preserve">New Brunswick</t>
  </si>
  <si>
    <t xml:space="preserve">Nouveau-Brunswick</t>
  </si>
  <si>
    <t xml:space="preserve">Burchill</t>
  </si>
  <si>
    <t xml:space="preserve">BRH1</t>
  </si>
  <si>
    <t xml:space="preserve">E141-4.2</t>
  </si>
  <si>
    <t xml:space="preserve">Battery Energy Storage System - 5.781 MW/11.562 MWh Lithium Ion Battery</t>
  </si>
  <si>
    <t xml:space="preserve">[70], [71], [910]</t>
  </si>
  <si>
    <t xml:space="preserve">BRH2</t>
  </si>
  <si>
    <t xml:space="preserve">BRH3</t>
  </si>
  <si>
    <t xml:space="preserve">BRH4</t>
  </si>
  <si>
    <t xml:space="preserve">BRH5</t>
  </si>
  <si>
    <t xml:space="preserve">BRH6</t>
  </si>
  <si>
    <t xml:space="preserve">BRH7</t>
  </si>
  <si>
    <t xml:space="preserve">BRH8</t>
  </si>
  <si>
    <t xml:space="preserve">BRH9</t>
  </si>
  <si>
    <t xml:space="preserve">BRH10</t>
  </si>
  <si>
    <t xml:space="preserve">Cap-Pelé</t>
  </si>
  <si>
    <t xml:space="preserve">CAP1</t>
  </si>
  <si>
    <t xml:space="preserve">E92-2.35</t>
  </si>
  <si>
    <t xml:space="preserve">[74], [31]</t>
  </si>
  <si>
    <t xml:space="preserve">Caribou Wind Park</t>
  </si>
  <si>
    <t xml:space="preserve">CWP1</t>
  </si>
  <si>
    <t xml:space="preserve">[75], [76]</t>
  </si>
  <si>
    <t xml:space="preserve">CWP2</t>
  </si>
  <si>
    <t xml:space="preserve">CWP3</t>
  </si>
  <si>
    <t xml:space="preserve">CWP4</t>
  </si>
  <si>
    <t xml:space="preserve">CWP5</t>
  </si>
  <si>
    <t xml:space="preserve">CWP6</t>
  </si>
  <si>
    <t xml:space="preserve">CWP7</t>
  </si>
  <si>
    <t xml:space="preserve">CWP8</t>
  </si>
  <si>
    <t xml:space="preserve">CWP9</t>
  </si>
  <si>
    <t xml:space="preserve">CWP10</t>
  </si>
  <si>
    <t xml:space="preserve">CWP11</t>
  </si>
  <si>
    <t xml:space="preserve">CWP12</t>
  </si>
  <si>
    <t xml:space="preserve">CWP13</t>
  </si>
  <si>
    <t xml:space="preserve">CWP14</t>
  </si>
  <si>
    <t xml:space="preserve">CWP15</t>
  </si>
  <si>
    <t xml:space="preserve">CWP16</t>
  </si>
  <si>
    <t xml:space="preserve">CWP17</t>
  </si>
  <si>
    <t xml:space="preserve">CWP18</t>
  </si>
  <si>
    <t xml:space="preserve">CWP19</t>
  </si>
  <si>
    <t xml:space="preserve">CWP20</t>
  </si>
  <si>
    <t xml:space="preserve">CWP21</t>
  </si>
  <si>
    <t xml:space="preserve">CWP22</t>
  </si>
  <si>
    <t xml:space="preserve">CWP23</t>
  </si>
  <si>
    <t xml:space="preserve">CWP24</t>
  </si>
  <si>
    <t xml:space="preserve">CWP25</t>
  </si>
  <si>
    <t xml:space="preserve">CWP26</t>
  </si>
  <si>
    <t xml:space="preserve">CWP27</t>
  </si>
  <si>
    <t xml:space="preserve">CWP28</t>
  </si>
  <si>
    <t xml:space="preserve">CWP29</t>
  </si>
  <si>
    <t xml:space="preserve">CWP30</t>
  </si>
  <si>
    <t xml:space="preserve">CWP31</t>
  </si>
  <si>
    <t xml:space="preserve">CWP32</t>
  </si>
  <si>
    <t xml:space="preserve">CWP33</t>
  </si>
  <si>
    <t xml:space="preserve">Kent Hills</t>
  </si>
  <si>
    <t xml:space="preserve">KHW1</t>
  </si>
  <si>
    <t xml:space="preserve">Major foundation issues found in 2022, most of the turbines (50/55) will have to be replaced</t>
  </si>
  <si>
    <t xml:space="preserve">[298], [887]</t>
  </si>
  <si>
    <t xml:space="preserve">KHW2</t>
  </si>
  <si>
    <t xml:space="preserve">KHW3</t>
  </si>
  <si>
    <t xml:space="preserve">KHW4</t>
  </si>
  <si>
    <t xml:space="preserve">KHW5</t>
  </si>
  <si>
    <t xml:space="preserve">KHW6</t>
  </si>
  <si>
    <t xml:space="preserve">KHW7</t>
  </si>
  <si>
    <t xml:space="preserve">KHW8</t>
  </si>
  <si>
    <t xml:space="preserve">KHW9</t>
  </si>
  <si>
    <t xml:space="preserve">KHW10</t>
  </si>
  <si>
    <t xml:space="preserve">KHW11</t>
  </si>
  <si>
    <t xml:space="preserve">KHW12</t>
  </si>
  <si>
    <t xml:space="preserve">KHW13</t>
  </si>
  <si>
    <t xml:space="preserve">KHW14</t>
  </si>
  <si>
    <t xml:space="preserve">KHW15</t>
  </si>
  <si>
    <t xml:space="preserve">KHW16</t>
  </si>
  <si>
    <t xml:space="preserve">KHW17</t>
  </si>
  <si>
    <t xml:space="preserve">KHW18</t>
  </si>
  <si>
    <t xml:space="preserve">KHW19</t>
  </si>
  <si>
    <t xml:space="preserve">KHW20</t>
  </si>
  <si>
    <t xml:space="preserve">KHW21</t>
  </si>
  <si>
    <t xml:space="preserve">KHW22</t>
  </si>
  <si>
    <t xml:space="preserve">KHW23</t>
  </si>
  <si>
    <t xml:space="preserve">KHW24</t>
  </si>
  <si>
    <t xml:space="preserve">KHW25</t>
  </si>
  <si>
    <t xml:space="preserve">KHW26</t>
  </si>
  <si>
    <t xml:space="preserve">KHW27</t>
  </si>
  <si>
    <t xml:space="preserve">KHW28</t>
  </si>
  <si>
    <t xml:space="preserve">KHW29</t>
  </si>
  <si>
    <t xml:space="preserve">KHW30</t>
  </si>
  <si>
    <t xml:space="preserve">KHW31</t>
  </si>
  <si>
    <t xml:space="preserve">KHW32</t>
  </si>
  <si>
    <t xml:space="preserve">KHW33</t>
  </si>
  <si>
    <t xml:space="preserve">KHW34</t>
  </si>
  <si>
    <t xml:space="preserve">KHW35</t>
  </si>
  <si>
    <t xml:space="preserve">KHW36</t>
  </si>
  <si>
    <t xml:space="preserve">KHW37</t>
  </si>
  <si>
    <t xml:space="preserve">KHW38</t>
  </si>
  <si>
    <t xml:space="preserve">KHW39</t>
  </si>
  <si>
    <t xml:space="preserve">KHW40</t>
  </si>
  <si>
    <t xml:space="preserve">KHW41</t>
  </si>
  <si>
    <t xml:space="preserve">KHW42</t>
  </si>
  <si>
    <t xml:space="preserve">KHW43</t>
  </si>
  <si>
    <t xml:space="preserve">KHW44</t>
  </si>
  <si>
    <t xml:space="preserve">KHW45</t>
  </si>
  <si>
    <t xml:space="preserve">KHW46</t>
  </si>
  <si>
    <t xml:space="preserve">KHW47</t>
  </si>
  <si>
    <t xml:space="preserve">KHW48</t>
  </si>
  <si>
    <t xml:space="preserve">KHW49</t>
  </si>
  <si>
    <t xml:space="preserve">KHW50</t>
  </si>
  <si>
    <t xml:space="preserve">KHW51</t>
  </si>
  <si>
    <t xml:space="preserve">V126-3.45</t>
  </si>
  <si>
    <t xml:space="preserve">KHW52</t>
  </si>
  <si>
    <t xml:space="preserve">KHW53</t>
  </si>
  <si>
    <t xml:space="preserve">KHW54</t>
  </si>
  <si>
    <t xml:space="preserve">KHW55</t>
  </si>
  <si>
    <t xml:space="preserve">Lamèque Wind Power Project</t>
  </si>
  <si>
    <t xml:space="preserve">LWP1</t>
  </si>
  <si>
    <t xml:space="preserve">Acciona Wind Power</t>
  </si>
  <si>
    <t xml:space="preserve">AW77/1500</t>
  </si>
  <si>
    <t xml:space="preserve">[319]</t>
  </si>
  <si>
    <t xml:space="preserve">LWP2</t>
  </si>
  <si>
    <t xml:space="preserve">LWP3</t>
  </si>
  <si>
    <t xml:space="preserve">LWP4</t>
  </si>
  <si>
    <t xml:space="preserve">LWP5</t>
  </si>
  <si>
    <t xml:space="preserve">LWP6</t>
  </si>
  <si>
    <t xml:space="preserve">LWP7</t>
  </si>
  <si>
    <t xml:space="preserve">LWP8</t>
  </si>
  <si>
    <t xml:space="preserve">LWP9</t>
  </si>
  <si>
    <t xml:space="preserve">LWP10</t>
  </si>
  <si>
    <t xml:space="preserve">LWP11</t>
  </si>
  <si>
    <t xml:space="preserve">LWP12</t>
  </si>
  <si>
    <t xml:space="preserve">LWP13</t>
  </si>
  <si>
    <t xml:space="preserve">LWP14</t>
  </si>
  <si>
    <t xml:space="preserve">LWP15</t>
  </si>
  <si>
    <t xml:space="preserve">LWP16</t>
  </si>
  <si>
    <t xml:space="preserve">LWP17</t>
  </si>
  <si>
    <t xml:space="preserve">LWP18</t>
  </si>
  <si>
    <t xml:space="preserve">LWP19</t>
  </si>
  <si>
    <t xml:space="preserve">LWP20</t>
  </si>
  <si>
    <t xml:space="preserve">LWP21</t>
  </si>
  <si>
    <t xml:space="preserve">LWP22</t>
  </si>
  <si>
    <t xml:space="preserve">LWP23</t>
  </si>
  <si>
    <t xml:space="preserve">LWP24</t>
  </si>
  <si>
    <t xml:space="preserve">LWP25</t>
  </si>
  <si>
    <t xml:space="preserve">LWP26</t>
  </si>
  <si>
    <t xml:space="preserve">LWP27</t>
  </si>
  <si>
    <t xml:space="preserve">LWP28</t>
  </si>
  <si>
    <t xml:space="preserve">LWP29</t>
  </si>
  <si>
    <t xml:space="preserve">LWP30</t>
  </si>
  <si>
    <t xml:space="preserve">Oinpegitjoig Wind Project</t>
  </si>
  <si>
    <t xml:space="preserve">OPJ1</t>
  </si>
  <si>
    <t xml:space="preserve">Enercon </t>
  </si>
  <si>
    <t xml:space="preserve">E126-3.5</t>
  </si>
  <si>
    <t xml:space="preserve">Turbine uprated from 3.5 MW</t>
  </si>
  <si>
    <t xml:space="preserve">[441], [801]</t>
  </si>
  <si>
    <t xml:space="preserve">Wisokolamson Energy Wind Project</t>
  </si>
  <si>
    <t xml:space="preserve">WSK1</t>
  </si>
  <si>
    <t xml:space="preserve">V126-3.6</t>
  </si>
  <si>
    <t xml:space="preserve">[705], [706], [707]</t>
  </si>
  <si>
    <t xml:space="preserve">WSK2</t>
  </si>
  <si>
    <t xml:space="preserve">WSK3</t>
  </si>
  <si>
    <t xml:space="preserve">WSK4</t>
  </si>
  <si>
    <t xml:space="preserve">WSK5</t>
  </si>
  <si>
    <t xml:space="preserve">Wocawson Energy Project</t>
  </si>
  <si>
    <t xml:space="preserve">WCS1</t>
  </si>
  <si>
    <t xml:space="preserve">E126-4.0</t>
  </si>
  <si>
    <t xml:space="preserve">[708], [709]</t>
  </si>
  <si>
    <t xml:space="preserve">WCS2</t>
  </si>
  <si>
    <t xml:space="preserve">WCS3</t>
  </si>
  <si>
    <t xml:space="preserve">WCS4</t>
  </si>
  <si>
    <t xml:space="preserve">WCS5</t>
  </si>
  <si>
    <t xml:space="preserve">Newfoundland and Labrador</t>
  </si>
  <si>
    <t xml:space="preserve">Terre-Neuve-et-Labrador</t>
  </si>
  <si>
    <t xml:space="preserve">Fermeuse</t>
  </si>
  <si>
    <t xml:space="preserve">FEW1</t>
  </si>
  <si>
    <t xml:space="preserve">[169], [170], [747]</t>
  </si>
  <si>
    <t xml:space="preserve">FEW2</t>
  </si>
  <si>
    <t xml:space="preserve">FEW3</t>
  </si>
  <si>
    <t xml:space="preserve">FEW4</t>
  </si>
  <si>
    <t xml:space="preserve">FEW5</t>
  </si>
  <si>
    <t xml:space="preserve">FEW6</t>
  </si>
  <si>
    <t xml:space="preserve">FEW7</t>
  </si>
  <si>
    <t xml:space="preserve">FEW8</t>
  </si>
  <si>
    <t xml:space="preserve">FEW9</t>
  </si>
  <si>
    <t xml:space="preserve">Ramea Wind-Diesel Demonstration</t>
  </si>
  <si>
    <t xml:space="preserve">RAM1</t>
  </si>
  <si>
    <t xml:space="preserve">Windmatic</t>
  </si>
  <si>
    <t xml:space="preserve">WM15S</t>
  </si>
  <si>
    <t xml:space="preserve">[506], [507], [508]</t>
  </si>
  <si>
    <t xml:space="preserve">RAM2</t>
  </si>
  <si>
    <t xml:space="preserve">RAM3</t>
  </si>
  <si>
    <t xml:space="preserve">RAM4</t>
  </si>
  <si>
    <t xml:space="preserve">RAM5</t>
  </si>
  <si>
    <t xml:space="preserve">RAM6</t>
  </si>
  <si>
    <t xml:space="preserve">Ramea Wind-Hydrogen-Diesel</t>
  </si>
  <si>
    <t xml:space="preserve">RWD1</t>
  </si>
  <si>
    <t xml:space="preserve">Northwind</t>
  </si>
  <si>
    <t xml:space="preserve">Northwind 100</t>
  </si>
  <si>
    <t xml:space="preserve">[509], [510], [511], [512]</t>
  </si>
  <si>
    <t xml:space="preserve">RWD2</t>
  </si>
  <si>
    <t xml:space="preserve">RWD3</t>
  </si>
  <si>
    <t xml:space="preserve">St. Lawrence</t>
  </si>
  <si>
    <t xml:space="preserve">[610], [611], [612]</t>
  </si>
  <si>
    <t xml:space="preserve">Northwest Territories</t>
  </si>
  <si>
    <t xml:space="preserve">Territoires du Nord-Ouest</t>
  </si>
  <si>
    <t xml:space="preserve">Diavik Mine Wind Farm</t>
  </si>
  <si>
    <t xml:space="preserve">DIM1</t>
  </si>
  <si>
    <t xml:space="preserve">[139], [140], [141], [142]</t>
  </si>
  <si>
    <t xml:space="preserve">DIM2</t>
  </si>
  <si>
    <t xml:space="preserve">DIM3</t>
  </si>
  <si>
    <t xml:space="preserve">DIM4</t>
  </si>
  <si>
    <t xml:space="preserve">Inuvik High Point</t>
  </si>
  <si>
    <t xml:space="preserve">IHP1</t>
  </si>
  <si>
    <t xml:space="preserve">E138-3.5</t>
  </si>
  <si>
    <t xml:space="preserve">Battery Energy Storage System - Unknown specifications</t>
  </si>
  <si>
    <t xml:space="preserve">[264], [265], [266], [267], [268]</t>
  </si>
  <si>
    <t xml:space="preserve">Nova Scotia</t>
  </si>
  <si>
    <t xml:space="preserve">Nouvelle-Écosse</t>
  </si>
  <si>
    <t xml:space="preserve">Amherst Community Wind</t>
  </si>
  <si>
    <t xml:space="preserve">AMC1</t>
  </si>
  <si>
    <t xml:space="preserve">E101-3.0</t>
  </si>
  <si>
    <t xml:space="preserve">[5], [729], [730], [731], [888]</t>
  </si>
  <si>
    <t xml:space="preserve">AMC2</t>
  </si>
  <si>
    <t xml:space="preserve">Amherst I Wind Farm</t>
  </si>
  <si>
    <t xml:space="preserve">AMW1</t>
  </si>
  <si>
    <t xml:space="preserve">Suzlon</t>
  </si>
  <si>
    <t xml:space="preserve">S97-2.1</t>
  </si>
  <si>
    <t xml:space="preserve">[6], [7], [8]</t>
  </si>
  <si>
    <t xml:space="preserve">AMW2</t>
  </si>
  <si>
    <t xml:space="preserve">AMW3</t>
  </si>
  <si>
    <t xml:space="preserve">AMW4</t>
  </si>
  <si>
    <t xml:space="preserve">AMW5</t>
  </si>
  <si>
    <t xml:space="preserve">AMW6</t>
  </si>
  <si>
    <t xml:space="preserve">AMW7</t>
  </si>
  <si>
    <t xml:space="preserve">AMW8</t>
  </si>
  <si>
    <t xml:space="preserve">AMW9</t>
  </si>
  <si>
    <t xml:space="preserve">AMW10</t>
  </si>
  <si>
    <t xml:space="preserve">AMW11</t>
  </si>
  <si>
    <t xml:space="preserve">AMW12</t>
  </si>
  <si>
    <t xml:space="preserve">AMW13</t>
  </si>
  <si>
    <t xml:space="preserve">AMW14</t>
  </si>
  <si>
    <t xml:space="preserve">AMW15</t>
  </si>
  <si>
    <t xml:space="preserve">Auld's Mountain</t>
  </si>
  <si>
    <t xml:space="preserve">AUL1</t>
  </si>
  <si>
    <t xml:space="preserve">Turbine derated from 2.35 MW</t>
  </si>
  <si>
    <t xml:space="preserve">[17], [18], [732]</t>
  </si>
  <si>
    <t xml:space="preserve">AUL2</t>
  </si>
  <si>
    <t xml:space="preserve">Avondale</t>
  </si>
  <si>
    <t xml:space="preserve">ADL1</t>
  </si>
  <si>
    <t xml:space="preserve">[19], [20]</t>
  </si>
  <si>
    <t xml:space="preserve">Avondale Domestic</t>
  </si>
  <si>
    <t xml:space="preserve">ADL2</t>
  </si>
  <si>
    <t xml:space="preserve">Ghrepower</t>
  </si>
  <si>
    <t xml:space="preserve">FD21-50</t>
  </si>
  <si>
    <t xml:space="preserve">[19], [20], [733], [734], [735], [736], [854]</t>
  </si>
  <si>
    <t xml:space="preserve">ADL3</t>
  </si>
  <si>
    <t xml:space="preserve">Baddeck</t>
  </si>
  <si>
    <t xml:space="preserve">BDK1</t>
  </si>
  <si>
    <t xml:space="preserve">V100-2.0</t>
  </si>
  <si>
    <t xml:space="preserve">Turbine derated from 2.0 MW</t>
  </si>
  <si>
    <t xml:space="preserve">[21], [22], [23]</t>
  </si>
  <si>
    <t xml:space="preserve">Barrachois</t>
  </si>
  <si>
    <t xml:space="preserve">BAR1</t>
  </si>
  <si>
    <t xml:space="preserve">[27], [31]</t>
  </si>
  <si>
    <t xml:space="preserve">BAR2</t>
  </si>
  <si>
    <t xml:space="preserve">Barrington</t>
  </si>
  <si>
    <t xml:space="preserve">BAT1</t>
  </si>
  <si>
    <t xml:space="preserve">GE 1.6-82.5</t>
  </si>
  <si>
    <t xml:space="preserve">[28], [29], [188]</t>
  </si>
  <si>
    <t xml:space="preserve">BAT2</t>
  </si>
  <si>
    <t xml:space="preserve">Bateston</t>
  </si>
  <si>
    <t xml:space="preserve">BAN1</t>
  </si>
  <si>
    <t xml:space="preserve">[30], [31]</t>
  </si>
  <si>
    <t xml:space="preserve">Black Pond</t>
  </si>
  <si>
    <t xml:space="preserve">BPO1</t>
  </si>
  <si>
    <t xml:space="preserve">[42], [43]</t>
  </si>
  <si>
    <t xml:space="preserve">Brenton</t>
  </si>
  <si>
    <t xml:space="preserve">BRN1</t>
  </si>
  <si>
    <t xml:space="preserve">[58], [739]</t>
  </si>
  <si>
    <t xml:space="preserve">Brookfield</t>
  </si>
  <si>
    <t xml:space="preserve">BRD1</t>
  </si>
  <si>
    <t xml:space="preserve">Turbowinds</t>
  </si>
  <si>
    <t xml:space="preserve">T600-48</t>
  </si>
  <si>
    <t xml:space="preserve">[59], [60], [61]</t>
  </si>
  <si>
    <t xml:space="preserve">Chebucto Pockwock</t>
  </si>
  <si>
    <t xml:space="preserve">CHE1</t>
  </si>
  <si>
    <t xml:space="preserve">[95], [96], [97], [98]</t>
  </si>
  <si>
    <t xml:space="preserve">CHE2</t>
  </si>
  <si>
    <t xml:space="preserve">CHE3</t>
  </si>
  <si>
    <t xml:space="preserve">CHE4</t>
  </si>
  <si>
    <t xml:space="preserve">CHE5</t>
  </si>
  <si>
    <t xml:space="preserve">Chebucto Terence Bay</t>
  </si>
  <si>
    <t xml:space="preserve">CHT1</t>
  </si>
  <si>
    <t xml:space="preserve">[99], [31], [100]</t>
  </si>
  <si>
    <t xml:space="preserve">CHT2</t>
  </si>
  <si>
    <t xml:space="preserve">CHT3</t>
  </si>
  <si>
    <t xml:space="preserve">Cheticamp</t>
  </si>
  <si>
    <t xml:space="preserve">CHP1</t>
  </si>
  <si>
    <t xml:space="preserve">E44-900</t>
  </si>
  <si>
    <t xml:space="preserve">[101]. [102], [103], [104], [737]</t>
  </si>
  <si>
    <t xml:space="preserve">Cheticamp Community</t>
  </si>
  <si>
    <t xml:space="preserve">PCW1</t>
  </si>
  <si>
    <t xml:space="preserve">[464], [737], [854], [867]</t>
  </si>
  <si>
    <t xml:space="preserve">PCW2</t>
  </si>
  <si>
    <t xml:space="preserve">PCW3</t>
  </si>
  <si>
    <t xml:space="preserve">PCW4</t>
  </si>
  <si>
    <t xml:space="preserve">PCW5</t>
  </si>
  <si>
    <t xml:space="preserve">PCW6</t>
  </si>
  <si>
    <t xml:space="preserve">Creignishrear</t>
  </si>
  <si>
    <t xml:space="preserve">CRE1</t>
  </si>
  <si>
    <t xml:space="preserve">E82-2.0</t>
  </si>
  <si>
    <t xml:space="preserve">[121], [122], [123]</t>
  </si>
  <si>
    <t xml:space="preserve">Dalhousie Mountain</t>
  </si>
  <si>
    <t xml:space="preserve">DAL1</t>
  </si>
  <si>
    <t xml:space="preserve">[130], [131], [132]</t>
  </si>
  <si>
    <t xml:space="preserve">DAL2</t>
  </si>
  <si>
    <t xml:space="preserve">DAL3</t>
  </si>
  <si>
    <t xml:space="preserve">DAL4</t>
  </si>
  <si>
    <t xml:space="preserve">DAL5</t>
  </si>
  <si>
    <t xml:space="preserve">DAL6</t>
  </si>
  <si>
    <t xml:space="preserve">DAL7</t>
  </si>
  <si>
    <t xml:space="preserve">DAL8</t>
  </si>
  <si>
    <t xml:space="preserve">DAL9</t>
  </si>
  <si>
    <t xml:space="preserve">DAL10</t>
  </si>
  <si>
    <t xml:space="preserve">DAL11</t>
  </si>
  <si>
    <t xml:space="preserve">DAL12</t>
  </si>
  <si>
    <t xml:space="preserve">DAL13</t>
  </si>
  <si>
    <t xml:space="preserve">DAL14</t>
  </si>
  <si>
    <t xml:space="preserve">DAL15</t>
  </si>
  <si>
    <t xml:space="preserve">DAL16</t>
  </si>
  <si>
    <t xml:space="preserve">DAL17</t>
  </si>
  <si>
    <t xml:space="preserve">DAL18</t>
  </si>
  <si>
    <t xml:space="preserve">DAL19</t>
  </si>
  <si>
    <t xml:space="preserve">DAL20</t>
  </si>
  <si>
    <t xml:space="preserve">DAL21</t>
  </si>
  <si>
    <t xml:space="preserve">DAL22</t>
  </si>
  <si>
    <t xml:space="preserve">DAL23</t>
  </si>
  <si>
    <t xml:space="preserve">DAL24</t>
  </si>
  <si>
    <t xml:space="preserve">DAL25</t>
  </si>
  <si>
    <t xml:space="preserve">DAL26</t>
  </si>
  <si>
    <t xml:space="preserve">DAL27</t>
  </si>
  <si>
    <t xml:space="preserve">DAL28</t>
  </si>
  <si>
    <t xml:space="preserve">DAL29</t>
  </si>
  <si>
    <t xml:space="preserve">DAL30</t>
  </si>
  <si>
    <t xml:space="preserve">DAL31</t>
  </si>
  <si>
    <t xml:space="preserve">DAL32</t>
  </si>
  <si>
    <t xml:space="preserve">DAL33</t>
  </si>
  <si>
    <t xml:space="preserve">DAL34</t>
  </si>
  <si>
    <t xml:space="preserve">Dalhousie Mountain (Affinity)</t>
  </si>
  <si>
    <t xml:space="preserve">DAL35</t>
  </si>
  <si>
    <t xml:space="preserve">Turbine derated from 1.6 MW</t>
  </si>
  <si>
    <t xml:space="preserve">[130], [131], [132], [867]</t>
  </si>
  <si>
    <t xml:space="preserve">Digby Neck</t>
  </si>
  <si>
    <t xml:space="preserve">DIG1</t>
  </si>
  <si>
    <t xml:space="preserve">[148], [149]</t>
  </si>
  <si>
    <t xml:space="preserve">DIG2</t>
  </si>
  <si>
    <t xml:space="preserve">DIG3</t>
  </si>
  <si>
    <t xml:space="preserve">DIG4</t>
  </si>
  <si>
    <t xml:space="preserve">DIG5</t>
  </si>
  <si>
    <t xml:space="preserve">DIG6</t>
  </si>
  <si>
    <t xml:space="preserve">DIG7</t>
  </si>
  <si>
    <t xml:space="preserve">DIG8</t>
  </si>
  <si>
    <t xml:space="preserve">DIG9</t>
  </si>
  <si>
    <t xml:space="preserve">DIG10</t>
  </si>
  <si>
    <t xml:space="preserve">DIG11</t>
  </si>
  <si>
    <t xml:space="preserve">DIG12</t>
  </si>
  <si>
    <t xml:space="preserve">DIG13</t>
  </si>
  <si>
    <t xml:space="preserve">DIG14</t>
  </si>
  <si>
    <t xml:space="preserve">DIG15</t>
  </si>
  <si>
    <t xml:space="preserve">DIG16</t>
  </si>
  <si>
    <t xml:space="preserve">DIG17</t>
  </si>
  <si>
    <t xml:space="preserve">DIG18</t>
  </si>
  <si>
    <t xml:space="preserve">DIG19</t>
  </si>
  <si>
    <t xml:space="preserve">DIG20</t>
  </si>
  <si>
    <t xml:space="preserve">Ellershouse I and II</t>
  </si>
  <si>
    <t xml:space="preserve">ELL1</t>
  </si>
  <si>
    <t xml:space="preserve">[157], [158]</t>
  </si>
  <si>
    <t xml:space="preserve">ELL2</t>
  </si>
  <si>
    <t xml:space="preserve">ELL3</t>
  </si>
  <si>
    <t xml:space="preserve">ELL4</t>
  </si>
  <si>
    <t xml:space="preserve">ELL5</t>
  </si>
  <si>
    <t xml:space="preserve">2017/2018</t>
  </si>
  <si>
    <t xml:space="preserve">ELL6</t>
  </si>
  <si>
    <t xml:space="preserve">ELL7</t>
  </si>
  <si>
    <t xml:space="preserve">ELL8</t>
  </si>
  <si>
    <t xml:space="preserve">ELL9</t>
  </si>
  <si>
    <t xml:space="preserve">ELL10</t>
  </si>
  <si>
    <t xml:space="preserve">Fairmont</t>
  </si>
  <si>
    <t xml:space="preserve">FAI1</t>
  </si>
  <si>
    <t xml:space="preserve">E82-2.3</t>
  </si>
  <si>
    <t xml:space="preserve">[168]</t>
  </si>
  <si>
    <t xml:space="preserve">FAI2</t>
  </si>
  <si>
    <t xml:space="preserve">Fitzpatrick Mountain (Affinity)</t>
  </si>
  <si>
    <t xml:space="preserve">FTZ1</t>
  </si>
  <si>
    <t xml:space="preserve">[172], [174], [750]</t>
  </si>
  <si>
    <t xml:space="preserve">Fitzpatrick Mountain (Capstone)</t>
  </si>
  <si>
    <t xml:space="preserve">FZM1</t>
  </si>
  <si>
    <t xml:space="preserve">Turbine decommissioned in 2020, original capacity was 800 kW (total project capacity was 1.6 MW)</t>
  </si>
  <si>
    <t xml:space="preserve">[173], [174], [749], [750]</t>
  </si>
  <si>
    <t xml:space="preserve">FZM2</t>
  </si>
  <si>
    <t xml:space="preserve">Fitzpatrick Mountain Domestic (NWF)</t>
  </si>
  <si>
    <t xml:space="preserve">FMD1</t>
  </si>
  <si>
    <t xml:space="preserve">[175], [748], [751], [752], [854]</t>
  </si>
  <si>
    <t xml:space="preserve">FMD2</t>
  </si>
  <si>
    <t xml:space="preserve">FMD3</t>
  </si>
  <si>
    <t xml:space="preserve">Forbes Lake</t>
  </si>
  <si>
    <t xml:space="preserve">FLW1</t>
  </si>
  <si>
    <t xml:space="preserve">Seaforth</t>
  </si>
  <si>
    <t xml:space="preserve">AOC 15/50</t>
  </si>
  <si>
    <t xml:space="preserve">[737]</t>
  </si>
  <si>
    <t xml:space="preserve">Gaetz Brook</t>
  </si>
  <si>
    <t xml:space="preserve">GAE1</t>
  </si>
  <si>
    <t xml:space="preserve">[182]</t>
  </si>
  <si>
    <t xml:space="preserve">Gardiner Mines (Cape Breton University)</t>
  </si>
  <si>
    <t xml:space="preserve">GAM1</t>
  </si>
  <si>
    <t xml:space="preserve">Turbines derated from 7.05 MW to 5.4 MW, unclear which turbines are derated</t>
  </si>
  <si>
    <t xml:space="preserve">[186], [187], [188], [18], [754], [755], [756], [757], [867]</t>
  </si>
  <si>
    <t xml:space="preserve">GAM2</t>
  </si>
  <si>
    <t xml:space="preserve">GAM3</t>
  </si>
  <si>
    <t xml:space="preserve">Glace Bay &amp; Donkin</t>
  </si>
  <si>
    <t xml:space="preserve">GBD1</t>
  </si>
  <si>
    <t xml:space="preserve">[345], [194], [762], [763]</t>
  </si>
  <si>
    <t xml:space="preserve">GBD2</t>
  </si>
  <si>
    <t xml:space="preserve">Glace Bay (Lingan)</t>
  </si>
  <si>
    <t xml:space="preserve">LIN1</t>
  </si>
  <si>
    <t xml:space="preserve">Not clear which E70 turbine is derated</t>
  </si>
  <si>
    <t xml:space="preserve">[345], [346], [764], [765], [766]</t>
  </si>
  <si>
    <t xml:space="preserve">LIN2</t>
  </si>
  <si>
    <t xml:space="preserve">LIN3</t>
  </si>
  <si>
    <t xml:space="preserve">LIN4</t>
  </si>
  <si>
    <t xml:space="preserve">LIN5</t>
  </si>
  <si>
    <t xml:space="preserve">LIN6</t>
  </si>
  <si>
    <t xml:space="preserve">LIN7</t>
  </si>
  <si>
    <t xml:space="preserve">LIN8</t>
  </si>
  <si>
    <t xml:space="preserve">[345], [346], [766]</t>
  </si>
  <si>
    <t xml:space="preserve">Glen Dhu</t>
  </si>
  <si>
    <t xml:space="preserve">DHU1</t>
  </si>
  <si>
    <t xml:space="preserve">[195], [196], [197]</t>
  </si>
  <si>
    <t xml:space="preserve">DHU2</t>
  </si>
  <si>
    <t xml:space="preserve">DHU3</t>
  </si>
  <si>
    <t xml:space="preserve">DHU4</t>
  </si>
  <si>
    <t xml:space="preserve">DHU5</t>
  </si>
  <si>
    <t xml:space="preserve">DHU6</t>
  </si>
  <si>
    <t xml:space="preserve">DHU7</t>
  </si>
  <si>
    <t xml:space="preserve">DHU8</t>
  </si>
  <si>
    <t xml:space="preserve">DHU9</t>
  </si>
  <si>
    <t xml:space="preserve">DHU10</t>
  </si>
  <si>
    <t xml:space="preserve">DHU11</t>
  </si>
  <si>
    <t xml:space="preserve">DHU12</t>
  </si>
  <si>
    <t xml:space="preserve">DHU13</t>
  </si>
  <si>
    <t xml:space="preserve">DHU14</t>
  </si>
  <si>
    <t xml:space="preserve">DHU15</t>
  </si>
  <si>
    <t xml:space="preserve">DHU16</t>
  </si>
  <si>
    <t xml:space="preserve">DHU17</t>
  </si>
  <si>
    <t xml:space="preserve">DHU18</t>
  </si>
  <si>
    <t xml:space="preserve">DHU19</t>
  </si>
  <si>
    <t xml:space="preserve">DHU20</t>
  </si>
  <si>
    <t xml:space="preserve">DHU21</t>
  </si>
  <si>
    <t xml:space="preserve">DHU22</t>
  </si>
  <si>
    <t xml:space="preserve">DHU23</t>
  </si>
  <si>
    <t xml:space="preserve">DHU24</t>
  </si>
  <si>
    <t xml:space="preserve">DHU25</t>
  </si>
  <si>
    <t xml:space="preserve">DHU26</t>
  </si>
  <si>
    <t xml:space="preserve">DHU27</t>
  </si>
  <si>
    <t xml:space="preserve">Goodwood</t>
  </si>
  <si>
    <t xml:space="preserve">GWO1</t>
  </si>
  <si>
    <t xml:space="preserve">Turbine decommissioned, original capacity was 600 kW</t>
  </si>
  <si>
    <t xml:space="preserve">[202], [212]</t>
  </si>
  <si>
    <t xml:space="preserve">Grand Etang</t>
  </si>
  <si>
    <t xml:space="preserve">GRE1</t>
  </si>
  <si>
    <t xml:space="preserve">Turbine decommissioned in 2017, original capacity was 660 kW</t>
  </si>
  <si>
    <t xml:space="preserve">[717], [718], [719]</t>
  </si>
  <si>
    <t xml:space="preserve">Greenfield</t>
  </si>
  <si>
    <t xml:space="preserve">GFD1</t>
  </si>
  <si>
    <t xml:space="preserve">[216], [217]</t>
  </si>
  <si>
    <t xml:space="preserve">GFD2</t>
  </si>
  <si>
    <t xml:space="preserve">Hardwood Lands Community Winds</t>
  </si>
  <si>
    <t xml:space="preserve">HLC1</t>
  </si>
  <si>
    <t xml:space="preserve">V110-2.0</t>
  </si>
  <si>
    <t xml:space="preserve">[245], [246]</t>
  </si>
  <si>
    <t xml:space="preserve">HLC2</t>
  </si>
  <si>
    <t xml:space="preserve">HLC3</t>
  </si>
  <si>
    <t xml:space="preserve">Higgins Mountain Riverhurst</t>
  </si>
  <si>
    <t xml:space="preserve">HIG1</t>
  </si>
  <si>
    <t xml:space="preserve">Vensys</t>
  </si>
  <si>
    <t xml:space="preserve">V62</t>
  </si>
  <si>
    <t xml:space="preserve">[253], [254], [768]</t>
  </si>
  <si>
    <t xml:space="preserve">HIG2</t>
  </si>
  <si>
    <t xml:space="preserve">HIG3</t>
  </si>
  <si>
    <t xml:space="preserve">Hillside Boularderie</t>
  </si>
  <si>
    <t xml:space="preserve">HBO1</t>
  </si>
  <si>
    <t xml:space="preserve">[258], [259], [260], [261], [769], [770], [773]</t>
  </si>
  <si>
    <t xml:space="preserve">HBO2</t>
  </si>
  <si>
    <t xml:space="preserve">Irish Mountain</t>
  </si>
  <si>
    <t xml:space="preserve">IRM1</t>
  </si>
  <si>
    <t xml:space="preserve">[18], [269], [270]</t>
  </si>
  <si>
    <t xml:space="preserve">Isle Madame</t>
  </si>
  <si>
    <t xml:space="preserve">ISL1</t>
  </si>
  <si>
    <t xml:space="preserve">[271]</t>
  </si>
  <si>
    <t xml:space="preserve">Kaizer Meadow</t>
  </si>
  <si>
    <t xml:space="preserve">KAI1</t>
  </si>
  <si>
    <t xml:space="preserve">[287], [288], [298], [290], [291], [776]</t>
  </si>
  <si>
    <t xml:space="preserve">Kemptown</t>
  </si>
  <si>
    <t xml:space="preserve">KEM1</t>
  </si>
  <si>
    <t xml:space="preserve">Turbine uprated from 1.6 MW</t>
  </si>
  <si>
    <t xml:space="preserve">[292], [293], [294]</t>
  </si>
  <si>
    <t xml:space="preserve">KEM2</t>
  </si>
  <si>
    <t xml:space="preserve">KEM3</t>
  </si>
  <si>
    <t xml:space="preserve">Kemptown Colechester Balefill</t>
  </si>
  <si>
    <t xml:space="preserve">KCB1</t>
  </si>
  <si>
    <t xml:space="preserve">1/2</t>
  </si>
  <si>
    <t xml:space="preserve">Endurance Wind Power</t>
  </si>
  <si>
    <t xml:space="preserve">E3120</t>
  </si>
  <si>
    <t xml:space="preserve">[103], [870], [867], [871], [872], [873]</t>
  </si>
  <si>
    <t xml:space="preserve">KCB2</t>
  </si>
  <si>
    <t xml:space="preserve">2/2</t>
  </si>
  <si>
    <t xml:space="preserve">Ketch Harbour</t>
  </si>
  <si>
    <t xml:space="preserve">KET1</t>
  </si>
  <si>
    <t xml:space="preserve">Turbines derated for a total capacity of 4.6 MW</t>
  </si>
  <si>
    <t xml:space="preserve">[300], [777]</t>
  </si>
  <si>
    <t xml:space="preserve">KET2</t>
  </si>
  <si>
    <t xml:space="preserve">KET3</t>
  </si>
  <si>
    <t xml:space="preserve">Limerock</t>
  </si>
  <si>
    <t xml:space="preserve">LIM1</t>
  </si>
  <si>
    <t xml:space="preserve">[342], [343], [344]</t>
  </si>
  <si>
    <t xml:space="preserve">LIM2</t>
  </si>
  <si>
    <t xml:space="preserve">LIM3</t>
  </si>
  <si>
    <t xml:space="preserve">Little Brook</t>
  </si>
  <si>
    <t xml:space="preserve">LIB1</t>
  </si>
  <si>
    <t xml:space="preserve">[60], [253], [347], [720]</t>
  </si>
  <si>
    <t xml:space="preserve">Little River Harbour</t>
  </si>
  <si>
    <t xml:space="preserve">LRH1</t>
  </si>
  <si>
    <t xml:space="preserve">[348], [349]</t>
  </si>
  <si>
    <t xml:space="preserve">Liverpool</t>
  </si>
  <si>
    <t xml:space="preserve">LVR1</t>
  </si>
  <si>
    <t xml:space="preserve">Turbine derated for a total capacity of 3.6 MW</t>
  </si>
  <si>
    <t xml:space="preserve">[350], [351]</t>
  </si>
  <si>
    <t xml:space="preserve">LVR2</t>
  </si>
  <si>
    <t xml:space="preserve">Marshville Limited</t>
  </si>
  <si>
    <t xml:space="preserve">MVL1</t>
  </si>
  <si>
    <t xml:space="preserve">[359], [360]</t>
  </si>
  <si>
    <t xml:space="preserve">Martock Ridge</t>
  </si>
  <si>
    <t xml:space="preserve">MAT1</t>
  </si>
  <si>
    <t xml:space="preserve">[361], [362]</t>
  </si>
  <si>
    <t xml:space="preserve">MAT2</t>
  </si>
  <si>
    <t xml:space="preserve">MAT3</t>
  </si>
  <si>
    <t xml:space="preserve">Maryvale</t>
  </si>
  <si>
    <t xml:space="preserve">MAR1</t>
  </si>
  <si>
    <t xml:space="preserve">V77</t>
  </si>
  <si>
    <t xml:space="preserve">[363], [364], [365]</t>
  </si>
  <si>
    <t xml:space="preserve">MAR2</t>
  </si>
  <si>
    <t xml:space="preserve">MAR3</t>
  </si>
  <si>
    <t xml:space="preserve">MAR4</t>
  </si>
  <si>
    <t xml:space="preserve">Millbrook</t>
  </si>
  <si>
    <t xml:space="preserve">MIB1</t>
  </si>
  <si>
    <t xml:space="preserve">[383]</t>
  </si>
  <si>
    <t xml:space="preserve">MIB2</t>
  </si>
  <si>
    <t xml:space="preserve">MIB3</t>
  </si>
  <si>
    <t xml:space="preserve">Mount Pleasant</t>
  </si>
  <si>
    <t xml:space="preserve">DBL1</t>
  </si>
  <si>
    <t xml:space="preserve">[143], [144], [145]</t>
  </si>
  <si>
    <t xml:space="preserve">Mount Pleasant Domestic</t>
  </si>
  <si>
    <t xml:space="preserve">DLD1</t>
  </si>
  <si>
    <t xml:space="preserve">[146], [147], [734], [854]</t>
  </si>
  <si>
    <t xml:space="preserve">Mulgrave</t>
  </si>
  <si>
    <t xml:space="preserve">MUG1</t>
  </si>
  <si>
    <t xml:space="preserve">[413], [414], [867], [103]</t>
  </si>
  <si>
    <t xml:space="preserve">Mulgrave Domestic</t>
  </si>
  <si>
    <t xml:space="preserve">MUG2</t>
  </si>
  <si>
    <t xml:space="preserve">[413], [414], [794], [795], [854]</t>
  </si>
  <si>
    <t xml:space="preserve">MUG3</t>
  </si>
  <si>
    <t xml:space="preserve">New Glasgow (MacLellan's Brook)</t>
  </si>
  <si>
    <t xml:space="preserve">NGM1</t>
  </si>
  <si>
    <t xml:space="preserve">[418]</t>
  </si>
  <si>
    <t xml:space="preserve">NGM2</t>
  </si>
  <si>
    <t xml:space="preserve">NGM3</t>
  </si>
  <si>
    <t xml:space="preserve">NGM4</t>
  </si>
  <si>
    <t xml:space="preserve">New Victoria Wind Turbine</t>
  </si>
  <si>
    <t xml:space="preserve">NVW1</t>
  </si>
  <si>
    <t xml:space="preserve">[420], [796]</t>
  </si>
  <si>
    <t xml:space="preserve">Nine Mile River</t>
  </si>
  <si>
    <t xml:space="preserve">NMR1</t>
  </si>
  <si>
    <t xml:space="preserve">[427], [428]</t>
  </si>
  <si>
    <t xml:space="preserve">NMR2</t>
  </si>
  <si>
    <t xml:space="preserve">North Beaver Bank Community Wind</t>
  </si>
  <si>
    <t xml:space="preserve">NBB1</t>
  </si>
  <si>
    <t xml:space="preserve">[429], [430]</t>
  </si>
  <si>
    <t xml:space="preserve">NBB2</t>
  </si>
  <si>
    <t xml:space="preserve">NBB3</t>
  </si>
  <si>
    <t xml:space="preserve">NBB4</t>
  </si>
  <si>
    <t xml:space="preserve">Nuttby</t>
  </si>
  <si>
    <t xml:space="preserve">NUT1</t>
  </si>
  <si>
    <t xml:space="preserve">[437], [438], [439], [440], [798], [799], [800]</t>
  </si>
  <si>
    <t xml:space="preserve">NUT2</t>
  </si>
  <si>
    <t xml:space="preserve">NUT3</t>
  </si>
  <si>
    <t xml:space="preserve">NUT4</t>
  </si>
  <si>
    <t xml:space="preserve">NUT5</t>
  </si>
  <si>
    <t xml:space="preserve">NUT6</t>
  </si>
  <si>
    <t xml:space="preserve">NUT7</t>
  </si>
  <si>
    <t xml:space="preserve">NUT8</t>
  </si>
  <si>
    <t xml:space="preserve">NUT9</t>
  </si>
  <si>
    <t xml:space="preserve">NUT10</t>
  </si>
  <si>
    <t xml:space="preserve">NUT11</t>
  </si>
  <si>
    <t xml:space="preserve">NUT12</t>
  </si>
  <si>
    <t xml:space="preserve">NUT13</t>
  </si>
  <si>
    <t xml:space="preserve">NUT14</t>
  </si>
  <si>
    <t xml:space="preserve">NUT15</t>
  </si>
  <si>
    <t xml:space="preserve">NUT16</t>
  </si>
  <si>
    <t xml:space="preserve">NUT17</t>
  </si>
  <si>
    <t xml:space="preserve">NUT18</t>
  </si>
  <si>
    <t xml:space="preserve">NUT19</t>
  </si>
  <si>
    <t xml:space="preserve">NUT20</t>
  </si>
  <si>
    <t xml:space="preserve">NUT21</t>
  </si>
  <si>
    <t xml:space="preserve">NUT22</t>
  </si>
  <si>
    <t xml:space="preserve">Parker Mountain</t>
  </si>
  <si>
    <t xml:space="preserve">PKM1</t>
  </si>
  <si>
    <t xml:space="preserve">[455]</t>
  </si>
  <si>
    <t xml:space="preserve">Pictou Landing</t>
  </si>
  <si>
    <t xml:space="preserve">PUL1</t>
  </si>
  <si>
    <t xml:space="preserve">[458], [806]</t>
  </si>
  <si>
    <t xml:space="preserve">Point Aconi</t>
  </si>
  <si>
    <t xml:space="preserve">POA1</t>
  </si>
  <si>
    <t xml:space="preserve">[462], [463]</t>
  </si>
  <si>
    <t xml:space="preserve">Point Tupper</t>
  </si>
  <si>
    <t xml:space="preserve">POT1</t>
  </si>
  <si>
    <t xml:space="preserve">[465], [466], [467], [468], [722], [723]</t>
  </si>
  <si>
    <t xml:space="preserve">POT2</t>
  </si>
  <si>
    <t xml:space="preserve">POT3</t>
  </si>
  <si>
    <t xml:space="preserve">POT4</t>
  </si>
  <si>
    <t xml:space="preserve">POT5</t>
  </si>
  <si>
    <t xml:space="preserve">POT6</t>
  </si>
  <si>
    <t xml:space="preserve">POT7</t>
  </si>
  <si>
    <t xml:space="preserve">POT8</t>
  </si>
  <si>
    <t xml:space="preserve">POT9</t>
  </si>
  <si>
    <t xml:space="preserve">POT10</t>
  </si>
  <si>
    <t xml:space="preserve">POT11</t>
  </si>
  <si>
    <t xml:space="preserve">POT12</t>
  </si>
  <si>
    <t xml:space="preserve">Porters Lake</t>
  </si>
  <si>
    <t xml:space="preserve">POR1</t>
  </si>
  <si>
    <t xml:space="preserve">[480]</t>
  </si>
  <si>
    <t xml:space="preserve">POR2</t>
  </si>
  <si>
    <t xml:space="preserve">Pubnico Point</t>
  </si>
  <si>
    <t xml:space="preserve">PUB1</t>
  </si>
  <si>
    <t xml:space="preserve">2004/2005</t>
  </si>
  <si>
    <t xml:space="preserve">[489], [490]</t>
  </si>
  <si>
    <t xml:space="preserve">PUB2</t>
  </si>
  <si>
    <t xml:space="preserve">PUB3</t>
  </si>
  <si>
    <t xml:space="preserve">PUB4</t>
  </si>
  <si>
    <t xml:space="preserve">PUB5</t>
  </si>
  <si>
    <t xml:space="preserve">PUB6</t>
  </si>
  <si>
    <t xml:space="preserve">PUB7</t>
  </si>
  <si>
    <t xml:space="preserve">PUB8</t>
  </si>
  <si>
    <t xml:space="preserve">PUB9</t>
  </si>
  <si>
    <t xml:space="preserve">PUB10</t>
  </si>
  <si>
    <t xml:space="preserve">PUB11</t>
  </si>
  <si>
    <t xml:space="preserve">PUB12</t>
  </si>
  <si>
    <t xml:space="preserve">PUB13</t>
  </si>
  <si>
    <t xml:space="preserve">PUB14</t>
  </si>
  <si>
    <t xml:space="preserve">PUB15</t>
  </si>
  <si>
    <t xml:space="preserve">PUB16</t>
  </si>
  <si>
    <t xml:space="preserve">PUB17</t>
  </si>
  <si>
    <t xml:space="preserve">Riverton</t>
  </si>
  <si>
    <t xml:space="preserve">RVT1</t>
  </si>
  <si>
    <t xml:space="preserve">[529], [530], [531], [532], [818], [807], [819], [820], [821], [867]</t>
  </si>
  <si>
    <t xml:space="preserve">RVT2</t>
  </si>
  <si>
    <t xml:space="preserve">RVT3</t>
  </si>
  <si>
    <t xml:space="preserve">RVT4</t>
  </si>
  <si>
    <t xml:space="preserve">RVT5</t>
  </si>
  <si>
    <t xml:space="preserve">RVT6</t>
  </si>
  <si>
    <t xml:space="preserve">Rose Road</t>
  </si>
  <si>
    <t xml:space="preserve">[547], [548], [549], [550]</t>
  </si>
  <si>
    <t xml:space="preserve">Sable</t>
  </si>
  <si>
    <t xml:space="preserve">SLE1</t>
  </si>
  <si>
    <t xml:space="preserve">[551], [552], [553]</t>
  </si>
  <si>
    <t xml:space="preserve">SLE2</t>
  </si>
  <si>
    <t xml:space="preserve">SLE3</t>
  </si>
  <si>
    <t xml:space="preserve">SLE4</t>
  </si>
  <si>
    <t xml:space="preserve">SLE5</t>
  </si>
  <si>
    <t xml:space="preserve">SLE6</t>
  </si>
  <si>
    <t xml:space="preserve">Sable Gas Facility</t>
  </si>
  <si>
    <t xml:space="preserve">SGF1</t>
  </si>
  <si>
    <t xml:space="preserve">[737], [738], [785], [867]</t>
  </si>
  <si>
    <t xml:space="preserve">SGF2</t>
  </si>
  <si>
    <t xml:space="preserve">SGF3</t>
  </si>
  <si>
    <t xml:space="preserve">Saint Rose</t>
  </si>
  <si>
    <t xml:space="preserve">STR1</t>
  </si>
  <si>
    <t xml:space="preserve">[554], [555]</t>
  </si>
  <si>
    <t xml:space="preserve">Sandy Point</t>
  </si>
  <si>
    <t xml:space="preserve">SDP1</t>
  </si>
  <si>
    <t xml:space="preserve">[867], [868], [869], [878]</t>
  </si>
  <si>
    <t xml:space="preserve">South Canoe</t>
  </si>
  <si>
    <t xml:space="preserve">SOC1</t>
  </si>
  <si>
    <t xml:space="preserve">AW116/3000</t>
  </si>
  <si>
    <t xml:space="preserve">[583]</t>
  </si>
  <si>
    <t xml:space="preserve">SOC2</t>
  </si>
  <si>
    <t xml:space="preserve">SOC3</t>
  </si>
  <si>
    <t xml:space="preserve">SOC4</t>
  </si>
  <si>
    <t xml:space="preserve">SOC5</t>
  </si>
  <si>
    <t xml:space="preserve">SOC6</t>
  </si>
  <si>
    <t xml:space="preserve">SOC7</t>
  </si>
  <si>
    <t xml:space="preserve">SOC8</t>
  </si>
  <si>
    <t xml:space="preserve">SOC9</t>
  </si>
  <si>
    <t xml:space="preserve">SOC10</t>
  </si>
  <si>
    <t xml:space="preserve">SOC11</t>
  </si>
  <si>
    <t xml:space="preserve">SOC12</t>
  </si>
  <si>
    <t xml:space="preserve">SOC13</t>
  </si>
  <si>
    <t xml:space="preserve">SOC14</t>
  </si>
  <si>
    <t xml:space="preserve">SOC15</t>
  </si>
  <si>
    <t xml:space="preserve">SOC16</t>
  </si>
  <si>
    <t xml:space="preserve">SOC17</t>
  </si>
  <si>
    <t xml:space="preserve">SOC18</t>
  </si>
  <si>
    <t xml:space="preserve">SOC19</t>
  </si>
  <si>
    <t xml:space="preserve">SOC20</t>
  </si>
  <si>
    <t xml:space="preserve">SOC21</t>
  </si>
  <si>
    <t xml:space="preserve">SOC22</t>
  </si>
  <si>
    <t xml:space="preserve">SOC23</t>
  </si>
  <si>
    <t xml:space="preserve">SOC24</t>
  </si>
  <si>
    <t xml:space="preserve">SOC25</t>
  </si>
  <si>
    <t xml:space="preserve">SOC26</t>
  </si>
  <si>
    <t xml:space="preserve">SOC27</t>
  </si>
  <si>
    <t xml:space="preserve">SOC28</t>
  </si>
  <si>
    <t xml:space="preserve">SOC29</t>
  </si>
  <si>
    <t xml:space="preserve">SOC30</t>
  </si>
  <si>
    <t xml:space="preserve">SOC31</t>
  </si>
  <si>
    <t xml:space="preserve">SOC32</t>
  </si>
  <si>
    <t xml:space="preserve">SOC33</t>
  </si>
  <si>
    <t xml:space="preserve">SOC34</t>
  </si>
  <si>
    <t xml:space="preserve">South Cape Mabou</t>
  </si>
  <si>
    <t xml:space="preserve">SCM1</t>
  </si>
  <si>
    <t xml:space="preserve">[584], [585], [586], [587]</t>
  </si>
  <si>
    <t xml:space="preserve">Spiddle Hill</t>
  </si>
  <si>
    <t xml:space="preserve">SPI1</t>
  </si>
  <si>
    <t xml:space="preserve">E53-800</t>
  </si>
  <si>
    <t xml:space="preserve">[590], [591], [592], [593], [594], [595], [596]</t>
  </si>
  <si>
    <t xml:space="preserve">SPI2</t>
  </si>
  <si>
    <t xml:space="preserve">Spiddle Hill Domestic</t>
  </si>
  <si>
    <t xml:space="preserve">SPI3</t>
  </si>
  <si>
    <t xml:space="preserve">[590], [591], [592], [593], [594], [595], [596], [879]</t>
  </si>
  <si>
    <t xml:space="preserve">SPI4</t>
  </si>
  <si>
    <t xml:space="preserve">[590], [591], [592], [593], [594], [595], [596], [880]</t>
  </si>
  <si>
    <t xml:space="preserve">Springhill</t>
  </si>
  <si>
    <t xml:space="preserve">SPG1</t>
  </si>
  <si>
    <t xml:space="preserve">[597], [598], [599], [359]</t>
  </si>
  <si>
    <t xml:space="preserve">SPG2</t>
  </si>
  <si>
    <t xml:space="preserve">America Wind Energy</t>
  </si>
  <si>
    <t xml:space="preserve">AWE 54-900</t>
  </si>
  <si>
    <t xml:space="preserve">[597], [598], [599], [359], [833], [834]</t>
  </si>
  <si>
    <t xml:space="preserve">Tiverton Riverhurst</t>
  </si>
  <si>
    <t xml:space="preserve">TIR1</t>
  </si>
  <si>
    <t xml:space="preserve">[655], [656], [657], [844], [834]</t>
  </si>
  <si>
    <t xml:space="preserve">Truro Heights</t>
  </si>
  <si>
    <t xml:space="preserve">TRU1</t>
  </si>
  <si>
    <t xml:space="preserve">[658], [659]</t>
  </si>
  <si>
    <t xml:space="preserve">TRU2</t>
  </si>
  <si>
    <t xml:space="preserve">Universite Sainte Anne</t>
  </si>
  <si>
    <t xml:space="preserve">USA1</t>
  </si>
  <si>
    <t xml:space="preserve">[663], [664], [665], [666], [667]</t>
  </si>
  <si>
    <t xml:space="preserve">USA2</t>
  </si>
  <si>
    <t xml:space="preserve">Valley Waste Resource Management</t>
  </si>
  <si>
    <t xml:space="preserve">VWR1</t>
  </si>
  <si>
    <t xml:space="preserve">[668], [669]</t>
  </si>
  <si>
    <t xml:space="preserve">Walton</t>
  </si>
  <si>
    <t xml:space="preserve">WAN1</t>
  </si>
  <si>
    <t xml:space="preserve">[677]</t>
  </si>
  <si>
    <t xml:space="preserve">Watts Wind</t>
  </si>
  <si>
    <t xml:space="preserve">WAW1</t>
  </si>
  <si>
    <t xml:space="preserve">[680]</t>
  </si>
  <si>
    <t xml:space="preserve">Wedgeport</t>
  </si>
  <si>
    <t xml:space="preserve">WGP1</t>
  </si>
  <si>
    <t xml:space="preserve">[683]</t>
  </si>
  <si>
    <t xml:space="preserve">Whynotts</t>
  </si>
  <si>
    <t xml:space="preserve">WHY1</t>
  </si>
  <si>
    <t xml:space="preserve">[699]</t>
  </si>
  <si>
    <t xml:space="preserve">WHY2</t>
  </si>
  <si>
    <t xml:space="preserve">Ontario</t>
  </si>
  <si>
    <t xml:space="preserve">Adelaide Wind Energy Centre</t>
  </si>
  <si>
    <t xml:space="preserve">AWE1</t>
  </si>
  <si>
    <t xml:space="preserve">[1], [2]</t>
  </si>
  <si>
    <t xml:space="preserve">AWE2</t>
  </si>
  <si>
    <t xml:space="preserve">AWE3</t>
  </si>
  <si>
    <t xml:space="preserve">AWE4</t>
  </si>
  <si>
    <t xml:space="preserve">AWE5</t>
  </si>
  <si>
    <t xml:space="preserve">AWE6</t>
  </si>
  <si>
    <t xml:space="preserve">AWE7</t>
  </si>
  <si>
    <t xml:space="preserve">AWE8</t>
  </si>
  <si>
    <t xml:space="preserve">AWE9</t>
  </si>
  <si>
    <t xml:space="preserve">AWE10</t>
  </si>
  <si>
    <t xml:space="preserve">AWE11</t>
  </si>
  <si>
    <t xml:space="preserve">AWE12</t>
  </si>
  <si>
    <t xml:space="preserve">AWE13</t>
  </si>
  <si>
    <t xml:space="preserve">AWE14</t>
  </si>
  <si>
    <t xml:space="preserve">AWE15</t>
  </si>
  <si>
    <t xml:space="preserve">AWE16</t>
  </si>
  <si>
    <t xml:space="preserve">AWE17</t>
  </si>
  <si>
    <t xml:space="preserve">AWE18</t>
  </si>
  <si>
    <t xml:space="preserve">AWE19</t>
  </si>
  <si>
    <t xml:space="preserve">AWE20</t>
  </si>
  <si>
    <t xml:space="preserve">AWE21</t>
  </si>
  <si>
    <t xml:space="preserve">AWE22</t>
  </si>
  <si>
    <t xml:space="preserve">AWE23</t>
  </si>
  <si>
    <t xml:space="preserve">AWE24</t>
  </si>
  <si>
    <t xml:space="preserve">AWE25</t>
  </si>
  <si>
    <t xml:space="preserve">AWE26</t>
  </si>
  <si>
    <t xml:space="preserve">AWE27</t>
  </si>
  <si>
    <t xml:space="preserve">AWE28</t>
  </si>
  <si>
    <t xml:space="preserve">AWE29</t>
  </si>
  <si>
    <t xml:space="preserve">AWE30</t>
  </si>
  <si>
    <t xml:space="preserve">AWE31</t>
  </si>
  <si>
    <t xml:space="preserve">AWE32</t>
  </si>
  <si>
    <t xml:space="preserve">AWE33</t>
  </si>
  <si>
    <t xml:space="preserve">AWE34</t>
  </si>
  <si>
    <t xml:space="preserve">AWE35</t>
  </si>
  <si>
    <t xml:space="preserve">AWE36</t>
  </si>
  <si>
    <t xml:space="preserve">AWE37</t>
  </si>
  <si>
    <t xml:space="preserve">Amherst Island Wind Project</t>
  </si>
  <si>
    <t xml:space="preserve">AIW1</t>
  </si>
  <si>
    <t xml:space="preserve">SWT 3.2-113</t>
  </si>
  <si>
    <t xml:space="preserve">[9], [10], [11]</t>
  </si>
  <si>
    <t xml:space="preserve">AIW2</t>
  </si>
  <si>
    <t xml:space="preserve">AIW3</t>
  </si>
  <si>
    <t xml:space="preserve">AIW4</t>
  </si>
  <si>
    <t xml:space="preserve">AIW5</t>
  </si>
  <si>
    <t xml:space="preserve">AIW6</t>
  </si>
  <si>
    <t xml:space="preserve">AIW7</t>
  </si>
  <si>
    <t xml:space="preserve">AIW8</t>
  </si>
  <si>
    <t xml:space="preserve">AIW9</t>
  </si>
  <si>
    <t xml:space="preserve">AIW10</t>
  </si>
  <si>
    <t xml:space="preserve">AIW11</t>
  </si>
  <si>
    <t xml:space="preserve">AIW12</t>
  </si>
  <si>
    <t xml:space="preserve">AIW13</t>
  </si>
  <si>
    <t xml:space="preserve">AIW14</t>
  </si>
  <si>
    <t xml:space="preserve">AIW15</t>
  </si>
  <si>
    <t xml:space="preserve">AIW16</t>
  </si>
  <si>
    <t xml:space="preserve">AIW17</t>
  </si>
  <si>
    <t xml:space="preserve">AIW18</t>
  </si>
  <si>
    <t xml:space="preserve">AIW19</t>
  </si>
  <si>
    <t xml:space="preserve">AIW20</t>
  </si>
  <si>
    <t xml:space="preserve">AIW21</t>
  </si>
  <si>
    <t xml:space="preserve">AIW22</t>
  </si>
  <si>
    <t xml:space="preserve">AIW23</t>
  </si>
  <si>
    <t xml:space="preserve">AIW24</t>
  </si>
  <si>
    <t xml:space="preserve">AIW25</t>
  </si>
  <si>
    <t xml:space="preserve">AIW26</t>
  </si>
  <si>
    <t xml:space="preserve">Armow Wind Project</t>
  </si>
  <si>
    <t xml:space="preserve">1800-2300</t>
  </si>
  <si>
    <t xml:space="preserve">Some turbines derated such that the farm has an maximum operating capacity of 179 MW</t>
  </si>
  <si>
    <t xml:space="preserve">[13]</t>
  </si>
  <si>
    <t xml:space="preserve">AMW16</t>
  </si>
  <si>
    <t xml:space="preserve">AMW17</t>
  </si>
  <si>
    <t xml:space="preserve">AMW18</t>
  </si>
  <si>
    <t xml:space="preserve">AMW19</t>
  </si>
  <si>
    <t xml:space="preserve">AMW20</t>
  </si>
  <si>
    <t xml:space="preserve">AMW21</t>
  </si>
  <si>
    <t xml:space="preserve">AMW22</t>
  </si>
  <si>
    <t xml:space="preserve">AMW23</t>
  </si>
  <si>
    <t xml:space="preserve">AMW24</t>
  </si>
  <si>
    <t xml:space="preserve">AMW25</t>
  </si>
  <si>
    <t xml:space="preserve">AMW26</t>
  </si>
  <si>
    <t xml:space="preserve">AMW27</t>
  </si>
  <si>
    <t xml:space="preserve">AMW28</t>
  </si>
  <si>
    <t xml:space="preserve">AMW29</t>
  </si>
  <si>
    <t xml:space="preserve">AMW30</t>
  </si>
  <si>
    <t xml:space="preserve">AMW31</t>
  </si>
  <si>
    <t xml:space="preserve">AMW32</t>
  </si>
  <si>
    <t xml:space="preserve">AMW33</t>
  </si>
  <si>
    <t xml:space="preserve">AMW34</t>
  </si>
  <si>
    <t xml:space="preserve">AMW35</t>
  </si>
  <si>
    <t xml:space="preserve">AMW36</t>
  </si>
  <si>
    <t xml:space="preserve">AMW37</t>
  </si>
  <si>
    <t xml:space="preserve">AMW38</t>
  </si>
  <si>
    <t xml:space="preserve">AMW39</t>
  </si>
  <si>
    <t xml:space="preserve">AMW40</t>
  </si>
  <si>
    <t xml:space="preserve">AMW41</t>
  </si>
  <si>
    <t xml:space="preserve">AMW42</t>
  </si>
  <si>
    <t xml:space="preserve">AMW43</t>
  </si>
  <si>
    <t xml:space="preserve">AMW44</t>
  </si>
  <si>
    <t xml:space="preserve">AMW45</t>
  </si>
  <si>
    <t xml:space="preserve">AMW46</t>
  </si>
  <si>
    <t xml:space="preserve">AMW47</t>
  </si>
  <si>
    <t xml:space="preserve">AMW48</t>
  </si>
  <si>
    <t xml:space="preserve">AMW49</t>
  </si>
  <si>
    <t xml:space="preserve">AMW50</t>
  </si>
  <si>
    <t xml:space="preserve">AMW51</t>
  </si>
  <si>
    <t xml:space="preserve">AMW52</t>
  </si>
  <si>
    <t xml:space="preserve">AMW53</t>
  </si>
  <si>
    <t xml:space="preserve">AMW54</t>
  </si>
  <si>
    <t xml:space="preserve">AMW55</t>
  </si>
  <si>
    <t xml:space="preserve">AMW56</t>
  </si>
  <si>
    <t xml:space="preserve">AMW57</t>
  </si>
  <si>
    <t xml:space="preserve">AMW58</t>
  </si>
  <si>
    <t xml:space="preserve">AMW59</t>
  </si>
  <si>
    <t xml:space="preserve">AMW60</t>
  </si>
  <si>
    <t xml:space="preserve">AMW61</t>
  </si>
  <si>
    <t xml:space="preserve">AMW62</t>
  </si>
  <si>
    <t xml:space="preserve">AMW63</t>
  </si>
  <si>
    <t xml:space="preserve">AMW64</t>
  </si>
  <si>
    <t xml:space="preserve">AMW65</t>
  </si>
  <si>
    <t xml:space="preserve">AMW66</t>
  </si>
  <si>
    <t xml:space="preserve">AMW67</t>
  </si>
  <si>
    <t xml:space="preserve">AMW68</t>
  </si>
  <si>
    <t xml:space="preserve">AMW69</t>
  </si>
  <si>
    <t xml:space="preserve">AMW70</t>
  </si>
  <si>
    <t xml:space="preserve">AMW71</t>
  </si>
  <si>
    <t xml:space="preserve">AMW72</t>
  </si>
  <si>
    <t xml:space="preserve">AMW73</t>
  </si>
  <si>
    <t xml:space="preserve">AMW74</t>
  </si>
  <si>
    <t xml:space="preserve">AMW75</t>
  </si>
  <si>
    <t xml:space="preserve">AMW76</t>
  </si>
  <si>
    <t xml:space="preserve">AMW77</t>
  </si>
  <si>
    <t xml:space="preserve">AMW78</t>
  </si>
  <si>
    <t xml:space="preserve">AMW79</t>
  </si>
  <si>
    <t xml:space="preserve">AMW80</t>
  </si>
  <si>
    <t xml:space="preserve">AMW81</t>
  </si>
  <si>
    <t xml:space="preserve">AMW82</t>
  </si>
  <si>
    <t xml:space="preserve">AMW83</t>
  </si>
  <si>
    <t xml:space="preserve">AMW84</t>
  </si>
  <si>
    <t xml:space="preserve">AMW85</t>
  </si>
  <si>
    <t xml:space="preserve">AMW86</t>
  </si>
  <si>
    <t xml:space="preserve">AMW87</t>
  </si>
  <si>
    <t xml:space="preserve">AMW88</t>
  </si>
  <si>
    <t xml:space="preserve">AMW89</t>
  </si>
  <si>
    <t xml:space="preserve">AMW90</t>
  </si>
  <si>
    <t xml:space="preserve">AMW91</t>
  </si>
  <si>
    <t xml:space="preserve">Arthur</t>
  </si>
  <si>
    <t xml:space="preserve">ART1</t>
  </si>
  <si>
    <t xml:space="preserve">E70-2.0</t>
  </si>
  <si>
    <t xml:space="preserve">[15], [16]</t>
  </si>
  <si>
    <t xml:space="preserve">ART2</t>
  </si>
  <si>
    <t xml:space="preserve">ART3</t>
  </si>
  <si>
    <t xml:space="preserve">ART4</t>
  </si>
  <si>
    <t xml:space="preserve">ART5</t>
  </si>
  <si>
    <t xml:space="preserve">Belle River</t>
  </si>
  <si>
    <t xml:space="preserve">BEL1</t>
  </si>
  <si>
    <t xml:space="preserve">Nominal power 2.37 to 3.2 MW such that wind farm has maximum capacity of 100 MW</t>
  </si>
  <si>
    <t xml:space="preserve">[39], [40]</t>
  </si>
  <si>
    <t xml:space="preserve">BEL2</t>
  </si>
  <si>
    <t xml:space="preserve">BEL3</t>
  </si>
  <si>
    <t xml:space="preserve">BEL4</t>
  </si>
  <si>
    <t xml:space="preserve">BEL5</t>
  </si>
  <si>
    <t xml:space="preserve">BEL6</t>
  </si>
  <si>
    <t xml:space="preserve">BEL7</t>
  </si>
  <si>
    <t xml:space="preserve">BEL8</t>
  </si>
  <si>
    <t xml:space="preserve">BEL9</t>
  </si>
  <si>
    <t xml:space="preserve">BEL10</t>
  </si>
  <si>
    <t xml:space="preserve">BEL11</t>
  </si>
  <si>
    <t xml:space="preserve">BEL12</t>
  </si>
  <si>
    <t xml:space="preserve">BEL13</t>
  </si>
  <si>
    <t xml:space="preserve">BEL14</t>
  </si>
  <si>
    <t xml:space="preserve">BEL15</t>
  </si>
  <si>
    <t xml:space="preserve">BEL16</t>
  </si>
  <si>
    <t xml:space="preserve">BEL17</t>
  </si>
  <si>
    <t xml:space="preserve">BEL18</t>
  </si>
  <si>
    <t xml:space="preserve">BEL19</t>
  </si>
  <si>
    <t xml:space="preserve">BEL20</t>
  </si>
  <si>
    <t xml:space="preserve">BEL21</t>
  </si>
  <si>
    <t xml:space="preserve">BEL22</t>
  </si>
  <si>
    <t xml:space="preserve">BEL23</t>
  </si>
  <si>
    <t xml:space="preserve">BEL24</t>
  </si>
  <si>
    <t xml:space="preserve">BEL25</t>
  </si>
  <si>
    <t xml:space="preserve">BEL26</t>
  </si>
  <si>
    <t xml:space="preserve">BEL27</t>
  </si>
  <si>
    <t xml:space="preserve">BEL28</t>
  </si>
  <si>
    <t xml:space="preserve">BEL29</t>
  </si>
  <si>
    <t xml:space="preserve">BEL30</t>
  </si>
  <si>
    <t xml:space="preserve">BEL31</t>
  </si>
  <si>
    <t xml:space="preserve">BEL32</t>
  </si>
  <si>
    <t xml:space="preserve">BEL33</t>
  </si>
  <si>
    <t xml:space="preserve">BEL34</t>
  </si>
  <si>
    <t xml:space="preserve">BEL35</t>
  </si>
  <si>
    <t xml:space="preserve">BEL36</t>
  </si>
  <si>
    <t xml:space="preserve">BEL37</t>
  </si>
  <si>
    <t xml:space="preserve">BEL38</t>
  </si>
  <si>
    <t xml:space="preserve">BEL39</t>
  </si>
  <si>
    <t xml:space="preserve">BEL40</t>
  </si>
  <si>
    <t xml:space="preserve">Bisnett Line (Thames River I)</t>
  </si>
  <si>
    <t xml:space="preserve">THM1</t>
  </si>
  <si>
    <t xml:space="preserve">[41]</t>
  </si>
  <si>
    <t xml:space="preserve">THM2</t>
  </si>
  <si>
    <t xml:space="preserve">THM3</t>
  </si>
  <si>
    <t xml:space="preserve">THM4</t>
  </si>
  <si>
    <t xml:space="preserve">THM5</t>
  </si>
  <si>
    <t xml:space="preserve">Bluewater Wind Farm</t>
  </si>
  <si>
    <t xml:space="preserve">BLU1</t>
  </si>
  <si>
    <t xml:space="preserve">GE 1.6-100</t>
  </si>
  <si>
    <t xml:space="preserve">[52]</t>
  </si>
  <si>
    <t xml:space="preserve">BLU2</t>
  </si>
  <si>
    <t xml:space="preserve">BLU3</t>
  </si>
  <si>
    <t xml:space="preserve">BLU4</t>
  </si>
  <si>
    <t xml:space="preserve">BLU5</t>
  </si>
  <si>
    <t xml:space="preserve">BLU6</t>
  </si>
  <si>
    <t xml:space="preserve">BLU7</t>
  </si>
  <si>
    <t xml:space="preserve">BLU8</t>
  </si>
  <si>
    <t xml:space="preserve">BLU9</t>
  </si>
  <si>
    <t xml:space="preserve">BLU10</t>
  </si>
  <si>
    <t xml:space="preserve">BLU11</t>
  </si>
  <si>
    <t xml:space="preserve">BLU12</t>
  </si>
  <si>
    <t xml:space="preserve">BLU13</t>
  </si>
  <si>
    <t xml:space="preserve">BLU14</t>
  </si>
  <si>
    <t xml:space="preserve">BLU15</t>
  </si>
  <si>
    <t xml:space="preserve">BLU16</t>
  </si>
  <si>
    <t xml:space="preserve">BLU17</t>
  </si>
  <si>
    <t xml:space="preserve">BLU18</t>
  </si>
  <si>
    <t xml:space="preserve">BLU19</t>
  </si>
  <si>
    <t xml:space="preserve">BLU20</t>
  </si>
  <si>
    <t xml:space="preserve">BLU21</t>
  </si>
  <si>
    <t xml:space="preserve">BLU22</t>
  </si>
  <si>
    <t xml:space="preserve">BLU23</t>
  </si>
  <si>
    <t xml:space="preserve">BLU24</t>
  </si>
  <si>
    <t xml:space="preserve">BLU25</t>
  </si>
  <si>
    <t xml:space="preserve">BLU26</t>
  </si>
  <si>
    <t xml:space="preserve">BLU27</t>
  </si>
  <si>
    <t xml:space="preserve">BLU28</t>
  </si>
  <si>
    <t xml:space="preserve">BLU29</t>
  </si>
  <si>
    <t xml:space="preserve">BLU30</t>
  </si>
  <si>
    <t xml:space="preserve">BLU31</t>
  </si>
  <si>
    <t xml:space="preserve">BLU32</t>
  </si>
  <si>
    <t xml:space="preserve">BLU33</t>
  </si>
  <si>
    <t xml:space="preserve">BLU34</t>
  </si>
  <si>
    <t xml:space="preserve">BLU35</t>
  </si>
  <si>
    <t xml:space="preserve">BLU36</t>
  </si>
  <si>
    <t xml:space="preserve">BLU37</t>
  </si>
  <si>
    <t xml:space="preserve">Bornish Wind Energy Centre</t>
  </si>
  <si>
    <t xml:space="preserve">BOR1</t>
  </si>
  <si>
    <t xml:space="preserve">Turbines uprated from 1.6 MW</t>
  </si>
  <si>
    <t xml:space="preserve">[53]</t>
  </si>
  <si>
    <t xml:space="preserve">BOR2</t>
  </si>
  <si>
    <t xml:space="preserve">BOR3</t>
  </si>
  <si>
    <t xml:space="preserve">BOR4</t>
  </si>
  <si>
    <t xml:space="preserve">BOR5</t>
  </si>
  <si>
    <t xml:space="preserve">BOR6</t>
  </si>
  <si>
    <t xml:space="preserve">BOR7</t>
  </si>
  <si>
    <t xml:space="preserve">BOR8</t>
  </si>
  <si>
    <t xml:space="preserve">BOR9</t>
  </si>
  <si>
    <t xml:space="preserve">BOR10</t>
  </si>
  <si>
    <t xml:space="preserve">BOR11</t>
  </si>
  <si>
    <t xml:space="preserve">BOR12</t>
  </si>
  <si>
    <t xml:space="preserve">BOR13</t>
  </si>
  <si>
    <t xml:space="preserve">BOR14</t>
  </si>
  <si>
    <t xml:space="preserve">BOR15</t>
  </si>
  <si>
    <t xml:space="preserve">BOR16</t>
  </si>
  <si>
    <t xml:space="preserve">BOR17</t>
  </si>
  <si>
    <t xml:space="preserve">BOR18</t>
  </si>
  <si>
    <t xml:space="preserve">BOR19</t>
  </si>
  <si>
    <t xml:space="preserve">BOR20</t>
  </si>
  <si>
    <t xml:space="preserve">BOR21</t>
  </si>
  <si>
    <t xml:space="preserve">BOR22</t>
  </si>
  <si>
    <t xml:space="preserve">BOR23</t>
  </si>
  <si>
    <t xml:space="preserve">BOR24</t>
  </si>
  <si>
    <t xml:space="preserve">BOR25</t>
  </si>
  <si>
    <t xml:space="preserve">BOR26</t>
  </si>
  <si>
    <t xml:space="preserve">BOR27</t>
  </si>
  <si>
    <t xml:space="preserve">BOR28</t>
  </si>
  <si>
    <t xml:space="preserve">BOR29</t>
  </si>
  <si>
    <t xml:space="preserve">BOR30</t>
  </si>
  <si>
    <t xml:space="preserve">BOR31</t>
  </si>
  <si>
    <t xml:space="preserve">BOR32</t>
  </si>
  <si>
    <t xml:space="preserve">BOR33</t>
  </si>
  <si>
    <t xml:space="preserve">BOR34</t>
  </si>
  <si>
    <t xml:space="preserve">BOR35</t>
  </si>
  <si>
    <t xml:space="preserve">BOR36</t>
  </si>
  <si>
    <t xml:space="preserve">BOR37</t>
  </si>
  <si>
    <t xml:space="preserve">BOR38</t>
  </si>
  <si>
    <t xml:space="preserve">BOR39</t>
  </si>
  <si>
    <t xml:space="preserve">BOR40</t>
  </si>
  <si>
    <t xml:space="preserve">BOR41</t>
  </si>
  <si>
    <t xml:space="preserve">BOR42</t>
  </si>
  <si>
    <t xml:space="preserve">BOR43</t>
  </si>
  <si>
    <t xml:space="preserve">BOR44</t>
  </si>
  <si>
    <t xml:space="preserve">BOR45</t>
  </si>
  <si>
    <t xml:space="preserve">Bow Lake Wind Project</t>
  </si>
  <si>
    <t xml:space="preserve">BOL1</t>
  </si>
  <si>
    <t xml:space="preserve">[54]</t>
  </si>
  <si>
    <t xml:space="preserve">BOL2</t>
  </si>
  <si>
    <t xml:space="preserve">BOL3</t>
  </si>
  <si>
    <t xml:space="preserve">BOL4</t>
  </si>
  <si>
    <t xml:space="preserve">BOL5</t>
  </si>
  <si>
    <t xml:space="preserve">BOL6</t>
  </si>
  <si>
    <t xml:space="preserve">BOL7</t>
  </si>
  <si>
    <t xml:space="preserve">BOL8</t>
  </si>
  <si>
    <t xml:space="preserve">BOL9</t>
  </si>
  <si>
    <t xml:space="preserve">BOL10</t>
  </si>
  <si>
    <t xml:space="preserve">BOL11</t>
  </si>
  <si>
    <t xml:space="preserve">BOL12</t>
  </si>
  <si>
    <t xml:space="preserve">BOL13</t>
  </si>
  <si>
    <t xml:space="preserve">BOL14</t>
  </si>
  <si>
    <t xml:space="preserve">BOL15</t>
  </si>
  <si>
    <t xml:space="preserve">BOL16</t>
  </si>
  <si>
    <t xml:space="preserve">BOL17</t>
  </si>
  <si>
    <t xml:space="preserve">BOL18</t>
  </si>
  <si>
    <t xml:space="preserve">BOL19</t>
  </si>
  <si>
    <t xml:space="preserve">BOL20</t>
  </si>
  <si>
    <t xml:space="preserve">BOL21</t>
  </si>
  <si>
    <t xml:space="preserve">BOL22</t>
  </si>
  <si>
    <t xml:space="preserve">BOL23</t>
  </si>
  <si>
    <t xml:space="preserve">BOL24</t>
  </si>
  <si>
    <t xml:space="preserve">BOL25</t>
  </si>
  <si>
    <t xml:space="preserve">BOL26</t>
  </si>
  <si>
    <t xml:space="preserve">BOL27</t>
  </si>
  <si>
    <t xml:space="preserve">BOL28</t>
  </si>
  <si>
    <t xml:space="preserve">BOL29</t>
  </si>
  <si>
    <t xml:space="preserve">BOL30</t>
  </si>
  <si>
    <t xml:space="preserve">BOL31</t>
  </si>
  <si>
    <t xml:space="preserve">BOL32</t>
  </si>
  <si>
    <t xml:space="preserve">BOL33</t>
  </si>
  <si>
    <t xml:space="preserve">BOL34</t>
  </si>
  <si>
    <t xml:space="preserve">BOL35</t>
  </si>
  <si>
    <t xml:space="preserve">BOL36</t>
  </si>
  <si>
    <t xml:space="preserve">CAW Wind Turbine</t>
  </si>
  <si>
    <t xml:space="preserve">CAW1</t>
  </si>
  <si>
    <t xml:space="preserve">Operates at 300 kW for noise abatement</t>
  </si>
  <si>
    <t xml:space="preserve">[88]</t>
  </si>
  <si>
    <t xml:space="preserve">Cedar Point</t>
  </si>
  <si>
    <t xml:space="preserve">CED1</t>
  </si>
  <si>
    <t xml:space="preserve">SWT 2.3-113</t>
  </si>
  <si>
    <t xml:space="preserve">Turbines rated 2.030 MW (2), 2.126 MW (19), and 2.221 MW (25) for a total project capacity of 100 MW</t>
  </si>
  <si>
    <t xml:space="preserve">[89]</t>
  </si>
  <si>
    <t xml:space="preserve">CED2</t>
  </si>
  <si>
    <t xml:space="preserve">CED3</t>
  </si>
  <si>
    <t xml:space="preserve">CED4</t>
  </si>
  <si>
    <t xml:space="preserve">CED5</t>
  </si>
  <si>
    <t xml:space="preserve">CED6</t>
  </si>
  <si>
    <t xml:space="preserve">CED7</t>
  </si>
  <si>
    <t xml:space="preserve">CED8</t>
  </si>
  <si>
    <t xml:space="preserve">CED9</t>
  </si>
  <si>
    <t xml:space="preserve">CED10</t>
  </si>
  <si>
    <t xml:space="preserve">CED11</t>
  </si>
  <si>
    <t xml:space="preserve">CED12</t>
  </si>
  <si>
    <t xml:space="preserve">CED13</t>
  </si>
  <si>
    <t xml:space="preserve">CED14</t>
  </si>
  <si>
    <t xml:space="preserve">CED15</t>
  </si>
  <si>
    <t xml:space="preserve">CED16</t>
  </si>
  <si>
    <t xml:space="preserve">CED17</t>
  </si>
  <si>
    <t xml:space="preserve">CED18</t>
  </si>
  <si>
    <t xml:space="preserve">CED19</t>
  </si>
  <si>
    <t xml:space="preserve">CED20</t>
  </si>
  <si>
    <t xml:space="preserve">CED21</t>
  </si>
  <si>
    <t xml:space="preserve">CED22</t>
  </si>
  <si>
    <t xml:space="preserve">CED23</t>
  </si>
  <si>
    <t xml:space="preserve">CED24</t>
  </si>
  <si>
    <t xml:space="preserve">CED25</t>
  </si>
  <si>
    <t xml:space="preserve">CED26</t>
  </si>
  <si>
    <t xml:space="preserve">CED27</t>
  </si>
  <si>
    <t xml:space="preserve">CED28</t>
  </si>
  <si>
    <t xml:space="preserve">CED29</t>
  </si>
  <si>
    <t xml:space="preserve">CED30</t>
  </si>
  <si>
    <t xml:space="preserve">CED31</t>
  </si>
  <si>
    <t xml:space="preserve">CED32</t>
  </si>
  <si>
    <t xml:space="preserve">CED33</t>
  </si>
  <si>
    <t xml:space="preserve">CED34</t>
  </si>
  <si>
    <t xml:space="preserve">CED35</t>
  </si>
  <si>
    <t xml:space="preserve">CED36</t>
  </si>
  <si>
    <t xml:space="preserve">CED37</t>
  </si>
  <si>
    <t xml:space="preserve">CED38</t>
  </si>
  <si>
    <t xml:space="preserve">CED39</t>
  </si>
  <si>
    <t xml:space="preserve">CED40</t>
  </si>
  <si>
    <t xml:space="preserve">CED41</t>
  </si>
  <si>
    <t xml:space="preserve">CED42</t>
  </si>
  <si>
    <t xml:space="preserve">CED43</t>
  </si>
  <si>
    <t xml:space="preserve">CED44</t>
  </si>
  <si>
    <t xml:space="preserve">CED45</t>
  </si>
  <si>
    <t xml:space="preserve">CED46</t>
  </si>
  <si>
    <t xml:space="preserve">Chatham</t>
  </si>
  <si>
    <t xml:space="preserve">CHA1</t>
  </si>
  <si>
    <t xml:space="preserve">4 of the turbines have 93 ft rotor diameter. Not known which turbines have the smaller rotor</t>
  </si>
  <si>
    <t xml:space="preserve">[92], [93], [94]</t>
  </si>
  <si>
    <t xml:space="preserve">CHA2</t>
  </si>
  <si>
    <t xml:space="preserve">CHA3</t>
  </si>
  <si>
    <t xml:space="preserve">CHA4</t>
  </si>
  <si>
    <t xml:space="preserve">CHA5</t>
  </si>
  <si>
    <t xml:space="preserve">CHA6</t>
  </si>
  <si>
    <t xml:space="preserve">CHA7</t>
  </si>
  <si>
    <t xml:space="preserve">CHA8</t>
  </si>
  <si>
    <t xml:space="preserve">CHA9</t>
  </si>
  <si>
    <t xml:space="preserve">CHA10</t>
  </si>
  <si>
    <t xml:space="preserve">CHA11</t>
  </si>
  <si>
    <t xml:space="preserve">CHA12</t>
  </si>
  <si>
    <t xml:space="preserve">CHA13</t>
  </si>
  <si>
    <t xml:space="preserve">CHA14</t>
  </si>
  <si>
    <t xml:space="preserve">CHA15</t>
  </si>
  <si>
    <t xml:space="preserve">CHA16</t>
  </si>
  <si>
    <t xml:space="preserve">CHA17</t>
  </si>
  <si>
    <t xml:space="preserve">CHA18</t>
  </si>
  <si>
    <t xml:space="preserve">CHA19</t>
  </si>
  <si>
    <t xml:space="preserve">CHA20</t>
  </si>
  <si>
    <t xml:space="preserve">CHA21</t>
  </si>
  <si>
    <t xml:space="preserve">CHA22</t>
  </si>
  <si>
    <t xml:space="preserve">CHA23</t>
  </si>
  <si>
    <t xml:space="preserve">CHA24</t>
  </si>
  <si>
    <t xml:space="preserve">CHA25</t>
  </si>
  <si>
    <t xml:space="preserve">CHA26</t>
  </si>
  <si>
    <t xml:space="preserve">CHA27</t>
  </si>
  <si>
    <t xml:space="preserve">CHA28</t>
  </si>
  <si>
    <t xml:space="preserve">CHA29</t>
  </si>
  <si>
    <t xml:space="preserve">CHA30</t>
  </si>
  <si>
    <t xml:space="preserve">CHA31</t>
  </si>
  <si>
    <t xml:space="preserve">CHA32</t>
  </si>
  <si>
    <t xml:space="preserve">CHA33</t>
  </si>
  <si>
    <t xml:space="preserve">CHA34</t>
  </si>
  <si>
    <t xml:space="preserve">CHA35</t>
  </si>
  <si>
    <t xml:space="preserve">CHA36</t>
  </si>
  <si>
    <t xml:space="preserve">CHA37</t>
  </si>
  <si>
    <t xml:space="preserve">CHA38</t>
  </si>
  <si>
    <t xml:space="preserve">CHA39</t>
  </si>
  <si>
    <t xml:space="preserve">CHA40</t>
  </si>
  <si>
    <t xml:space="preserve">CHA41</t>
  </si>
  <si>
    <t xml:space="preserve">CHA42</t>
  </si>
  <si>
    <t xml:space="preserve">CHA43</t>
  </si>
  <si>
    <t xml:space="preserve">CHA44</t>
  </si>
  <si>
    <t xml:space="preserve">Clear Creek</t>
  </si>
  <si>
    <t xml:space="preserve">CCF1</t>
  </si>
  <si>
    <t xml:space="preserve">[108], [109]</t>
  </si>
  <si>
    <t xml:space="preserve">CCF2</t>
  </si>
  <si>
    <t xml:space="preserve">CCF3</t>
  </si>
  <si>
    <t xml:space="preserve">CCF4</t>
  </si>
  <si>
    <t xml:space="preserve">CCF5</t>
  </si>
  <si>
    <t xml:space="preserve">CCF6</t>
  </si>
  <si>
    <t xml:space="preserve">Comber Wind Farm</t>
  </si>
  <si>
    <t xml:space="preserve">COM1</t>
  </si>
  <si>
    <t xml:space="preserve">[110], [111], [112]</t>
  </si>
  <si>
    <t xml:space="preserve">COM2</t>
  </si>
  <si>
    <t xml:space="preserve">COM3</t>
  </si>
  <si>
    <t xml:space="preserve">COM4</t>
  </si>
  <si>
    <t xml:space="preserve">COM5</t>
  </si>
  <si>
    <t xml:space="preserve">COM6</t>
  </si>
  <si>
    <t xml:space="preserve">COM7</t>
  </si>
  <si>
    <t xml:space="preserve">COM8</t>
  </si>
  <si>
    <t xml:space="preserve">COM9</t>
  </si>
  <si>
    <t xml:space="preserve">COM10</t>
  </si>
  <si>
    <t xml:space="preserve">COM11</t>
  </si>
  <si>
    <t xml:space="preserve">COM12</t>
  </si>
  <si>
    <t xml:space="preserve">COM13</t>
  </si>
  <si>
    <t xml:space="preserve">COM14</t>
  </si>
  <si>
    <t xml:space="preserve">COM15</t>
  </si>
  <si>
    <t xml:space="preserve">COM16</t>
  </si>
  <si>
    <t xml:space="preserve">COM17</t>
  </si>
  <si>
    <t xml:space="preserve">COM18</t>
  </si>
  <si>
    <t xml:space="preserve">COM19</t>
  </si>
  <si>
    <t xml:space="preserve">COM20</t>
  </si>
  <si>
    <t xml:space="preserve">COM21</t>
  </si>
  <si>
    <t xml:space="preserve">COM22</t>
  </si>
  <si>
    <t xml:space="preserve">COM23</t>
  </si>
  <si>
    <t xml:space="preserve">COM24</t>
  </si>
  <si>
    <t xml:space="preserve">COM25</t>
  </si>
  <si>
    <t xml:space="preserve">COM26</t>
  </si>
  <si>
    <t xml:space="preserve">COM27</t>
  </si>
  <si>
    <t xml:space="preserve">COM28</t>
  </si>
  <si>
    <t xml:space="preserve">COM29</t>
  </si>
  <si>
    <t xml:space="preserve">COM30</t>
  </si>
  <si>
    <t xml:space="preserve">COM31</t>
  </si>
  <si>
    <t xml:space="preserve">COM32</t>
  </si>
  <si>
    <t xml:space="preserve">COM33</t>
  </si>
  <si>
    <t xml:space="preserve">COM34</t>
  </si>
  <si>
    <t xml:space="preserve">COM35</t>
  </si>
  <si>
    <t xml:space="preserve">COM36</t>
  </si>
  <si>
    <t xml:space="preserve">COM37</t>
  </si>
  <si>
    <t xml:space="preserve">COM38</t>
  </si>
  <si>
    <t xml:space="preserve">COM39</t>
  </si>
  <si>
    <t xml:space="preserve">COM40</t>
  </si>
  <si>
    <t xml:space="preserve">COM41</t>
  </si>
  <si>
    <t xml:space="preserve">COM42</t>
  </si>
  <si>
    <t xml:space="preserve">COM43</t>
  </si>
  <si>
    <t xml:space="preserve">COM44</t>
  </si>
  <si>
    <t xml:space="preserve">COM45</t>
  </si>
  <si>
    <t xml:space="preserve">COM46</t>
  </si>
  <si>
    <t xml:space="preserve">COM47</t>
  </si>
  <si>
    <t xml:space="preserve">COM48</t>
  </si>
  <si>
    <t xml:space="preserve">COM49</t>
  </si>
  <si>
    <t xml:space="preserve">COM50</t>
  </si>
  <si>
    <t xml:space="preserve">COM51</t>
  </si>
  <si>
    <t xml:space="preserve">COM52</t>
  </si>
  <si>
    <t xml:space="preserve">COM53</t>
  </si>
  <si>
    <t xml:space="preserve">COM54</t>
  </si>
  <si>
    <t xml:space="preserve">COM55</t>
  </si>
  <si>
    <t xml:space="preserve">COM56</t>
  </si>
  <si>
    <t xml:space="preserve">COM57</t>
  </si>
  <si>
    <t xml:space="preserve">COM58</t>
  </si>
  <si>
    <t xml:space="preserve">COM59</t>
  </si>
  <si>
    <t xml:space="preserve">COM60</t>
  </si>
  <si>
    <t xml:space="preserve">COM61</t>
  </si>
  <si>
    <t xml:space="preserve">COM62</t>
  </si>
  <si>
    <t xml:space="preserve">COM63</t>
  </si>
  <si>
    <t xml:space="preserve">COM64</t>
  </si>
  <si>
    <t xml:space="preserve">COM65</t>
  </si>
  <si>
    <t xml:space="preserve">COM66</t>
  </si>
  <si>
    <t xml:space="preserve">COM67</t>
  </si>
  <si>
    <t xml:space="preserve">COM68</t>
  </si>
  <si>
    <t xml:space="preserve">COM69</t>
  </si>
  <si>
    <t xml:space="preserve">COM70</t>
  </si>
  <si>
    <t xml:space="preserve">COM71</t>
  </si>
  <si>
    <t xml:space="preserve">COM72</t>
  </si>
  <si>
    <t xml:space="preserve">Conestogo</t>
  </si>
  <si>
    <t xml:space="preserve">CGO1</t>
  </si>
  <si>
    <t xml:space="preserve">[113], [114]</t>
  </si>
  <si>
    <t xml:space="preserve">CGO2</t>
  </si>
  <si>
    <t xml:space="preserve">CGO3</t>
  </si>
  <si>
    <t xml:space="preserve">CGO4</t>
  </si>
  <si>
    <t xml:space="preserve">CGO5</t>
  </si>
  <si>
    <t xml:space="preserve">CGO6</t>
  </si>
  <si>
    <t xml:space="preserve">CGO7</t>
  </si>
  <si>
    <t xml:space="preserve">CGO8</t>
  </si>
  <si>
    <t xml:space="preserve">CGO9</t>
  </si>
  <si>
    <t xml:space="preserve">SWT 2.221-101</t>
  </si>
  <si>
    <t xml:space="preserve">CGO10</t>
  </si>
  <si>
    <t xml:space="preserve">Cruickshank</t>
  </si>
  <si>
    <t xml:space="preserve">CRU1</t>
  </si>
  <si>
    <t xml:space="preserve">[124], [125], [856]</t>
  </si>
  <si>
    <t xml:space="preserve">CRU2</t>
  </si>
  <si>
    <t xml:space="preserve">CRU3</t>
  </si>
  <si>
    <t xml:space="preserve">CRU4</t>
  </si>
  <si>
    <t xml:space="preserve">CRU5</t>
  </si>
  <si>
    <t xml:space="preserve">Cultus</t>
  </si>
  <si>
    <t xml:space="preserve">CUL1</t>
  </si>
  <si>
    <t xml:space="preserve">[126]</t>
  </si>
  <si>
    <t xml:space="preserve">CUL2</t>
  </si>
  <si>
    <t xml:space="preserve">CUL3</t>
  </si>
  <si>
    <t xml:space="preserve">CUL4</t>
  </si>
  <si>
    <t xml:space="preserve">CUL5</t>
  </si>
  <si>
    <t xml:space="preserve">CUL6</t>
  </si>
  <si>
    <t xml:space="preserve">Dufferin Wind</t>
  </si>
  <si>
    <t xml:space="preserve">DUF1</t>
  </si>
  <si>
    <t xml:space="preserve">GE 2.75-103</t>
  </si>
  <si>
    <t xml:space="preserve">Turbines are derated such that the total project capacity is 91.4 MW</t>
  </si>
  <si>
    <t xml:space="preserve">[151], [152]</t>
  </si>
  <si>
    <t xml:space="preserve">DUF2</t>
  </si>
  <si>
    <t xml:space="preserve">DUF3</t>
  </si>
  <si>
    <t xml:space="preserve">DUF4</t>
  </si>
  <si>
    <t xml:space="preserve">DUF5</t>
  </si>
  <si>
    <t xml:space="preserve">DUF6</t>
  </si>
  <si>
    <t xml:space="preserve">DUF7</t>
  </si>
  <si>
    <t xml:space="preserve">DUF8</t>
  </si>
  <si>
    <t xml:space="preserve">DUF9</t>
  </si>
  <si>
    <t xml:space="preserve">DUF10</t>
  </si>
  <si>
    <t xml:space="preserve">DUF11</t>
  </si>
  <si>
    <t xml:space="preserve">DUF12</t>
  </si>
  <si>
    <t xml:space="preserve">DUF13</t>
  </si>
  <si>
    <t xml:space="preserve">DUF14</t>
  </si>
  <si>
    <t xml:space="preserve">DUF15</t>
  </si>
  <si>
    <t xml:space="preserve">DUF16</t>
  </si>
  <si>
    <t xml:space="preserve">DUF17</t>
  </si>
  <si>
    <t xml:space="preserve">DUF18</t>
  </si>
  <si>
    <t xml:space="preserve">DUF19</t>
  </si>
  <si>
    <t xml:space="preserve">DUF20</t>
  </si>
  <si>
    <t xml:space="preserve">DUF21</t>
  </si>
  <si>
    <t xml:space="preserve">DUF22</t>
  </si>
  <si>
    <t xml:space="preserve">DUF23</t>
  </si>
  <si>
    <t xml:space="preserve">DUF24</t>
  </si>
  <si>
    <t xml:space="preserve">DUF25</t>
  </si>
  <si>
    <t xml:space="preserve">DUF26</t>
  </si>
  <si>
    <t xml:space="preserve">DUF27</t>
  </si>
  <si>
    <t xml:space="preserve">DUF28</t>
  </si>
  <si>
    <t xml:space="preserve">DUF29</t>
  </si>
  <si>
    <t xml:space="preserve">DUF30</t>
  </si>
  <si>
    <t xml:space="preserve">DUF31</t>
  </si>
  <si>
    <t xml:space="preserve">DUF32</t>
  </si>
  <si>
    <t xml:space="preserve">DUF33</t>
  </si>
  <si>
    <t xml:space="preserve">DUF34</t>
  </si>
  <si>
    <t xml:space="preserve">DUF35</t>
  </si>
  <si>
    <t xml:space="preserve">DUF36</t>
  </si>
  <si>
    <t xml:space="preserve">DUF37</t>
  </si>
  <si>
    <t xml:space="preserve">DUF38</t>
  </si>
  <si>
    <t xml:space="preserve">DUF39</t>
  </si>
  <si>
    <t xml:space="preserve">DUF40</t>
  </si>
  <si>
    <t xml:space="preserve">DUF41</t>
  </si>
  <si>
    <t xml:space="preserve">DUF42</t>
  </si>
  <si>
    <t xml:space="preserve">DUF43</t>
  </si>
  <si>
    <t xml:space="preserve">DUF44</t>
  </si>
  <si>
    <t xml:space="preserve">DUF45</t>
  </si>
  <si>
    <t xml:space="preserve">DUF46</t>
  </si>
  <si>
    <t xml:space="preserve">DUF47</t>
  </si>
  <si>
    <t xml:space="preserve">DUF48</t>
  </si>
  <si>
    <t xml:space="preserve">DUF49</t>
  </si>
  <si>
    <t xml:space="preserve">East Durham</t>
  </si>
  <si>
    <t xml:space="preserve">EDU1</t>
  </si>
  <si>
    <t xml:space="preserve">[153]</t>
  </si>
  <si>
    <t xml:space="preserve">EDU2</t>
  </si>
  <si>
    <t xml:space="preserve">EDU3</t>
  </si>
  <si>
    <t xml:space="preserve">EDU4</t>
  </si>
  <si>
    <t xml:space="preserve">EDU5</t>
  </si>
  <si>
    <t xml:space="preserve">EDU6</t>
  </si>
  <si>
    <t xml:space="preserve">EDU7</t>
  </si>
  <si>
    <t xml:space="preserve">EDU8</t>
  </si>
  <si>
    <t xml:space="preserve">EDU9</t>
  </si>
  <si>
    <t xml:space="preserve">EDU10</t>
  </si>
  <si>
    <t xml:space="preserve">EDU11</t>
  </si>
  <si>
    <t xml:space="preserve">EDU12</t>
  </si>
  <si>
    <t xml:space="preserve">EDU13</t>
  </si>
  <si>
    <t xml:space="preserve">EDU14</t>
  </si>
  <si>
    <t xml:space="preserve">East Lake St. Clair Wind</t>
  </si>
  <si>
    <t xml:space="preserve">ELS1</t>
  </si>
  <si>
    <t xml:space="preserve">[154]</t>
  </si>
  <si>
    <t xml:space="preserve">ELS2</t>
  </si>
  <si>
    <t xml:space="preserve">ELS3</t>
  </si>
  <si>
    <t xml:space="preserve">ELS4</t>
  </si>
  <si>
    <t xml:space="preserve">ELS5</t>
  </si>
  <si>
    <t xml:space="preserve">ELS6</t>
  </si>
  <si>
    <t xml:space="preserve">ELS7</t>
  </si>
  <si>
    <t xml:space="preserve">ELS8</t>
  </si>
  <si>
    <t xml:space="preserve">ELS9</t>
  </si>
  <si>
    <t xml:space="preserve">ELS10</t>
  </si>
  <si>
    <t xml:space="preserve">ELS11</t>
  </si>
  <si>
    <t xml:space="preserve">ELS12</t>
  </si>
  <si>
    <t xml:space="preserve">ELS13</t>
  </si>
  <si>
    <t xml:space="preserve">ELS14</t>
  </si>
  <si>
    <t xml:space="preserve">ELS15</t>
  </si>
  <si>
    <t xml:space="preserve">ELS16</t>
  </si>
  <si>
    <t xml:space="preserve">ELS17</t>
  </si>
  <si>
    <t xml:space="preserve">ELS18</t>
  </si>
  <si>
    <t xml:space="preserve">ELS19</t>
  </si>
  <si>
    <t xml:space="preserve">ELS20</t>
  </si>
  <si>
    <t xml:space="preserve">ELS21</t>
  </si>
  <si>
    <t xml:space="preserve">ELS22</t>
  </si>
  <si>
    <t xml:space="preserve">ELS23</t>
  </si>
  <si>
    <t xml:space="preserve">ELS24</t>
  </si>
  <si>
    <t xml:space="preserve">ELS25</t>
  </si>
  <si>
    <t xml:space="preserve">ELS26</t>
  </si>
  <si>
    <t xml:space="preserve">ELS27</t>
  </si>
  <si>
    <t xml:space="preserve">ELS28</t>
  </si>
  <si>
    <t xml:space="preserve">ELS29</t>
  </si>
  <si>
    <t xml:space="preserve">ELS30</t>
  </si>
  <si>
    <t xml:space="preserve">ELS31</t>
  </si>
  <si>
    <t xml:space="preserve">ELS32</t>
  </si>
  <si>
    <t xml:space="preserve">ELS33</t>
  </si>
  <si>
    <t xml:space="preserve">ELS34</t>
  </si>
  <si>
    <t xml:space="preserve">ELS35</t>
  </si>
  <si>
    <t xml:space="preserve">ELS36</t>
  </si>
  <si>
    <t xml:space="preserve">ELS37</t>
  </si>
  <si>
    <t xml:space="preserve">ELS38</t>
  </si>
  <si>
    <t xml:space="preserve">ELS39</t>
  </si>
  <si>
    <t xml:space="preserve">ELS40</t>
  </si>
  <si>
    <t xml:space="preserve">ELS41</t>
  </si>
  <si>
    <t xml:space="preserve">ELS42</t>
  </si>
  <si>
    <t xml:space="preserve">ELS43</t>
  </si>
  <si>
    <t xml:space="preserve">ELS44</t>
  </si>
  <si>
    <t xml:space="preserve">ELS45</t>
  </si>
  <si>
    <t xml:space="preserve">ELS46</t>
  </si>
  <si>
    <t xml:space="preserve">ELS47</t>
  </si>
  <si>
    <t xml:space="preserve">ELS48</t>
  </si>
  <si>
    <t xml:space="preserve">ELS49</t>
  </si>
  <si>
    <t xml:space="preserve">ELS50</t>
  </si>
  <si>
    <t xml:space="preserve">ELS51</t>
  </si>
  <si>
    <t xml:space="preserve">ELS52</t>
  </si>
  <si>
    <t xml:space="preserve">ELS53</t>
  </si>
  <si>
    <t xml:space="preserve">ELS54</t>
  </si>
  <si>
    <t xml:space="preserve">ELS55</t>
  </si>
  <si>
    <t xml:space="preserve">Erie Shores</t>
  </si>
  <si>
    <t xml:space="preserve">ERS1</t>
  </si>
  <si>
    <t xml:space="preserve">[159], [160], [161], [746]</t>
  </si>
  <si>
    <t xml:space="preserve">ERS2</t>
  </si>
  <si>
    <t xml:space="preserve">ERS3</t>
  </si>
  <si>
    <t xml:space="preserve">ERS4</t>
  </si>
  <si>
    <t xml:space="preserve">ERS5</t>
  </si>
  <si>
    <t xml:space="preserve">ERS6</t>
  </si>
  <si>
    <t xml:space="preserve">ERS7</t>
  </si>
  <si>
    <t xml:space="preserve">ERS8</t>
  </si>
  <si>
    <t xml:space="preserve">ERS9</t>
  </si>
  <si>
    <t xml:space="preserve">ERS10</t>
  </si>
  <si>
    <t xml:space="preserve">ERS11</t>
  </si>
  <si>
    <t xml:space="preserve">ERS12</t>
  </si>
  <si>
    <t xml:space="preserve">ERS13</t>
  </si>
  <si>
    <t xml:space="preserve">ERS14</t>
  </si>
  <si>
    <t xml:space="preserve">ERS15</t>
  </si>
  <si>
    <t xml:space="preserve">ERS16</t>
  </si>
  <si>
    <t xml:space="preserve">ERS17</t>
  </si>
  <si>
    <t xml:space="preserve">ERS18</t>
  </si>
  <si>
    <t xml:space="preserve">ERS19</t>
  </si>
  <si>
    <t xml:space="preserve">ERS20</t>
  </si>
  <si>
    <t xml:space="preserve">ERS21</t>
  </si>
  <si>
    <t xml:space="preserve">ERS22</t>
  </si>
  <si>
    <t xml:space="preserve">ERS23</t>
  </si>
  <si>
    <t xml:space="preserve">ERS24</t>
  </si>
  <si>
    <t xml:space="preserve">ERS25</t>
  </si>
  <si>
    <t xml:space="preserve">ERS26</t>
  </si>
  <si>
    <t xml:space="preserve">ERS27</t>
  </si>
  <si>
    <t xml:space="preserve">ERS28</t>
  </si>
  <si>
    <t xml:space="preserve">ERS29</t>
  </si>
  <si>
    <t xml:space="preserve">ERS30</t>
  </si>
  <si>
    <t xml:space="preserve">ERS31</t>
  </si>
  <si>
    <t xml:space="preserve">ERS32</t>
  </si>
  <si>
    <t xml:space="preserve">ERS33</t>
  </si>
  <si>
    <t xml:space="preserve">ERS34</t>
  </si>
  <si>
    <t xml:space="preserve">ERS35</t>
  </si>
  <si>
    <t xml:space="preserve">ERS36</t>
  </si>
  <si>
    <t xml:space="preserve">ERS37</t>
  </si>
  <si>
    <t xml:space="preserve">ERS38</t>
  </si>
  <si>
    <t xml:space="preserve">ERS39</t>
  </si>
  <si>
    <t xml:space="preserve">ERS40</t>
  </si>
  <si>
    <t xml:space="preserve">ERS41</t>
  </si>
  <si>
    <t xml:space="preserve">ERS42</t>
  </si>
  <si>
    <t xml:space="preserve">ERS43</t>
  </si>
  <si>
    <t xml:space="preserve">ERS44</t>
  </si>
  <si>
    <t xml:space="preserve">ERS45</t>
  </si>
  <si>
    <t xml:space="preserve">ERS46</t>
  </si>
  <si>
    <t xml:space="preserve">ERS47</t>
  </si>
  <si>
    <t xml:space="preserve">ERS48</t>
  </si>
  <si>
    <t xml:space="preserve">ERS49</t>
  </si>
  <si>
    <t xml:space="preserve">ERS50</t>
  </si>
  <si>
    <t xml:space="preserve">ERS51</t>
  </si>
  <si>
    <t xml:space="preserve">ERS52</t>
  </si>
  <si>
    <t xml:space="preserve">ERS53</t>
  </si>
  <si>
    <t xml:space="preserve">ERS54</t>
  </si>
  <si>
    <t xml:space="preserve">ERS55</t>
  </si>
  <si>
    <t xml:space="preserve">ERS56</t>
  </si>
  <si>
    <t xml:space="preserve">ERS57</t>
  </si>
  <si>
    <t xml:space="preserve">ERS58</t>
  </si>
  <si>
    <t xml:space="preserve">ERS59</t>
  </si>
  <si>
    <t xml:space="preserve">ERS60</t>
  </si>
  <si>
    <t xml:space="preserve">ERS61</t>
  </si>
  <si>
    <t xml:space="preserve">ERS62</t>
  </si>
  <si>
    <t xml:space="preserve">ERS63</t>
  </si>
  <si>
    <t xml:space="preserve">ERS64</t>
  </si>
  <si>
    <t xml:space="preserve">ERS65</t>
  </si>
  <si>
    <t xml:space="preserve">ERS66</t>
  </si>
  <si>
    <t xml:space="preserve">Erieau Wind</t>
  </si>
  <si>
    <t xml:space="preserve">EUW1</t>
  </si>
  <si>
    <t xml:space="preserve">[162]</t>
  </si>
  <si>
    <t xml:space="preserve">EUW2</t>
  </si>
  <si>
    <t xml:space="preserve">EUW3</t>
  </si>
  <si>
    <t xml:space="preserve">EUW4</t>
  </si>
  <si>
    <t xml:space="preserve">EUW5</t>
  </si>
  <si>
    <t xml:space="preserve">EUW6</t>
  </si>
  <si>
    <t xml:space="preserve">EUW7</t>
  </si>
  <si>
    <t xml:space="preserve">EUW8</t>
  </si>
  <si>
    <t xml:space="preserve">EUW9</t>
  </si>
  <si>
    <t xml:space="preserve">EUW10</t>
  </si>
  <si>
    <t xml:space="preserve">EUW11</t>
  </si>
  <si>
    <t xml:space="preserve">EUW12</t>
  </si>
  <si>
    <t xml:space="preserve">EUW13</t>
  </si>
  <si>
    <t xml:space="preserve">EUW14</t>
  </si>
  <si>
    <t xml:space="preserve">EUW15</t>
  </si>
  <si>
    <t xml:space="preserve">EUW16</t>
  </si>
  <si>
    <t xml:space="preserve">EUW17</t>
  </si>
  <si>
    <t xml:space="preserve">EUW18</t>
  </si>
  <si>
    <t xml:space="preserve">EUW19</t>
  </si>
  <si>
    <t xml:space="preserve">EUW20</t>
  </si>
  <si>
    <t xml:space="preserve">EUW21</t>
  </si>
  <si>
    <t xml:space="preserve">EUW22</t>
  </si>
  <si>
    <t xml:space="preserve">EUW23</t>
  </si>
  <si>
    <t xml:space="preserve">EUW24</t>
  </si>
  <si>
    <t xml:space="preserve">EUW25</t>
  </si>
  <si>
    <t xml:space="preserve">EUW26</t>
  </si>
  <si>
    <t xml:space="preserve">EUW27</t>
  </si>
  <si>
    <t xml:space="preserve">EUW28</t>
  </si>
  <si>
    <t xml:space="preserve">EUW29</t>
  </si>
  <si>
    <t xml:space="preserve">EUW30</t>
  </si>
  <si>
    <t xml:space="preserve">EUW31</t>
  </si>
  <si>
    <t xml:space="preserve">EUW32</t>
  </si>
  <si>
    <t xml:space="preserve">EUW33</t>
  </si>
  <si>
    <t xml:space="preserve">EUW34</t>
  </si>
  <si>
    <t xml:space="preserve">EUW35</t>
  </si>
  <si>
    <t xml:space="preserve">EUW36</t>
  </si>
  <si>
    <t xml:space="preserve">EUW37</t>
  </si>
  <si>
    <t xml:space="preserve">EUW38</t>
  </si>
  <si>
    <t xml:space="preserve">EUW39</t>
  </si>
  <si>
    <t xml:space="preserve">EUW40</t>
  </si>
  <si>
    <t xml:space="preserve">EUW41</t>
  </si>
  <si>
    <t xml:space="preserve">EUW42</t>
  </si>
  <si>
    <t xml:space="preserve">EUW43</t>
  </si>
  <si>
    <t xml:space="preserve">EUW44</t>
  </si>
  <si>
    <t xml:space="preserve">EUW45</t>
  </si>
  <si>
    <t xml:space="preserve">EUW46</t>
  </si>
  <si>
    <t xml:space="preserve">EUW47</t>
  </si>
  <si>
    <t xml:space="preserve">EUW48</t>
  </si>
  <si>
    <t xml:space="preserve">EUW49</t>
  </si>
  <si>
    <t xml:space="preserve">EUW50</t>
  </si>
  <si>
    <t xml:space="preserve">EUW51</t>
  </si>
  <si>
    <t xml:space="preserve">EUW52</t>
  </si>
  <si>
    <t xml:space="preserve">EUW53</t>
  </si>
  <si>
    <t xml:space="preserve">EUW54</t>
  </si>
  <si>
    <t xml:space="preserve">EUW55</t>
  </si>
  <si>
    <t xml:space="preserve">Ernestown</t>
  </si>
  <si>
    <t xml:space="preserve">ERN1</t>
  </si>
  <si>
    <t xml:space="preserve">[163]</t>
  </si>
  <si>
    <t xml:space="preserve">ERN2</t>
  </si>
  <si>
    <t xml:space="preserve">ERN3</t>
  </si>
  <si>
    <t xml:space="preserve">ERN4</t>
  </si>
  <si>
    <t xml:space="preserve">ERN5</t>
  </si>
  <si>
    <t xml:space="preserve">Exhibition Place Turbine</t>
  </si>
  <si>
    <t xml:space="preserve">EPT1</t>
  </si>
  <si>
    <t xml:space="preserve">LW52</t>
  </si>
  <si>
    <t xml:space="preserve">[164], [165], [166], [167]</t>
  </si>
  <si>
    <t xml:space="preserve">Ferndale</t>
  </si>
  <si>
    <t xml:space="preserve">FER1</t>
  </si>
  <si>
    <t xml:space="preserve">[171]</t>
  </si>
  <si>
    <t xml:space="preserve">FER2</t>
  </si>
  <si>
    <t xml:space="preserve">FER3</t>
  </si>
  <si>
    <t xml:space="preserve">Frogmore</t>
  </si>
  <si>
    <t xml:space="preserve">FRO1</t>
  </si>
  <si>
    <t xml:space="preserve">[180]</t>
  </si>
  <si>
    <t xml:space="preserve">FRO2</t>
  </si>
  <si>
    <t xml:space="preserve">FRO3</t>
  </si>
  <si>
    <t xml:space="preserve">FRO4</t>
  </si>
  <si>
    <t xml:space="preserve">FRO5</t>
  </si>
  <si>
    <t xml:space="preserve">FRO6</t>
  </si>
  <si>
    <t xml:space="preserve">Front Line (Thames River I)</t>
  </si>
  <si>
    <t xml:space="preserve">THM6</t>
  </si>
  <si>
    <t xml:space="preserve">[181]</t>
  </si>
  <si>
    <t xml:space="preserve">THM7</t>
  </si>
  <si>
    <t xml:space="preserve">THM8</t>
  </si>
  <si>
    <t xml:space="preserve">THM9</t>
  </si>
  <si>
    <t xml:space="preserve">THM10</t>
  </si>
  <si>
    <t xml:space="preserve">Ganaraska</t>
  </si>
  <si>
    <t xml:space="preserve">GAR1</t>
  </si>
  <si>
    <t xml:space="preserve">MM92</t>
  </si>
  <si>
    <t xml:space="preserve">Turbine derated from 2.05 MW</t>
  </si>
  <si>
    <t xml:space="preserve">[183]</t>
  </si>
  <si>
    <t xml:space="preserve">GAR2</t>
  </si>
  <si>
    <t xml:space="preserve">GAR3</t>
  </si>
  <si>
    <t xml:space="preserve">GAR4</t>
  </si>
  <si>
    <t xml:space="preserve">GAR5</t>
  </si>
  <si>
    <t xml:space="preserve">GAR6</t>
  </si>
  <si>
    <t xml:space="preserve">GAR7</t>
  </si>
  <si>
    <t xml:space="preserve">GAR8</t>
  </si>
  <si>
    <t xml:space="preserve">GAR9</t>
  </si>
  <si>
    <t xml:space="preserve">Gesner</t>
  </si>
  <si>
    <t xml:space="preserve">GES1</t>
  </si>
  <si>
    <t xml:space="preserve">G97-2.0</t>
  </si>
  <si>
    <t xml:space="preserve">[190], [191], [192], [758], [759]</t>
  </si>
  <si>
    <t xml:space="preserve">GES2</t>
  </si>
  <si>
    <t xml:space="preserve">GES3</t>
  </si>
  <si>
    <t xml:space="preserve">GES4</t>
  </si>
  <si>
    <t xml:space="preserve">GES5</t>
  </si>
  <si>
    <t xml:space="preserve">Gosfield</t>
  </si>
  <si>
    <t xml:space="preserve">GOF1</t>
  </si>
  <si>
    <t xml:space="preserve">[203], [204], [205], [206]</t>
  </si>
  <si>
    <t xml:space="preserve">GOF2</t>
  </si>
  <si>
    <t xml:space="preserve">GOF3</t>
  </si>
  <si>
    <t xml:space="preserve">GOF4</t>
  </si>
  <si>
    <t xml:space="preserve">GOF5</t>
  </si>
  <si>
    <t xml:space="preserve">GOF6</t>
  </si>
  <si>
    <t xml:space="preserve">GOF7</t>
  </si>
  <si>
    <t xml:space="preserve">GOF8</t>
  </si>
  <si>
    <t xml:space="preserve">GOF9</t>
  </si>
  <si>
    <t xml:space="preserve">GOF10</t>
  </si>
  <si>
    <t xml:space="preserve">GOF11</t>
  </si>
  <si>
    <t xml:space="preserve">GOF12</t>
  </si>
  <si>
    <t xml:space="preserve">GOF13</t>
  </si>
  <si>
    <t xml:space="preserve">GOF14</t>
  </si>
  <si>
    <t xml:space="preserve">GOF15</t>
  </si>
  <si>
    <t xml:space="preserve">GOF16</t>
  </si>
  <si>
    <t xml:space="preserve">GOF17</t>
  </si>
  <si>
    <t xml:space="preserve">GOF18</t>
  </si>
  <si>
    <t xml:space="preserve">GOF19</t>
  </si>
  <si>
    <t xml:space="preserve">GOF20</t>
  </si>
  <si>
    <t xml:space="preserve">GOF21</t>
  </si>
  <si>
    <t xml:space="preserve">GOF22</t>
  </si>
  <si>
    <t xml:space="preserve">Goshen Wind Energy</t>
  </si>
  <si>
    <t xml:space="preserve">GOS1</t>
  </si>
  <si>
    <t xml:space="preserve">[207]</t>
  </si>
  <si>
    <t xml:space="preserve">GOS2</t>
  </si>
  <si>
    <t xml:space="preserve">GOS3</t>
  </si>
  <si>
    <t xml:space="preserve">GOS4</t>
  </si>
  <si>
    <t xml:space="preserve">GOS5</t>
  </si>
  <si>
    <t xml:space="preserve">GOS6</t>
  </si>
  <si>
    <t xml:space="preserve">GOS7</t>
  </si>
  <si>
    <t xml:space="preserve">GOS8</t>
  </si>
  <si>
    <t xml:space="preserve">GOS9</t>
  </si>
  <si>
    <t xml:space="preserve">GOS10</t>
  </si>
  <si>
    <t xml:space="preserve">GOS11</t>
  </si>
  <si>
    <t xml:space="preserve">GOS12</t>
  </si>
  <si>
    <t xml:space="preserve">GOS13</t>
  </si>
  <si>
    <t xml:space="preserve">GOS14</t>
  </si>
  <si>
    <t xml:space="preserve">GOS15</t>
  </si>
  <si>
    <t xml:space="preserve">GOS16</t>
  </si>
  <si>
    <t xml:space="preserve">GOS17</t>
  </si>
  <si>
    <t xml:space="preserve">GOS18</t>
  </si>
  <si>
    <t xml:space="preserve">GOS19</t>
  </si>
  <si>
    <t xml:space="preserve">GOS20</t>
  </si>
  <si>
    <t xml:space="preserve">GOS21</t>
  </si>
  <si>
    <t xml:space="preserve">GOS22</t>
  </si>
  <si>
    <t xml:space="preserve">GOS23</t>
  </si>
  <si>
    <t xml:space="preserve">GOS24</t>
  </si>
  <si>
    <t xml:space="preserve">GOS25</t>
  </si>
  <si>
    <t xml:space="preserve">GOS26</t>
  </si>
  <si>
    <t xml:space="preserve">GOS27</t>
  </si>
  <si>
    <t xml:space="preserve">GOS28</t>
  </si>
  <si>
    <t xml:space="preserve">GOS29</t>
  </si>
  <si>
    <t xml:space="preserve">GOS30</t>
  </si>
  <si>
    <t xml:space="preserve">GOS31</t>
  </si>
  <si>
    <t xml:space="preserve">GOS32</t>
  </si>
  <si>
    <t xml:space="preserve">GOS33</t>
  </si>
  <si>
    <t xml:space="preserve">GOS34</t>
  </si>
  <si>
    <t xml:space="preserve">GOS35</t>
  </si>
  <si>
    <t xml:space="preserve">GOS36</t>
  </si>
  <si>
    <t xml:space="preserve">GOS37</t>
  </si>
  <si>
    <t xml:space="preserve">GOS38</t>
  </si>
  <si>
    <t xml:space="preserve">GOS39</t>
  </si>
  <si>
    <t xml:space="preserve">GOS40</t>
  </si>
  <si>
    <t xml:space="preserve">GOS41</t>
  </si>
  <si>
    <t xml:space="preserve">GOS42</t>
  </si>
  <si>
    <t xml:space="preserve">GOS43</t>
  </si>
  <si>
    <t xml:space="preserve">GOS44</t>
  </si>
  <si>
    <t xml:space="preserve">GOS45</t>
  </si>
  <si>
    <t xml:space="preserve">GE 1.56-100</t>
  </si>
  <si>
    <t xml:space="preserve">GOS46</t>
  </si>
  <si>
    <t xml:space="preserve">GOS47</t>
  </si>
  <si>
    <t xml:space="preserve">GOS48</t>
  </si>
  <si>
    <t xml:space="preserve">GOS49</t>
  </si>
  <si>
    <t xml:space="preserve">GOS50</t>
  </si>
  <si>
    <t xml:space="preserve">GOS51</t>
  </si>
  <si>
    <t xml:space="preserve">GOS52</t>
  </si>
  <si>
    <t xml:space="preserve">GOS53</t>
  </si>
  <si>
    <t xml:space="preserve">GOS54</t>
  </si>
  <si>
    <t xml:space="preserve">GOS55</t>
  </si>
  <si>
    <t xml:space="preserve">GOS56</t>
  </si>
  <si>
    <t xml:space="preserve">GOS57</t>
  </si>
  <si>
    <t xml:space="preserve">GOS58</t>
  </si>
  <si>
    <t xml:space="preserve">GOS59</t>
  </si>
  <si>
    <t xml:space="preserve">GOS60</t>
  </si>
  <si>
    <t xml:space="preserve">GOS61</t>
  </si>
  <si>
    <t xml:space="preserve">GOS62</t>
  </si>
  <si>
    <t xml:space="preserve">GOS63</t>
  </si>
  <si>
    <t xml:space="preserve">Goulais Wind Farm</t>
  </si>
  <si>
    <t xml:space="preserve">GWF1</t>
  </si>
  <si>
    <t xml:space="preserve">[208]</t>
  </si>
  <si>
    <t xml:space="preserve">GWF2</t>
  </si>
  <si>
    <t xml:space="preserve">GWF3</t>
  </si>
  <si>
    <t xml:space="preserve">GWF4</t>
  </si>
  <si>
    <t xml:space="preserve">GWF5</t>
  </si>
  <si>
    <t xml:space="preserve">GWF6</t>
  </si>
  <si>
    <t xml:space="preserve">GWF7</t>
  </si>
  <si>
    <t xml:space="preserve">GWF8</t>
  </si>
  <si>
    <t xml:space="preserve">GWF9</t>
  </si>
  <si>
    <t xml:space="preserve">GWF10</t>
  </si>
  <si>
    <t xml:space="preserve">GWF11</t>
  </si>
  <si>
    <t xml:space="preserve">Gracey (Thames River II)</t>
  </si>
  <si>
    <t xml:space="preserve">THM21</t>
  </si>
  <si>
    <t xml:space="preserve">[209]</t>
  </si>
  <si>
    <t xml:space="preserve">THM22</t>
  </si>
  <si>
    <t xml:space="preserve">THM23</t>
  </si>
  <si>
    <t xml:space="preserve">THM24</t>
  </si>
  <si>
    <t xml:space="preserve">THM25</t>
  </si>
  <si>
    <t xml:space="preserve">Grand Bend Wind Farm</t>
  </si>
  <si>
    <t xml:space="preserve">SWT 3.0-113</t>
  </si>
  <si>
    <t xml:space="preserve">Turbine derated from 3.0 MW</t>
  </si>
  <si>
    <t xml:space="preserve">[210]</t>
  </si>
  <si>
    <t xml:space="preserve">GBW35</t>
  </si>
  <si>
    <t xml:space="preserve">GBW36</t>
  </si>
  <si>
    <t xml:space="preserve">GBW37</t>
  </si>
  <si>
    <t xml:space="preserve">GBW38</t>
  </si>
  <si>
    <t xml:space="preserve">GBW39</t>
  </si>
  <si>
    <t xml:space="preserve">GBW40</t>
  </si>
  <si>
    <t xml:space="preserve">Grand Renewable Wind</t>
  </si>
  <si>
    <t xml:space="preserve">GRW1</t>
  </si>
  <si>
    <t xml:space="preserve">[211]</t>
  </si>
  <si>
    <t xml:space="preserve">GRW2</t>
  </si>
  <si>
    <t xml:space="preserve">GRW3</t>
  </si>
  <si>
    <t xml:space="preserve">GRW4</t>
  </si>
  <si>
    <t xml:space="preserve">GRW5</t>
  </si>
  <si>
    <t xml:space="preserve">GRW6</t>
  </si>
  <si>
    <t xml:space="preserve">GRW7</t>
  </si>
  <si>
    <t xml:space="preserve">GRW8</t>
  </si>
  <si>
    <t xml:space="preserve">GRW9</t>
  </si>
  <si>
    <t xml:space="preserve">GRW10</t>
  </si>
  <si>
    <t xml:space="preserve">GRW11</t>
  </si>
  <si>
    <t xml:space="preserve">GRW12</t>
  </si>
  <si>
    <t xml:space="preserve">GRW13</t>
  </si>
  <si>
    <t xml:space="preserve">GRW14</t>
  </si>
  <si>
    <t xml:space="preserve">GRW15</t>
  </si>
  <si>
    <t xml:space="preserve">GRW16</t>
  </si>
  <si>
    <t xml:space="preserve">GRW17</t>
  </si>
  <si>
    <t xml:space="preserve">GRW18</t>
  </si>
  <si>
    <t xml:space="preserve">GRW19</t>
  </si>
  <si>
    <t xml:space="preserve">GRW20</t>
  </si>
  <si>
    <t xml:space="preserve">GRW21</t>
  </si>
  <si>
    <t xml:space="preserve">GRW22</t>
  </si>
  <si>
    <t xml:space="preserve">GRW23</t>
  </si>
  <si>
    <t xml:space="preserve">GRW24</t>
  </si>
  <si>
    <t xml:space="preserve">GRW25</t>
  </si>
  <si>
    <t xml:space="preserve">GRW26</t>
  </si>
  <si>
    <t xml:space="preserve">GRW27</t>
  </si>
  <si>
    <t xml:space="preserve">GRW28</t>
  </si>
  <si>
    <t xml:space="preserve">GRW29</t>
  </si>
  <si>
    <t xml:space="preserve">GRW30</t>
  </si>
  <si>
    <t xml:space="preserve">GRW31</t>
  </si>
  <si>
    <t xml:space="preserve">GRW32</t>
  </si>
  <si>
    <t xml:space="preserve">GRW33</t>
  </si>
  <si>
    <t xml:space="preserve">GRW34</t>
  </si>
  <si>
    <t xml:space="preserve">GRW35</t>
  </si>
  <si>
    <t xml:space="preserve">GRW36</t>
  </si>
  <si>
    <t xml:space="preserve">GRW37</t>
  </si>
  <si>
    <t xml:space="preserve">GRW38</t>
  </si>
  <si>
    <t xml:space="preserve">GRW39</t>
  </si>
  <si>
    <t xml:space="preserve">GRW40</t>
  </si>
  <si>
    <t xml:space="preserve">GRW41</t>
  </si>
  <si>
    <t xml:space="preserve">GRW42</t>
  </si>
  <si>
    <t xml:space="preserve">GRW43</t>
  </si>
  <si>
    <t xml:space="preserve">GRW44</t>
  </si>
  <si>
    <t xml:space="preserve">GRW45</t>
  </si>
  <si>
    <t xml:space="preserve">GRW46</t>
  </si>
  <si>
    <t xml:space="preserve">GRW47</t>
  </si>
  <si>
    <t xml:space="preserve">GRW48</t>
  </si>
  <si>
    <t xml:space="preserve">GRW49</t>
  </si>
  <si>
    <t xml:space="preserve">GRW50</t>
  </si>
  <si>
    <t xml:space="preserve">GRW51</t>
  </si>
  <si>
    <t xml:space="preserve">GRW52</t>
  </si>
  <si>
    <t xml:space="preserve">GRW53</t>
  </si>
  <si>
    <t xml:space="preserve">GRW54</t>
  </si>
  <si>
    <t xml:space="preserve">GRW55</t>
  </si>
  <si>
    <t xml:space="preserve">GRW56</t>
  </si>
  <si>
    <t xml:space="preserve">GRW57</t>
  </si>
  <si>
    <t xml:space="preserve">GRW58</t>
  </si>
  <si>
    <t xml:space="preserve">GRW59</t>
  </si>
  <si>
    <t xml:space="preserve">GRW60</t>
  </si>
  <si>
    <t xml:space="preserve">GRW61</t>
  </si>
  <si>
    <t xml:space="preserve">GRW62</t>
  </si>
  <si>
    <t xml:space="preserve">GRW63</t>
  </si>
  <si>
    <t xml:space="preserve">GRW64</t>
  </si>
  <si>
    <t xml:space="preserve">GRW65</t>
  </si>
  <si>
    <t xml:space="preserve">GRW66</t>
  </si>
  <si>
    <t xml:space="preserve">GRW67</t>
  </si>
  <si>
    <t xml:space="preserve">Grand Valley</t>
  </si>
  <si>
    <t xml:space="preserve">GVA1</t>
  </si>
  <si>
    <t xml:space="preserve">[213], [214], [215]</t>
  </si>
  <si>
    <t xml:space="preserve">GVA2</t>
  </si>
  <si>
    <t xml:space="preserve">GVA3</t>
  </si>
  <si>
    <t xml:space="preserve">GVA4</t>
  </si>
  <si>
    <t xml:space="preserve">GVA5</t>
  </si>
  <si>
    <t xml:space="preserve">GVA6</t>
  </si>
  <si>
    <t xml:space="preserve">GVA7</t>
  </si>
  <si>
    <t xml:space="preserve">GVA8</t>
  </si>
  <si>
    <t xml:space="preserve">GVA9</t>
  </si>
  <si>
    <t xml:space="preserve">GVA10</t>
  </si>
  <si>
    <t xml:space="preserve">GVA11</t>
  </si>
  <si>
    <t xml:space="preserve">GVA12</t>
  </si>
  <si>
    <t xml:space="preserve">GVA13</t>
  </si>
  <si>
    <t xml:space="preserve">GVA14</t>
  </si>
  <si>
    <t xml:space="preserve">GVA15</t>
  </si>
  <si>
    <t xml:space="preserve">GVA16</t>
  </si>
  <si>
    <t xml:space="preserve">GVA17</t>
  </si>
  <si>
    <t xml:space="preserve">GVA18</t>
  </si>
  <si>
    <t xml:space="preserve">GVA19</t>
  </si>
  <si>
    <t xml:space="preserve">GVA20</t>
  </si>
  <si>
    <t xml:space="preserve">GVA21</t>
  </si>
  <si>
    <t xml:space="preserve">GVA22</t>
  </si>
  <si>
    <t xml:space="preserve">GVA23</t>
  </si>
  <si>
    <t xml:space="preserve">GVA24</t>
  </si>
  <si>
    <t xml:space="preserve">GVA25</t>
  </si>
  <si>
    <t xml:space="preserve">Greenwich Renewable Energy Project</t>
  </si>
  <si>
    <t xml:space="preserve">[218], [219], [220], [221]</t>
  </si>
  <si>
    <t xml:space="preserve">GRE2</t>
  </si>
  <si>
    <t xml:space="preserve">GRE3</t>
  </si>
  <si>
    <t xml:space="preserve">GRE4</t>
  </si>
  <si>
    <t xml:space="preserve">GRE5</t>
  </si>
  <si>
    <t xml:space="preserve">GRE6</t>
  </si>
  <si>
    <t xml:space="preserve">GRE7</t>
  </si>
  <si>
    <t xml:space="preserve">GRE8</t>
  </si>
  <si>
    <t xml:space="preserve">GRE9</t>
  </si>
  <si>
    <t xml:space="preserve">GRE10</t>
  </si>
  <si>
    <t xml:space="preserve">GRE11</t>
  </si>
  <si>
    <t xml:space="preserve">GRE12</t>
  </si>
  <si>
    <t xml:space="preserve">GRE13</t>
  </si>
  <si>
    <t xml:space="preserve">GRE14</t>
  </si>
  <si>
    <t xml:space="preserve">GRE15</t>
  </si>
  <si>
    <t xml:space="preserve">GRE16</t>
  </si>
  <si>
    <t xml:space="preserve">GRE17</t>
  </si>
  <si>
    <t xml:space="preserve">GRE18</t>
  </si>
  <si>
    <t xml:space="preserve">GRE19</t>
  </si>
  <si>
    <t xml:space="preserve">GRE20</t>
  </si>
  <si>
    <t xml:space="preserve">GRE21</t>
  </si>
  <si>
    <t xml:space="preserve">GRE22</t>
  </si>
  <si>
    <t xml:space="preserve">GRE23</t>
  </si>
  <si>
    <t xml:space="preserve">GRE24</t>
  </si>
  <si>
    <t xml:space="preserve">GRE25</t>
  </si>
  <si>
    <t xml:space="preserve">GRE26</t>
  </si>
  <si>
    <t xml:space="preserve">GRE27</t>
  </si>
  <si>
    <t xml:space="preserve">GRE28</t>
  </si>
  <si>
    <t xml:space="preserve">GRE29</t>
  </si>
  <si>
    <t xml:space="preserve">GRE30</t>
  </si>
  <si>
    <t xml:space="preserve">GRE31</t>
  </si>
  <si>
    <t xml:space="preserve">GRE32</t>
  </si>
  <si>
    <t xml:space="preserve">GRE33</t>
  </si>
  <si>
    <t xml:space="preserve">GRE34</t>
  </si>
  <si>
    <t xml:space="preserve">GRE35</t>
  </si>
  <si>
    <t xml:space="preserve">GRE36</t>
  </si>
  <si>
    <t xml:space="preserve">GRE37</t>
  </si>
  <si>
    <t xml:space="preserve">GRE38</t>
  </si>
  <si>
    <t xml:space="preserve">GRE39</t>
  </si>
  <si>
    <t xml:space="preserve">GRE40</t>
  </si>
  <si>
    <t xml:space="preserve">GRE41</t>
  </si>
  <si>
    <t xml:space="preserve">GRE42</t>
  </si>
  <si>
    <t xml:space="preserve">GRE43</t>
  </si>
  <si>
    <t xml:space="preserve">Grey Highlands Clean Energy</t>
  </si>
  <si>
    <t xml:space="preserve">GHC1</t>
  </si>
  <si>
    <t xml:space="preserve">[222]</t>
  </si>
  <si>
    <t xml:space="preserve">GHC2</t>
  </si>
  <si>
    <t xml:space="preserve">GHC3</t>
  </si>
  <si>
    <t xml:space="preserve">GHC4</t>
  </si>
  <si>
    <t xml:space="preserve">GHC5</t>
  </si>
  <si>
    <t xml:space="preserve">GHC6</t>
  </si>
  <si>
    <t xml:space="preserve">GHC7</t>
  </si>
  <si>
    <t xml:space="preserve">GHC8</t>
  </si>
  <si>
    <t xml:space="preserve">GHC9</t>
  </si>
  <si>
    <t xml:space="preserve">Grey Highlands Zero Emissions People</t>
  </si>
  <si>
    <t xml:space="preserve">ZEP1</t>
  </si>
  <si>
    <t xml:space="preserve">[223]</t>
  </si>
  <si>
    <t xml:space="preserve">ZEP2</t>
  </si>
  <si>
    <t xml:space="preserve">ZEP3</t>
  </si>
  <si>
    <t xml:space="preserve">ZEP4</t>
  </si>
  <si>
    <t xml:space="preserve">ZEP5</t>
  </si>
  <si>
    <t xml:space="preserve">Gunn's Hill</t>
  </si>
  <si>
    <t xml:space="preserve">GUN1</t>
  </si>
  <si>
    <t xml:space="preserve">[235], [236]</t>
  </si>
  <si>
    <t xml:space="preserve">GUN2</t>
  </si>
  <si>
    <t xml:space="preserve">GUN3</t>
  </si>
  <si>
    <t xml:space="preserve">GUN4</t>
  </si>
  <si>
    <t xml:space="preserve">GUN5</t>
  </si>
  <si>
    <t xml:space="preserve">GUN6</t>
  </si>
  <si>
    <t xml:space="preserve">GUN7</t>
  </si>
  <si>
    <t xml:space="preserve">GUN8</t>
  </si>
  <si>
    <t xml:space="preserve">GUN9</t>
  </si>
  <si>
    <t xml:space="preserve">GUN10</t>
  </si>
  <si>
    <t xml:space="preserve">HAF Energy</t>
  </si>
  <si>
    <t xml:space="preserve">HAF1</t>
  </si>
  <si>
    <t xml:space="preserve">[239], [240]</t>
  </si>
  <si>
    <t xml:space="preserve">HAF2</t>
  </si>
  <si>
    <t xml:space="preserve">HAF3</t>
  </si>
  <si>
    <t xml:space="preserve">HAF4</t>
  </si>
  <si>
    <t xml:space="preserve">HAF5</t>
  </si>
  <si>
    <t xml:space="preserve">Harrow</t>
  </si>
  <si>
    <t xml:space="preserve">HAR1</t>
  </si>
  <si>
    <t xml:space="preserve">[247]</t>
  </si>
  <si>
    <t xml:space="preserve">HAR2</t>
  </si>
  <si>
    <t xml:space="preserve">HAR3</t>
  </si>
  <si>
    <t xml:space="preserve">HAR4</t>
  </si>
  <si>
    <t xml:space="preserve">HAR5</t>
  </si>
  <si>
    <t xml:space="preserve">HAR6</t>
  </si>
  <si>
    <t xml:space="preserve">HAR7</t>
  </si>
  <si>
    <t xml:space="preserve">HAR8</t>
  </si>
  <si>
    <t xml:space="preserve">HAR9</t>
  </si>
  <si>
    <t xml:space="preserve">HAR10</t>
  </si>
  <si>
    <t xml:space="preserve">HAR11</t>
  </si>
  <si>
    <t xml:space="preserve">HAR12</t>
  </si>
  <si>
    <t xml:space="preserve">HAR13</t>
  </si>
  <si>
    <t xml:space="preserve">HAR14</t>
  </si>
  <si>
    <t xml:space="preserve">HAR15</t>
  </si>
  <si>
    <t xml:space="preserve">HAR16</t>
  </si>
  <si>
    <t xml:space="preserve">HAR17</t>
  </si>
  <si>
    <t xml:space="preserve">HAR18</t>
  </si>
  <si>
    <t xml:space="preserve">HAR19</t>
  </si>
  <si>
    <t xml:space="preserve">HAR20</t>
  </si>
  <si>
    <t xml:space="preserve">HAR21</t>
  </si>
  <si>
    <t xml:space="preserve">HAR22</t>
  </si>
  <si>
    <t xml:space="preserve">HAR23</t>
  </si>
  <si>
    <t xml:space="preserve">HAR24</t>
  </si>
  <si>
    <t xml:space="preserve">Henvey Inlet Wind Farm</t>
  </si>
  <si>
    <t xml:space="preserve">HIW1</t>
  </si>
  <si>
    <t xml:space="preserve">V136-3.45</t>
  </si>
  <si>
    <t xml:space="preserve">[248], [249]</t>
  </si>
  <si>
    <t xml:space="preserve">HIW2</t>
  </si>
  <si>
    <t xml:space="preserve">HIW3</t>
  </si>
  <si>
    <t xml:space="preserve">HIW4</t>
  </si>
  <si>
    <t xml:space="preserve">HIW5</t>
  </si>
  <si>
    <t xml:space="preserve">HIW6</t>
  </si>
  <si>
    <t xml:space="preserve">HIW7</t>
  </si>
  <si>
    <t xml:space="preserve">HIW8</t>
  </si>
  <si>
    <t xml:space="preserve">HIW9</t>
  </si>
  <si>
    <t xml:space="preserve">HIW10</t>
  </si>
  <si>
    <t xml:space="preserve">HIW11</t>
  </si>
  <si>
    <t xml:space="preserve">HIW12</t>
  </si>
  <si>
    <t xml:space="preserve">HIW13</t>
  </si>
  <si>
    <t xml:space="preserve">HIW14</t>
  </si>
  <si>
    <t xml:space="preserve">HIW15</t>
  </si>
  <si>
    <t xml:space="preserve">HIW16</t>
  </si>
  <si>
    <t xml:space="preserve">HIW17</t>
  </si>
  <si>
    <t xml:space="preserve">HIW18</t>
  </si>
  <si>
    <t xml:space="preserve">HIW19</t>
  </si>
  <si>
    <t xml:space="preserve">HIW20</t>
  </si>
  <si>
    <t xml:space="preserve">HIW21</t>
  </si>
  <si>
    <t xml:space="preserve">HIW22</t>
  </si>
  <si>
    <t xml:space="preserve">HIW23</t>
  </si>
  <si>
    <t xml:space="preserve">HIW24</t>
  </si>
  <si>
    <t xml:space="preserve">HIW25</t>
  </si>
  <si>
    <t xml:space="preserve">HIW26</t>
  </si>
  <si>
    <t xml:space="preserve">HIW27</t>
  </si>
  <si>
    <t xml:space="preserve">HIW28</t>
  </si>
  <si>
    <t xml:space="preserve">HIW29</t>
  </si>
  <si>
    <t xml:space="preserve">HIW30</t>
  </si>
  <si>
    <t xml:space="preserve">HIW31</t>
  </si>
  <si>
    <t xml:space="preserve">HIW32</t>
  </si>
  <si>
    <t xml:space="preserve">HIW33</t>
  </si>
  <si>
    <t xml:space="preserve">HIW34</t>
  </si>
  <si>
    <t xml:space="preserve">HIW35</t>
  </si>
  <si>
    <t xml:space="preserve">HIW36</t>
  </si>
  <si>
    <t xml:space="preserve">HIW37</t>
  </si>
  <si>
    <t xml:space="preserve">HIW38</t>
  </si>
  <si>
    <t xml:space="preserve">HIW39</t>
  </si>
  <si>
    <t xml:space="preserve">HIW40</t>
  </si>
  <si>
    <t xml:space="preserve">HIW41</t>
  </si>
  <si>
    <t xml:space="preserve">HIW42</t>
  </si>
  <si>
    <t xml:space="preserve">HIW43</t>
  </si>
  <si>
    <t xml:space="preserve">HIW44</t>
  </si>
  <si>
    <t xml:space="preserve">HIW45</t>
  </si>
  <si>
    <t xml:space="preserve">HIW46</t>
  </si>
  <si>
    <t xml:space="preserve">HIW47</t>
  </si>
  <si>
    <t xml:space="preserve">HIW48</t>
  </si>
  <si>
    <t xml:space="preserve">HIW49</t>
  </si>
  <si>
    <t xml:space="preserve">HIW50</t>
  </si>
  <si>
    <t xml:space="preserve">HIW51</t>
  </si>
  <si>
    <t xml:space="preserve">HIW52</t>
  </si>
  <si>
    <t xml:space="preserve">HIW53</t>
  </si>
  <si>
    <t xml:space="preserve">HIW54</t>
  </si>
  <si>
    <t xml:space="preserve">HIW55</t>
  </si>
  <si>
    <t xml:space="preserve">HIW56</t>
  </si>
  <si>
    <t xml:space="preserve">HIW57</t>
  </si>
  <si>
    <t xml:space="preserve">HIW58</t>
  </si>
  <si>
    <t xml:space="preserve">HIW59</t>
  </si>
  <si>
    <t xml:space="preserve">HIW60</t>
  </si>
  <si>
    <t xml:space="preserve">HIW61</t>
  </si>
  <si>
    <t xml:space="preserve">HIW62</t>
  </si>
  <si>
    <t xml:space="preserve">HIW63</t>
  </si>
  <si>
    <t xml:space="preserve">HIW64</t>
  </si>
  <si>
    <t xml:space="preserve">HIW65</t>
  </si>
  <si>
    <t xml:space="preserve">HIW66</t>
  </si>
  <si>
    <t xml:space="preserve">HIW67</t>
  </si>
  <si>
    <t xml:space="preserve">HIW68</t>
  </si>
  <si>
    <t xml:space="preserve">HIW69</t>
  </si>
  <si>
    <t xml:space="preserve">HIW70</t>
  </si>
  <si>
    <t xml:space="preserve">HIW71</t>
  </si>
  <si>
    <t xml:space="preserve">HIW72</t>
  </si>
  <si>
    <t xml:space="preserve">HIW73</t>
  </si>
  <si>
    <t xml:space="preserve">HIW74</t>
  </si>
  <si>
    <t xml:space="preserve">HIW75</t>
  </si>
  <si>
    <t xml:space="preserve">HIW76</t>
  </si>
  <si>
    <t xml:space="preserve">HIW77</t>
  </si>
  <si>
    <t xml:space="preserve">HIW78</t>
  </si>
  <si>
    <t xml:space="preserve">HIW79</t>
  </si>
  <si>
    <t xml:space="preserve">HIW80</t>
  </si>
  <si>
    <t xml:space="preserve">HIW81</t>
  </si>
  <si>
    <t xml:space="preserve">HIW82</t>
  </si>
  <si>
    <t xml:space="preserve">HIW83</t>
  </si>
  <si>
    <t xml:space="preserve">HIW84</t>
  </si>
  <si>
    <t xml:space="preserve">HIW85</t>
  </si>
  <si>
    <t xml:space="preserve">HIW86</t>
  </si>
  <si>
    <t xml:space="preserve">HIW87</t>
  </si>
  <si>
    <t xml:space="preserve">Hog-Tied Farms</t>
  </si>
  <si>
    <t xml:space="preserve">HTF1</t>
  </si>
  <si>
    <t xml:space="preserve">Wind Energy Solutions</t>
  </si>
  <si>
    <t xml:space="preserve">WES 250</t>
  </si>
  <si>
    <t xml:space="preserve">250 kW, two-bladed model</t>
  </si>
  <si>
    <t xml:space="preserve">[771], [857], [876]</t>
  </si>
  <si>
    <t xml:space="preserve">Huron Wind</t>
  </si>
  <si>
    <t xml:space="preserve">HUR1</t>
  </si>
  <si>
    <t xml:space="preserve">[262], [263], [772]</t>
  </si>
  <si>
    <t xml:space="preserve">HUR2</t>
  </si>
  <si>
    <t xml:space="preserve">HUR3</t>
  </si>
  <si>
    <t xml:space="preserve">HUR4</t>
  </si>
  <si>
    <t xml:space="preserve">HUR5</t>
  </si>
  <si>
    <t xml:space="preserve">Jericho</t>
  </si>
  <si>
    <t xml:space="preserve">JER1</t>
  </si>
  <si>
    <t xml:space="preserve">[283], [284]</t>
  </si>
  <si>
    <t xml:space="preserve">JER2</t>
  </si>
  <si>
    <t xml:space="preserve">JER3</t>
  </si>
  <si>
    <t xml:space="preserve">JER4</t>
  </si>
  <si>
    <t xml:space="preserve">JER5</t>
  </si>
  <si>
    <t xml:space="preserve">JER6</t>
  </si>
  <si>
    <t xml:space="preserve">JER7</t>
  </si>
  <si>
    <t xml:space="preserve">JER8</t>
  </si>
  <si>
    <t xml:space="preserve">JER9</t>
  </si>
  <si>
    <t xml:space="preserve">JER10</t>
  </si>
  <si>
    <t xml:space="preserve">JER11</t>
  </si>
  <si>
    <t xml:space="preserve">JER12</t>
  </si>
  <si>
    <t xml:space="preserve">JER13</t>
  </si>
  <si>
    <t xml:space="preserve">JER14</t>
  </si>
  <si>
    <t xml:space="preserve">JER15</t>
  </si>
  <si>
    <t xml:space="preserve">JER16</t>
  </si>
  <si>
    <t xml:space="preserve">JER17</t>
  </si>
  <si>
    <t xml:space="preserve">JER18</t>
  </si>
  <si>
    <t xml:space="preserve">JER19</t>
  </si>
  <si>
    <t xml:space="preserve">JER20</t>
  </si>
  <si>
    <t xml:space="preserve">JER21</t>
  </si>
  <si>
    <t xml:space="preserve">JER22</t>
  </si>
  <si>
    <t xml:space="preserve">JER23</t>
  </si>
  <si>
    <t xml:space="preserve">JER24</t>
  </si>
  <si>
    <t xml:space="preserve">JER25</t>
  </si>
  <si>
    <t xml:space="preserve">JER26</t>
  </si>
  <si>
    <t xml:space="preserve">JER27</t>
  </si>
  <si>
    <t xml:space="preserve">JER28</t>
  </si>
  <si>
    <t xml:space="preserve">JER29</t>
  </si>
  <si>
    <t xml:space="preserve">JER30</t>
  </si>
  <si>
    <t xml:space="preserve">JER31</t>
  </si>
  <si>
    <t xml:space="preserve">JER32</t>
  </si>
  <si>
    <t xml:space="preserve">JER33</t>
  </si>
  <si>
    <t xml:space="preserve">JER34</t>
  </si>
  <si>
    <t xml:space="preserve">JER35</t>
  </si>
  <si>
    <t xml:space="preserve">JER36</t>
  </si>
  <si>
    <t xml:space="preserve">JER37</t>
  </si>
  <si>
    <t xml:space="preserve">JER38</t>
  </si>
  <si>
    <t xml:space="preserve">JER39</t>
  </si>
  <si>
    <t xml:space="preserve">JER40</t>
  </si>
  <si>
    <t xml:space="preserve">JER41</t>
  </si>
  <si>
    <t xml:space="preserve">JER42</t>
  </si>
  <si>
    <t xml:space="preserve">JER43</t>
  </si>
  <si>
    <t xml:space="preserve">JER44</t>
  </si>
  <si>
    <t xml:space="preserve">JER45</t>
  </si>
  <si>
    <t xml:space="preserve">JER46</t>
  </si>
  <si>
    <t xml:space="preserve">JER47</t>
  </si>
  <si>
    <t xml:space="preserve">JER48</t>
  </si>
  <si>
    <t xml:space="preserve">JER49</t>
  </si>
  <si>
    <t xml:space="preserve">JER50</t>
  </si>
  <si>
    <t xml:space="preserve">JER51</t>
  </si>
  <si>
    <t xml:space="preserve">JER52</t>
  </si>
  <si>
    <t xml:space="preserve">JER53</t>
  </si>
  <si>
    <t xml:space="preserve">JER54</t>
  </si>
  <si>
    <t xml:space="preserve">JER55</t>
  </si>
  <si>
    <t xml:space="preserve">JER56</t>
  </si>
  <si>
    <t xml:space="preserve">JER57</t>
  </si>
  <si>
    <t xml:space="preserve">JER58</t>
  </si>
  <si>
    <t xml:space="preserve">JER59</t>
  </si>
  <si>
    <t xml:space="preserve">JER60</t>
  </si>
  <si>
    <t xml:space="preserve">JER61</t>
  </si>
  <si>
    <t xml:space="preserve">JER62</t>
  </si>
  <si>
    <t xml:space="preserve">JER63</t>
  </si>
  <si>
    <t xml:space="preserve">JER64</t>
  </si>
  <si>
    <t xml:space="preserve">JER65</t>
  </si>
  <si>
    <t xml:space="preserve">JER66</t>
  </si>
  <si>
    <t xml:space="preserve">JER67</t>
  </si>
  <si>
    <t xml:space="preserve">JER68</t>
  </si>
  <si>
    <t xml:space="preserve">JER69</t>
  </si>
  <si>
    <t xml:space="preserve">JER70</t>
  </si>
  <si>
    <t xml:space="preserve">JER71</t>
  </si>
  <si>
    <t xml:space="preserve">JER72</t>
  </si>
  <si>
    <t xml:space="preserve">JER73</t>
  </si>
  <si>
    <t xml:space="preserve">JER74</t>
  </si>
  <si>
    <t xml:space="preserve">JER75</t>
  </si>
  <si>
    <t xml:space="preserve">JER76</t>
  </si>
  <si>
    <t xml:space="preserve">JER77</t>
  </si>
  <si>
    <t xml:space="preserve">JER78</t>
  </si>
  <si>
    <t xml:space="preserve">JER79</t>
  </si>
  <si>
    <t xml:space="preserve">JER80</t>
  </si>
  <si>
    <t xml:space="preserve">JER81</t>
  </si>
  <si>
    <t xml:space="preserve">JER82</t>
  </si>
  <si>
    <t xml:space="preserve">JER83</t>
  </si>
  <si>
    <t xml:space="preserve">JER84</t>
  </si>
  <si>
    <t xml:space="preserve">JER85</t>
  </si>
  <si>
    <t xml:space="preserve">JER86</t>
  </si>
  <si>
    <t xml:space="preserve">JER87</t>
  </si>
  <si>
    <t xml:space="preserve">JER88</t>
  </si>
  <si>
    <t xml:space="preserve">JER89</t>
  </si>
  <si>
    <t xml:space="preserve">JER90</t>
  </si>
  <si>
    <t xml:space="preserve">JER91</t>
  </si>
  <si>
    <t xml:space="preserve">JER92</t>
  </si>
  <si>
    <t xml:space="preserve">K2 Wind Power Facility</t>
  </si>
  <si>
    <t xml:space="preserve">KII1</t>
  </si>
  <si>
    <t xml:space="preserve">[285], [286]</t>
  </si>
  <si>
    <t xml:space="preserve">KII2</t>
  </si>
  <si>
    <t xml:space="preserve">KII3</t>
  </si>
  <si>
    <t xml:space="preserve">KII4</t>
  </si>
  <si>
    <t xml:space="preserve">KII5</t>
  </si>
  <si>
    <t xml:space="preserve">KII6</t>
  </si>
  <si>
    <t xml:space="preserve">KII7</t>
  </si>
  <si>
    <t xml:space="preserve">KII8</t>
  </si>
  <si>
    <t xml:space="preserve">KII9</t>
  </si>
  <si>
    <t xml:space="preserve">KII10</t>
  </si>
  <si>
    <t xml:space="preserve">KII11</t>
  </si>
  <si>
    <t xml:space="preserve">KII12</t>
  </si>
  <si>
    <t xml:space="preserve">KII13</t>
  </si>
  <si>
    <t xml:space="preserve">KII14</t>
  </si>
  <si>
    <t xml:space="preserve">KII15</t>
  </si>
  <si>
    <t xml:space="preserve">KII16</t>
  </si>
  <si>
    <t xml:space="preserve">KII17</t>
  </si>
  <si>
    <t xml:space="preserve">KII18</t>
  </si>
  <si>
    <t xml:space="preserve">KII19</t>
  </si>
  <si>
    <t xml:space="preserve">KII20</t>
  </si>
  <si>
    <t xml:space="preserve">KII21</t>
  </si>
  <si>
    <t xml:space="preserve">KII22</t>
  </si>
  <si>
    <t xml:space="preserve">KII23</t>
  </si>
  <si>
    <t xml:space="preserve">KII24</t>
  </si>
  <si>
    <t xml:space="preserve">KII25</t>
  </si>
  <si>
    <t xml:space="preserve">KII26</t>
  </si>
  <si>
    <t xml:space="preserve">KII27</t>
  </si>
  <si>
    <t xml:space="preserve">KII28</t>
  </si>
  <si>
    <t xml:space="preserve">KII29</t>
  </si>
  <si>
    <t xml:space="preserve">KII30</t>
  </si>
  <si>
    <t xml:space="preserve">KII31</t>
  </si>
  <si>
    <t xml:space="preserve">KII32</t>
  </si>
  <si>
    <t xml:space="preserve">KII33</t>
  </si>
  <si>
    <t xml:space="preserve">KII34</t>
  </si>
  <si>
    <t xml:space="preserve">KII35</t>
  </si>
  <si>
    <t xml:space="preserve">KII36</t>
  </si>
  <si>
    <t xml:space="preserve">KII37</t>
  </si>
  <si>
    <t xml:space="preserve">KII38</t>
  </si>
  <si>
    <t xml:space="preserve">KII39</t>
  </si>
  <si>
    <t xml:space="preserve">KII40</t>
  </si>
  <si>
    <t xml:space="preserve">KII41</t>
  </si>
  <si>
    <t xml:space="preserve">KII42</t>
  </si>
  <si>
    <t xml:space="preserve">KII43</t>
  </si>
  <si>
    <t xml:space="preserve">KII44</t>
  </si>
  <si>
    <t xml:space="preserve">KII45</t>
  </si>
  <si>
    <t xml:space="preserve">KII46</t>
  </si>
  <si>
    <t xml:space="preserve">KII47</t>
  </si>
  <si>
    <t xml:space="preserve">KII48</t>
  </si>
  <si>
    <t xml:space="preserve">KII49</t>
  </si>
  <si>
    <t xml:space="preserve">KII50</t>
  </si>
  <si>
    <t xml:space="preserve">KII51</t>
  </si>
  <si>
    <t xml:space="preserve">KII52</t>
  </si>
  <si>
    <t xml:space="preserve">KII53</t>
  </si>
  <si>
    <t xml:space="preserve">KII54</t>
  </si>
  <si>
    <t xml:space="preserve">KII55</t>
  </si>
  <si>
    <t xml:space="preserve">KII56</t>
  </si>
  <si>
    <t xml:space="preserve">KII57</t>
  </si>
  <si>
    <t xml:space="preserve">KII58</t>
  </si>
  <si>
    <t xml:space="preserve">KII59</t>
  </si>
  <si>
    <t xml:space="preserve">KII60</t>
  </si>
  <si>
    <t xml:space="preserve">KII61</t>
  </si>
  <si>
    <t xml:space="preserve">KII62</t>
  </si>
  <si>
    <t xml:space="preserve">KII63</t>
  </si>
  <si>
    <t xml:space="preserve">KII64</t>
  </si>
  <si>
    <t xml:space="preserve">KII65</t>
  </si>
  <si>
    <t xml:space="preserve">KII66</t>
  </si>
  <si>
    <t xml:space="preserve">KII67</t>
  </si>
  <si>
    <t xml:space="preserve">KII68</t>
  </si>
  <si>
    <t xml:space="preserve">KII69</t>
  </si>
  <si>
    <t xml:space="preserve">KII70</t>
  </si>
  <si>
    <t xml:space="preserve">KII71</t>
  </si>
  <si>
    <t xml:space="preserve">KII72</t>
  </si>
  <si>
    <t xml:space="preserve">KII73</t>
  </si>
  <si>
    <t xml:space="preserve">KII74</t>
  </si>
  <si>
    <t xml:space="preserve">KII75</t>
  </si>
  <si>
    <t xml:space="preserve">KII76</t>
  </si>
  <si>
    <t xml:space="preserve">KII77</t>
  </si>
  <si>
    <t xml:space="preserve">KII78</t>
  </si>
  <si>
    <t xml:space="preserve">KII79</t>
  </si>
  <si>
    <t xml:space="preserve">KII80</t>
  </si>
  <si>
    <t xml:space="preserve">KII81</t>
  </si>
  <si>
    <t xml:space="preserve">KII82</t>
  </si>
  <si>
    <t xml:space="preserve">KII83</t>
  </si>
  <si>
    <t xml:space="preserve">KII84</t>
  </si>
  <si>
    <t xml:space="preserve">KII85</t>
  </si>
  <si>
    <t xml:space="preserve">KII86</t>
  </si>
  <si>
    <t xml:space="preserve">KII87</t>
  </si>
  <si>
    <t xml:space="preserve">KII88</t>
  </si>
  <si>
    <t xml:space="preserve">KII89</t>
  </si>
  <si>
    <t xml:space="preserve">KII90</t>
  </si>
  <si>
    <t xml:space="preserve">KII91</t>
  </si>
  <si>
    <t xml:space="preserve">KII92</t>
  </si>
  <si>
    <t xml:space="preserve">KII93</t>
  </si>
  <si>
    <t xml:space="preserve">KII94</t>
  </si>
  <si>
    <t xml:space="preserve">KII95</t>
  </si>
  <si>
    <t xml:space="preserve">KII96</t>
  </si>
  <si>
    <t xml:space="preserve">KII97</t>
  </si>
  <si>
    <t xml:space="preserve">KII98</t>
  </si>
  <si>
    <t xml:space="preserve">KII99</t>
  </si>
  <si>
    <t xml:space="preserve">KII100</t>
  </si>
  <si>
    <t xml:space="preserve">KII101</t>
  </si>
  <si>
    <t xml:space="preserve">KII102</t>
  </si>
  <si>
    <t xml:space="preserve">KII103</t>
  </si>
  <si>
    <t xml:space="preserve">KII104</t>
  </si>
  <si>
    <t xml:space="preserve">KII105</t>
  </si>
  <si>
    <t xml:space="preserve">KII106</t>
  </si>
  <si>
    <t xml:space="preserve">KII107</t>
  </si>
  <si>
    <t xml:space="preserve">KII108</t>
  </si>
  <si>
    <t xml:space="preserve">KII109</t>
  </si>
  <si>
    <t xml:space="preserve">KII110</t>
  </si>
  <si>
    <t xml:space="preserve">KII111</t>
  </si>
  <si>
    <t xml:space="preserve">KII112</t>
  </si>
  <si>
    <t xml:space="preserve">KII113</t>
  </si>
  <si>
    <t xml:space="preserve">KII114</t>
  </si>
  <si>
    <t xml:space="preserve">KII115</t>
  </si>
  <si>
    <t xml:space="preserve">KII116</t>
  </si>
  <si>
    <t xml:space="preserve">KII117</t>
  </si>
  <si>
    <t xml:space="preserve">KII118</t>
  </si>
  <si>
    <t xml:space="preserve">KII119</t>
  </si>
  <si>
    <t xml:space="preserve">KII120</t>
  </si>
  <si>
    <t xml:space="preserve">KII121</t>
  </si>
  <si>
    <t xml:space="preserve">KII122</t>
  </si>
  <si>
    <t xml:space="preserve">KII123</t>
  </si>
  <si>
    <t xml:space="preserve">KII124</t>
  </si>
  <si>
    <t xml:space="preserve">KII125</t>
  </si>
  <si>
    <t xml:space="preserve">KII126</t>
  </si>
  <si>
    <t xml:space="preserve">KII127</t>
  </si>
  <si>
    <t xml:space="preserve">KII128</t>
  </si>
  <si>
    <t xml:space="preserve">KII129</t>
  </si>
  <si>
    <t xml:space="preserve">KII130</t>
  </si>
  <si>
    <t xml:space="preserve">KII131</t>
  </si>
  <si>
    <t xml:space="preserve">KII132</t>
  </si>
  <si>
    <t xml:space="preserve">KII133</t>
  </si>
  <si>
    <t xml:space="preserve">KII134</t>
  </si>
  <si>
    <t xml:space="preserve">KII135</t>
  </si>
  <si>
    <t xml:space="preserve">KII136</t>
  </si>
  <si>
    <t xml:space="preserve">KII137</t>
  </si>
  <si>
    <t xml:space="preserve">KII138</t>
  </si>
  <si>
    <t xml:space="preserve">KII139</t>
  </si>
  <si>
    <t xml:space="preserve">KII140</t>
  </si>
  <si>
    <t xml:space="preserve">Kent Breeze Wind Farm</t>
  </si>
  <si>
    <t xml:space="preserve">KBW1</t>
  </si>
  <si>
    <t xml:space="preserve">GE 2.5-100</t>
  </si>
  <si>
    <t xml:space="preserve">[295], [296], [297]</t>
  </si>
  <si>
    <t xml:space="preserve">KBW2</t>
  </si>
  <si>
    <t xml:space="preserve">KBW3</t>
  </si>
  <si>
    <t xml:space="preserve">KBW4</t>
  </si>
  <si>
    <t xml:space="preserve">KBW5</t>
  </si>
  <si>
    <t xml:space="preserve">KBW6</t>
  </si>
  <si>
    <t xml:space="preserve">KBW7</t>
  </si>
  <si>
    <t xml:space="preserve">KBW8</t>
  </si>
  <si>
    <t xml:space="preserve">Kingsbridge I Wind Power</t>
  </si>
  <si>
    <t xml:space="preserve">KIN1</t>
  </si>
  <si>
    <t xml:space="preserve">Turbine fire in 2023, likely won't be replaced before farm EoL</t>
  </si>
  <si>
    <t xml:space="preserve">[303], [304], [721], [779], [780], [781], [782], [783]</t>
  </si>
  <si>
    <t xml:space="preserve">KIN2</t>
  </si>
  <si>
    <t xml:space="preserve">KIN3</t>
  </si>
  <si>
    <t xml:space="preserve">KIN4</t>
  </si>
  <si>
    <t xml:space="preserve">KIN5</t>
  </si>
  <si>
    <t xml:space="preserve">KIN6</t>
  </si>
  <si>
    <t xml:space="preserve">KIN7</t>
  </si>
  <si>
    <t xml:space="preserve">KIN8</t>
  </si>
  <si>
    <t xml:space="preserve">KIN9</t>
  </si>
  <si>
    <t xml:space="preserve">KIN10</t>
  </si>
  <si>
    <t xml:space="preserve">KIN11</t>
  </si>
  <si>
    <t xml:space="preserve">KIN12</t>
  </si>
  <si>
    <t xml:space="preserve">KIN13</t>
  </si>
  <si>
    <t xml:space="preserve">KIN14</t>
  </si>
  <si>
    <t xml:space="preserve">KIN15</t>
  </si>
  <si>
    <t xml:space="preserve">KIN16</t>
  </si>
  <si>
    <t xml:space="preserve">KIN17</t>
  </si>
  <si>
    <t xml:space="preserve">KIN18</t>
  </si>
  <si>
    <t xml:space="preserve">KIN19</t>
  </si>
  <si>
    <t xml:space="preserve">KIN20</t>
  </si>
  <si>
    <t xml:space="preserve">KIN21</t>
  </si>
  <si>
    <t xml:space="preserve">KIN22</t>
  </si>
  <si>
    <t xml:space="preserve">Living Labs</t>
  </si>
  <si>
    <t xml:space="preserve">LVL1</t>
  </si>
  <si>
    <t xml:space="preserve">Bergey</t>
  </si>
  <si>
    <t xml:space="preserve">Excel 1-48</t>
  </si>
  <si>
    <t xml:space="preserve">[860], [862]</t>
  </si>
  <si>
    <t xml:space="preserve">LVL2</t>
  </si>
  <si>
    <t xml:space="preserve">Southwest Windpower</t>
  </si>
  <si>
    <t xml:space="preserve">Skystream 3.7</t>
  </si>
  <si>
    <t xml:space="preserve">[860], [861]</t>
  </si>
  <si>
    <t xml:space="preserve">LVL3</t>
  </si>
  <si>
    <t xml:space="preserve">Darrieus-Savonius</t>
  </si>
  <si>
    <t xml:space="preserve">HiVAWT</t>
  </si>
  <si>
    <t xml:space="preserve">Vertical Axis Hybrid</t>
  </si>
  <si>
    <t xml:space="preserve">[859], [877]</t>
  </si>
  <si>
    <t xml:space="preserve">Marsh Line (Thames River I)</t>
  </si>
  <si>
    <t xml:space="preserve">THM16</t>
  </si>
  <si>
    <t xml:space="preserve">16/45</t>
  </si>
  <si>
    <t xml:space="preserve">[641]</t>
  </si>
  <si>
    <t xml:space="preserve">THM17</t>
  </si>
  <si>
    <t xml:space="preserve">17/45</t>
  </si>
  <si>
    <t xml:space="preserve">THM18</t>
  </si>
  <si>
    <t xml:space="preserve">18/45</t>
  </si>
  <si>
    <t xml:space="preserve">THM19</t>
  </si>
  <si>
    <t xml:space="preserve">19/45</t>
  </si>
  <si>
    <t xml:space="preserve">THM20</t>
  </si>
  <si>
    <t xml:space="preserve">20/45</t>
  </si>
  <si>
    <t xml:space="preserve">McLean's Mountain</t>
  </si>
  <si>
    <t xml:space="preserve">MCM1</t>
  </si>
  <si>
    <t xml:space="preserve">GE 2.85-103</t>
  </si>
  <si>
    <t xml:space="preserve">Turbine derated from 2.85 MW</t>
  </si>
  <si>
    <t xml:space="preserve">[372], [373], [788]</t>
  </si>
  <si>
    <t xml:space="preserve">MCM2</t>
  </si>
  <si>
    <t xml:space="preserve">MCM3</t>
  </si>
  <si>
    <t xml:space="preserve">MCM4</t>
  </si>
  <si>
    <t xml:space="preserve">MCM5</t>
  </si>
  <si>
    <t xml:space="preserve">MCM6</t>
  </si>
  <si>
    <t xml:space="preserve">MCM7</t>
  </si>
  <si>
    <t xml:space="preserve">MCM8</t>
  </si>
  <si>
    <t xml:space="preserve">MCM9</t>
  </si>
  <si>
    <t xml:space="preserve">MCM10</t>
  </si>
  <si>
    <t xml:space="preserve">MCM11</t>
  </si>
  <si>
    <t xml:space="preserve">MCM12</t>
  </si>
  <si>
    <t xml:space="preserve">MCM13</t>
  </si>
  <si>
    <t xml:space="preserve">MCM14</t>
  </si>
  <si>
    <t xml:space="preserve">MCM15</t>
  </si>
  <si>
    <t xml:space="preserve">MCM16</t>
  </si>
  <si>
    <t xml:space="preserve">MCM17</t>
  </si>
  <si>
    <t xml:space="preserve">MCM18</t>
  </si>
  <si>
    <t xml:space="preserve">MCM19</t>
  </si>
  <si>
    <t xml:space="preserve">MCM20</t>
  </si>
  <si>
    <t xml:space="preserve">MCM21</t>
  </si>
  <si>
    <t xml:space="preserve">MCM22</t>
  </si>
  <si>
    <t xml:space="preserve">MCM23</t>
  </si>
  <si>
    <t xml:space="preserve">MCM24</t>
  </si>
  <si>
    <t xml:space="preserve">Melancthon</t>
  </si>
  <si>
    <t xml:space="preserve">MEL1</t>
  </si>
  <si>
    <t xml:space="preserve">2006/2008</t>
  </si>
  <si>
    <t xml:space="preserve">[377], [378]</t>
  </si>
  <si>
    <t xml:space="preserve">MEL2</t>
  </si>
  <si>
    <t xml:space="preserve">MEL3</t>
  </si>
  <si>
    <t xml:space="preserve">MEL4</t>
  </si>
  <si>
    <t xml:space="preserve">MEL5</t>
  </si>
  <si>
    <t xml:space="preserve">MEL6</t>
  </si>
  <si>
    <t xml:space="preserve">MEL7</t>
  </si>
  <si>
    <t xml:space="preserve">MEL8</t>
  </si>
  <si>
    <t xml:space="preserve">MEL9</t>
  </si>
  <si>
    <t xml:space="preserve">MEL10</t>
  </si>
  <si>
    <t xml:space="preserve">MEL11</t>
  </si>
  <si>
    <t xml:space="preserve">MEL12</t>
  </si>
  <si>
    <t xml:space="preserve">MEL13</t>
  </si>
  <si>
    <t xml:space="preserve">MEL14</t>
  </si>
  <si>
    <t xml:space="preserve">MEL15</t>
  </si>
  <si>
    <t xml:space="preserve">MEL16</t>
  </si>
  <si>
    <t xml:space="preserve">MEL17</t>
  </si>
  <si>
    <t xml:space="preserve">MEL18</t>
  </si>
  <si>
    <t xml:space="preserve">MEL19</t>
  </si>
  <si>
    <t xml:space="preserve">MEL20</t>
  </si>
  <si>
    <t xml:space="preserve">MEL21</t>
  </si>
  <si>
    <t xml:space="preserve">MEL22</t>
  </si>
  <si>
    <t xml:space="preserve">MEL23</t>
  </si>
  <si>
    <t xml:space="preserve">MEL24</t>
  </si>
  <si>
    <t xml:space="preserve">MEL25</t>
  </si>
  <si>
    <t xml:space="preserve">MEL26</t>
  </si>
  <si>
    <t xml:space="preserve">MEL27</t>
  </si>
  <si>
    <t xml:space="preserve">MEL28</t>
  </si>
  <si>
    <t xml:space="preserve">MEL29</t>
  </si>
  <si>
    <t xml:space="preserve">MEL30</t>
  </si>
  <si>
    <t xml:space="preserve">MEL31</t>
  </si>
  <si>
    <t xml:space="preserve">MEL32</t>
  </si>
  <si>
    <t xml:space="preserve">MEL33</t>
  </si>
  <si>
    <t xml:space="preserve">MEL34</t>
  </si>
  <si>
    <t xml:space="preserve">MEL35</t>
  </si>
  <si>
    <t xml:space="preserve">MEL36</t>
  </si>
  <si>
    <t xml:space="preserve">MEL37</t>
  </si>
  <si>
    <t xml:space="preserve">MEL38</t>
  </si>
  <si>
    <t xml:space="preserve">MEL39</t>
  </si>
  <si>
    <t xml:space="preserve">MEL40</t>
  </si>
  <si>
    <t xml:space="preserve">MEL41</t>
  </si>
  <si>
    <t xml:space="preserve">MEL42</t>
  </si>
  <si>
    <t xml:space="preserve">MEL43</t>
  </si>
  <si>
    <t xml:space="preserve">MEL44</t>
  </si>
  <si>
    <t xml:space="preserve">MEL45</t>
  </si>
  <si>
    <t xml:space="preserve">MEL46</t>
  </si>
  <si>
    <t xml:space="preserve">MEL47</t>
  </si>
  <si>
    <t xml:space="preserve">MEL48</t>
  </si>
  <si>
    <t xml:space="preserve">MEL49</t>
  </si>
  <si>
    <t xml:space="preserve">MEL50</t>
  </si>
  <si>
    <t xml:space="preserve">MEL51</t>
  </si>
  <si>
    <t xml:space="preserve">MEL52</t>
  </si>
  <si>
    <t xml:space="preserve">MEL53</t>
  </si>
  <si>
    <t xml:space="preserve">MEL54</t>
  </si>
  <si>
    <t xml:space="preserve">MEL55</t>
  </si>
  <si>
    <t xml:space="preserve">MEL56</t>
  </si>
  <si>
    <t xml:space="preserve">MEL57</t>
  </si>
  <si>
    <t xml:space="preserve">MEL58</t>
  </si>
  <si>
    <t xml:space="preserve">MEL59</t>
  </si>
  <si>
    <t xml:space="preserve">MEL60</t>
  </si>
  <si>
    <t xml:space="preserve">MEL61</t>
  </si>
  <si>
    <t xml:space="preserve">MEL62</t>
  </si>
  <si>
    <t xml:space="preserve">MEL63</t>
  </si>
  <si>
    <t xml:space="preserve">MEL64</t>
  </si>
  <si>
    <t xml:space="preserve">MEL65</t>
  </si>
  <si>
    <t xml:space="preserve">MEL66</t>
  </si>
  <si>
    <t xml:space="preserve">MEL67</t>
  </si>
  <si>
    <t xml:space="preserve">MEL68</t>
  </si>
  <si>
    <t xml:space="preserve">MEL69</t>
  </si>
  <si>
    <t xml:space="preserve">MEL70</t>
  </si>
  <si>
    <t xml:space="preserve">MEL71</t>
  </si>
  <si>
    <t xml:space="preserve">MEL72</t>
  </si>
  <si>
    <t xml:space="preserve">MEL73</t>
  </si>
  <si>
    <t xml:space="preserve">MEL74</t>
  </si>
  <si>
    <t xml:space="preserve">MEL75</t>
  </si>
  <si>
    <t xml:space="preserve">MEL76</t>
  </si>
  <si>
    <t xml:space="preserve">MEL77</t>
  </si>
  <si>
    <t xml:space="preserve">MEL78</t>
  </si>
  <si>
    <t xml:space="preserve">MEL79</t>
  </si>
  <si>
    <t xml:space="preserve">MEL80</t>
  </si>
  <si>
    <t xml:space="preserve">MEL81</t>
  </si>
  <si>
    <t xml:space="preserve">MEL82</t>
  </si>
  <si>
    <t xml:space="preserve">MEL83</t>
  </si>
  <si>
    <t xml:space="preserve">MEL84</t>
  </si>
  <si>
    <t xml:space="preserve">MEL85</t>
  </si>
  <si>
    <t xml:space="preserve">MEL86</t>
  </si>
  <si>
    <t xml:space="preserve">MEL87</t>
  </si>
  <si>
    <t xml:space="preserve">MEL88</t>
  </si>
  <si>
    <t xml:space="preserve">MEL89</t>
  </si>
  <si>
    <t xml:space="preserve">MEL90</t>
  </si>
  <si>
    <t xml:space="preserve">MEL91</t>
  </si>
  <si>
    <t xml:space="preserve">MEL92</t>
  </si>
  <si>
    <t xml:space="preserve">MEL93</t>
  </si>
  <si>
    <t xml:space="preserve">MEL94</t>
  </si>
  <si>
    <t xml:space="preserve">MEL95</t>
  </si>
  <si>
    <t xml:space="preserve">MEL96</t>
  </si>
  <si>
    <t xml:space="preserve">MEL97</t>
  </si>
  <si>
    <t xml:space="preserve">MEL98</t>
  </si>
  <si>
    <t xml:space="preserve">MEL99</t>
  </si>
  <si>
    <t xml:space="preserve">MEL100</t>
  </si>
  <si>
    <t xml:space="preserve">MEL101</t>
  </si>
  <si>
    <t xml:space="preserve">MEL102</t>
  </si>
  <si>
    <t xml:space="preserve">MEL103</t>
  </si>
  <si>
    <t xml:space="preserve">MEL104</t>
  </si>
  <si>
    <t xml:space="preserve">MEL105</t>
  </si>
  <si>
    <t xml:space="preserve">MEL106</t>
  </si>
  <si>
    <t xml:space="preserve">MEL107</t>
  </si>
  <si>
    <t xml:space="preserve">MEL108</t>
  </si>
  <si>
    <t xml:space="preserve">MEL109</t>
  </si>
  <si>
    <t xml:space="preserve">MEL110</t>
  </si>
  <si>
    <t xml:space="preserve">MEL111</t>
  </si>
  <si>
    <t xml:space="preserve">MEL112</t>
  </si>
  <si>
    <t xml:space="preserve">MEL113</t>
  </si>
  <si>
    <t xml:space="preserve">MEL114</t>
  </si>
  <si>
    <t xml:space="preserve">MEL115</t>
  </si>
  <si>
    <t xml:space="preserve">MEL116</t>
  </si>
  <si>
    <t xml:space="preserve">MEL117</t>
  </si>
  <si>
    <t xml:space="preserve">MEL118</t>
  </si>
  <si>
    <t xml:space="preserve">MEL119</t>
  </si>
  <si>
    <t xml:space="preserve">MEL120</t>
  </si>
  <si>
    <t xml:space="preserve">MEL121</t>
  </si>
  <si>
    <t xml:space="preserve">MEL122</t>
  </si>
  <si>
    <t xml:space="preserve">MEL123</t>
  </si>
  <si>
    <t xml:space="preserve">MEL124</t>
  </si>
  <si>
    <t xml:space="preserve">MEL125</t>
  </si>
  <si>
    <t xml:space="preserve">MEL126</t>
  </si>
  <si>
    <t xml:space="preserve">MEL127</t>
  </si>
  <si>
    <t xml:space="preserve">MEL128</t>
  </si>
  <si>
    <t xml:space="preserve">MEL129</t>
  </si>
  <si>
    <t xml:space="preserve">MEL130</t>
  </si>
  <si>
    <t xml:space="preserve">MEL131</t>
  </si>
  <si>
    <t xml:space="preserve">MEL132</t>
  </si>
  <si>
    <t xml:space="preserve">MEL133</t>
  </si>
  <si>
    <t xml:space="preserve">Mohawk</t>
  </si>
  <si>
    <t xml:space="preserve">MOH1</t>
  </si>
  <si>
    <t xml:space="preserve">[384]</t>
  </si>
  <si>
    <t xml:space="preserve">MOH2</t>
  </si>
  <si>
    <t xml:space="preserve">MOH3</t>
  </si>
  <si>
    <t xml:space="preserve">MOH4</t>
  </si>
  <si>
    <t xml:space="preserve">MOH5</t>
  </si>
  <si>
    <t xml:space="preserve">MOH6</t>
  </si>
  <si>
    <t xml:space="preserve">Moorefield Wind Project</t>
  </si>
  <si>
    <t xml:space="preserve">MWP1</t>
  </si>
  <si>
    <t xml:space="preserve">V39-500</t>
  </si>
  <si>
    <t xml:space="preserve">[403], [404], [405], [792]</t>
  </si>
  <si>
    <t xml:space="preserve">Mother Earth Renewable Energy</t>
  </si>
  <si>
    <t xml:space="preserve">MER1</t>
  </si>
  <si>
    <t xml:space="preserve">[411], [412], [793]</t>
  </si>
  <si>
    <t xml:space="preserve">MER2</t>
  </si>
  <si>
    <t xml:space="preserve">Napier</t>
  </si>
  <si>
    <t xml:space="preserve">NAP1</t>
  </si>
  <si>
    <t xml:space="preserve">[415]</t>
  </si>
  <si>
    <t xml:space="preserve">NAP2</t>
  </si>
  <si>
    <t xml:space="preserve">Nation Rise Wind Farm</t>
  </si>
  <si>
    <t xml:space="preserve">NRW1</t>
  </si>
  <si>
    <t xml:space="preserve">E138-3.4</t>
  </si>
  <si>
    <t xml:space="preserve">Turbine derated from 3.5 MW</t>
  </si>
  <si>
    <t xml:space="preserve">[416]</t>
  </si>
  <si>
    <t xml:space="preserve">NRW2</t>
  </si>
  <si>
    <t xml:space="preserve">NRW3</t>
  </si>
  <si>
    <t xml:space="preserve">NRW4</t>
  </si>
  <si>
    <t xml:space="preserve">NRW5</t>
  </si>
  <si>
    <t xml:space="preserve">NRW6</t>
  </si>
  <si>
    <t xml:space="preserve">NRW7</t>
  </si>
  <si>
    <t xml:space="preserve">NRW8</t>
  </si>
  <si>
    <t xml:space="preserve">NRW9</t>
  </si>
  <si>
    <t xml:space="preserve">NRW10</t>
  </si>
  <si>
    <t xml:space="preserve">NRW11</t>
  </si>
  <si>
    <t xml:space="preserve">NRW12</t>
  </si>
  <si>
    <t xml:space="preserve">NRW13</t>
  </si>
  <si>
    <t xml:space="preserve">NRW14</t>
  </si>
  <si>
    <t xml:space="preserve">NRW15</t>
  </si>
  <si>
    <t xml:space="preserve">NRW16</t>
  </si>
  <si>
    <t xml:space="preserve">NRW17</t>
  </si>
  <si>
    <t xml:space="preserve">NRW18</t>
  </si>
  <si>
    <t xml:space="preserve">NRW19</t>
  </si>
  <si>
    <t xml:space="preserve">NRW20</t>
  </si>
  <si>
    <t xml:space="preserve">NRW21</t>
  </si>
  <si>
    <t xml:space="preserve">NRW22</t>
  </si>
  <si>
    <t xml:space="preserve">NRW23</t>
  </si>
  <si>
    <t xml:space="preserve">NRW24</t>
  </si>
  <si>
    <t xml:space="preserve">NRW25</t>
  </si>
  <si>
    <t xml:space="preserve">NRW26</t>
  </si>
  <si>
    <t xml:space="preserve">NRW27</t>
  </si>
  <si>
    <t xml:space="preserve">NRW28</t>
  </si>
  <si>
    <t xml:space="preserve">NRW29</t>
  </si>
  <si>
    <t xml:space="preserve">Naylor (Thames River II)</t>
  </si>
  <si>
    <t xml:space="preserve">THM26</t>
  </si>
  <si>
    <t xml:space="preserve">[417]</t>
  </si>
  <si>
    <t xml:space="preserve">THM27</t>
  </si>
  <si>
    <t xml:space="preserve">THM28</t>
  </si>
  <si>
    <t xml:space="preserve">THM29</t>
  </si>
  <si>
    <t xml:space="preserve">THM30</t>
  </si>
  <si>
    <t xml:space="preserve">Niagara Region</t>
  </si>
  <si>
    <t xml:space="preserve">NIA1</t>
  </si>
  <si>
    <t xml:space="preserve">[421], [422]</t>
  </si>
  <si>
    <t xml:space="preserve">NIA2</t>
  </si>
  <si>
    <t xml:space="preserve">NIA3</t>
  </si>
  <si>
    <t xml:space="preserve">NIA4</t>
  </si>
  <si>
    <t xml:space="preserve">NIA5</t>
  </si>
  <si>
    <t xml:space="preserve">NIA6</t>
  </si>
  <si>
    <t xml:space="preserve">NIA7</t>
  </si>
  <si>
    <t xml:space="preserve">NIA8</t>
  </si>
  <si>
    <t xml:space="preserve">NIA9</t>
  </si>
  <si>
    <t xml:space="preserve">NIA10</t>
  </si>
  <si>
    <t xml:space="preserve">NIA11</t>
  </si>
  <si>
    <t xml:space="preserve">NIA12</t>
  </si>
  <si>
    <t xml:space="preserve">NIA13</t>
  </si>
  <si>
    <t xml:space="preserve">NIA14</t>
  </si>
  <si>
    <t xml:space="preserve">NIA15</t>
  </si>
  <si>
    <t xml:space="preserve">NIA16</t>
  </si>
  <si>
    <t xml:space="preserve">NIA17</t>
  </si>
  <si>
    <t xml:space="preserve">NIA18</t>
  </si>
  <si>
    <t xml:space="preserve">NIA19</t>
  </si>
  <si>
    <t xml:space="preserve">NIA20</t>
  </si>
  <si>
    <t xml:space="preserve">NIA21</t>
  </si>
  <si>
    <t xml:space="preserve">NIA22</t>
  </si>
  <si>
    <t xml:space="preserve">NIA23</t>
  </si>
  <si>
    <t xml:space="preserve">NIA24</t>
  </si>
  <si>
    <t xml:space="preserve">NIA25</t>
  </si>
  <si>
    <t xml:space="preserve">NIA26</t>
  </si>
  <si>
    <t xml:space="preserve">NIA27</t>
  </si>
  <si>
    <t xml:space="preserve">NIA28</t>
  </si>
  <si>
    <t xml:space="preserve">NIA29</t>
  </si>
  <si>
    <t xml:space="preserve">NIA30</t>
  </si>
  <si>
    <t xml:space="preserve">NIA31</t>
  </si>
  <si>
    <t xml:space="preserve">NIA32</t>
  </si>
  <si>
    <t xml:space="preserve">NIA33</t>
  </si>
  <si>
    <t xml:space="preserve">NIA34</t>
  </si>
  <si>
    <t xml:space="preserve">NIA35</t>
  </si>
  <si>
    <t xml:space="preserve">NIA36</t>
  </si>
  <si>
    <t xml:space="preserve">NIA37</t>
  </si>
  <si>
    <t xml:space="preserve">NIA38</t>
  </si>
  <si>
    <t xml:space="preserve">NIA39</t>
  </si>
  <si>
    <t xml:space="preserve">NIA40</t>
  </si>
  <si>
    <t xml:space="preserve">NIA41</t>
  </si>
  <si>
    <t xml:space="preserve">NIA42</t>
  </si>
  <si>
    <t xml:space="preserve">NIA43</t>
  </si>
  <si>
    <t xml:space="preserve">NIA44</t>
  </si>
  <si>
    <t xml:space="preserve">NIA45</t>
  </si>
  <si>
    <t xml:space="preserve">NIA46</t>
  </si>
  <si>
    <t xml:space="preserve">NIA47</t>
  </si>
  <si>
    <t xml:space="preserve">NIA48</t>
  </si>
  <si>
    <t xml:space="preserve">NIA49</t>
  </si>
  <si>
    <t xml:space="preserve">NIA50</t>
  </si>
  <si>
    <t xml:space="preserve">NIA51</t>
  </si>
  <si>
    <t xml:space="preserve">NIA52</t>
  </si>
  <si>
    <t xml:space="preserve">NIA53</t>
  </si>
  <si>
    <t xml:space="preserve">NIA54</t>
  </si>
  <si>
    <t xml:space="preserve">NIA55</t>
  </si>
  <si>
    <t xml:space="preserve">NIA56</t>
  </si>
  <si>
    <t xml:space="preserve">NIA57</t>
  </si>
  <si>
    <t xml:space="preserve">NIA58</t>
  </si>
  <si>
    <t xml:space="preserve">NIA59</t>
  </si>
  <si>
    <t xml:space="preserve">NIA60</t>
  </si>
  <si>
    <t xml:space="preserve">NIA61</t>
  </si>
  <si>
    <t xml:space="preserve">NIA62</t>
  </si>
  <si>
    <t xml:space="preserve">NIA63</t>
  </si>
  <si>
    <t xml:space="preserve">NIA64</t>
  </si>
  <si>
    <t xml:space="preserve">NIA65</t>
  </si>
  <si>
    <t xml:space="preserve">NIA66</t>
  </si>
  <si>
    <t xml:space="preserve">NIA67</t>
  </si>
  <si>
    <t xml:space="preserve">NIA68</t>
  </si>
  <si>
    <t xml:space="preserve">NIA69</t>
  </si>
  <si>
    <t xml:space="preserve">NIA70</t>
  </si>
  <si>
    <t xml:space="preserve">NIA71</t>
  </si>
  <si>
    <t xml:space="preserve">NIA72</t>
  </si>
  <si>
    <t xml:space="preserve">NIA73</t>
  </si>
  <si>
    <t xml:space="preserve">NIA74</t>
  </si>
  <si>
    <t xml:space="preserve">NIA75</t>
  </si>
  <si>
    <t xml:space="preserve">NIA76</t>
  </si>
  <si>
    <t xml:space="preserve">NIA77</t>
  </si>
  <si>
    <t xml:space="preserve">North Kent Wind Farm</t>
  </si>
  <si>
    <t xml:space="preserve">NRK1</t>
  </si>
  <si>
    <t xml:space="preserve">[433], [434]</t>
  </si>
  <si>
    <t xml:space="preserve">NRK2</t>
  </si>
  <si>
    <t xml:space="preserve">NRK3</t>
  </si>
  <si>
    <t xml:space="preserve">NRK4</t>
  </si>
  <si>
    <t xml:space="preserve">NRK5</t>
  </si>
  <si>
    <t xml:space="preserve">NRK6</t>
  </si>
  <si>
    <t xml:space="preserve">NRK7</t>
  </si>
  <si>
    <t xml:space="preserve">NRK8</t>
  </si>
  <si>
    <t xml:space="preserve">NRK9</t>
  </si>
  <si>
    <t xml:space="preserve">NRK10</t>
  </si>
  <si>
    <t xml:space="preserve">NRK11</t>
  </si>
  <si>
    <t xml:space="preserve">NRK12</t>
  </si>
  <si>
    <t xml:space="preserve">NRK13</t>
  </si>
  <si>
    <t xml:space="preserve">NRK14</t>
  </si>
  <si>
    <t xml:space="preserve">NRK15</t>
  </si>
  <si>
    <t xml:space="preserve">NRK16</t>
  </si>
  <si>
    <t xml:space="preserve">NRK17</t>
  </si>
  <si>
    <t xml:space="preserve">NRK18</t>
  </si>
  <si>
    <t xml:space="preserve">NRK19</t>
  </si>
  <si>
    <t xml:space="preserve">NRK20</t>
  </si>
  <si>
    <t xml:space="preserve">NRK21</t>
  </si>
  <si>
    <t xml:space="preserve">NRK22</t>
  </si>
  <si>
    <t xml:space="preserve">NRK23</t>
  </si>
  <si>
    <t xml:space="preserve">NRK24</t>
  </si>
  <si>
    <t xml:space="preserve">NRK25</t>
  </si>
  <si>
    <t xml:space="preserve">NRK26</t>
  </si>
  <si>
    <t xml:space="preserve">NRK27</t>
  </si>
  <si>
    <t xml:space="preserve">NRK28</t>
  </si>
  <si>
    <t xml:space="preserve">NRK29</t>
  </si>
  <si>
    <t xml:space="preserve">NRK30</t>
  </si>
  <si>
    <t xml:space="preserve">NRK31</t>
  </si>
  <si>
    <t xml:space="preserve">NRK32</t>
  </si>
  <si>
    <t xml:space="preserve">NRK33</t>
  </si>
  <si>
    <t xml:space="preserve">NRK34</t>
  </si>
  <si>
    <t xml:space="preserve">North Malden (Thames River II)</t>
  </si>
  <si>
    <t xml:space="preserve">THM31</t>
  </si>
  <si>
    <t xml:space="preserve">[435]</t>
  </si>
  <si>
    <t xml:space="preserve">THM32</t>
  </si>
  <si>
    <t xml:space="preserve">THM33</t>
  </si>
  <si>
    <t xml:space="preserve">THM34</t>
  </si>
  <si>
    <t xml:space="preserve">THM35</t>
  </si>
  <si>
    <t xml:space="preserve">OPG 7 Gomberg</t>
  </si>
  <si>
    <t xml:space="preserve">OPG1</t>
  </si>
  <si>
    <t xml:space="preserve">Turbine decommissioned in 2019, original capacity was 1.8 MW</t>
  </si>
  <si>
    <t xml:space="preserve">[446]</t>
  </si>
  <si>
    <t xml:space="preserve">Oxley Wind Farm</t>
  </si>
  <si>
    <t xml:space="preserve">OXL1</t>
  </si>
  <si>
    <t xml:space="preserve">[449], [450], [451]</t>
  </si>
  <si>
    <t xml:space="preserve">OXL2</t>
  </si>
  <si>
    <t xml:space="preserve">OXL3</t>
  </si>
  <si>
    <t xml:space="preserve">Plateau</t>
  </si>
  <si>
    <t xml:space="preserve">PLA1</t>
  </si>
  <si>
    <t xml:space="preserve">GE 1.5XLE</t>
  </si>
  <si>
    <t xml:space="preserve">[460], [461]</t>
  </si>
  <si>
    <t xml:space="preserve">PLA2</t>
  </si>
  <si>
    <t xml:space="preserve">PLA3</t>
  </si>
  <si>
    <t xml:space="preserve">PLA4</t>
  </si>
  <si>
    <t xml:space="preserve">PLA5</t>
  </si>
  <si>
    <t xml:space="preserve">PLA6</t>
  </si>
  <si>
    <t xml:space="preserve">PLA7</t>
  </si>
  <si>
    <t xml:space="preserve">PLA8</t>
  </si>
  <si>
    <t xml:space="preserve">PLA9</t>
  </si>
  <si>
    <t xml:space="preserve">PLA10</t>
  </si>
  <si>
    <t xml:space="preserve">PLA11</t>
  </si>
  <si>
    <t xml:space="preserve">PLA12</t>
  </si>
  <si>
    <t xml:space="preserve">PLA13</t>
  </si>
  <si>
    <t xml:space="preserve">PLA14</t>
  </si>
  <si>
    <t xml:space="preserve">PLA15</t>
  </si>
  <si>
    <t xml:space="preserve">PLA16</t>
  </si>
  <si>
    <t xml:space="preserve">PLA17</t>
  </si>
  <si>
    <t xml:space="preserve">PLA18</t>
  </si>
  <si>
    <t xml:space="preserve">Pointes Aux Roches</t>
  </si>
  <si>
    <t xml:space="preserve">PAR1</t>
  </si>
  <si>
    <t xml:space="preserve">[469]</t>
  </si>
  <si>
    <t xml:space="preserve">PAR2</t>
  </si>
  <si>
    <t xml:space="preserve">PAR3</t>
  </si>
  <si>
    <t xml:space="preserve">PAR4</t>
  </si>
  <si>
    <t xml:space="preserve">PAR5</t>
  </si>
  <si>
    <t xml:space="preserve">PAR6</t>
  </si>
  <si>
    <t xml:space="preserve">PAR7</t>
  </si>
  <si>
    <t xml:space="preserve">PAR8</t>
  </si>
  <si>
    <t xml:space="preserve">PAR9</t>
  </si>
  <si>
    <t xml:space="preserve">PAR10</t>
  </si>
  <si>
    <t xml:space="preserve">PAR11</t>
  </si>
  <si>
    <t xml:space="preserve">PAR12</t>
  </si>
  <si>
    <t xml:space="preserve">PAR13</t>
  </si>
  <si>
    <t xml:space="preserve">PAR14</t>
  </si>
  <si>
    <t xml:space="preserve">PAR15</t>
  </si>
  <si>
    <t xml:space="preserve">PAR16</t>
  </si>
  <si>
    <t xml:space="preserve">PAR17</t>
  </si>
  <si>
    <t xml:space="preserve">PAR18</t>
  </si>
  <si>
    <t xml:space="preserve">PAR19</t>
  </si>
  <si>
    <t xml:space="preserve">PAR20</t>
  </si>
  <si>
    <t xml:space="preserve">PAR21</t>
  </si>
  <si>
    <t xml:space="preserve">PAR22</t>
  </si>
  <si>
    <t xml:space="preserve">PAR23</t>
  </si>
  <si>
    <t xml:space="preserve">PAR24</t>
  </si>
  <si>
    <t xml:space="preserve">PAR25</t>
  </si>
  <si>
    <t xml:space="preserve">PAR26</t>
  </si>
  <si>
    <t xml:space="preserve">PAR27</t>
  </si>
  <si>
    <t xml:space="preserve">Port Albert</t>
  </si>
  <si>
    <t xml:space="preserve">PAL1</t>
  </si>
  <si>
    <t xml:space="preserve">[470], [471]</t>
  </si>
  <si>
    <t xml:space="preserve">Port Alma</t>
  </si>
  <si>
    <t xml:space="preserve">PAM1</t>
  </si>
  <si>
    <t xml:space="preserve">SWT 2.3-93</t>
  </si>
  <si>
    <t xml:space="preserve">[472], [473], [474]</t>
  </si>
  <si>
    <t xml:space="preserve">PAM2</t>
  </si>
  <si>
    <t xml:space="preserve">PAM3</t>
  </si>
  <si>
    <t xml:space="preserve">PAM4</t>
  </si>
  <si>
    <t xml:space="preserve">PAM5</t>
  </si>
  <si>
    <t xml:space="preserve">PAM6</t>
  </si>
  <si>
    <t xml:space="preserve">PAM7</t>
  </si>
  <si>
    <t xml:space="preserve">PAM8</t>
  </si>
  <si>
    <t xml:space="preserve">PAM9</t>
  </si>
  <si>
    <t xml:space="preserve">PAM10</t>
  </si>
  <si>
    <t xml:space="preserve">PAM11</t>
  </si>
  <si>
    <t xml:space="preserve">PAM12</t>
  </si>
  <si>
    <t xml:space="preserve">PAM13</t>
  </si>
  <si>
    <t xml:space="preserve">PAM14</t>
  </si>
  <si>
    <t xml:space="preserve">PAM15</t>
  </si>
  <si>
    <t xml:space="preserve">PAM16</t>
  </si>
  <si>
    <t xml:space="preserve">PAM17</t>
  </si>
  <si>
    <t xml:space="preserve">PAM18</t>
  </si>
  <si>
    <t xml:space="preserve">PAM19</t>
  </si>
  <si>
    <t xml:space="preserve">PAM20</t>
  </si>
  <si>
    <t xml:space="preserve">PAM21</t>
  </si>
  <si>
    <t xml:space="preserve">PAM22</t>
  </si>
  <si>
    <t xml:space="preserve">PAM23</t>
  </si>
  <si>
    <t xml:space="preserve">PAM24</t>
  </si>
  <si>
    <t xml:space="preserve">PAM25</t>
  </si>
  <si>
    <t xml:space="preserve">PAM26</t>
  </si>
  <si>
    <t xml:space="preserve">PAM27</t>
  </si>
  <si>
    <t xml:space="preserve">PAM28</t>
  </si>
  <si>
    <t xml:space="preserve">PAM29</t>
  </si>
  <si>
    <t xml:space="preserve">PAM30</t>
  </si>
  <si>
    <t xml:space="preserve">PAM31</t>
  </si>
  <si>
    <t xml:space="preserve">PAM32</t>
  </si>
  <si>
    <t xml:space="preserve">PAM33</t>
  </si>
  <si>
    <t xml:space="preserve">PAM34</t>
  </si>
  <si>
    <t xml:space="preserve">PAM35</t>
  </si>
  <si>
    <t xml:space="preserve">PAM36</t>
  </si>
  <si>
    <t xml:space="preserve">PAM37</t>
  </si>
  <si>
    <t xml:space="preserve">PAM38</t>
  </si>
  <si>
    <t xml:space="preserve">PAM39</t>
  </si>
  <si>
    <t xml:space="preserve">PAM40</t>
  </si>
  <si>
    <t xml:space="preserve">PAM41</t>
  </si>
  <si>
    <t xml:space="preserve">PAM42</t>
  </si>
  <si>
    <t xml:space="preserve">PAM43</t>
  </si>
  <si>
    <t xml:space="preserve">PAM44</t>
  </si>
  <si>
    <t xml:space="preserve">Port Dover and Nanticoke</t>
  </si>
  <si>
    <t xml:space="preserve">PDN1</t>
  </si>
  <si>
    <t xml:space="preserve">[477]</t>
  </si>
  <si>
    <t xml:space="preserve">PDN2</t>
  </si>
  <si>
    <t xml:space="preserve">PDN3</t>
  </si>
  <si>
    <t xml:space="preserve">PDN4</t>
  </si>
  <si>
    <t xml:space="preserve">PDN5</t>
  </si>
  <si>
    <t xml:space="preserve">PDN6</t>
  </si>
  <si>
    <t xml:space="preserve">PDN7</t>
  </si>
  <si>
    <t xml:space="preserve">PDN8</t>
  </si>
  <si>
    <t xml:space="preserve">PDN9</t>
  </si>
  <si>
    <t xml:space="preserve">PDN10</t>
  </si>
  <si>
    <t xml:space="preserve">PDN11</t>
  </si>
  <si>
    <t xml:space="preserve">PDN12</t>
  </si>
  <si>
    <t xml:space="preserve">PDN13</t>
  </si>
  <si>
    <t xml:space="preserve">PDN14</t>
  </si>
  <si>
    <t xml:space="preserve">PDN15</t>
  </si>
  <si>
    <t xml:space="preserve">PDN16</t>
  </si>
  <si>
    <t xml:space="preserve">PDN17</t>
  </si>
  <si>
    <t xml:space="preserve">PDN18</t>
  </si>
  <si>
    <t xml:space="preserve">PDN19</t>
  </si>
  <si>
    <t xml:space="preserve">PDN20</t>
  </si>
  <si>
    <t xml:space="preserve">PDN21</t>
  </si>
  <si>
    <t xml:space="preserve">PDN22</t>
  </si>
  <si>
    <t xml:space="preserve">PDN23</t>
  </si>
  <si>
    <t xml:space="preserve">PDN24</t>
  </si>
  <si>
    <t xml:space="preserve">PDN25</t>
  </si>
  <si>
    <t xml:space="preserve">PDN26</t>
  </si>
  <si>
    <t xml:space="preserve">PDN27</t>
  </si>
  <si>
    <t xml:space="preserve">PDN28</t>
  </si>
  <si>
    <t xml:space="preserve">PDN29</t>
  </si>
  <si>
    <t xml:space="preserve">PDN30</t>
  </si>
  <si>
    <t xml:space="preserve">PDN31</t>
  </si>
  <si>
    <t xml:space="preserve">PDN32</t>
  </si>
  <si>
    <t xml:space="preserve">PDN33</t>
  </si>
  <si>
    <t xml:space="preserve">PDN34</t>
  </si>
  <si>
    <t xml:space="preserve">PDN35</t>
  </si>
  <si>
    <t xml:space="preserve">PDN36</t>
  </si>
  <si>
    <t xml:space="preserve">PDN37</t>
  </si>
  <si>
    <t xml:space="preserve">PDN38</t>
  </si>
  <si>
    <t xml:space="preserve">PDN39</t>
  </si>
  <si>
    <t xml:space="preserve">PDN40</t>
  </si>
  <si>
    <t xml:space="preserve">PDN41</t>
  </si>
  <si>
    <t xml:space="preserve">PDN42</t>
  </si>
  <si>
    <t xml:space="preserve">PDN43</t>
  </si>
  <si>
    <t xml:space="preserve">PDN44</t>
  </si>
  <si>
    <t xml:space="preserve">PDN45</t>
  </si>
  <si>
    <t xml:space="preserve">PDN46</t>
  </si>
  <si>
    <t xml:space="preserve">PDN47</t>
  </si>
  <si>
    <t xml:space="preserve">PDN48</t>
  </si>
  <si>
    <t xml:space="preserve">PDN49</t>
  </si>
  <si>
    <t xml:space="preserve">PDN50</t>
  </si>
  <si>
    <t xml:space="preserve">PDN51</t>
  </si>
  <si>
    <t xml:space="preserve">PDN52</t>
  </si>
  <si>
    <t xml:space="preserve">PDN53</t>
  </si>
  <si>
    <t xml:space="preserve">PDN54</t>
  </si>
  <si>
    <t xml:space="preserve">PDN55</t>
  </si>
  <si>
    <t xml:space="preserve">PDN56</t>
  </si>
  <si>
    <t xml:space="preserve">PDN57</t>
  </si>
  <si>
    <t xml:space="preserve">PDN58</t>
  </si>
  <si>
    <t xml:space="preserve">Port Ryerse</t>
  </si>
  <si>
    <t xml:space="preserve">RYE1</t>
  </si>
  <si>
    <t xml:space="preserve">Turbines derated from 3.0 MW</t>
  </si>
  <si>
    <t xml:space="preserve">[478], [479]</t>
  </si>
  <si>
    <t xml:space="preserve">RYE2</t>
  </si>
  <si>
    <t xml:space="preserve">RYE3</t>
  </si>
  <si>
    <t xml:space="preserve">RYE4</t>
  </si>
  <si>
    <t xml:space="preserve">Prince Wind Energy Project</t>
  </si>
  <si>
    <t xml:space="preserve">PWE1</t>
  </si>
  <si>
    <t xml:space="preserve">[481], [482], [483], [484], [809]</t>
  </si>
  <si>
    <t xml:space="preserve">PWE2</t>
  </si>
  <si>
    <t xml:space="preserve">PWE3</t>
  </si>
  <si>
    <t xml:space="preserve">PWE4</t>
  </si>
  <si>
    <t xml:space="preserve">PWE5</t>
  </si>
  <si>
    <t xml:space="preserve">PWE6</t>
  </si>
  <si>
    <t xml:space="preserve">PWE7</t>
  </si>
  <si>
    <t xml:space="preserve">PWE8</t>
  </si>
  <si>
    <t xml:space="preserve">PWE9</t>
  </si>
  <si>
    <t xml:space="preserve">PWE10</t>
  </si>
  <si>
    <t xml:space="preserve">PWE11</t>
  </si>
  <si>
    <t xml:space="preserve">PWE12</t>
  </si>
  <si>
    <t xml:space="preserve">PWE13</t>
  </si>
  <si>
    <t xml:space="preserve">PWE14</t>
  </si>
  <si>
    <t xml:space="preserve">PWE15</t>
  </si>
  <si>
    <t xml:space="preserve">PWE16</t>
  </si>
  <si>
    <t xml:space="preserve">PWE17</t>
  </si>
  <si>
    <t xml:space="preserve">PWE18</t>
  </si>
  <si>
    <t xml:space="preserve">PWE19</t>
  </si>
  <si>
    <t xml:space="preserve">PWE20</t>
  </si>
  <si>
    <t xml:space="preserve">PWE21</t>
  </si>
  <si>
    <t xml:space="preserve">PWE22</t>
  </si>
  <si>
    <t xml:space="preserve">PWE23</t>
  </si>
  <si>
    <t xml:space="preserve">PWE24</t>
  </si>
  <si>
    <t xml:space="preserve">PWE25</t>
  </si>
  <si>
    <t xml:space="preserve">PWE26</t>
  </si>
  <si>
    <t xml:space="preserve">PWE27</t>
  </si>
  <si>
    <t xml:space="preserve">PWE28</t>
  </si>
  <si>
    <t xml:space="preserve">PWE29</t>
  </si>
  <si>
    <t xml:space="preserve">PWE30</t>
  </si>
  <si>
    <t xml:space="preserve">PWE31</t>
  </si>
  <si>
    <t xml:space="preserve">PWE32</t>
  </si>
  <si>
    <t xml:space="preserve">PWE33</t>
  </si>
  <si>
    <t xml:space="preserve">PWE34</t>
  </si>
  <si>
    <t xml:space="preserve">PWE35</t>
  </si>
  <si>
    <t xml:space="preserve">PWE36</t>
  </si>
  <si>
    <t xml:space="preserve">PWE37</t>
  </si>
  <si>
    <t xml:space="preserve">PWE38</t>
  </si>
  <si>
    <t xml:space="preserve">PWE39</t>
  </si>
  <si>
    <t xml:space="preserve">PWE40</t>
  </si>
  <si>
    <t xml:space="preserve">PWE41</t>
  </si>
  <si>
    <t xml:space="preserve">PWE42</t>
  </si>
  <si>
    <t xml:space="preserve">PWE43</t>
  </si>
  <si>
    <t xml:space="preserve">PWE44</t>
  </si>
  <si>
    <t xml:space="preserve">PWE45</t>
  </si>
  <si>
    <t xml:space="preserve">PWE46</t>
  </si>
  <si>
    <t xml:space="preserve">PWE47</t>
  </si>
  <si>
    <t xml:space="preserve">PWE48</t>
  </si>
  <si>
    <t xml:space="preserve">PWE49</t>
  </si>
  <si>
    <t xml:space="preserve">PWE50</t>
  </si>
  <si>
    <t xml:space="preserve">PWE51</t>
  </si>
  <si>
    <t xml:space="preserve">PWE52</t>
  </si>
  <si>
    <t xml:space="preserve">PWE53</t>
  </si>
  <si>
    <t xml:space="preserve">PWE54</t>
  </si>
  <si>
    <t xml:space="preserve">PWE55</t>
  </si>
  <si>
    <t xml:space="preserve">PWE56</t>
  </si>
  <si>
    <t xml:space="preserve">PWE57</t>
  </si>
  <si>
    <t xml:space="preserve">PWE58</t>
  </si>
  <si>
    <t xml:space="preserve">PWE59</t>
  </si>
  <si>
    <t xml:space="preserve">PWE60</t>
  </si>
  <si>
    <t xml:space="preserve">PWE61</t>
  </si>
  <si>
    <t xml:space="preserve">PWE62</t>
  </si>
  <si>
    <t xml:space="preserve">PWE63</t>
  </si>
  <si>
    <t xml:space="preserve">PWE64</t>
  </si>
  <si>
    <t xml:space="preserve">PWE65</t>
  </si>
  <si>
    <t xml:space="preserve">PWE66</t>
  </si>
  <si>
    <t xml:space="preserve">PWE67</t>
  </si>
  <si>
    <t xml:space="preserve">PWE68</t>
  </si>
  <si>
    <t xml:space="preserve">PWE69</t>
  </si>
  <si>
    <t xml:space="preserve">PWE70</t>
  </si>
  <si>
    <t xml:space="preserve">PWE71</t>
  </si>
  <si>
    <t xml:space="preserve">PWE72</t>
  </si>
  <si>
    <t xml:space="preserve">PWE73</t>
  </si>
  <si>
    <t xml:space="preserve">PWE74</t>
  </si>
  <si>
    <t xml:space="preserve">PWE75</t>
  </si>
  <si>
    <t xml:space="preserve">PWE76</t>
  </si>
  <si>
    <t xml:space="preserve">PWE77</t>
  </si>
  <si>
    <t xml:space="preserve">PWE78</t>
  </si>
  <si>
    <t xml:space="preserve">PWE79</t>
  </si>
  <si>
    <t xml:space="preserve">PWE80</t>
  </si>
  <si>
    <t xml:space="preserve">PWE81</t>
  </si>
  <si>
    <t xml:space="preserve">PWE82</t>
  </si>
  <si>
    <t xml:space="preserve">PWE83</t>
  </si>
  <si>
    <t xml:space="preserve">PWE84</t>
  </si>
  <si>
    <t xml:space="preserve">PWE85</t>
  </si>
  <si>
    <t xml:space="preserve">PWE86</t>
  </si>
  <si>
    <t xml:space="preserve">PWE87</t>
  </si>
  <si>
    <t xml:space="preserve">PWE88</t>
  </si>
  <si>
    <t xml:space="preserve">PWE89</t>
  </si>
  <si>
    <t xml:space="preserve">PWE90</t>
  </si>
  <si>
    <t xml:space="preserve">PWE91</t>
  </si>
  <si>
    <t xml:space="preserve">PWE92</t>
  </si>
  <si>
    <t xml:space="preserve">PWE93</t>
  </si>
  <si>
    <t xml:space="preserve">PWE94</t>
  </si>
  <si>
    <t xml:space="preserve">PWE95</t>
  </si>
  <si>
    <t xml:space="preserve">PWE96</t>
  </si>
  <si>
    <t xml:space="preserve">PWE97</t>
  </si>
  <si>
    <t xml:space="preserve">PWE98</t>
  </si>
  <si>
    <t xml:space="preserve">PWE99</t>
  </si>
  <si>
    <t xml:space="preserve">PWE100</t>
  </si>
  <si>
    <t xml:space="preserve">PWE101</t>
  </si>
  <si>
    <t xml:space="preserve">PWE102</t>
  </si>
  <si>
    <t xml:space="preserve">PWE103</t>
  </si>
  <si>
    <t xml:space="preserve">PWE104</t>
  </si>
  <si>
    <t xml:space="preserve">PWE105</t>
  </si>
  <si>
    <t xml:space="preserve">PWE106</t>
  </si>
  <si>
    <t xml:space="preserve">PWE107</t>
  </si>
  <si>
    <t xml:space="preserve">PWE108</t>
  </si>
  <si>
    <t xml:space="preserve">PWE109</t>
  </si>
  <si>
    <t xml:space="preserve">PWE110</t>
  </si>
  <si>
    <t xml:space="preserve">PWE111</t>
  </si>
  <si>
    <t xml:space="preserve">PWE112</t>
  </si>
  <si>
    <t xml:space="preserve">PWE113</t>
  </si>
  <si>
    <t xml:space="preserve">PWE114</t>
  </si>
  <si>
    <t xml:space="preserve">PWE115</t>
  </si>
  <si>
    <t xml:space="preserve">PWE116</t>
  </si>
  <si>
    <t xml:space="preserve">PWE117</t>
  </si>
  <si>
    <t xml:space="preserve">PWE118</t>
  </si>
  <si>
    <t xml:space="preserve">PWE119</t>
  </si>
  <si>
    <t xml:space="preserve">PWE120</t>
  </si>
  <si>
    <t xml:space="preserve">PWE121</t>
  </si>
  <si>
    <t xml:space="preserve">PWE122</t>
  </si>
  <si>
    <t xml:space="preserve">PWE123</t>
  </si>
  <si>
    <t xml:space="preserve">PWE124</t>
  </si>
  <si>
    <t xml:space="preserve">PWE125</t>
  </si>
  <si>
    <t xml:space="preserve">PWE126</t>
  </si>
  <si>
    <t xml:space="preserve">Proof Line</t>
  </si>
  <si>
    <t xml:space="preserve">PRO1</t>
  </si>
  <si>
    <t xml:space="preserve">[485], [486]</t>
  </si>
  <si>
    <t xml:space="preserve">PRO2</t>
  </si>
  <si>
    <t xml:space="preserve">PRO3</t>
  </si>
  <si>
    <t xml:space="preserve">PRO4</t>
  </si>
  <si>
    <t xml:space="preserve">Providence Bay</t>
  </si>
  <si>
    <t xml:space="preserve">PRB1</t>
  </si>
  <si>
    <t xml:space="preserve">[487], [488], [810]</t>
  </si>
  <si>
    <t xml:space="preserve">PRB2</t>
  </si>
  <si>
    <t xml:space="preserve">Quixote One Wind Energy</t>
  </si>
  <si>
    <t xml:space="preserve">QUI1</t>
  </si>
  <si>
    <t xml:space="preserve">[492], [493], [494], [811], [812]</t>
  </si>
  <si>
    <t xml:space="preserve">Raleigh Wind Energy Centre</t>
  </si>
  <si>
    <t xml:space="preserve">RWE1</t>
  </si>
  <si>
    <t xml:space="preserve">[502], [503], [504], [505], [813]</t>
  </si>
  <si>
    <t xml:space="preserve">RWE2</t>
  </si>
  <si>
    <t xml:space="preserve">RWE3</t>
  </si>
  <si>
    <t xml:space="preserve">RWE4</t>
  </si>
  <si>
    <t xml:space="preserve">RWE5</t>
  </si>
  <si>
    <t xml:space="preserve">RWE6</t>
  </si>
  <si>
    <t xml:space="preserve">RWE7</t>
  </si>
  <si>
    <t xml:space="preserve">RWE8</t>
  </si>
  <si>
    <t xml:space="preserve">RWE9</t>
  </si>
  <si>
    <t xml:space="preserve">RWE10</t>
  </si>
  <si>
    <t xml:space="preserve">RWE11</t>
  </si>
  <si>
    <t xml:space="preserve">RWE12</t>
  </si>
  <si>
    <t xml:space="preserve">RWE13</t>
  </si>
  <si>
    <t xml:space="preserve">RWE14</t>
  </si>
  <si>
    <t xml:space="preserve">RWE15</t>
  </si>
  <si>
    <t xml:space="preserve">RWE16</t>
  </si>
  <si>
    <t xml:space="preserve">RWE17</t>
  </si>
  <si>
    <t xml:space="preserve">RWE18</t>
  </si>
  <si>
    <t xml:space="preserve">RWE19</t>
  </si>
  <si>
    <t xml:space="preserve">RWE20</t>
  </si>
  <si>
    <t xml:space="preserve">RWE21</t>
  </si>
  <si>
    <t xml:space="preserve">RWE22</t>
  </si>
  <si>
    <t xml:space="preserve">RWE23</t>
  </si>
  <si>
    <t xml:space="preserve">RWE24</t>
  </si>
  <si>
    <t xml:space="preserve">RWE25</t>
  </si>
  <si>
    <t xml:space="preserve">RWE26</t>
  </si>
  <si>
    <t xml:space="preserve">RWE27</t>
  </si>
  <si>
    <t xml:space="preserve">RWE28</t>
  </si>
  <si>
    <t xml:space="preserve">RWE29</t>
  </si>
  <si>
    <t xml:space="preserve">RWE30</t>
  </si>
  <si>
    <t xml:space="preserve">RWE31</t>
  </si>
  <si>
    <t xml:space="preserve">RWE32</t>
  </si>
  <si>
    <t xml:space="preserve">RWE33</t>
  </si>
  <si>
    <t xml:space="preserve">RWE34</t>
  </si>
  <si>
    <t xml:space="preserve">RWE35</t>
  </si>
  <si>
    <t xml:space="preserve">RWE36</t>
  </si>
  <si>
    <t xml:space="preserve">RWE37</t>
  </si>
  <si>
    <t xml:space="preserve">RWE38</t>
  </si>
  <si>
    <t xml:space="preserve">RWE39</t>
  </si>
  <si>
    <t xml:space="preserve">RWE40</t>
  </si>
  <si>
    <t xml:space="preserve">RWE41</t>
  </si>
  <si>
    <t xml:space="preserve">RWE42</t>
  </si>
  <si>
    <t xml:space="preserve">RWE43</t>
  </si>
  <si>
    <t xml:space="preserve">RWE44</t>
  </si>
  <si>
    <t xml:space="preserve">RWE45</t>
  </si>
  <si>
    <t xml:space="preserve">RWE46</t>
  </si>
  <si>
    <t xml:space="preserve">RWE47</t>
  </si>
  <si>
    <t xml:space="preserve">RWE48</t>
  </si>
  <si>
    <t xml:space="preserve">RWE49</t>
  </si>
  <si>
    <t xml:space="preserve">RWE50</t>
  </si>
  <si>
    <t xml:space="preserve">RWE51</t>
  </si>
  <si>
    <t xml:space="preserve">RWE52</t>
  </si>
  <si>
    <t xml:space="preserve">Ravenswood Wind Farm</t>
  </si>
  <si>
    <t xml:space="preserve">RWF1</t>
  </si>
  <si>
    <t xml:space="preserve">[517], [518]</t>
  </si>
  <si>
    <t xml:space="preserve">RWF2</t>
  </si>
  <si>
    <t xml:space="preserve">RWF3</t>
  </si>
  <si>
    <t xml:space="preserve">RWF4</t>
  </si>
  <si>
    <t xml:space="preserve">RWF5</t>
  </si>
  <si>
    <t xml:space="preserve">RWF6</t>
  </si>
  <si>
    <t xml:space="preserve">Richardson (Thames River II)</t>
  </si>
  <si>
    <t xml:space="preserve">THM36</t>
  </si>
  <si>
    <t xml:space="preserve">[522]</t>
  </si>
  <si>
    <t xml:space="preserve">THM37</t>
  </si>
  <si>
    <t xml:space="preserve">THM38</t>
  </si>
  <si>
    <t xml:space="preserve">THM39</t>
  </si>
  <si>
    <t xml:space="preserve">THM40</t>
  </si>
  <si>
    <t xml:space="preserve">Ripley</t>
  </si>
  <si>
    <t xml:space="preserve">RIP1</t>
  </si>
  <si>
    <t xml:space="preserve">[523], [524], [814]</t>
  </si>
  <si>
    <t xml:space="preserve">RIP2</t>
  </si>
  <si>
    <t xml:space="preserve">[523], [524]</t>
  </si>
  <si>
    <t xml:space="preserve">RIP3</t>
  </si>
  <si>
    <t xml:space="preserve">RIP4</t>
  </si>
  <si>
    <t xml:space="preserve">RIP5</t>
  </si>
  <si>
    <t xml:space="preserve">RIP6</t>
  </si>
  <si>
    <t xml:space="preserve">RIP7</t>
  </si>
  <si>
    <t xml:space="preserve">RIP8</t>
  </si>
  <si>
    <t xml:space="preserve">RIP9</t>
  </si>
  <si>
    <t xml:space="preserve">RIP10</t>
  </si>
  <si>
    <t xml:space="preserve">RIP11</t>
  </si>
  <si>
    <t xml:space="preserve">RIP12</t>
  </si>
  <si>
    <t xml:space="preserve">RIP13</t>
  </si>
  <si>
    <t xml:space="preserve">RIP14</t>
  </si>
  <si>
    <t xml:space="preserve">RIP15</t>
  </si>
  <si>
    <t xml:space="preserve">RIP16</t>
  </si>
  <si>
    <t xml:space="preserve">RIP17</t>
  </si>
  <si>
    <t xml:space="preserve">RIP18</t>
  </si>
  <si>
    <t xml:space="preserve">RIP19</t>
  </si>
  <si>
    <t xml:space="preserve">RIP20</t>
  </si>
  <si>
    <t xml:space="preserve">RIP21</t>
  </si>
  <si>
    <t xml:space="preserve">RIP22</t>
  </si>
  <si>
    <t xml:space="preserve">RIP23</t>
  </si>
  <si>
    <t xml:space="preserve">RIP24</t>
  </si>
  <si>
    <t xml:space="preserve">RIP25</t>
  </si>
  <si>
    <t xml:space="preserve">RIP26</t>
  </si>
  <si>
    <t xml:space="preserve">RIP27</t>
  </si>
  <si>
    <t xml:space="preserve">RIP28</t>
  </si>
  <si>
    <t xml:space="preserve">RIP29</t>
  </si>
  <si>
    <t xml:space="preserve">RIP30</t>
  </si>
  <si>
    <t xml:space="preserve">RIP31</t>
  </si>
  <si>
    <t xml:space="preserve">RIP32</t>
  </si>
  <si>
    <t xml:space="preserve">RIP33</t>
  </si>
  <si>
    <t xml:space="preserve">RIP34</t>
  </si>
  <si>
    <t xml:space="preserve">RIP35</t>
  </si>
  <si>
    <t xml:space="preserve">RIP36</t>
  </si>
  <si>
    <t xml:space="preserve">RIP37</t>
  </si>
  <si>
    <t xml:space="preserve">RIP38</t>
  </si>
  <si>
    <t xml:space="preserve">Romney</t>
  </si>
  <si>
    <t xml:space="preserve">RMN1</t>
  </si>
  <si>
    <t xml:space="preserve">[540], [822]</t>
  </si>
  <si>
    <t xml:space="preserve">RMN2</t>
  </si>
  <si>
    <t xml:space="preserve">RMN3</t>
  </si>
  <si>
    <t xml:space="preserve">RMN4</t>
  </si>
  <si>
    <t xml:space="preserve">RMN5</t>
  </si>
  <si>
    <t xml:space="preserve">RMN6</t>
  </si>
  <si>
    <t xml:space="preserve">RMN7</t>
  </si>
  <si>
    <t xml:space="preserve">RMN8</t>
  </si>
  <si>
    <t xml:space="preserve">RMN9</t>
  </si>
  <si>
    <t xml:space="preserve">RMN10</t>
  </si>
  <si>
    <t xml:space="preserve">RMN11</t>
  </si>
  <si>
    <t xml:space="preserve">RMN12</t>
  </si>
  <si>
    <t xml:space="preserve">RMN13</t>
  </si>
  <si>
    <t xml:space="preserve">RMN14</t>
  </si>
  <si>
    <t xml:space="preserve">RMN15</t>
  </si>
  <si>
    <t xml:space="preserve">RMN16</t>
  </si>
  <si>
    <t xml:space="preserve">RMN17</t>
  </si>
  <si>
    <t xml:space="preserve">Rosa Flora Greenhouses</t>
  </si>
  <si>
    <t xml:space="preserve">RFG1</t>
  </si>
  <si>
    <t xml:space="preserve">Pfleiderer</t>
  </si>
  <si>
    <t xml:space="preserve">PWE 650</t>
  </si>
  <si>
    <t xml:space="preserve">[543], [544], [545], [546], [823], [899]</t>
  </si>
  <si>
    <t xml:space="preserve">Settlers Landing</t>
  </si>
  <si>
    <t xml:space="preserve">SET1</t>
  </si>
  <si>
    <t xml:space="preserve">[566]</t>
  </si>
  <si>
    <t xml:space="preserve">SET2</t>
  </si>
  <si>
    <t xml:space="preserve">SET3</t>
  </si>
  <si>
    <t xml:space="preserve">SET4</t>
  </si>
  <si>
    <t xml:space="preserve">Skyway 8</t>
  </si>
  <si>
    <t xml:space="preserve">SKY1</t>
  </si>
  <si>
    <t xml:space="preserve">1815/1950</t>
  </si>
  <si>
    <t xml:space="preserve">All turbines are identical, but 2 operate at 1.815 MW and 3 at 1.950 MW. No information on which turbines operate at what output.</t>
  </si>
  <si>
    <t xml:space="preserve">[573], [574], [827]</t>
  </si>
  <si>
    <t xml:space="preserve">SKY2</t>
  </si>
  <si>
    <t xml:space="preserve">SKY3</t>
  </si>
  <si>
    <t xml:space="preserve">SKY4</t>
  </si>
  <si>
    <t xml:space="preserve">SKY5</t>
  </si>
  <si>
    <t xml:space="preserve">Snowy Ridge</t>
  </si>
  <si>
    <t xml:space="preserve">SNO1</t>
  </si>
  <si>
    <t xml:space="preserve">[579]</t>
  </si>
  <si>
    <t xml:space="preserve">SNO2</t>
  </si>
  <si>
    <t xml:space="preserve">SNO3</t>
  </si>
  <si>
    <t xml:space="preserve">SNO4</t>
  </si>
  <si>
    <t xml:space="preserve">SNO5</t>
  </si>
  <si>
    <t xml:space="preserve">South Branch Wind Farm</t>
  </si>
  <si>
    <t xml:space="preserve">SBW1</t>
  </si>
  <si>
    <t xml:space="preserve">[582]</t>
  </si>
  <si>
    <t xml:space="preserve">SBW2</t>
  </si>
  <si>
    <t xml:space="preserve">SBW3</t>
  </si>
  <si>
    <t xml:space="preserve">SBW4</t>
  </si>
  <si>
    <t xml:space="preserve">SBW5</t>
  </si>
  <si>
    <t xml:space="preserve">SBW6</t>
  </si>
  <si>
    <t xml:space="preserve">SBW7</t>
  </si>
  <si>
    <t xml:space="preserve">SBW8</t>
  </si>
  <si>
    <t xml:space="preserve">SBW9</t>
  </si>
  <si>
    <t xml:space="preserve">SBW10</t>
  </si>
  <si>
    <t xml:space="preserve">South Kent Wind Farm</t>
  </si>
  <si>
    <t xml:space="preserve">SKW1</t>
  </si>
  <si>
    <t xml:space="preserve">[588], [828]</t>
  </si>
  <si>
    <t xml:space="preserve">SKW2</t>
  </si>
  <si>
    <t xml:space="preserve">SKW3</t>
  </si>
  <si>
    <t xml:space="preserve">SKW4</t>
  </si>
  <si>
    <t xml:space="preserve">SKW5</t>
  </si>
  <si>
    <t xml:space="preserve">SKW6</t>
  </si>
  <si>
    <t xml:space="preserve">SKW7</t>
  </si>
  <si>
    <t xml:space="preserve">SKW8</t>
  </si>
  <si>
    <t xml:space="preserve">SKW9</t>
  </si>
  <si>
    <t xml:space="preserve">SKW10</t>
  </si>
  <si>
    <t xml:space="preserve">SKW11</t>
  </si>
  <si>
    <t xml:space="preserve">SKW12</t>
  </si>
  <si>
    <t xml:space="preserve">SKW13</t>
  </si>
  <si>
    <t xml:space="preserve">SKW14</t>
  </si>
  <si>
    <t xml:space="preserve">SKW15</t>
  </si>
  <si>
    <t xml:space="preserve">SKW16</t>
  </si>
  <si>
    <t xml:space="preserve">SKW17</t>
  </si>
  <si>
    <t xml:space="preserve">SKW18</t>
  </si>
  <si>
    <t xml:space="preserve">SKW19</t>
  </si>
  <si>
    <t xml:space="preserve">SKW20</t>
  </si>
  <si>
    <t xml:space="preserve">SKW21</t>
  </si>
  <si>
    <t xml:space="preserve">SKW22</t>
  </si>
  <si>
    <t xml:space="preserve">SKW23</t>
  </si>
  <si>
    <t xml:space="preserve">SKW24</t>
  </si>
  <si>
    <t xml:space="preserve">SKW25</t>
  </si>
  <si>
    <t xml:space="preserve">SKW26</t>
  </si>
  <si>
    <t xml:space="preserve">SKW27</t>
  </si>
  <si>
    <t xml:space="preserve">SKW28</t>
  </si>
  <si>
    <t xml:space="preserve">SKW29</t>
  </si>
  <si>
    <t xml:space="preserve">SKW30</t>
  </si>
  <si>
    <t xml:space="preserve">SKW31</t>
  </si>
  <si>
    <t xml:space="preserve">SKW32</t>
  </si>
  <si>
    <t xml:space="preserve">SKW33</t>
  </si>
  <si>
    <t xml:space="preserve">SKW34</t>
  </si>
  <si>
    <t xml:space="preserve">SKW35</t>
  </si>
  <si>
    <t xml:space="preserve">SKW36</t>
  </si>
  <si>
    <t xml:space="preserve">SKW37</t>
  </si>
  <si>
    <t xml:space="preserve">SKW38</t>
  </si>
  <si>
    <t xml:space="preserve">SKW39</t>
  </si>
  <si>
    <t xml:space="preserve">SKW40</t>
  </si>
  <si>
    <t xml:space="preserve">SKW41</t>
  </si>
  <si>
    <t xml:space="preserve">SKW42</t>
  </si>
  <si>
    <t xml:space="preserve">SKW43</t>
  </si>
  <si>
    <t xml:space="preserve">SKW44</t>
  </si>
  <si>
    <t xml:space="preserve">SKW45</t>
  </si>
  <si>
    <t xml:space="preserve">SKW46</t>
  </si>
  <si>
    <t xml:space="preserve">SKW47</t>
  </si>
  <si>
    <t xml:space="preserve">SKW48</t>
  </si>
  <si>
    <t xml:space="preserve">SKW49</t>
  </si>
  <si>
    <t xml:space="preserve">SKW50</t>
  </si>
  <si>
    <t xml:space="preserve">SKW51</t>
  </si>
  <si>
    <t xml:space="preserve">SKW52</t>
  </si>
  <si>
    <t xml:space="preserve">SKW53</t>
  </si>
  <si>
    <t xml:space="preserve">SKW54</t>
  </si>
  <si>
    <t xml:space="preserve">SKW55</t>
  </si>
  <si>
    <t xml:space="preserve">SKW56</t>
  </si>
  <si>
    <t xml:space="preserve">SKW57</t>
  </si>
  <si>
    <t xml:space="preserve">SKW58</t>
  </si>
  <si>
    <t xml:space="preserve">SKW59</t>
  </si>
  <si>
    <t xml:space="preserve">SKW60</t>
  </si>
  <si>
    <t xml:space="preserve">SKW61</t>
  </si>
  <si>
    <t xml:space="preserve">SKW62</t>
  </si>
  <si>
    <t xml:space="preserve">SKW63</t>
  </si>
  <si>
    <t xml:space="preserve">SKW64</t>
  </si>
  <si>
    <t xml:space="preserve">SKW65</t>
  </si>
  <si>
    <t xml:space="preserve">SKW66</t>
  </si>
  <si>
    <t xml:space="preserve">SKW67</t>
  </si>
  <si>
    <t xml:space="preserve">SKW68</t>
  </si>
  <si>
    <t xml:space="preserve">SKW69</t>
  </si>
  <si>
    <t xml:space="preserve">SKW70</t>
  </si>
  <si>
    <t xml:space="preserve">SKW71</t>
  </si>
  <si>
    <t xml:space="preserve">SKW72</t>
  </si>
  <si>
    <t xml:space="preserve">SKW73</t>
  </si>
  <si>
    <t xml:space="preserve">SKW74</t>
  </si>
  <si>
    <t xml:space="preserve">SKW75</t>
  </si>
  <si>
    <t xml:space="preserve">SKW76</t>
  </si>
  <si>
    <t xml:space="preserve">SKW77</t>
  </si>
  <si>
    <t xml:space="preserve">SKW78</t>
  </si>
  <si>
    <t xml:space="preserve">SKW79</t>
  </si>
  <si>
    <t xml:space="preserve">SKW80</t>
  </si>
  <si>
    <t xml:space="preserve">SKW81</t>
  </si>
  <si>
    <t xml:space="preserve">SKW82</t>
  </si>
  <si>
    <t xml:space="preserve">SKW83</t>
  </si>
  <si>
    <t xml:space="preserve">SKW84</t>
  </si>
  <si>
    <t xml:space="preserve">SKW85</t>
  </si>
  <si>
    <t xml:space="preserve">SKW86</t>
  </si>
  <si>
    <t xml:space="preserve">SKW87</t>
  </si>
  <si>
    <t xml:space="preserve">SKW88</t>
  </si>
  <si>
    <t xml:space="preserve">SKW89</t>
  </si>
  <si>
    <t xml:space="preserve">SKW90</t>
  </si>
  <si>
    <t xml:space="preserve">SKW91</t>
  </si>
  <si>
    <t xml:space="preserve">SKW92</t>
  </si>
  <si>
    <t xml:space="preserve">SKW93</t>
  </si>
  <si>
    <t xml:space="preserve">SKW94</t>
  </si>
  <si>
    <t xml:space="preserve">SKW95</t>
  </si>
  <si>
    <t xml:space="preserve">SKW96</t>
  </si>
  <si>
    <t xml:space="preserve">SKW97</t>
  </si>
  <si>
    <t xml:space="preserve">SKW98</t>
  </si>
  <si>
    <t xml:space="preserve">SKW99</t>
  </si>
  <si>
    <t xml:space="preserve">SKW100</t>
  </si>
  <si>
    <t xml:space="preserve">SKW101</t>
  </si>
  <si>
    <t xml:space="preserve">SKW102</t>
  </si>
  <si>
    <t xml:space="preserve">SKW103</t>
  </si>
  <si>
    <t xml:space="preserve">SKW104</t>
  </si>
  <si>
    <t xml:space="preserve">SKW105</t>
  </si>
  <si>
    <t xml:space="preserve">SKW106</t>
  </si>
  <si>
    <t xml:space="preserve">SKW107</t>
  </si>
  <si>
    <t xml:space="preserve">SKW108</t>
  </si>
  <si>
    <t xml:space="preserve">SKW109</t>
  </si>
  <si>
    <t xml:space="preserve">SKW110</t>
  </si>
  <si>
    <t xml:space="preserve">SKW111</t>
  </si>
  <si>
    <t xml:space="preserve">SKW112</t>
  </si>
  <si>
    <t xml:space="preserve">SKW113</t>
  </si>
  <si>
    <t xml:space="preserve">SKW114</t>
  </si>
  <si>
    <t xml:space="preserve">SKW115</t>
  </si>
  <si>
    <t xml:space="preserve">SKW116</t>
  </si>
  <si>
    <t xml:space="preserve">SKW117</t>
  </si>
  <si>
    <t xml:space="preserve">SKW118</t>
  </si>
  <si>
    <t xml:space="preserve">SKW119</t>
  </si>
  <si>
    <t xml:space="preserve">SKW120</t>
  </si>
  <si>
    <t xml:space="preserve">SKW121</t>
  </si>
  <si>
    <t xml:space="preserve">SKW122</t>
  </si>
  <si>
    <t xml:space="preserve">SKW123</t>
  </si>
  <si>
    <t xml:space="preserve">SKW124</t>
  </si>
  <si>
    <t xml:space="preserve">South Side (Thames River II)</t>
  </si>
  <si>
    <t xml:space="preserve">THM41</t>
  </si>
  <si>
    <t xml:space="preserve">[589]</t>
  </si>
  <si>
    <t xml:space="preserve">THM42</t>
  </si>
  <si>
    <t xml:space="preserve">THM43</t>
  </si>
  <si>
    <t xml:space="preserve">THM44</t>
  </si>
  <si>
    <t xml:space="preserve">THM45</t>
  </si>
  <si>
    <t xml:space="preserve">Springwood</t>
  </si>
  <si>
    <t xml:space="preserve">SPR1</t>
  </si>
  <si>
    <t xml:space="preserve">[600], [601], [602], [603]</t>
  </si>
  <si>
    <t xml:space="preserve">SPR2</t>
  </si>
  <si>
    <t xml:space="preserve">SPR3</t>
  </si>
  <si>
    <t xml:space="preserve">SPR4</t>
  </si>
  <si>
    <t xml:space="preserve">St. Columban</t>
  </si>
  <si>
    <t xml:space="preserve">SCO1</t>
  </si>
  <si>
    <t xml:space="preserve">[604], [605], [835], [836], [837]</t>
  </si>
  <si>
    <t xml:space="preserve">SCO2</t>
  </si>
  <si>
    <t xml:space="preserve">SCO3</t>
  </si>
  <si>
    <t xml:space="preserve">SCO4</t>
  </si>
  <si>
    <t xml:space="preserve">SCO5</t>
  </si>
  <si>
    <t xml:space="preserve">SCO6</t>
  </si>
  <si>
    <t xml:space="preserve">SCO7</t>
  </si>
  <si>
    <t xml:space="preserve">SCO8</t>
  </si>
  <si>
    <t xml:space="preserve">SCO9</t>
  </si>
  <si>
    <t xml:space="preserve">SCO10</t>
  </si>
  <si>
    <t xml:space="preserve">SCO11</t>
  </si>
  <si>
    <t xml:space="preserve">SCO12</t>
  </si>
  <si>
    <t xml:space="preserve">SCO13</t>
  </si>
  <si>
    <t xml:space="preserve">SCO14</t>
  </si>
  <si>
    <t xml:space="preserve">SCO15</t>
  </si>
  <si>
    <t xml:space="preserve">Sumac Ridge</t>
  </si>
  <si>
    <t xml:space="preserve">SAC1</t>
  </si>
  <si>
    <t xml:space="preserve">[623], [624], [625], [626]</t>
  </si>
  <si>
    <t xml:space="preserve">SAC2</t>
  </si>
  <si>
    <t xml:space="preserve">SAC3</t>
  </si>
  <si>
    <t xml:space="preserve">SAC4</t>
  </si>
  <si>
    <t xml:space="preserve">SAC5</t>
  </si>
  <si>
    <t xml:space="preserve">Summerhaven</t>
  </si>
  <si>
    <t xml:space="preserve">SMH1</t>
  </si>
  <si>
    <t xml:space="preserve">[627], [628]</t>
  </si>
  <si>
    <t xml:space="preserve">SMH2</t>
  </si>
  <si>
    <t xml:space="preserve">SMH3</t>
  </si>
  <si>
    <t xml:space="preserve">SMH4</t>
  </si>
  <si>
    <t xml:space="preserve">SMH5</t>
  </si>
  <si>
    <t xml:space="preserve">SMH6</t>
  </si>
  <si>
    <t xml:space="preserve">SMH7</t>
  </si>
  <si>
    <t xml:space="preserve">SMH8</t>
  </si>
  <si>
    <t xml:space="preserve">SMH9</t>
  </si>
  <si>
    <t xml:space="preserve">SMH10</t>
  </si>
  <si>
    <t xml:space="preserve">SMH11</t>
  </si>
  <si>
    <t xml:space="preserve">SMH12</t>
  </si>
  <si>
    <t xml:space="preserve">SMH13</t>
  </si>
  <si>
    <t xml:space="preserve">SMH14</t>
  </si>
  <si>
    <t xml:space="preserve">SMH15</t>
  </si>
  <si>
    <t xml:space="preserve">SMH16</t>
  </si>
  <si>
    <t xml:space="preserve">SMH17</t>
  </si>
  <si>
    <t xml:space="preserve">SMH18</t>
  </si>
  <si>
    <t xml:space="preserve">SMH19</t>
  </si>
  <si>
    <t xml:space="preserve">SMH20</t>
  </si>
  <si>
    <t xml:space="preserve">SMH21</t>
  </si>
  <si>
    <t xml:space="preserve">SMH22</t>
  </si>
  <si>
    <t xml:space="preserve">SMH23</t>
  </si>
  <si>
    <t xml:space="preserve">SMH24</t>
  </si>
  <si>
    <t xml:space="preserve">SMH25</t>
  </si>
  <si>
    <t xml:space="preserve">SMH26</t>
  </si>
  <si>
    <t xml:space="preserve">SMH27</t>
  </si>
  <si>
    <t xml:space="preserve">SMH28</t>
  </si>
  <si>
    <t xml:space="preserve">SMH29</t>
  </si>
  <si>
    <t xml:space="preserve">SMH30</t>
  </si>
  <si>
    <t xml:space="preserve">SMH31</t>
  </si>
  <si>
    <t xml:space="preserve">SMH32</t>
  </si>
  <si>
    <t xml:space="preserve">SMH33</t>
  </si>
  <si>
    <t xml:space="preserve">SMH34</t>
  </si>
  <si>
    <t xml:space="preserve">SMH35</t>
  </si>
  <si>
    <t xml:space="preserve">SMH36</t>
  </si>
  <si>
    <t xml:space="preserve">SMH37</t>
  </si>
  <si>
    <t xml:space="preserve">SMH38</t>
  </si>
  <si>
    <t xml:space="preserve">SMH39</t>
  </si>
  <si>
    <t xml:space="preserve">SMH40</t>
  </si>
  <si>
    <t xml:space="preserve">SMH41</t>
  </si>
  <si>
    <t xml:space="preserve">SMH42</t>
  </si>
  <si>
    <t xml:space="preserve">SMH43</t>
  </si>
  <si>
    <t xml:space="preserve">SMH44</t>
  </si>
  <si>
    <t xml:space="preserve">SMH45</t>
  </si>
  <si>
    <t xml:space="preserve">SMH46</t>
  </si>
  <si>
    <t xml:space="preserve">SMH47</t>
  </si>
  <si>
    <t xml:space="preserve">SMH48</t>
  </si>
  <si>
    <t xml:space="preserve">SMH49</t>
  </si>
  <si>
    <t xml:space="preserve">SMH50</t>
  </si>
  <si>
    <t xml:space="preserve">SMH51</t>
  </si>
  <si>
    <t xml:space="preserve">SMH52</t>
  </si>
  <si>
    <t xml:space="preserve">SMH53</t>
  </si>
  <si>
    <t xml:space="preserve">SMH54</t>
  </si>
  <si>
    <t xml:space="preserve">SMH55</t>
  </si>
  <si>
    <t xml:space="preserve">SMH56</t>
  </si>
  <si>
    <t xml:space="preserve">Suncor Adelaide Wind Energy</t>
  </si>
  <si>
    <t xml:space="preserve">SAW1</t>
  </si>
  <si>
    <t xml:space="preserve">[639], [640]</t>
  </si>
  <si>
    <t xml:space="preserve">SAW2</t>
  </si>
  <si>
    <t xml:space="preserve">SAW3</t>
  </si>
  <si>
    <t xml:space="preserve">SAW4</t>
  </si>
  <si>
    <t xml:space="preserve">SAW5</t>
  </si>
  <si>
    <t xml:space="preserve">SAW6</t>
  </si>
  <si>
    <t xml:space="preserve">SAW7</t>
  </si>
  <si>
    <t xml:space="preserve">SAW8</t>
  </si>
  <si>
    <t xml:space="preserve">SAW9</t>
  </si>
  <si>
    <t xml:space="preserve">SAW10</t>
  </si>
  <si>
    <t xml:space="preserve">SAW11</t>
  </si>
  <si>
    <t xml:space="preserve">SAW12</t>
  </si>
  <si>
    <t xml:space="preserve">SAW13</t>
  </si>
  <si>
    <t xml:space="preserve">SAW14</t>
  </si>
  <si>
    <t xml:space="preserve">SAW15</t>
  </si>
  <si>
    <t xml:space="preserve">SAW16</t>
  </si>
  <si>
    <t xml:space="preserve">SAW17</t>
  </si>
  <si>
    <t xml:space="preserve">SAW18</t>
  </si>
  <si>
    <t xml:space="preserve">Swanton Line (Thames River I)</t>
  </si>
  <si>
    <t xml:space="preserve">Talbot</t>
  </si>
  <si>
    <t xml:space="preserve">TAL1</t>
  </si>
  <si>
    <t xml:space="preserve">[646], [647], [648], [649]</t>
  </si>
  <si>
    <t xml:space="preserve">TAL2</t>
  </si>
  <si>
    <t xml:space="preserve">TAL3</t>
  </si>
  <si>
    <t xml:space="preserve">TAL4</t>
  </si>
  <si>
    <t xml:space="preserve">TAL5</t>
  </si>
  <si>
    <t xml:space="preserve">TAL6</t>
  </si>
  <si>
    <t xml:space="preserve">TAL7</t>
  </si>
  <si>
    <t xml:space="preserve">TAL8</t>
  </si>
  <si>
    <t xml:space="preserve">TAL9</t>
  </si>
  <si>
    <t xml:space="preserve">TAL10</t>
  </si>
  <si>
    <t xml:space="preserve">TAL11</t>
  </si>
  <si>
    <t xml:space="preserve">TAL12</t>
  </si>
  <si>
    <t xml:space="preserve">TAL13</t>
  </si>
  <si>
    <t xml:space="preserve">TAL14</t>
  </si>
  <si>
    <t xml:space="preserve">TAL15</t>
  </si>
  <si>
    <t xml:space="preserve">TAL16</t>
  </si>
  <si>
    <t xml:space="preserve">TAL17</t>
  </si>
  <si>
    <t xml:space="preserve">TAL18</t>
  </si>
  <si>
    <t xml:space="preserve">TAL19</t>
  </si>
  <si>
    <t xml:space="preserve">TAL20</t>
  </si>
  <si>
    <t xml:space="preserve">TAL21</t>
  </si>
  <si>
    <t xml:space="preserve">TAL22</t>
  </si>
  <si>
    <t xml:space="preserve">TAL23</t>
  </si>
  <si>
    <t xml:space="preserve">TAL24</t>
  </si>
  <si>
    <t xml:space="preserve">TAL25</t>
  </si>
  <si>
    <t xml:space="preserve">TAL26</t>
  </si>
  <si>
    <t xml:space="preserve">TAL27</t>
  </si>
  <si>
    <t xml:space="preserve">TAL28</t>
  </si>
  <si>
    <t xml:space="preserve">TAL29</t>
  </si>
  <si>
    <t xml:space="preserve">TAL30</t>
  </si>
  <si>
    <t xml:space="preserve">TAL31</t>
  </si>
  <si>
    <t xml:space="preserve">TAL32</t>
  </si>
  <si>
    <t xml:space="preserve">TAL33</t>
  </si>
  <si>
    <t xml:space="preserve">TAL34</t>
  </si>
  <si>
    <t xml:space="preserve">TAL35</t>
  </si>
  <si>
    <t xml:space="preserve">TAL36</t>
  </si>
  <si>
    <t xml:space="preserve">TAL37</t>
  </si>
  <si>
    <t xml:space="preserve">TAL38</t>
  </si>
  <si>
    <t xml:space="preserve">TAL39</t>
  </si>
  <si>
    <t xml:space="preserve">TAL40</t>
  </si>
  <si>
    <t xml:space="preserve">TAL41</t>
  </si>
  <si>
    <t xml:space="preserve">TAL42</t>
  </si>
  <si>
    <t xml:space="preserve">TAL43</t>
  </si>
  <si>
    <t xml:space="preserve">Tiverton</t>
  </si>
  <si>
    <t xml:space="preserve">TIV1</t>
  </si>
  <si>
    <t xml:space="preserve">Tacke</t>
  </si>
  <si>
    <t xml:space="preserve">TW-600</t>
  </si>
  <si>
    <t xml:space="preserve">[652], [653], [654]</t>
  </si>
  <si>
    <t xml:space="preserve">Underwood Wind Farm</t>
  </si>
  <si>
    <t xml:space="preserve">UWF1</t>
  </si>
  <si>
    <t xml:space="preserve">[660], [661], [662], [856]</t>
  </si>
  <si>
    <t xml:space="preserve">UWF2</t>
  </si>
  <si>
    <t xml:space="preserve">UWF3</t>
  </si>
  <si>
    <t xml:space="preserve">UWF4</t>
  </si>
  <si>
    <t xml:space="preserve">UWF5</t>
  </si>
  <si>
    <t xml:space="preserve">UWF6</t>
  </si>
  <si>
    <t xml:space="preserve">UWF7</t>
  </si>
  <si>
    <t xml:space="preserve">UWF8</t>
  </si>
  <si>
    <t xml:space="preserve">UWF9</t>
  </si>
  <si>
    <t xml:space="preserve">UWF10</t>
  </si>
  <si>
    <t xml:space="preserve">UWF11</t>
  </si>
  <si>
    <t xml:space="preserve">UWF12</t>
  </si>
  <si>
    <t xml:space="preserve">UWF13</t>
  </si>
  <si>
    <t xml:space="preserve">UWF14</t>
  </si>
  <si>
    <t xml:space="preserve">UWF15</t>
  </si>
  <si>
    <t xml:space="preserve">UWF16</t>
  </si>
  <si>
    <t xml:space="preserve">UWF17</t>
  </si>
  <si>
    <t xml:space="preserve">UWF18</t>
  </si>
  <si>
    <t xml:space="preserve">UWF19</t>
  </si>
  <si>
    <t xml:space="preserve">UWF20</t>
  </si>
  <si>
    <t xml:space="preserve">UWF21</t>
  </si>
  <si>
    <t xml:space="preserve">UWF22</t>
  </si>
  <si>
    <t xml:space="preserve">UWF23</t>
  </si>
  <si>
    <t xml:space="preserve">UWF24</t>
  </si>
  <si>
    <t xml:space="preserve">UWF25</t>
  </si>
  <si>
    <t xml:space="preserve">UWF26</t>
  </si>
  <si>
    <t xml:space="preserve">UWF27</t>
  </si>
  <si>
    <t xml:space="preserve">UWF28</t>
  </si>
  <si>
    <t xml:space="preserve">UWF29</t>
  </si>
  <si>
    <t xml:space="preserve">UWF30</t>
  </si>
  <si>
    <t xml:space="preserve">UWF31</t>
  </si>
  <si>
    <t xml:space="preserve">UWF32</t>
  </si>
  <si>
    <t xml:space="preserve">UWF33</t>
  </si>
  <si>
    <t xml:space="preserve">UWF34</t>
  </si>
  <si>
    <t xml:space="preserve">UWF35</t>
  </si>
  <si>
    <t xml:space="preserve">UWF36</t>
  </si>
  <si>
    <t xml:space="preserve">UWF37</t>
  </si>
  <si>
    <t xml:space="preserve">UWF38</t>
  </si>
  <si>
    <t xml:space="preserve">UWF39</t>
  </si>
  <si>
    <t xml:space="preserve">UWF40</t>
  </si>
  <si>
    <t xml:space="preserve">UWF41</t>
  </si>
  <si>
    <t xml:space="preserve">UWF42</t>
  </si>
  <si>
    <t xml:space="preserve">UWF43</t>
  </si>
  <si>
    <t xml:space="preserve">UWF44</t>
  </si>
  <si>
    <t xml:space="preserve">UWF45</t>
  </si>
  <si>
    <t xml:space="preserve">UWF46</t>
  </si>
  <si>
    <t xml:space="preserve">UWF47</t>
  </si>
  <si>
    <t xml:space="preserve">UWF48</t>
  </si>
  <si>
    <t xml:space="preserve">UWF49</t>
  </si>
  <si>
    <t xml:space="preserve">UWF50</t>
  </si>
  <si>
    <t xml:space="preserve">UWF51</t>
  </si>
  <si>
    <t xml:space="preserve">UWF52</t>
  </si>
  <si>
    <t xml:space="preserve">UWF53</t>
  </si>
  <si>
    <t xml:space="preserve">UWF54</t>
  </si>
  <si>
    <t xml:space="preserve">UWF55</t>
  </si>
  <si>
    <t xml:space="preserve">UWF56</t>
  </si>
  <si>
    <t xml:space="preserve">UWF57</t>
  </si>
  <si>
    <t xml:space="preserve">UWF58</t>
  </si>
  <si>
    <t xml:space="preserve">UWF59</t>
  </si>
  <si>
    <t xml:space="preserve">UWF60</t>
  </si>
  <si>
    <t xml:space="preserve">UWF61</t>
  </si>
  <si>
    <t xml:space="preserve">UWF62</t>
  </si>
  <si>
    <t xml:space="preserve">UWF63</t>
  </si>
  <si>
    <t xml:space="preserve">UWF64</t>
  </si>
  <si>
    <t xml:space="preserve">UWF65</t>
  </si>
  <si>
    <t xml:space="preserve">UWF66</t>
  </si>
  <si>
    <t xml:space="preserve">UWF67</t>
  </si>
  <si>
    <t xml:space="preserve">UWF68</t>
  </si>
  <si>
    <t xml:space="preserve">UWF69</t>
  </si>
  <si>
    <t xml:space="preserve">UWF70</t>
  </si>
  <si>
    <t xml:space="preserve">UWF71</t>
  </si>
  <si>
    <t xml:space="preserve">UWF72</t>
  </si>
  <si>
    <t xml:space="preserve">UWF73</t>
  </si>
  <si>
    <t xml:space="preserve">UWF74</t>
  </si>
  <si>
    <t xml:space="preserve">UWF75</t>
  </si>
  <si>
    <t xml:space="preserve">UWF76</t>
  </si>
  <si>
    <t xml:space="preserve">UWF77</t>
  </si>
  <si>
    <t xml:space="preserve">UWF78</t>
  </si>
  <si>
    <t xml:space="preserve">UWF79</t>
  </si>
  <si>
    <t xml:space="preserve">UWF80</t>
  </si>
  <si>
    <t xml:space="preserve">UWF81</t>
  </si>
  <si>
    <t xml:space="preserve">UWF82</t>
  </si>
  <si>
    <t xml:space="preserve">UWF83</t>
  </si>
  <si>
    <t xml:space="preserve">UWF84</t>
  </si>
  <si>
    <t xml:space="preserve">UWF85</t>
  </si>
  <si>
    <t xml:space="preserve">UWF86</t>
  </si>
  <si>
    <t xml:space="preserve">UWF87</t>
  </si>
  <si>
    <t xml:space="preserve">UWF88</t>
  </si>
  <si>
    <t xml:space="preserve">UWF89</t>
  </si>
  <si>
    <t xml:space="preserve">UWF90</t>
  </si>
  <si>
    <t xml:space="preserve">UWF91</t>
  </si>
  <si>
    <t xml:space="preserve">UWF92</t>
  </si>
  <si>
    <t xml:space="preserve">UWF93</t>
  </si>
  <si>
    <t xml:space="preserve">UWF94</t>
  </si>
  <si>
    <t xml:space="preserve">UWF95</t>
  </si>
  <si>
    <t xml:space="preserve">UWF96</t>
  </si>
  <si>
    <t xml:space="preserve">UWF97</t>
  </si>
  <si>
    <t xml:space="preserve">UWF98</t>
  </si>
  <si>
    <t xml:space="preserve">UWF99</t>
  </si>
  <si>
    <t xml:space="preserve">UWF100</t>
  </si>
  <si>
    <t xml:space="preserve">UWF101</t>
  </si>
  <si>
    <t xml:space="preserve">UWF102</t>
  </si>
  <si>
    <t xml:space="preserve">UWF103</t>
  </si>
  <si>
    <t xml:space="preserve">UWF104</t>
  </si>
  <si>
    <t xml:space="preserve">UWF105</t>
  </si>
  <si>
    <t xml:space="preserve">UWF106</t>
  </si>
  <si>
    <t xml:space="preserve">UWF107</t>
  </si>
  <si>
    <t xml:space="preserve">UWF108</t>
  </si>
  <si>
    <t xml:space="preserve">UWF109</t>
  </si>
  <si>
    <t xml:space="preserve">UWF110</t>
  </si>
  <si>
    <t xml:space="preserve">Wainfleet</t>
  </si>
  <si>
    <t xml:space="preserve">WAI1</t>
  </si>
  <si>
    <t xml:space="preserve">[676]</t>
  </si>
  <si>
    <t xml:space="preserve">WAI2</t>
  </si>
  <si>
    <t xml:space="preserve">WAI3</t>
  </si>
  <si>
    <t xml:space="preserve">WAI4</t>
  </si>
  <si>
    <t xml:space="preserve">WAI5</t>
  </si>
  <si>
    <t xml:space="preserve">Watford Wind Farm</t>
  </si>
  <si>
    <t xml:space="preserve">WAF1</t>
  </si>
  <si>
    <t xml:space="preserve">Samsung Renewable Energy</t>
  </si>
  <si>
    <t xml:space="preserve">25xc</t>
  </si>
  <si>
    <t xml:space="preserve">[679]</t>
  </si>
  <si>
    <t xml:space="preserve">WAF2</t>
  </si>
  <si>
    <t xml:space="preserve">WAF3</t>
  </si>
  <si>
    <t xml:space="preserve">WAF4</t>
  </si>
  <si>
    <t xml:space="preserve">Whittington</t>
  </si>
  <si>
    <t xml:space="preserve">WHT1</t>
  </si>
  <si>
    <t xml:space="preserve">[697], [698]</t>
  </si>
  <si>
    <t xml:space="preserve">WHT2</t>
  </si>
  <si>
    <t xml:space="preserve">WHT3</t>
  </si>
  <si>
    <t xml:space="preserve">Wolfe Island</t>
  </si>
  <si>
    <t xml:space="preserve">WOL1</t>
  </si>
  <si>
    <t xml:space="preserve">[710], [711]</t>
  </si>
  <si>
    <t xml:space="preserve">WOL2</t>
  </si>
  <si>
    <t xml:space="preserve">WOL3</t>
  </si>
  <si>
    <t xml:space="preserve">WOL4</t>
  </si>
  <si>
    <t xml:space="preserve">WOL5</t>
  </si>
  <si>
    <t xml:space="preserve">WOL6</t>
  </si>
  <si>
    <t xml:space="preserve">WOL7</t>
  </si>
  <si>
    <t xml:space="preserve">WOL8</t>
  </si>
  <si>
    <t xml:space="preserve">WOL9</t>
  </si>
  <si>
    <t xml:space="preserve">WOL10</t>
  </si>
  <si>
    <t xml:space="preserve">WOL11</t>
  </si>
  <si>
    <t xml:space="preserve">WOL12</t>
  </si>
  <si>
    <t xml:space="preserve">WOL13</t>
  </si>
  <si>
    <t xml:space="preserve">WOL14</t>
  </si>
  <si>
    <t xml:space="preserve">WOL15</t>
  </si>
  <si>
    <t xml:space="preserve">WOL16</t>
  </si>
  <si>
    <t xml:space="preserve">WOL17</t>
  </si>
  <si>
    <t xml:space="preserve">WOL18</t>
  </si>
  <si>
    <t xml:space="preserve">WOL19</t>
  </si>
  <si>
    <t xml:space="preserve">WOL20</t>
  </si>
  <si>
    <t xml:space="preserve">WOL21</t>
  </si>
  <si>
    <t xml:space="preserve">WOL22</t>
  </si>
  <si>
    <t xml:space="preserve">WOL23</t>
  </si>
  <si>
    <t xml:space="preserve">WOL24</t>
  </si>
  <si>
    <t xml:space="preserve">WOL25</t>
  </si>
  <si>
    <t xml:space="preserve">WOL26</t>
  </si>
  <si>
    <t xml:space="preserve">WOL27</t>
  </si>
  <si>
    <t xml:space="preserve">WOL28</t>
  </si>
  <si>
    <t xml:space="preserve">WOL29</t>
  </si>
  <si>
    <t xml:space="preserve">WOL30</t>
  </si>
  <si>
    <t xml:space="preserve">WOL31</t>
  </si>
  <si>
    <t xml:space="preserve">WOL32</t>
  </si>
  <si>
    <t xml:space="preserve">WOL33</t>
  </si>
  <si>
    <t xml:space="preserve">WOL34</t>
  </si>
  <si>
    <t xml:space="preserve">WOL35</t>
  </si>
  <si>
    <t xml:space="preserve">WOL36</t>
  </si>
  <si>
    <t xml:space="preserve">WOL37</t>
  </si>
  <si>
    <t xml:space="preserve">WOL38</t>
  </si>
  <si>
    <t xml:space="preserve">WOL39</t>
  </si>
  <si>
    <t xml:space="preserve">WOL40</t>
  </si>
  <si>
    <t xml:space="preserve">WOL41</t>
  </si>
  <si>
    <t xml:space="preserve">WOL42</t>
  </si>
  <si>
    <t xml:space="preserve">WOL43</t>
  </si>
  <si>
    <t xml:space="preserve">WOL44</t>
  </si>
  <si>
    <t xml:space="preserve">WOL45</t>
  </si>
  <si>
    <t xml:space="preserve">WOL46</t>
  </si>
  <si>
    <t xml:space="preserve">WOL47</t>
  </si>
  <si>
    <t xml:space="preserve">WOL48</t>
  </si>
  <si>
    <t xml:space="preserve">WOL49</t>
  </si>
  <si>
    <t xml:space="preserve">WOL50</t>
  </si>
  <si>
    <t xml:space="preserve">WOL51</t>
  </si>
  <si>
    <t xml:space="preserve">WOL52</t>
  </si>
  <si>
    <t xml:space="preserve">WOL53</t>
  </si>
  <si>
    <t xml:space="preserve">WOL54</t>
  </si>
  <si>
    <t xml:space="preserve">WOL55</t>
  </si>
  <si>
    <t xml:space="preserve">WOL56</t>
  </si>
  <si>
    <t xml:space="preserve">WOL57</t>
  </si>
  <si>
    <t xml:space="preserve">WOL58</t>
  </si>
  <si>
    <t xml:space="preserve">WOL59</t>
  </si>
  <si>
    <t xml:space="preserve">WOL60</t>
  </si>
  <si>
    <t xml:space="preserve">WOL61</t>
  </si>
  <si>
    <t xml:space="preserve">WOL62</t>
  </si>
  <si>
    <t xml:space="preserve">WOL63</t>
  </si>
  <si>
    <t xml:space="preserve">WOL64</t>
  </si>
  <si>
    <t xml:space="preserve">WOL65</t>
  </si>
  <si>
    <t xml:space="preserve">WOL66</t>
  </si>
  <si>
    <t xml:space="preserve">WOL67</t>
  </si>
  <si>
    <t xml:space="preserve">WOL68</t>
  </si>
  <si>
    <t xml:space="preserve">WOL69</t>
  </si>
  <si>
    <t xml:space="preserve">WOL70</t>
  </si>
  <si>
    <t xml:space="preserve">WOL71</t>
  </si>
  <si>
    <t xml:space="preserve">WOL72</t>
  </si>
  <si>
    <t xml:space="preserve">WOL73</t>
  </si>
  <si>
    <t xml:space="preserve">WOL74</t>
  </si>
  <si>
    <t xml:space="preserve">WOL75</t>
  </si>
  <si>
    <t xml:space="preserve">WOL76</t>
  </si>
  <si>
    <t xml:space="preserve">WOL77</t>
  </si>
  <si>
    <t xml:space="preserve">WOL78</t>
  </si>
  <si>
    <t xml:space="preserve">WOL79</t>
  </si>
  <si>
    <t xml:space="preserve">WOL80</t>
  </si>
  <si>
    <t xml:space="preserve">WOL81</t>
  </si>
  <si>
    <t xml:space="preserve">WOL82</t>
  </si>
  <si>
    <t xml:space="preserve">WOL83</t>
  </si>
  <si>
    <t xml:space="preserve">WOL84</t>
  </si>
  <si>
    <t xml:space="preserve">WOL85</t>
  </si>
  <si>
    <t xml:space="preserve">WOL86</t>
  </si>
  <si>
    <t xml:space="preserve">Zurich</t>
  </si>
  <si>
    <t xml:space="preserve">ZUR1</t>
  </si>
  <si>
    <t xml:space="preserve">[715], [850], [851]</t>
  </si>
  <si>
    <t xml:space="preserve">Prince Edward Island</t>
  </si>
  <si>
    <t xml:space="preserve">Île-du-Prince-Édouard</t>
  </si>
  <si>
    <t xml:space="preserve">Aeolus Wind Farm</t>
  </si>
  <si>
    <t xml:space="preserve">AEW1</t>
  </si>
  <si>
    <t xml:space="preserve">[3], [4], [728]</t>
  </si>
  <si>
    <t xml:space="preserve">East Point Eastern Kings Wind</t>
  </si>
  <si>
    <t xml:space="preserve">EKW1</t>
  </si>
  <si>
    <t xml:space="preserve">[155], [156]</t>
  </si>
  <si>
    <t xml:space="preserve">EKW2</t>
  </si>
  <si>
    <t xml:space="preserve">EKW3</t>
  </si>
  <si>
    <t xml:space="preserve">EKW4</t>
  </si>
  <si>
    <t xml:space="preserve">EKW5</t>
  </si>
  <si>
    <t xml:space="preserve">EKW6</t>
  </si>
  <si>
    <t xml:space="preserve">EKW7</t>
  </si>
  <si>
    <t xml:space="preserve">EKW8</t>
  </si>
  <si>
    <t xml:space="preserve">EKW9</t>
  </si>
  <si>
    <t xml:space="preserve">EKW10</t>
  </si>
  <si>
    <t xml:space="preserve">Hermanville Clear Spring Wind Development</t>
  </si>
  <si>
    <t xml:space="preserve">HCS1</t>
  </si>
  <si>
    <t xml:space="preserve">[250], [252]</t>
  </si>
  <si>
    <t xml:space="preserve">HCS2</t>
  </si>
  <si>
    <t xml:space="preserve">HCS3</t>
  </si>
  <si>
    <t xml:space="preserve">HCS4</t>
  </si>
  <si>
    <t xml:space="preserve">HCS5</t>
  </si>
  <si>
    <t xml:space="preserve">HCS6</t>
  </si>
  <si>
    <t xml:space="preserve">HCS7</t>
  </si>
  <si>
    <t xml:space="preserve">HCS8</t>
  </si>
  <si>
    <t xml:space="preserve">HCS9</t>
  </si>
  <si>
    <t xml:space="preserve">Turbine decommissioned in 2024, original capacity was 3 MW (total project capacity was 30 MW)</t>
  </si>
  <si>
    <t xml:space="preserve">[250], [251], [252]</t>
  </si>
  <si>
    <t xml:space="preserve">HCS10</t>
  </si>
  <si>
    <t xml:space="preserve">North Cape Wind Farm Phase</t>
  </si>
  <si>
    <t xml:space="preserve">NCW1</t>
  </si>
  <si>
    <t xml:space="preserve">[431], [432], [797]</t>
  </si>
  <si>
    <t xml:space="preserve">NCW2</t>
  </si>
  <si>
    <t xml:space="preserve">NCW3</t>
  </si>
  <si>
    <t xml:space="preserve">NCW4</t>
  </si>
  <si>
    <t xml:space="preserve">NCW5</t>
  </si>
  <si>
    <t xml:space="preserve">NCW6</t>
  </si>
  <si>
    <t xml:space="preserve">NCW7</t>
  </si>
  <si>
    <t xml:space="preserve">NCW8</t>
  </si>
  <si>
    <t xml:space="preserve">NCW9</t>
  </si>
  <si>
    <t xml:space="preserve">NCW10</t>
  </si>
  <si>
    <t xml:space="preserve">NCW11</t>
  </si>
  <si>
    <t xml:space="preserve">NCW12</t>
  </si>
  <si>
    <t xml:space="preserve">NCW13</t>
  </si>
  <si>
    <t xml:space="preserve">NCW14</t>
  </si>
  <si>
    <t xml:space="preserve">NCW15</t>
  </si>
  <si>
    <t xml:space="preserve">NCW16</t>
  </si>
  <si>
    <t xml:space="preserve">Norway Wind Park</t>
  </si>
  <si>
    <t xml:space="preserve">NOR1</t>
  </si>
  <si>
    <t xml:space="preserve">[436]</t>
  </si>
  <si>
    <t xml:space="preserve">NOR2</t>
  </si>
  <si>
    <t xml:space="preserve">NOR3</t>
  </si>
  <si>
    <t xml:space="preserve">Summerside Project</t>
  </si>
  <si>
    <t xml:space="preserve">SUM1</t>
  </si>
  <si>
    <t xml:space="preserve">[629], [630], [631], [632]</t>
  </si>
  <si>
    <t xml:space="preserve">SUM2</t>
  </si>
  <si>
    <t xml:space="preserve">SUM3</t>
  </si>
  <si>
    <t xml:space="preserve">SUM4</t>
  </si>
  <si>
    <t xml:space="preserve">WEICan R&amp;D Park</t>
  </si>
  <si>
    <t xml:space="preserve">WRD1</t>
  </si>
  <si>
    <t xml:space="preserve">DeWind</t>
  </si>
  <si>
    <t xml:space="preserve">D9.2</t>
  </si>
  <si>
    <t xml:space="preserve">Battery Energy Storage System - 111.5 kW/223 kWh TESLA</t>
  </si>
  <si>
    <t xml:space="preserve">[684], [685], [846], [847], [900], [909]</t>
  </si>
  <si>
    <t xml:space="preserve">WRD2</t>
  </si>
  <si>
    <t xml:space="preserve">WRD3</t>
  </si>
  <si>
    <t xml:space="preserve">WRD4</t>
  </si>
  <si>
    <t xml:space="preserve">WRD5</t>
  </si>
  <si>
    <t xml:space="preserve">West Cape Wind Farm</t>
  </si>
  <si>
    <t xml:space="preserve">WCW1</t>
  </si>
  <si>
    <t xml:space="preserve">[686], [687], [688], [689], [989]</t>
  </si>
  <si>
    <t xml:space="preserve">WCW2</t>
  </si>
  <si>
    <t xml:space="preserve">WCW3</t>
  </si>
  <si>
    <t xml:space="preserve">WCW4</t>
  </si>
  <si>
    <t xml:space="preserve">WCW5</t>
  </si>
  <si>
    <t xml:space="preserve">WCW6</t>
  </si>
  <si>
    <t xml:space="preserve">WCW7</t>
  </si>
  <si>
    <t xml:space="preserve">WCW8</t>
  </si>
  <si>
    <t xml:space="preserve">WCW9</t>
  </si>
  <si>
    <t xml:space="preserve">WCW10</t>
  </si>
  <si>
    <t xml:space="preserve">WCW11</t>
  </si>
  <si>
    <t xml:space="preserve">WCW12</t>
  </si>
  <si>
    <t xml:space="preserve">WCW13</t>
  </si>
  <si>
    <t xml:space="preserve">WCW14</t>
  </si>
  <si>
    <t xml:space="preserve">WCW15</t>
  </si>
  <si>
    <t xml:space="preserve">WCW16</t>
  </si>
  <si>
    <t xml:space="preserve">WCW17</t>
  </si>
  <si>
    <t xml:space="preserve">WCW18</t>
  </si>
  <si>
    <t xml:space="preserve">WCW19</t>
  </si>
  <si>
    <t xml:space="preserve">WCW20</t>
  </si>
  <si>
    <t xml:space="preserve">WCW21</t>
  </si>
  <si>
    <t xml:space="preserve">WCW22</t>
  </si>
  <si>
    <t xml:space="preserve">WCW23</t>
  </si>
  <si>
    <t xml:space="preserve">WCW24</t>
  </si>
  <si>
    <t xml:space="preserve">WCW25</t>
  </si>
  <si>
    <t xml:space="preserve">WCW26</t>
  </si>
  <si>
    <t xml:space="preserve">WCW27</t>
  </si>
  <si>
    <t xml:space="preserve">WCW28</t>
  </si>
  <si>
    <t xml:space="preserve">WCW29</t>
  </si>
  <si>
    <t xml:space="preserve">WCW30</t>
  </si>
  <si>
    <t xml:space="preserve">WCW31</t>
  </si>
  <si>
    <t xml:space="preserve">WCW32</t>
  </si>
  <si>
    <t xml:space="preserve">WCW33</t>
  </si>
  <si>
    <t xml:space="preserve">WCW34</t>
  </si>
  <si>
    <t xml:space="preserve">WCW35</t>
  </si>
  <si>
    <t xml:space="preserve">WCW36</t>
  </si>
  <si>
    <t xml:space="preserve">WCW37</t>
  </si>
  <si>
    <t xml:space="preserve">WCW38</t>
  </si>
  <si>
    <t xml:space="preserve">WCW39</t>
  </si>
  <si>
    <t xml:space="preserve">WCW40</t>
  </si>
  <si>
    <t xml:space="preserve">WCW41</t>
  </si>
  <si>
    <t xml:space="preserve">WCW42</t>
  </si>
  <si>
    <t xml:space="preserve">WCW43</t>
  </si>
  <si>
    <t xml:space="preserve">WCW44</t>
  </si>
  <si>
    <t xml:space="preserve">WCW45</t>
  </si>
  <si>
    <t xml:space="preserve">WCW46</t>
  </si>
  <si>
    <t xml:space="preserve">WCW47</t>
  </si>
  <si>
    <t xml:space="preserve">WCW48</t>
  </si>
  <si>
    <t xml:space="preserve">WCW49</t>
  </si>
  <si>
    <t xml:space="preserve">WCW50</t>
  </si>
  <si>
    <t xml:space="preserve">WCW51</t>
  </si>
  <si>
    <t xml:space="preserve">WCW52</t>
  </si>
  <si>
    <t xml:space="preserve">WCW53</t>
  </si>
  <si>
    <t xml:space="preserve">WCW54</t>
  </si>
  <si>
    <t xml:space="preserve">WCW55</t>
  </si>
  <si>
    <t xml:space="preserve">Quebec</t>
  </si>
  <si>
    <t xml:space="preserve">Québec</t>
  </si>
  <si>
    <t xml:space="preserve">Baie-des-Sables</t>
  </si>
  <si>
    <t xml:space="preserve">BDS1</t>
  </si>
  <si>
    <t xml:space="preserve">[24], [25], [26]</t>
  </si>
  <si>
    <t xml:space="preserve">BDS2</t>
  </si>
  <si>
    <t xml:space="preserve">BDS3</t>
  </si>
  <si>
    <t xml:space="preserve">BDS4</t>
  </si>
  <si>
    <t xml:space="preserve">BDS5</t>
  </si>
  <si>
    <t xml:space="preserve">BDS6</t>
  </si>
  <si>
    <t xml:space="preserve">BDS7</t>
  </si>
  <si>
    <t xml:space="preserve">BDS8</t>
  </si>
  <si>
    <t xml:space="preserve">BDS9</t>
  </si>
  <si>
    <t xml:space="preserve">BDS10</t>
  </si>
  <si>
    <t xml:space="preserve">BDS11</t>
  </si>
  <si>
    <t xml:space="preserve">BDS12</t>
  </si>
  <si>
    <t xml:space="preserve">BDS13</t>
  </si>
  <si>
    <t xml:space="preserve">BDS14</t>
  </si>
  <si>
    <t xml:space="preserve">BDS15</t>
  </si>
  <si>
    <t xml:space="preserve">BDS16</t>
  </si>
  <si>
    <t xml:space="preserve">BDS17</t>
  </si>
  <si>
    <t xml:space="preserve">BDS18</t>
  </si>
  <si>
    <t xml:space="preserve">BDS19</t>
  </si>
  <si>
    <t xml:space="preserve">BDS20</t>
  </si>
  <si>
    <t xml:space="preserve">BDS21</t>
  </si>
  <si>
    <t xml:space="preserve">BDS22</t>
  </si>
  <si>
    <t xml:space="preserve">BDS23</t>
  </si>
  <si>
    <t xml:space="preserve">BDS24</t>
  </si>
  <si>
    <t xml:space="preserve">BDS25</t>
  </si>
  <si>
    <t xml:space="preserve">BDS26</t>
  </si>
  <si>
    <t xml:space="preserve">BDS27</t>
  </si>
  <si>
    <t xml:space="preserve">BDS28</t>
  </si>
  <si>
    <t xml:space="preserve">BDS29</t>
  </si>
  <si>
    <t xml:space="preserve">BDS30</t>
  </si>
  <si>
    <t xml:space="preserve">BDS31</t>
  </si>
  <si>
    <t xml:space="preserve">BDS32</t>
  </si>
  <si>
    <t xml:space="preserve">BDS33</t>
  </si>
  <si>
    <t xml:space="preserve">BDS34</t>
  </si>
  <si>
    <t xml:space="preserve">BDS35</t>
  </si>
  <si>
    <t xml:space="preserve">BDS36</t>
  </si>
  <si>
    <t xml:space="preserve">BDS37</t>
  </si>
  <si>
    <t xml:space="preserve">BDS38</t>
  </si>
  <si>
    <t xml:space="preserve">BDS39</t>
  </si>
  <si>
    <t xml:space="preserve">BDS40</t>
  </si>
  <si>
    <t xml:space="preserve">BDS41</t>
  </si>
  <si>
    <t xml:space="preserve">BDS42</t>
  </si>
  <si>
    <t xml:space="preserve">BDS43</t>
  </si>
  <si>
    <t xml:space="preserve">BDS44</t>
  </si>
  <si>
    <t xml:space="preserve">BDS45</t>
  </si>
  <si>
    <t xml:space="preserve">BDS46</t>
  </si>
  <si>
    <t xml:space="preserve">BDS47</t>
  </si>
  <si>
    <t xml:space="preserve">BDS48</t>
  </si>
  <si>
    <t xml:space="preserve">BDS49</t>
  </si>
  <si>
    <t xml:space="preserve">BDS50</t>
  </si>
  <si>
    <t xml:space="preserve">BDS51</t>
  </si>
  <si>
    <t xml:space="preserve">BDS52</t>
  </si>
  <si>
    <t xml:space="preserve">BDS53</t>
  </si>
  <si>
    <t xml:space="preserve">BDS54</t>
  </si>
  <si>
    <t xml:space="preserve">BDS55</t>
  </si>
  <si>
    <t xml:space="preserve">BDS56</t>
  </si>
  <si>
    <t xml:space="preserve">BDS57</t>
  </si>
  <si>
    <t xml:space="preserve">BDS58</t>
  </si>
  <si>
    <t xml:space="preserve">BDS59</t>
  </si>
  <si>
    <t xml:space="preserve">BDS60</t>
  </si>
  <si>
    <t xml:space="preserve">BDS61</t>
  </si>
  <si>
    <t xml:space="preserve">BDS62</t>
  </si>
  <si>
    <t xml:space="preserve">BDS63</t>
  </si>
  <si>
    <t xml:space="preserve">BDS64</t>
  </si>
  <si>
    <t xml:space="preserve">BDS65</t>
  </si>
  <si>
    <t xml:space="preserve">BDS66</t>
  </si>
  <si>
    <t xml:space="preserve">BDS67</t>
  </si>
  <si>
    <t xml:space="preserve">BDS68</t>
  </si>
  <si>
    <t xml:space="preserve">BDS69</t>
  </si>
  <si>
    <t xml:space="preserve">BDS70</t>
  </si>
  <si>
    <t xml:space="preserve">BDS71</t>
  </si>
  <si>
    <t xml:space="preserve">BDS72</t>
  </si>
  <si>
    <t xml:space="preserve">BDS73</t>
  </si>
  <si>
    <t xml:space="preserve">Carleton</t>
  </si>
  <si>
    <t xml:space="preserve">CAR1</t>
  </si>
  <si>
    <t xml:space="preserve">[77], [78], [79], [80]</t>
  </si>
  <si>
    <t xml:space="preserve">CAR2</t>
  </si>
  <si>
    <t xml:space="preserve">CAR3</t>
  </si>
  <si>
    <t xml:space="preserve">CAR4</t>
  </si>
  <si>
    <t xml:space="preserve">CAR5</t>
  </si>
  <si>
    <t xml:space="preserve">CAR6</t>
  </si>
  <si>
    <t xml:space="preserve">CAR7</t>
  </si>
  <si>
    <t xml:space="preserve">CAR8</t>
  </si>
  <si>
    <t xml:space="preserve">CAR9</t>
  </si>
  <si>
    <t xml:space="preserve">CAR10</t>
  </si>
  <si>
    <t xml:space="preserve">CAR11</t>
  </si>
  <si>
    <t xml:space="preserve">CAR12</t>
  </si>
  <si>
    <t xml:space="preserve">CAR13</t>
  </si>
  <si>
    <t xml:space="preserve">CAR14</t>
  </si>
  <si>
    <t xml:space="preserve">CAR15</t>
  </si>
  <si>
    <t xml:space="preserve">CAR16</t>
  </si>
  <si>
    <t xml:space="preserve">CAR17</t>
  </si>
  <si>
    <t xml:space="preserve">CAR18</t>
  </si>
  <si>
    <t xml:space="preserve">CAR19</t>
  </si>
  <si>
    <t xml:space="preserve">CAR20</t>
  </si>
  <si>
    <t xml:space="preserve">CAR21</t>
  </si>
  <si>
    <t xml:space="preserve">CAR22</t>
  </si>
  <si>
    <t xml:space="preserve">CAR23</t>
  </si>
  <si>
    <t xml:space="preserve">CAR24</t>
  </si>
  <si>
    <t xml:space="preserve">CAR25</t>
  </si>
  <si>
    <t xml:space="preserve">CAR26</t>
  </si>
  <si>
    <t xml:space="preserve">CAR27</t>
  </si>
  <si>
    <t xml:space="preserve">CAR28</t>
  </si>
  <si>
    <t xml:space="preserve">CAR29</t>
  </si>
  <si>
    <t xml:space="preserve">CAR30</t>
  </si>
  <si>
    <t xml:space="preserve">CAR31</t>
  </si>
  <si>
    <t xml:space="preserve">CAR32</t>
  </si>
  <si>
    <t xml:space="preserve">CAR33</t>
  </si>
  <si>
    <t xml:space="preserve">CAR34</t>
  </si>
  <si>
    <t xml:space="preserve">CAR35</t>
  </si>
  <si>
    <t xml:space="preserve">CAR36</t>
  </si>
  <si>
    <t xml:space="preserve">CAR37</t>
  </si>
  <si>
    <t xml:space="preserve">CAR38</t>
  </si>
  <si>
    <t xml:space="preserve">CAR39</t>
  </si>
  <si>
    <t xml:space="preserve">CAR40</t>
  </si>
  <si>
    <t xml:space="preserve">CAR41</t>
  </si>
  <si>
    <t xml:space="preserve">CAR42</t>
  </si>
  <si>
    <t xml:space="preserve">CAR43</t>
  </si>
  <si>
    <t xml:space="preserve">CAR44</t>
  </si>
  <si>
    <t xml:space="preserve">CAR45</t>
  </si>
  <si>
    <t xml:space="preserve">CAR46</t>
  </si>
  <si>
    <t xml:space="preserve">CAR47</t>
  </si>
  <si>
    <t xml:space="preserve">CAR48</t>
  </si>
  <si>
    <t xml:space="preserve">CAR49</t>
  </si>
  <si>
    <t xml:space="preserve">CAR50</t>
  </si>
  <si>
    <t xml:space="preserve">CAR51</t>
  </si>
  <si>
    <t xml:space="preserve">CAR52</t>
  </si>
  <si>
    <t xml:space="preserve">CAR53</t>
  </si>
  <si>
    <t xml:space="preserve">CAR54</t>
  </si>
  <si>
    <t xml:space="preserve">CAR55</t>
  </si>
  <si>
    <t xml:space="preserve">CAR56</t>
  </si>
  <si>
    <t xml:space="preserve">CAR57</t>
  </si>
  <si>
    <t xml:space="preserve">CAR58</t>
  </si>
  <si>
    <t xml:space="preserve">CAR59</t>
  </si>
  <si>
    <t xml:space="preserve">CAR60</t>
  </si>
  <si>
    <t xml:space="preserve">CAR61</t>
  </si>
  <si>
    <t xml:space="preserve">CAR62</t>
  </si>
  <si>
    <t xml:space="preserve">CAR63</t>
  </si>
  <si>
    <t xml:space="preserve">CAR64</t>
  </si>
  <si>
    <t xml:space="preserve">CAR65</t>
  </si>
  <si>
    <t xml:space="preserve">CAR66</t>
  </si>
  <si>
    <t xml:space="preserve">CAR67</t>
  </si>
  <si>
    <t xml:space="preserve">CAR68</t>
  </si>
  <si>
    <t xml:space="preserve">CAR69</t>
  </si>
  <si>
    <t xml:space="preserve">CAR70</t>
  </si>
  <si>
    <t xml:space="preserve">CAR71</t>
  </si>
  <si>
    <t xml:space="preserve">CAR72</t>
  </si>
  <si>
    <t xml:space="preserve">CAR73</t>
  </si>
  <si>
    <t xml:space="preserve">Côte-de-Beaupré</t>
  </si>
  <si>
    <t xml:space="preserve">CBD1</t>
  </si>
  <si>
    <t xml:space="preserve">[115], [116]</t>
  </si>
  <si>
    <t xml:space="preserve">CBD2</t>
  </si>
  <si>
    <t xml:space="preserve">CBD3</t>
  </si>
  <si>
    <t xml:space="preserve">CBD4</t>
  </si>
  <si>
    <t xml:space="preserve">CBD5</t>
  </si>
  <si>
    <t xml:space="preserve">CBD6</t>
  </si>
  <si>
    <t xml:space="preserve">CBD7</t>
  </si>
  <si>
    <t xml:space="preserve">CBD8</t>
  </si>
  <si>
    <t xml:space="preserve">CBD9</t>
  </si>
  <si>
    <t xml:space="preserve">CBD10</t>
  </si>
  <si>
    <t xml:space="preserve">De l'Érable</t>
  </si>
  <si>
    <t xml:space="preserve">ERA1</t>
  </si>
  <si>
    <t xml:space="preserve">85-98</t>
  </si>
  <si>
    <t xml:space="preserve">10 with hub height of 98m, 40 with hub height of 85 m</t>
  </si>
  <si>
    <t xml:space="preserve">[133], [134]</t>
  </si>
  <si>
    <t xml:space="preserve">ERA2</t>
  </si>
  <si>
    <t xml:space="preserve">ERA3</t>
  </si>
  <si>
    <t xml:space="preserve">ERA4</t>
  </si>
  <si>
    <t xml:space="preserve">ERA5</t>
  </si>
  <si>
    <t xml:space="preserve">ERA6</t>
  </si>
  <si>
    <t xml:space="preserve">ERA7</t>
  </si>
  <si>
    <t xml:space="preserve">ERA8</t>
  </si>
  <si>
    <t xml:space="preserve">ERA9</t>
  </si>
  <si>
    <t xml:space="preserve">ERA10</t>
  </si>
  <si>
    <t xml:space="preserve">ERA11</t>
  </si>
  <si>
    <t xml:space="preserve">ERA12</t>
  </si>
  <si>
    <t xml:space="preserve">ERA13</t>
  </si>
  <si>
    <t xml:space="preserve">ERA14</t>
  </si>
  <si>
    <t xml:space="preserve">ERA15</t>
  </si>
  <si>
    <t xml:space="preserve">ERA16</t>
  </si>
  <si>
    <t xml:space="preserve">ERA17</t>
  </si>
  <si>
    <t xml:space="preserve">ERA18</t>
  </si>
  <si>
    <t xml:space="preserve">ERA19</t>
  </si>
  <si>
    <t xml:space="preserve">ERA20</t>
  </si>
  <si>
    <t xml:space="preserve">ERA21</t>
  </si>
  <si>
    <t xml:space="preserve">ERA22</t>
  </si>
  <si>
    <t xml:space="preserve">ERA23</t>
  </si>
  <si>
    <t xml:space="preserve">ERA24</t>
  </si>
  <si>
    <t xml:space="preserve">ERA25</t>
  </si>
  <si>
    <t xml:space="preserve">ERA26</t>
  </si>
  <si>
    <t xml:space="preserve">ERA27</t>
  </si>
  <si>
    <t xml:space="preserve">ERA28</t>
  </si>
  <si>
    <t xml:space="preserve">ERA29</t>
  </si>
  <si>
    <t xml:space="preserve">ERA30</t>
  </si>
  <si>
    <t xml:space="preserve">ERA31</t>
  </si>
  <si>
    <t xml:space="preserve">ERA32</t>
  </si>
  <si>
    <t xml:space="preserve">ERA33</t>
  </si>
  <si>
    <t xml:space="preserve">ERA34</t>
  </si>
  <si>
    <t xml:space="preserve">ERA35</t>
  </si>
  <si>
    <t xml:space="preserve">ERA36</t>
  </si>
  <si>
    <t xml:space="preserve">ERA37</t>
  </si>
  <si>
    <t xml:space="preserve">ERA38</t>
  </si>
  <si>
    <t xml:space="preserve">ERA39</t>
  </si>
  <si>
    <t xml:space="preserve">ERA40</t>
  </si>
  <si>
    <t xml:space="preserve">ERA41</t>
  </si>
  <si>
    <t xml:space="preserve">ERA42</t>
  </si>
  <si>
    <t xml:space="preserve">ERA43</t>
  </si>
  <si>
    <t xml:space="preserve">ERA44</t>
  </si>
  <si>
    <t xml:space="preserve">ERA45</t>
  </si>
  <si>
    <t xml:space="preserve">ERA46</t>
  </si>
  <si>
    <t xml:space="preserve">ERA47</t>
  </si>
  <si>
    <t xml:space="preserve">ERA48</t>
  </si>
  <si>
    <t xml:space="preserve">ERA49</t>
  </si>
  <si>
    <t xml:space="preserve">ERA50</t>
  </si>
  <si>
    <t xml:space="preserve">Des Cultures (Parc Éolien)</t>
  </si>
  <si>
    <t xml:space="preserve">DCE1</t>
  </si>
  <si>
    <t xml:space="preserve">E138-4.2</t>
  </si>
  <si>
    <t xml:space="preserve">Turbine derated from 4.20 MW</t>
  </si>
  <si>
    <t xml:space="preserve">[135], [136], [137], [744]</t>
  </si>
  <si>
    <t xml:space="preserve">DCE2</t>
  </si>
  <si>
    <t xml:space="preserve">DCE3</t>
  </si>
  <si>
    <t xml:space="preserve">DCE4</t>
  </si>
  <si>
    <t xml:space="preserve">DCE5</t>
  </si>
  <si>
    <t xml:space="preserve">DCE6</t>
  </si>
  <si>
    <t xml:space="preserve">Des Moulins I</t>
  </si>
  <si>
    <t xml:space="preserve">DMO1</t>
  </si>
  <si>
    <t xml:space="preserve">[138]</t>
  </si>
  <si>
    <t xml:space="preserve">DMO2</t>
  </si>
  <si>
    <t xml:space="preserve">DMO3</t>
  </si>
  <si>
    <t xml:space="preserve">DMO4</t>
  </si>
  <si>
    <t xml:space="preserve">DMO5</t>
  </si>
  <si>
    <t xml:space="preserve">DMO6</t>
  </si>
  <si>
    <t xml:space="preserve">DMO7</t>
  </si>
  <si>
    <t xml:space="preserve">DMO8</t>
  </si>
  <si>
    <t xml:space="preserve">DMO9</t>
  </si>
  <si>
    <t xml:space="preserve">DMO10</t>
  </si>
  <si>
    <t xml:space="preserve">DMO11</t>
  </si>
  <si>
    <t xml:space="preserve">DMO12</t>
  </si>
  <si>
    <t xml:space="preserve">DMO13</t>
  </si>
  <si>
    <t xml:space="preserve">DMO14</t>
  </si>
  <si>
    <t xml:space="preserve">DMO15</t>
  </si>
  <si>
    <t xml:space="preserve">DMO16</t>
  </si>
  <si>
    <t xml:space="preserve">DMO17</t>
  </si>
  <si>
    <t xml:space="preserve">DMO18</t>
  </si>
  <si>
    <t xml:space="preserve">DMO19</t>
  </si>
  <si>
    <t xml:space="preserve">DMO20</t>
  </si>
  <si>
    <t xml:space="preserve">DMO21</t>
  </si>
  <si>
    <t xml:space="preserve">DMO22</t>
  </si>
  <si>
    <t xml:space="preserve">DMO23</t>
  </si>
  <si>
    <t xml:space="preserve">DMO24</t>
  </si>
  <si>
    <t xml:space="preserve">DMO25</t>
  </si>
  <si>
    <t xml:space="preserve">DMO26</t>
  </si>
  <si>
    <t xml:space="preserve">DMO27</t>
  </si>
  <si>
    <t xml:space="preserve">DMO28</t>
  </si>
  <si>
    <t xml:space="preserve">DMO29</t>
  </si>
  <si>
    <t xml:space="preserve">DMO30</t>
  </si>
  <si>
    <t xml:space="preserve">DMO31</t>
  </si>
  <si>
    <t xml:space="preserve">DMO32</t>
  </si>
  <si>
    <t xml:space="preserve">DMO33</t>
  </si>
  <si>
    <t xml:space="preserve">DMO34</t>
  </si>
  <si>
    <t xml:space="preserve">DMO35</t>
  </si>
  <si>
    <t xml:space="preserve">DMO36</t>
  </si>
  <si>
    <t xml:space="preserve">DMO37</t>
  </si>
  <si>
    <t xml:space="preserve">DMO38</t>
  </si>
  <si>
    <t xml:space="preserve">DMO39</t>
  </si>
  <si>
    <t xml:space="preserve">DMO40</t>
  </si>
  <si>
    <t xml:space="preserve">DMO41</t>
  </si>
  <si>
    <t xml:space="preserve">DMO42</t>
  </si>
  <si>
    <t xml:space="preserve">DMO43</t>
  </si>
  <si>
    <t xml:space="preserve">DMO44</t>
  </si>
  <si>
    <t xml:space="preserve">DMO45</t>
  </si>
  <si>
    <t xml:space="preserve">DMO46</t>
  </si>
  <si>
    <t xml:space="preserve">DMO47</t>
  </si>
  <si>
    <t xml:space="preserve">DMO48</t>
  </si>
  <si>
    <t xml:space="preserve">DMO49</t>
  </si>
  <si>
    <t xml:space="preserve">DMO50</t>
  </si>
  <si>
    <t xml:space="preserve">DMO51</t>
  </si>
  <si>
    <t xml:space="preserve">DMO52</t>
  </si>
  <si>
    <t xml:space="preserve">DMO53</t>
  </si>
  <si>
    <t xml:space="preserve">DMO54</t>
  </si>
  <si>
    <t xml:space="preserve">DMO55</t>
  </si>
  <si>
    <t xml:space="preserve">DMO56</t>
  </si>
  <si>
    <t xml:space="preserve">DMO57</t>
  </si>
  <si>
    <t xml:space="preserve">DMO58</t>
  </si>
  <si>
    <t xml:space="preserve">DMO59</t>
  </si>
  <si>
    <t xml:space="preserve">Des Moulins II</t>
  </si>
  <si>
    <t xml:space="preserve">DMO60</t>
  </si>
  <si>
    <t xml:space="preserve">DMO61</t>
  </si>
  <si>
    <t xml:space="preserve">DMO62</t>
  </si>
  <si>
    <t xml:space="preserve">DMO63</t>
  </si>
  <si>
    <t xml:space="preserve">DMO64</t>
  </si>
  <si>
    <t xml:space="preserve">DMO65</t>
  </si>
  <si>
    <t xml:space="preserve">DMO66</t>
  </si>
  <si>
    <t xml:space="preserve">DMO67</t>
  </si>
  <si>
    <t xml:space="preserve">DMO68</t>
  </si>
  <si>
    <t xml:space="preserve">Frampton</t>
  </si>
  <si>
    <t xml:space="preserve">FRM1</t>
  </si>
  <si>
    <t xml:space="preserve">[177], [178], [179]</t>
  </si>
  <si>
    <t xml:space="preserve">FRM2</t>
  </si>
  <si>
    <t xml:space="preserve">FRM3</t>
  </si>
  <si>
    <t xml:space="preserve">FRM4</t>
  </si>
  <si>
    <t xml:space="preserve">FRM5</t>
  </si>
  <si>
    <t xml:space="preserve">FRM6</t>
  </si>
  <si>
    <t xml:space="preserve">FRM7</t>
  </si>
  <si>
    <t xml:space="preserve">FRM8</t>
  </si>
  <si>
    <t xml:space="preserve">FRM9</t>
  </si>
  <si>
    <t xml:space="preserve">FRM10</t>
  </si>
  <si>
    <t xml:space="preserve">FRM11</t>
  </si>
  <si>
    <t xml:space="preserve">FRM12</t>
  </si>
  <si>
    <t xml:space="preserve">Gros-Morne</t>
  </si>
  <si>
    <t xml:space="preserve">GRM1</t>
  </si>
  <si>
    <t xml:space="preserve">2011/2012</t>
  </si>
  <si>
    <t xml:space="preserve">[226], [227], [228], [229], [230], [231]</t>
  </si>
  <si>
    <t xml:space="preserve">GRM2</t>
  </si>
  <si>
    <t xml:space="preserve">GRM3</t>
  </si>
  <si>
    <t xml:space="preserve">GRM4</t>
  </si>
  <si>
    <t xml:space="preserve">GRM5</t>
  </si>
  <si>
    <t xml:space="preserve">GRM6</t>
  </si>
  <si>
    <t xml:space="preserve">GRM7</t>
  </si>
  <si>
    <t xml:space="preserve">GRM8</t>
  </si>
  <si>
    <t xml:space="preserve">GRM9</t>
  </si>
  <si>
    <t xml:space="preserve">GRM10</t>
  </si>
  <si>
    <t xml:space="preserve">GRM11</t>
  </si>
  <si>
    <t xml:space="preserve">GRM12</t>
  </si>
  <si>
    <t xml:space="preserve">GRM13</t>
  </si>
  <si>
    <t xml:space="preserve">GRM14</t>
  </si>
  <si>
    <t xml:space="preserve">GRM15</t>
  </si>
  <si>
    <t xml:space="preserve">GRM16</t>
  </si>
  <si>
    <t xml:space="preserve">GRM17</t>
  </si>
  <si>
    <t xml:space="preserve">GRM18</t>
  </si>
  <si>
    <t xml:space="preserve">GRM19</t>
  </si>
  <si>
    <t xml:space="preserve">GRM20</t>
  </si>
  <si>
    <t xml:space="preserve">GRM21</t>
  </si>
  <si>
    <t xml:space="preserve">GRM22</t>
  </si>
  <si>
    <t xml:space="preserve">GRM23</t>
  </si>
  <si>
    <t xml:space="preserve">GRM24</t>
  </si>
  <si>
    <t xml:space="preserve">GRM25</t>
  </si>
  <si>
    <t xml:space="preserve">GRM26</t>
  </si>
  <si>
    <t xml:space="preserve">GRM27</t>
  </si>
  <si>
    <t xml:space="preserve">GRM28</t>
  </si>
  <si>
    <t xml:space="preserve">GRM29</t>
  </si>
  <si>
    <t xml:space="preserve">GRM30</t>
  </si>
  <si>
    <t xml:space="preserve">GRM31</t>
  </si>
  <si>
    <t xml:space="preserve">GRM32</t>
  </si>
  <si>
    <t xml:space="preserve">GRM33</t>
  </si>
  <si>
    <t xml:space="preserve">GRM34</t>
  </si>
  <si>
    <t xml:space="preserve">GRM35</t>
  </si>
  <si>
    <t xml:space="preserve">GRM36</t>
  </si>
  <si>
    <t xml:space="preserve">GRM37</t>
  </si>
  <si>
    <t xml:space="preserve">GRM38</t>
  </si>
  <si>
    <t xml:space="preserve">GRM39</t>
  </si>
  <si>
    <t xml:space="preserve">GRM40</t>
  </si>
  <si>
    <t xml:space="preserve">GRM41</t>
  </si>
  <si>
    <t xml:space="preserve">GRM42</t>
  </si>
  <si>
    <t xml:space="preserve">GRM43</t>
  </si>
  <si>
    <t xml:space="preserve">GRM44</t>
  </si>
  <si>
    <t xml:space="preserve">GRM45</t>
  </si>
  <si>
    <t xml:space="preserve">GRM46</t>
  </si>
  <si>
    <t xml:space="preserve">GRM47</t>
  </si>
  <si>
    <t xml:space="preserve">GRM48</t>
  </si>
  <si>
    <t xml:space="preserve">GRM49</t>
  </si>
  <si>
    <t xml:space="preserve">GRM50</t>
  </si>
  <si>
    <t xml:space="preserve">GRM51</t>
  </si>
  <si>
    <t xml:space="preserve">GRM52</t>
  </si>
  <si>
    <t xml:space="preserve">GRM53</t>
  </si>
  <si>
    <t xml:space="preserve">GRM54</t>
  </si>
  <si>
    <t xml:space="preserve">GRM55</t>
  </si>
  <si>
    <t xml:space="preserve">GRM56</t>
  </si>
  <si>
    <t xml:space="preserve">GRM57</t>
  </si>
  <si>
    <t xml:space="preserve">GRM58</t>
  </si>
  <si>
    <t xml:space="preserve">GRM59</t>
  </si>
  <si>
    <t xml:space="preserve">GRM60</t>
  </si>
  <si>
    <t xml:space="preserve">GRM61</t>
  </si>
  <si>
    <t xml:space="preserve">GRM62</t>
  </si>
  <si>
    <t xml:space="preserve">GRM63</t>
  </si>
  <si>
    <t xml:space="preserve">GRM64</t>
  </si>
  <si>
    <t xml:space="preserve">GRM65</t>
  </si>
  <si>
    <t xml:space="preserve">GRM66</t>
  </si>
  <si>
    <t xml:space="preserve">GRM67</t>
  </si>
  <si>
    <t xml:space="preserve">GRM68</t>
  </si>
  <si>
    <t xml:space="preserve">GRM69</t>
  </si>
  <si>
    <t xml:space="preserve">GRM70</t>
  </si>
  <si>
    <t xml:space="preserve">GRM71</t>
  </si>
  <si>
    <t xml:space="preserve">GRM72</t>
  </si>
  <si>
    <t xml:space="preserve">GRM73</t>
  </si>
  <si>
    <t xml:space="preserve">GRM74</t>
  </si>
  <si>
    <t xml:space="preserve">GRM75</t>
  </si>
  <si>
    <t xml:space="preserve">GRM76</t>
  </si>
  <si>
    <t xml:space="preserve">GRM77</t>
  </si>
  <si>
    <t xml:space="preserve">GRM78</t>
  </si>
  <si>
    <t xml:space="preserve">GRM79</t>
  </si>
  <si>
    <t xml:space="preserve">GRM80</t>
  </si>
  <si>
    <t xml:space="preserve">GRM81</t>
  </si>
  <si>
    <t xml:space="preserve">GRM82</t>
  </si>
  <si>
    <t xml:space="preserve">GRM83</t>
  </si>
  <si>
    <t xml:space="preserve">GRM84</t>
  </si>
  <si>
    <t xml:space="preserve">GRM85</t>
  </si>
  <si>
    <t xml:space="preserve">GRM86</t>
  </si>
  <si>
    <t xml:space="preserve">GRM87</t>
  </si>
  <si>
    <t xml:space="preserve">GRM88</t>
  </si>
  <si>
    <t xml:space="preserve">GRM89</t>
  </si>
  <si>
    <t xml:space="preserve">GRM90</t>
  </si>
  <si>
    <t xml:space="preserve">GRM91</t>
  </si>
  <si>
    <t xml:space="preserve">GRM92</t>
  </si>
  <si>
    <t xml:space="preserve">GRM93</t>
  </si>
  <si>
    <t xml:space="preserve">GRM94</t>
  </si>
  <si>
    <t xml:space="preserve">GRM95</t>
  </si>
  <si>
    <t xml:space="preserve">GRM96</t>
  </si>
  <si>
    <t xml:space="preserve">GRM97</t>
  </si>
  <si>
    <t xml:space="preserve">GRM98</t>
  </si>
  <si>
    <t xml:space="preserve">GRM99</t>
  </si>
  <si>
    <t xml:space="preserve">GRM100</t>
  </si>
  <si>
    <t xml:space="preserve">GRM101</t>
  </si>
  <si>
    <t xml:space="preserve">GRM102</t>
  </si>
  <si>
    <t xml:space="preserve">GRM103</t>
  </si>
  <si>
    <t xml:space="preserve">GRM104</t>
  </si>
  <si>
    <t xml:space="preserve">GRM105</t>
  </si>
  <si>
    <t xml:space="preserve">GRM106</t>
  </si>
  <si>
    <t xml:space="preserve">GRM107</t>
  </si>
  <si>
    <t xml:space="preserve">GRM108</t>
  </si>
  <si>
    <t xml:space="preserve">GRM109</t>
  </si>
  <si>
    <t xml:space="preserve">GRM110</t>
  </si>
  <si>
    <t xml:space="preserve">GRM111</t>
  </si>
  <si>
    <t xml:space="preserve">GRM112</t>
  </si>
  <si>
    <t xml:space="preserve">GRM113</t>
  </si>
  <si>
    <t xml:space="preserve">GRM114</t>
  </si>
  <si>
    <t xml:space="preserve">GRM115</t>
  </si>
  <si>
    <t xml:space="preserve">GRM116</t>
  </si>
  <si>
    <t xml:space="preserve">GRM117</t>
  </si>
  <si>
    <t xml:space="preserve">GRM118</t>
  </si>
  <si>
    <t xml:space="preserve">GRM119</t>
  </si>
  <si>
    <t xml:space="preserve">GRM120</t>
  </si>
  <si>
    <t xml:space="preserve">GRM121</t>
  </si>
  <si>
    <t xml:space="preserve">GRM122</t>
  </si>
  <si>
    <t xml:space="preserve">GRM123</t>
  </si>
  <si>
    <t xml:space="preserve">GRM124</t>
  </si>
  <si>
    <t xml:space="preserve">GRM125</t>
  </si>
  <si>
    <t xml:space="preserve">GRM126</t>
  </si>
  <si>
    <t xml:space="preserve">GRM127</t>
  </si>
  <si>
    <t xml:space="preserve">GRM128</t>
  </si>
  <si>
    <t xml:space="preserve">GRM129</t>
  </si>
  <si>
    <t xml:space="preserve">GRM130</t>
  </si>
  <si>
    <t xml:space="preserve">GRM131</t>
  </si>
  <si>
    <t xml:space="preserve">GRM132</t>
  </si>
  <si>
    <t xml:space="preserve">GRM133</t>
  </si>
  <si>
    <t xml:space="preserve">GRM134</t>
  </si>
  <si>
    <t xml:space="preserve">GRM135</t>
  </si>
  <si>
    <t xml:space="preserve">GRM136</t>
  </si>
  <si>
    <t xml:space="preserve">GRM137</t>
  </si>
  <si>
    <t xml:space="preserve">GRM138</t>
  </si>
  <si>
    <t xml:space="preserve">GRM139</t>
  </si>
  <si>
    <t xml:space="preserve">GRM140</t>
  </si>
  <si>
    <t xml:space="preserve">GRM141</t>
  </si>
  <si>
    <t xml:space="preserve">Jardin d'Éole (Saint-Ulric Saint-Léandre)</t>
  </si>
  <si>
    <t xml:space="preserve">SUL1</t>
  </si>
  <si>
    <t xml:space="preserve">[272], [273], [274], [275], [276]</t>
  </si>
  <si>
    <t xml:space="preserve">SUL2</t>
  </si>
  <si>
    <t xml:space="preserve">SUL3</t>
  </si>
  <si>
    <t xml:space="preserve">SUL4</t>
  </si>
  <si>
    <t xml:space="preserve">SUL5</t>
  </si>
  <si>
    <t xml:space="preserve">SUL6</t>
  </si>
  <si>
    <t xml:space="preserve">SUL7</t>
  </si>
  <si>
    <t xml:space="preserve">SUL8</t>
  </si>
  <si>
    <t xml:space="preserve">SUL9</t>
  </si>
  <si>
    <t xml:space="preserve">SUL10</t>
  </si>
  <si>
    <t xml:space="preserve">SUL11</t>
  </si>
  <si>
    <t xml:space="preserve">SUL12</t>
  </si>
  <si>
    <t xml:space="preserve">SUL13</t>
  </si>
  <si>
    <t xml:space="preserve">SUL14</t>
  </si>
  <si>
    <t xml:space="preserve">SUL15</t>
  </si>
  <si>
    <t xml:space="preserve">SUL16</t>
  </si>
  <si>
    <t xml:space="preserve">SUL17</t>
  </si>
  <si>
    <t xml:space="preserve">SUL18</t>
  </si>
  <si>
    <t xml:space="preserve">SUL19</t>
  </si>
  <si>
    <t xml:space="preserve">SUL20</t>
  </si>
  <si>
    <t xml:space="preserve">SUL21</t>
  </si>
  <si>
    <t xml:space="preserve">SUL22</t>
  </si>
  <si>
    <t xml:space="preserve">SUL23</t>
  </si>
  <si>
    <t xml:space="preserve">SUL24</t>
  </si>
  <si>
    <t xml:space="preserve">SUL25</t>
  </si>
  <si>
    <t xml:space="preserve">SUL26</t>
  </si>
  <si>
    <t xml:space="preserve">SUL27</t>
  </si>
  <si>
    <t xml:space="preserve">SUL28</t>
  </si>
  <si>
    <t xml:space="preserve">SUL29</t>
  </si>
  <si>
    <t xml:space="preserve">SUL30</t>
  </si>
  <si>
    <t xml:space="preserve">SUL31</t>
  </si>
  <si>
    <t xml:space="preserve">SUL32</t>
  </si>
  <si>
    <t xml:space="preserve">SUL33</t>
  </si>
  <si>
    <t xml:space="preserve">SUL34</t>
  </si>
  <si>
    <t xml:space="preserve">SUL35</t>
  </si>
  <si>
    <t xml:space="preserve">SUL36</t>
  </si>
  <si>
    <t xml:space="preserve">SUL37</t>
  </si>
  <si>
    <t xml:space="preserve">SUL38</t>
  </si>
  <si>
    <t xml:space="preserve">SUL39</t>
  </si>
  <si>
    <t xml:space="preserve">SUL40</t>
  </si>
  <si>
    <t xml:space="preserve">SUL41</t>
  </si>
  <si>
    <t xml:space="preserve">SUL42</t>
  </si>
  <si>
    <t xml:space="preserve">SUL43</t>
  </si>
  <si>
    <t xml:space="preserve">SUL44</t>
  </si>
  <si>
    <t xml:space="preserve">SUL45</t>
  </si>
  <si>
    <t xml:space="preserve">SUL46</t>
  </si>
  <si>
    <t xml:space="preserve">SUL47</t>
  </si>
  <si>
    <t xml:space="preserve">SUL48</t>
  </si>
  <si>
    <t xml:space="preserve">SUL49</t>
  </si>
  <si>
    <t xml:space="preserve">SUL50</t>
  </si>
  <si>
    <t xml:space="preserve">SUL51</t>
  </si>
  <si>
    <t xml:space="preserve">SUL52</t>
  </si>
  <si>
    <t xml:space="preserve">SUL53</t>
  </si>
  <si>
    <t xml:space="preserve">SUL54</t>
  </si>
  <si>
    <t xml:space="preserve">SUL55</t>
  </si>
  <si>
    <t xml:space="preserve">SUL56</t>
  </si>
  <si>
    <t xml:space="preserve">SUL57</t>
  </si>
  <si>
    <t xml:space="preserve">SUL58</t>
  </si>
  <si>
    <t xml:space="preserve">SUL59</t>
  </si>
  <si>
    <t xml:space="preserve">SUL60</t>
  </si>
  <si>
    <t xml:space="preserve">SUL61</t>
  </si>
  <si>
    <t xml:space="preserve">SUL62</t>
  </si>
  <si>
    <t xml:space="preserve">SUL63</t>
  </si>
  <si>
    <t xml:space="preserve">SUL64</t>
  </si>
  <si>
    <t xml:space="preserve">SUL65</t>
  </si>
  <si>
    <t xml:space="preserve">SUL66</t>
  </si>
  <si>
    <t xml:space="preserve">SUL67</t>
  </si>
  <si>
    <t xml:space="preserve">SUL68</t>
  </si>
  <si>
    <t xml:space="preserve">SUL69</t>
  </si>
  <si>
    <t xml:space="preserve">SUL70</t>
  </si>
  <si>
    <t xml:space="preserve">SUL71</t>
  </si>
  <si>
    <t xml:space="preserve">SUL72</t>
  </si>
  <si>
    <t xml:space="preserve">SUL73</t>
  </si>
  <si>
    <t xml:space="preserve">SUL74</t>
  </si>
  <si>
    <t xml:space="preserve">SUL75</t>
  </si>
  <si>
    <t xml:space="preserve">SUL76</t>
  </si>
  <si>
    <t xml:space="preserve">SUL77</t>
  </si>
  <si>
    <t xml:space="preserve">SUL78</t>
  </si>
  <si>
    <t xml:space="preserve">SUL79</t>
  </si>
  <si>
    <t xml:space="preserve">SUL80</t>
  </si>
  <si>
    <t xml:space="preserve">SUL81</t>
  </si>
  <si>
    <t xml:space="preserve">SUL82</t>
  </si>
  <si>
    <t xml:space="preserve">SUL83</t>
  </si>
  <si>
    <t xml:space="preserve">SUL84</t>
  </si>
  <si>
    <t xml:space="preserve">SUL85</t>
  </si>
  <si>
    <t xml:space="preserve">La Dune-du-Nord aux Iles-de-la-Madeleine</t>
  </si>
  <si>
    <t xml:space="preserve">LDM1</t>
  </si>
  <si>
    <t xml:space="preserve">Turbine derated from 4 MW</t>
  </si>
  <si>
    <t xml:space="preserve">[305], [306], [307], [308]</t>
  </si>
  <si>
    <t xml:space="preserve">LDM2</t>
  </si>
  <si>
    <t xml:space="preserve">La Mitis</t>
  </si>
  <si>
    <t xml:space="preserve">LMT1</t>
  </si>
  <si>
    <t xml:space="preserve">[312], [313], [784]</t>
  </si>
  <si>
    <t xml:space="preserve">LMT2</t>
  </si>
  <si>
    <t xml:space="preserve">LMT3</t>
  </si>
  <si>
    <t xml:space="preserve">LMT4</t>
  </si>
  <si>
    <t xml:space="preserve">LMT5</t>
  </si>
  <si>
    <t xml:space="preserve">LMT6</t>
  </si>
  <si>
    <t xml:space="preserve">LMT7</t>
  </si>
  <si>
    <t xml:space="preserve">LMT8</t>
  </si>
  <si>
    <t xml:space="preserve">LMT9</t>
  </si>
  <si>
    <t xml:space="preserve">LMT10</t>
  </si>
  <si>
    <t xml:space="preserve">LMT11</t>
  </si>
  <si>
    <t xml:space="preserve">LMT12</t>
  </si>
  <si>
    <t xml:space="preserve">Lac Alfred</t>
  </si>
  <si>
    <t xml:space="preserve">LAA1</t>
  </si>
  <si>
    <t xml:space="preserve">[314], [315], [316], [317], [318]</t>
  </si>
  <si>
    <t xml:space="preserve">LAA2</t>
  </si>
  <si>
    <t xml:space="preserve">LAA3</t>
  </si>
  <si>
    <t xml:space="preserve">LAA4</t>
  </si>
  <si>
    <t xml:space="preserve">LAA5</t>
  </si>
  <si>
    <t xml:space="preserve">LAA6</t>
  </si>
  <si>
    <t xml:space="preserve">LAA7</t>
  </si>
  <si>
    <t xml:space="preserve">MM82</t>
  </si>
  <si>
    <t xml:space="preserve">LAA8</t>
  </si>
  <si>
    <t xml:space="preserve">LAA9</t>
  </si>
  <si>
    <t xml:space="preserve">LAA10</t>
  </si>
  <si>
    <t xml:space="preserve">LAA11</t>
  </si>
  <si>
    <t xml:space="preserve">LAA12</t>
  </si>
  <si>
    <t xml:space="preserve">LAA13</t>
  </si>
  <si>
    <t xml:space="preserve">LAA14</t>
  </si>
  <si>
    <t xml:space="preserve">LAA15</t>
  </si>
  <si>
    <t xml:space="preserve">LAA16</t>
  </si>
  <si>
    <t xml:space="preserve">LAA17</t>
  </si>
  <si>
    <t xml:space="preserve">LAA18</t>
  </si>
  <si>
    <t xml:space="preserve">LAA19</t>
  </si>
  <si>
    <t xml:space="preserve">LAA20</t>
  </si>
  <si>
    <t xml:space="preserve">LAA21</t>
  </si>
  <si>
    <t xml:space="preserve">LAA22</t>
  </si>
  <si>
    <t xml:space="preserve">LAA23</t>
  </si>
  <si>
    <t xml:space="preserve">LAA24</t>
  </si>
  <si>
    <t xml:space="preserve">LAA25</t>
  </si>
  <si>
    <t xml:space="preserve">LAA26</t>
  </si>
  <si>
    <t xml:space="preserve">LAA27</t>
  </si>
  <si>
    <t xml:space="preserve">LAA28</t>
  </si>
  <si>
    <t xml:space="preserve">LAA29</t>
  </si>
  <si>
    <t xml:space="preserve">LAA30</t>
  </si>
  <si>
    <t xml:space="preserve">LAA31</t>
  </si>
  <si>
    <t xml:space="preserve">LAA32</t>
  </si>
  <si>
    <t xml:space="preserve">LAA33</t>
  </si>
  <si>
    <t xml:space="preserve">LAA34</t>
  </si>
  <si>
    <t xml:space="preserve">LAA35</t>
  </si>
  <si>
    <t xml:space="preserve">LAA36</t>
  </si>
  <si>
    <t xml:space="preserve">LAA37</t>
  </si>
  <si>
    <t xml:space="preserve">LAA38</t>
  </si>
  <si>
    <t xml:space="preserve">LAA39</t>
  </si>
  <si>
    <t xml:space="preserve">LAA40</t>
  </si>
  <si>
    <t xml:space="preserve">LAA41</t>
  </si>
  <si>
    <t xml:space="preserve">LAA42</t>
  </si>
  <si>
    <t xml:space="preserve">LAA43</t>
  </si>
  <si>
    <t xml:space="preserve">LAA44</t>
  </si>
  <si>
    <t xml:space="preserve">LAA45</t>
  </si>
  <si>
    <t xml:space="preserve">LAA46</t>
  </si>
  <si>
    <t xml:space="preserve">LAA47</t>
  </si>
  <si>
    <t xml:space="preserve">LAA48</t>
  </si>
  <si>
    <t xml:space="preserve">LAA49</t>
  </si>
  <si>
    <t xml:space="preserve">LAA50</t>
  </si>
  <si>
    <t xml:space="preserve">LAA51</t>
  </si>
  <si>
    <t xml:space="preserve">LAA52</t>
  </si>
  <si>
    <t xml:space="preserve">LAA53</t>
  </si>
  <si>
    <t xml:space="preserve">LAA54</t>
  </si>
  <si>
    <t xml:space="preserve">LAA55</t>
  </si>
  <si>
    <t xml:space="preserve">LAA56</t>
  </si>
  <si>
    <t xml:space="preserve">LAA57</t>
  </si>
  <si>
    <t xml:space="preserve">LAA58</t>
  </si>
  <si>
    <t xml:space="preserve">LAA59</t>
  </si>
  <si>
    <t xml:space="preserve">LAA60</t>
  </si>
  <si>
    <t xml:space="preserve">LAA61</t>
  </si>
  <si>
    <t xml:space="preserve">LAA62</t>
  </si>
  <si>
    <t xml:space="preserve">LAA63</t>
  </si>
  <si>
    <t xml:space="preserve">LAA64</t>
  </si>
  <si>
    <t xml:space="preserve">LAA65</t>
  </si>
  <si>
    <t xml:space="preserve">LAA66</t>
  </si>
  <si>
    <t xml:space="preserve">LAA67</t>
  </si>
  <si>
    <t xml:space="preserve">LAA68</t>
  </si>
  <si>
    <t xml:space="preserve">LAA69</t>
  </si>
  <si>
    <t xml:space="preserve">LAA70</t>
  </si>
  <si>
    <t xml:space="preserve">LAA71</t>
  </si>
  <si>
    <t xml:space="preserve">LAA72</t>
  </si>
  <si>
    <t xml:space="preserve">LAA73</t>
  </si>
  <si>
    <t xml:space="preserve">LAA74</t>
  </si>
  <si>
    <t xml:space="preserve">LAA75</t>
  </si>
  <si>
    <t xml:space="preserve">LAA76</t>
  </si>
  <si>
    <t xml:space="preserve">LAA77</t>
  </si>
  <si>
    <t xml:space="preserve">LAA78</t>
  </si>
  <si>
    <t xml:space="preserve">LAA79</t>
  </si>
  <si>
    <t xml:space="preserve">LAA80</t>
  </si>
  <si>
    <t xml:space="preserve">LAA81</t>
  </si>
  <si>
    <t xml:space="preserve">LAA82</t>
  </si>
  <si>
    <t xml:space="preserve">LAA83</t>
  </si>
  <si>
    <t xml:space="preserve">LAA84</t>
  </si>
  <si>
    <t xml:space="preserve">LAA85</t>
  </si>
  <si>
    <t xml:space="preserve">LAA86</t>
  </si>
  <si>
    <t xml:space="preserve">LAA87</t>
  </si>
  <si>
    <t xml:space="preserve">LAA88</t>
  </si>
  <si>
    <t xml:space="preserve">LAA89</t>
  </si>
  <si>
    <t xml:space="preserve">LAA90</t>
  </si>
  <si>
    <t xml:space="preserve">LAA91</t>
  </si>
  <si>
    <t xml:space="preserve">LAA92</t>
  </si>
  <si>
    <t xml:space="preserve">LAA93</t>
  </si>
  <si>
    <t xml:space="preserve">LAA94</t>
  </si>
  <si>
    <t xml:space="preserve">LAA95</t>
  </si>
  <si>
    <t xml:space="preserve">LAA96</t>
  </si>
  <si>
    <t xml:space="preserve">LAA97</t>
  </si>
  <si>
    <t xml:space="preserve">LAA98</t>
  </si>
  <si>
    <t xml:space="preserve">LAA99</t>
  </si>
  <si>
    <t xml:space="preserve">LAA100</t>
  </si>
  <si>
    <t xml:space="preserve">LAA101</t>
  </si>
  <si>
    <t xml:space="preserve">LAA102</t>
  </si>
  <si>
    <t xml:space="preserve">LAA103</t>
  </si>
  <si>
    <t xml:space="preserve">LAA104</t>
  </si>
  <si>
    <t xml:space="preserve">LAA105</t>
  </si>
  <si>
    <t xml:space="preserve">LAA106</t>
  </si>
  <si>
    <t xml:space="preserve">LAA107</t>
  </si>
  <si>
    <t xml:space="preserve">LAA108</t>
  </si>
  <si>
    <t xml:space="preserve">LAA109</t>
  </si>
  <si>
    <t xml:space="preserve">LAA110</t>
  </si>
  <si>
    <t xml:space="preserve">LAA111</t>
  </si>
  <si>
    <t xml:space="preserve">LAA112</t>
  </si>
  <si>
    <t xml:space="preserve">LAA113</t>
  </si>
  <si>
    <t xml:space="preserve">LAA114</t>
  </si>
  <si>
    <t xml:space="preserve">LAA115</t>
  </si>
  <si>
    <t xml:space="preserve">LAA116</t>
  </si>
  <si>
    <t xml:space="preserve">LAA117</t>
  </si>
  <si>
    <t xml:space="preserve">LAA118</t>
  </si>
  <si>
    <t xml:space="preserve">LAA119</t>
  </si>
  <si>
    <t xml:space="preserve">LAA120</t>
  </si>
  <si>
    <t xml:space="preserve">LAA121</t>
  </si>
  <si>
    <t xml:space="preserve">LAA122</t>
  </si>
  <si>
    <t xml:space="preserve">LAA123</t>
  </si>
  <si>
    <t xml:space="preserve">LAA124</t>
  </si>
  <si>
    <t xml:space="preserve">LAA125</t>
  </si>
  <si>
    <t xml:space="preserve">LAA126</t>
  </si>
  <si>
    <t xml:space="preserve">LAA127</t>
  </si>
  <si>
    <t xml:space="preserve">LAA128</t>
  </si>
  <si>
    <t xml:space="preserve">LAA129</t>
  </si>
  <si>
    <t xml:space="preserve">LAA130</t>
  </si>
  <si>
    <t xml:space="preserve">LAA131</t>
  </si>
  <si>
    <t xml:space="preserve">LAA132</t>
  </si>
  <si>
    <t xml:space="preserve">LAA133</t>
  </si>
  <si>
    <t xml:space="preserve">LAA134</t>
  </si>
  <si>
    <t xml:space="preserve">LAA135</t>
  </si>
  <si>
    <t xml:space="preserve">LAA136</t>
  </si>
  <si>
    <t xml:space="preserve">LAA137</t>
  </si>
  <si>
    <t xml:space="preserve">LAA138</t>
  </si>
  <si>
    <t xml:space="preserve">LAA139</t>
  </si>
  <si>
    <t xml:space="preserve">LAA140</t>
  </si>
  <si>
    <t xml:space="preserve">LAA141</t>
  </si>
  <si>
    <t xml:space="preserve">LAA142</t>
  </si>
  <si>
    <t xml:space="preserve">LAA143</t>
  </si>
  <si>
    <t xml:space="preserve">LAA144</t>
  </si>
  <si>
    <t xml:space="preserve">LAA145</t>
  </si>
  <si>
    <t xml:space="preserve">LAA146</t>
  </si>
  <si>
    <t xml:space="preserve">LAA147</t>
  </si>
  <si>
    <t xml:space="preserve">LAA148</t>
  </si>
  <si>
    <t xml:space="preserve">LAA149</t>
  </si>
  <si>
    <t xml:space="preserve">LAA150</t>
  </si>
  <si>
    <t xml:space="preserve">L'Anse-à-Valleau</t>
  </si>
  <si>
    <t xml:space="preserve">AAV1</t>
  </si>
  <si>
    <t xml:space="preserve">[323], [324], [325], [326], [327], [328]</t>
  </si>
  <si>
    <t xml:space="preserve">AAV2</t>
  </si>
  <si>
    <t xml:space="preserve">AAV3</t>
  </si>
  <si>
    <t xml:space="preserve">AAV4</t>
  </si>
  <si>
    <t xml:space="preserve">AAV5</t>
  </si>
  <si>
    <t xml:space="preserve">AAV6</t>
  </si>
  <si>
    <t xml:space="preserve">AAV7</t>
  </si>
  <si>
    <t xml:space="preserve">AAV8</t>
  </si>
  <si>
    <t xml:space="preserve">AAV9</t>
  </si>
  <si>
    <t xml:space="preserve">AAV10</t>
  </si>
  <si>
    <t xml:space="preserve">AAV11</t>
  </si>
  <si>
    <t xml:space="preserve">AAV12</t>
  </si>
  <si>
    <t xml:space="preserve">AAV13</t>
  </si>
  <si>
    <t xml:space="preserve">AAV14</t>
  </si>
  <si>
    <t xml:space="preserve">AAV15</t>
  </si>
  <si>
    <t xml:space="preserve">AAV16</t>
  </si>
  <si>
    <t xml:space="preserve">AAV17</t>
  </si>
  <si>
    <t xml:space="preserve">AAV18</t>
  </si>
  <si>
    <t xml:space="preserve">AAV19</t>
  </si>
  <si>
    <t xml:space="preserve">AAV20</t>
  </si>
  <si>
    <t xml:space="preserve">AAV21</t>
  </si>
  <si>
    <t xml:space="preserve">AAV22</t>
  </si>
  <si>
    <t xml:space="preserve">AAV23</t>
  </si>
  <si>
    <t xml:space="preserve">AAV24</t>
  </si>
  <si>
    <t xml:space="preserve">AAV25</t>
  </si>
  <si>
    <t xml:space="preserve">AAV26</t>
  </si>
  <si>
    <t xml:space="preserve">AAV27</t>
  </si>
  <si>
    <t xml:space="preserve">AAV28</t>
  </si>
  <si>
    <t xml:space="preserve">AAV29</t>
  </si>
  <si>
    <t xml:space="preserve">AAV30</t>
  </si>
  <si>
    <t xml:space="preserve">AAV31</t>
  </si>
  <si>
    <t xml:space="preserve">AAV32</t>
  </si>
  <si>
    <t xml:space="preserve">AAV33</t>
  </si>
  <si>
    <t xml:space="preserve">AAV34</t>
  </si>
  <si>
    <t xml:space="preserve">AAV35</t>
  </si>
  <si>
    <t xml:space="preserve">AAV36</t>
  </si>
  <si>
    <t xml:space="preserve">AAV37</t>
  </si>
  <si>
    <t xml:space="preserve">AAV38</t>
  </si>
  <si>
    <t xml:space="preserve">AAV39</t>
  </si>
  <si>
    <t xml:space="preserve">AAV40</t>
  </si>
  <si>
    <t xml:space="preserve">AAV41</t>
  </si>
  <si>
    <t xml:space="preserve">AAV42</t>
  </si>
  <si>
    <t xml:space="preserve">AAV43</t>
  </si>
  <si>
    <t xml:space="preserve">AAV44</t>
  </si>
  <si>
    <t xml:space="preserve">AAV45</t>
  </si>
  <si>
    <t xml:space="preserve">AAV46</t>
  </si>
  <si>
    <t xml:space="preserve">AAV47</t>
  </si>
  <si>
    <t xml:space="preserve">AAV48</t>
  </si>
  <si>
    <t xml:space="preserve">AAV49</t>
  </si>
  <si>
    <t xml:space="preserve">AAV50</t>
  </si>
  <si>
    <t xml:space="preserve">AAV51</t>
  </si>
  <si>
    <t xml:space="preserve">AAV52</t>
  </si>
  <si>
    <t xml:space="preserve">AAV53</t>
  </si>
  <si>
    <t xml:space="preserve">AAV54</t>
  </si>
  <si>
    <t xml:space="preserve">AAV55</t>
  </si>
  <si>
    <t xml:space="preserve">AAV56</t>
  </si>
  <si>
    <t xml:space="preserve">AAV57</t>
  </si>
  <si>
    <t xml:space="preserve">AAV58</t>
  </si>
  <si>
    <t xml:space="preserve">AAV59</t>
  </si>
  <si>
    <t xml:space="preserve">AAV60</t>
  </si>
  <si>
    <t xml:space="preserve">AAV61</t>
  </si>
  <si>
    <t xml:space="preserve">AAV62</t>
  </si>
  <si>
    <t xml:space="preserve">AAV63</t>
  </si>
  <si>
    <t xml:space="preserve">AAV64</t>
  </si>
  <si>
    <t xml:space="preserve">AAV65</t>
  </si>
  <si>
    <t xml:space="preserve">AAV66</t>
  </si>
  <si>
    <t xml:space="preserve">AAV67</t>
  </si>
  <si>
    <t xml:space="preserve">Le Granit</t>
  </si>
  <si>
    <t xml:space="preserve">LGR1</t>
  </si>
  <si>
    <t xml:space="preserve">[329], [330], [331], [332]</t>
  </si>
  <si>
    <t xml:space="preserve">LGR2</t>
  </si>
  <si>
    <t xml:space="preserve">LGR3</t>
  </si>
  <si>
    <t xml:space="preserve">LGR4</t>
  </si>
  <si>
    <t xml:space="preserve">LGR5</t>
  </si>
  <si>
    <t xml:space="preserve">LGR6</t>
  </si>
  <si>
    <t xml:space="preserve">LGR7</t>
  </si>
  <si>
    <t xml:space="preserve">LGR8</t>
  </si>
  <si>
    <t xml:space="preserve">LGR9</t>
  </si>
  <si>
    <t xml:space="preserve">LGR10</t>
  </si>
  <si>
    <t xml:space="preserve">LGR11</t>
  </si>
  <si>
    <t xml:space="preserve">LGR12</t>
  </si>
  <si>
    <t xml:space="preserve">Le Nordais (Cap-Chat)</t>
  </si>
  <si>
    <t xml:space="preserve">CCE1</t>
  </si>
  <si>
    <t xml:space="preserve">NEG Micon</t>
  </si>
  <si>
    <t xml:space="preserve">NM48/750</t>
  </si>
  <si>
    <t xml:space="preserve">[333], [334], [335], [336], [337]</t>
  </si>
  <si>
    <t xml:space="preserve">CCE2</t>
  </si>
  <si>
    <t xml:space="preserve">CCE3</t>
  </si>
  <si>
    <t xml:space="preserve">CCE4</t>
  </si>
  <si>
    <t xml:space="preserve">CCE5</t>
  </si>
  <si>
    <t xml:space="preserve">CCE6</t>
  </si>
  <si>
    <t xml:space="preserve">CCE7</t>
  </si>
  <si>
    <t xml:space="preserve">CCE8</t>
  </si>
  <si>
    <t xml:space="preserve">CCE9</t>
  </si>
  <si>
    <t xml:space="preserve">CCE10</t>
  </si>
  <si>
    <t xml:space="preserve">CCE11</t>
  </si>
  <si>
    <t xml:space="preserve">CCE12</t>
  </si>
  <si>
    <t xml:space="preserve">CCE13</t>
  </si>
  <si>
    <t xml:space="preserve">CCE14</t>
  </si>
  <si>
    <t xml:space="preserve">CCE15</t>
  </si>
  <si>
    <t xml:space="preserve">CCE16</t>
  </si>
  <si>
    <t xml:space="preserve">CCE17</t>
  </si>
  <si>
    <t xml:space="preserve">CCE18</t>
  </si>
  <si>
    <t xml:space="preserve">CCE19</t>
  </si>
  <si>
    <t xml:space="preserve">CCE20</t>
  </si>
  <si>
    <t xml:space="preserve">CCE21</t>
  </si>
  <si>
    <t xml:space="preserve">CCE22</t>
  </si>
  <si>
    <t xml:space="preserve">CCE23</t>
  </si>
  <si>
    <t xml:space="preserve">CCE24</t>
  </si>
  <si>
    <t xml:space="preserve">CCE25</t>
  </si>
  <si>
    <t xml:space="preserve">CCE26</t>
  </si>
  <si>
    <t xml:space="preserve">CCE27</t>
  </si>
  <si>
    <t xml:space="preserve">CCE28</t>
  </si>
  <si>
    <t xml:space="preserve">CCE29</t>
  </si>
  <si>
    <t xml:space="preserve">CCE30</t>
  </si>
  <si>
    <t xml:space="preserve">CCE31</t>
  </si>
  <si>
    <t xml:space="preserve">CCE32</t>
  </si>
  <si>
    <t xml:space="preserve">CCE33</t>
  </si>
  <si>
    <t xml:space="preserve">CCE34</t>
  </si>
  <si>
    <t xml:space="preserve">CCE35</t>
  </si>
  <si>
    <t xml:space="preserve">CCE36</t>
  </si>
  <si>
    <t xml:space="preserve">CCE37</t>
  </si>
  <si>
    <t xml:space="preserve">CCE38</t>
  </si>
  <si>
    <t xml:space="preserve">CCE39</t>
  </si>
  <si>
    <t xml:space="preserve">CCE40</t>
  </si>
  <si>
    <t xml:space="preserve">CCE41</t>
  </si>
  <si>
    <t xml:space="preserve">CCE42</t>
  </si>
  <si>
    <t xml:space="preserve">CCE43</t>
  </si>
  <si>
    <t xml:space="preserve">CCE44</t>
  </si>
  <si>
    <t xml:space="preserve">CCE45</t>
  </si>
  <si>
    <t xml:space="preserve">CCE46</t>
  </si>
  <si>
    <t xml:space="preserve">CCE47</t>
  </si>
  <si>
    <t xml:space="preserve">CCE48</t>
  </si>
  <si>
    <t xml:space="preserve">CCE49</t>
  </si>
  <si>
    <t xml:space="preserve">CCE50</t>
  </si>
  <si>
    <t xml:space="preserve">CCE51</t>
  </si>
  <si>
    <t xml:space="preserve">CCE52</t>
  </si>
  <si>
    <t xml:space="preserve">CCE53</t>
  </si>
  <si>
    <t xml:space="preserve">CCE54</t>
  </si>
  <si>
    <t xml:space="preserve">CCE55</t>
  </si>
  <si>
    <t xml:space="preserve">CCE56</t>
  </si>
  <si>
    <t xml:space="preserve">CCE57</t>
  </si>
  <si>
    <t xml:space="preserve">CCE58</t>
  </si>
  <si>
    <t xml:space="preserve">CCE59</t>
  </si>
  <si>
    <t xml:space="preserve">CCE60</t>
  </si>
  <si>
    <t xml:space="preserve">CCE61</t>
  </si>
  <si>
    <t xml:space="preserve">CCE62</t>
  </si>
  <si>
    <t xml:space="preserve">CCE63</t>
  </si>
  <si>
    <t xml:space="preserve">CCE64</t>
  </si>
  <si>
    <t xml:space="preserve">CCE65</t>
  </si>
  <si>
    <t xml:space="preserve">CCE66</t>
  </si>
  <si>
    <t xml:space="preserve">CCE67</t>
  </si>
  <si>
    <t xml:space="preserve">CCE68</t>
  </si>
  <si>
    <t xml:space="preserve">CCE69</t>
  </si>
  <si>
    <t xml:space="preserve">CCE70</t>
  </si>
  <si>
    <t xml:space="preserve">CCE71</t>
  </si>
  <si>
    <t xml:space="preserve">CCE72</t>
  </si>
  <si>
    <t xml:space="preserve">CCE73</t>
  </si>
  <si>
    <t xml:space="preserve">CCE74</t>
  </si>
  <si>
    <t xml:space="preserve">CCE75</t>
  </si>
  <si>
    <t xml:space="preserve">Turbine decommissioned, original capacity was 750 kW (total project capacity was 99 MW)</t>
  </si>
  <si>
    <t xml:space="preserve">[333], [334], [335], [336], [337], [904]</t>
  </si>
  <si>
    <t xml:space="preserve">Le Nordais (Matane)</t>
  </si>
  <si>
    <t xml:space="preserve">MNE1</t>
  </si>
  <si>
    <t xml:space="preserve">MNE2</t>
  </si>
  <si>
    <t xml:space="preserve">MNE3</t>
  </si>
  <si>
    <t xml:space="preserve">MNE4</t>
  </si>
  <si>
    <t xml:space="preserve">MNE5</t>
  </si>
  <si>
    <t xml:space="preserve">MNE6</t>
  </si>
  <si>
    <t xml:space="preserve">MNE7</t>
  </si>
  <si>
    <t xml:space="preserve">MNE8</t>
  </si>
  <si>
    <t xml:space="preserve">MNE9</t>
  </si>
  <si>
    <t xml:space="preserve">MNE10</t>
  </si>
  <si>
    <t xml:space="preserve">MNE11</t>
  </si>
  <si>
    <t xml:space="preserve">MNE12</t>
  </si>
  <si>
    <t xml:space="preserve">MNE13</t>
  </si>
  <si>
    <t xml:space="preserve">MNE14</t>
  </si>
  <si>
    <t xml:space="preserve">MNE15</t>
  </si>
  <si>
    <t xml:space="preserve">MNE16</t>
  </si>
  <si>
    <t xml:space="preserve">MNE17</t>
  </si>
  <si>
    <t xml:space="preserve">MNE18</t>
  </si>
  <si>
    <t xml:space="preserve">MNE19</t>
  </si>
  <si>
    <t xml:space="preserve">MNE20</t>
  </si>
  <si>
    <t xml:space="preserve">MNE21</t>
  </si>
  <si>
    <t xml:space="preserve">MNE22</t>
  </si>
  <si>
    <t xml:space="preserve">MNE23</t>
  </si>
  <si>
    <t xml:space="preserve">MNE24</t>
  </si>
  <si>
    <t xml:space="preserve">MNE25</t>
  </si>
  <si>
    <t xml:space="preserve">MNE26</t>
  </si>
  <si>
    <t xml:space="preserve">MNE27</t>
  </si>
  <si>
    <t xml:space="preserve">MNE28</t>
  </si>
  <si>
    <t xml:space="preserve">MNE29</t>
  </si>
  <si>
    <t xml:space="preserve">MNE30</t>
  </si>
  <si>
    <t xml:space="preserve">MNE31</t>
  </si>
  <si>
    <t xml:space="preserve">MNE32</t>
  </si>
  <si>
    <t xml:space="preserve">MNE33</t>
  </si>
  <si>
    <t xml:space="preserve">MNE34</t>
  </si>
  <si>
    <t xml:space="preserve">MNE35</t>
  </si>
  <si>
    <t xml:space="preserve">MNE36</t>
  </si>
  <si>
    <t xml:space="preserve">MNE37</t>
  </si>
  <si>
    <t xml:space="preserve">MNE38</t>
  </si>
  <si>
    <t xml:space="preserve">MNE39</t>
  </si>
  <si>
    <t xml:space="preserve">MNE40</t>
  </si>
  <si>
    <t xml:space="preserve">MNE41</t>
  </si>
  <si>
    <t xml:space="preserve">MNE42</t>
  </si>
  <si>
    <t xml:space="preserve">MNE43</t>
  </si>
  <si>
    <t xml:space="preserve">MNE44</t>
  </si>
  <si>
    <t xml:space="preserve">MNE45</t>
  </si>
  <si>
    <t xml:space="preserve">MNE46</t>
  </si>
  <si>
    <t xml:space="preserve">MNE47</t>
  </si>
  <si>
    <t xml:space="preserve">MNE48</t>
  </si>
  <si>
    <t xml:space="preserve">MNE49</t>
  </si>
  <si>
    <t xml:space="preserve">MNE50</t>
  </si>
  <si>
    <t xml:space="preserve">MNE51</t>
  </si>
  <si>
    <t xml:space="preserve">MNE52</t>
  </si>
  <si>
    <t xml:space="preserve">MNE53</t>
  </si>
  <si>
    <t xml:space="preserve">MNE54</t>
  </si>
  <si>
    <t xml:space="preserve">MNE55</t>
  </si>
  <si>
    <t xml:space="preserve">MNE56</t>
  </si>
  <si>
    <t xml:space="preserve">MNE57</t>
  </si>
  <si>
    <t xml:space="preserve">[333], [334], [335], [336], [337], [903]</t>
  </si>
  <si>
    <t xml:space="preserve">Le Plateau I</t>
  </si>
  <si>
    <t xml:space="preserve">LPL1</t>
  </si>
  <si>
    <t xml:space="preserve">[338], [339]</t>
  </si>
  <si>
    <t xml:space="preserve">LPL2</t>
  </si>
  <si>
    <t xml:space="preserve">LPL3</t>
  </si>
  <si>
    <t xml:space="preserve">LPL4</t>
  </si>
  <si>
    <t xml:space="preserve">LPL5</t>
  </si>
  <si>
    <t xml:space="preserve">LPL6</t>
  </si>
  <si>
    <t xml:space="preserve">LPL7</t>
  </si>
  <si>
    <t xml:space="preserve">LPL8</t>
  </si>
  <si>
    <t xml:space="preserve">LPL9</t>
  </si>
  <si>
    <t xml:space="preserve">LPL10</t>
  </si>
  <si>
    <t xml:space="preserve">LPL11</t>
  </si>
  <si>
    <t xml:space="preserve">LPL12</t>
  </si>
  <si>
    <t xml:space="preserve">LPL13</t>
  </si>
  <si>
    <t xml:space="preserve">LPL14</t>
  </si>
  <si>
    <t xml:space="preserve">LPL15</t>
  </si>
  <si>
    <t xml:space="preserve">LPL16</t>
  </si>
  <si>
    <t xml:space="preserve">LPL17</t>
  </si>
  <si>
    <t xml:space="preserve">LPL18</t>
  </si>
  <si>
    <t xml:space="preserve">LPL19</t>
  </si>
  <si>
    <t xml:space="preserve">LPL20</t>
  </si>
  <si>
    <t xml:space="preserve">LPL21</t>
  </si>
  <si>
    <t xml:space="preserve">LPL22</t>
  </si>
  <si>
    <t xml:space="preserve">LPL23</t>
  </si>
  <si>
    <t xml:space="preserve">LPL24</t>
  </si>
  <si>
    <t xml:space="preserve">LPL25</t>
  </si>
  <si>
    <t xml:space="preserve">LPL26</t>
  </si>
  <si>
    <t xml:space="preserve">LPL27</t>
  </si>
  <si>
    <t xml:space="preserve">LPL28</t>
  </si>
  <si>
    <t xml:space="preserve">LPL29</t>
  </si>
  <si>
    <t xml:space="preserve">LPL30</t>
  </si>
  <si>
    <t xml:space="preserve">LPL31</t>
  </si>
  <si>
    <t xml:space="preserve">LPL32</t>
  </si>
  <si>
    <t xml:space="preserve">LPL33</t>
  </si>
  <si>
    <t xml:space="preserve">LPL34</t>
  </si>
  <si>
    <t xml:space="preserve">LPL35</t>
  </si>
  <si>
    <t xml:space="preserve">LPL36</t>
  </si>
  <si>
    <t xml:space="preserve">LPL37</t>
  </si>
  <si>
    <t xml:space="preserve">LPL38</t>
  </si>
  <si>
    <t xml:space="preserve">LPL39</t>
  </si>
  <si>
    <t xml:space="preserve">LPL40</t>
  </si>
  <si>
    <t xml:space="preserve">LPL41</t>
  </si>
  <si>
    <t xml:space="preserve">LPL42</t>
  </si>
  <si>
    <t xml:space="preserve">LPL43</t>
  </si>
  <si>
    <t xml:space="preserve">LPL44</t>
  </si>
  <si>
    <t xml:space="preserve">LPL45</t>
  </si>
  <si>
    <t xml:space="preserve">LPL46</t>
  </si>
  <si>
    <t xml:space="preserve">LPL47</t>
  </si>
  <si>
    <t xml:space="preserve">LPL48</t>
  </si>
  <si>
    <t xml:space="preserve">LPL49</t>
  </si>
  <si>
    <t xml:space="preserve">LPL50</t>
  </si>
  <si>
    <t xml:space="preserve">LPL51</t>
  </si>
  <si>
    <t xml:space="preserve">LPL52</t>
  </si>
  <si>
    <t xml:space="preserve">LPL53</t>
  </si>
  <si>
    <t xml:space="preserve">LPL54</t>
  </si>
  <si>
    <t xml:space="preserve">LPL55</t>
  </si>
  <si>
    <t xml:space="preserve">LPL56</t>
  </si>
  <si>
    <t xml:space="preserve">LPL57</t>
  </si>
  <si>
    <t xml:space="preserve">LPL58</t>
  </si>
  <si>
    <t xml:space="preserve">LPL59</t>
  </si>
  <si>
    <t xml:space="preserve">LPL60</t>
  </si>
  <si>
    <t xml:space="preserve">Le Plateau II</t>
  </si>
  <si>
    <t xml:space="preserve">LPL61</t>
  </si>
  <si>
    <t xml:space="preserve">LPL62</t>
  </si>
  <si>
    <t xml:space="preserve">LPL63</t>
  </si>
  <si>
    <t xml:space="preserve">LPL64</t>
  </si>
  <si>
    <t xml:space="preserve">LPL65</t>
  </si>
  <si>
    <t xml:space="preserve">LPL66</t>
  </si>
  <si>
    <t xml:space="preserve">LPL67</t>
  </si>
  <si>
    <t xml:space="preserve">LPL68</t>
  </si>
  <si>
    <t xml:space="preserve">LPL69</t>
  </si>
  <si>
    <t xml:space="preserve">Le Projet Éoliennes Belle-Rivière (Val-eo)</t>
  </si>
  <si>
    <t xml:space="preserve">BRV1</t>
  </si>
  <si>
    <t xml:space="preserve">[340], [341]</t>
  </si>
  <si>
    <t xml:space="preserve">BRV2</t>
  </si>
  <si>
    <t xml:space="preserve">BRV3</t>
  </si>
  <si>
    <t xml:space="preserve">BRV4</t>
  </si>
  <si>
    <t xml:space="preserve">BRV5</t>
  </si>
  <si>
    <t xml:space="preserve">BRV6</t>
  </si>
  <si>
    <t xml:space="preserve">Massif du Sud</t>
  </si>
  <si>
    <t xml:space="preserve">MDS1</t>
  </si>
  <si>
    <t xml:space="preserve">Cannot confirm distribution of MM82 and MM92 turbines</t>
  </si>
  <si>
    <t xml:space="preserve">[366], [367], [368], [369]</t>
  </si>
  <si>
    <t xml:space="preserve">MDS2</t>
  </si>
  <si>
    <t xml:space="preserve">MDS3</t>
  </si>
  <si>
    <t xml:space="preserve">MDS4</t>
  </si>
  <si>
    <t xml:space="preserve">MDS5</t>
  </si>
  <si>
    <t xml:space="preserve">MDS6</t>
  </si>
  <si>
    <t xml:space="preserve">MDS7</t>
  </si>
  <si>
    <t xml:space="preserve">MDS8</t>
  </si>
  <si>
    <t xml:space="preserve">MDS9</t>
  </si>
  <si>
    <t xml:space="preserve">MDS10</t>
  </si>
  <si>
    <t xml:space="preserve">MDS11</t>
  </si>
  <si>
    <t xml:space="preserve">MDS12</t>
  </si>
  <si>
    <t xml:space="preserve">MDS13</t>
  </si>
  <si>
    <t xml:space="preserve">MDS14</t>
  </si>
  <si>
    <t xml:space="preserve">MDS15</t>
  </si>
  <si>
    <t xml:space="preserve">MDS16</t>
  </si>
  <si>
    <t xml:space="preserve">MDS17</t>
  </si>
  <si>
    <t xml:space="preserve">MDS18</t>
  </si>
  <si>
    <t xml:space="preserve">MDS19</t>
  </si>
  <si>
    <t xml:space="preserve">MDS20</t>
  </si>
  <si>
    <t xml:space="preserve">MDS21</t>
  </si>
  <si>
    <t xml:space="preserve">MDS22</t>
  </si>
  <si>
    <t xml:space="preserve">MDS23</t>
  </si>
  <si>
    <t xml:space="preserve">MDS24</t>
  </si>
  <si>
    <t xml:space="preserve">MDS25</t>
  </si>
  <si>
    <t xml:space="preserve">MDS26</t>
  </si>
  <si>
    <t xml:space="preserve">MDS27</t>
  </si>
  <si>
    <t xml:space="preserve">MDS28</t>
  </si>
  <si>
    <t xml:space="preserve">MDS29</t>
  </si>
  <si>
    <t xml:space="preserve">MDS30</t>
  </si>
  <si>
    <t xml:space="preserve">MDS31</t>
  </si>
  <si>
    <t xml:space="preserve">MDS32</t>
  </si>
  <si>
    <t xml:space="preserve">MDS33</t>
  </si>
  <si>
    <t xml:space="preserve">MDS34</t>
  </si>
  <si>
    <t xml:space="preserve">MDS35</t>
  </si>
  <si>
    <t xml:space="preserve">MDS36</t>
  </si>
  <si>
    <t xml:space="preserve">MDS37</t>
  </si>
  <si>
    <t xml:space="preserve">MDS38</t>
  </si>
  <si>
    <t xml:space="preserve">MDS39</t>
  </si>
  <si>
    <t xml:space="preserve">MDS40</t>
  </si>
  <si>
    <t xml:space="preserve">MDS41</t>
  </si>
  <si>
    <t xml:space="preserve">MDS42</t>
  </si>
  <si>
    <t xml:space="preserve">MDS43</t>
  </si>
  <si>
    <t xml:space="preserve">MDS44</t>
  </si>
  <si>
    <t xml:space="preserve">MDS45</t>
  </si>
  <si>
    <t xml:space="preserve">MDS46</t>
  </si>
  <si>
    <t xml:space="preserve">MDS47</t>
  </si>
  <si>
    <t xml:space="preserve">MDS48</t>
  </si>
  <si>
    <t xml:space="preserve">MDS49</t>
  </si>
  <si>
    <t xml:space="preserve">MDS50</t>
  </si>
  <si>
    <t xml:space="preserve">MDS51</t>
  </si>
  <si>
    <t xml:space="preserve">MDS52</t>
  </si>
  <si>
    <t xml:space="preserve">MDS53</t>
  </si>
  <si>
    <t xml:space="preserve">MDS54</t>
  </si>
  <si>
    <t xml:space="preserve">MDS55</t>
  </si>
  <si>
    <t xml:space="preserve">MDS56</t>
  </si>
  <si>
    <t xml:space="preserve">MDS57</t>
  </si>
  <si>
    <t xml:space="preserve">MDS58</t>
  </si>
  <si>
    <t xml:space="preserve">MDS59</t>
  </si>
  <si>
    <t xml:space="preserve">MDS60</t>
  </si>
  <si>
    <t xml:space="preserve">MDS61</t>
  </si>
  <si>
    <t xml:space="preserve">MDS62</t>
  </si>
  <si>
    <t xml:space="preserve">MDS63</t>
  </si>
  <si>
    <t xml:space="preserve">MDS64</t>
  </si>
  <si>
    <t xml:space="preserve">MDS65</t>
  </si>
  <si>
    <t xml:space="preserve">MDS66</t>
  </si>
  <si>
    <t xml:space="preserve">MDS67</t>
  </si>
  <si>
    <t xml:space="preserve">MDS68</t>
  </si>
  <si>
    <t xml:space="preserve">MDS69</t>
  </si>
  <si>
    <t xml:space="preserve">MDS70</t>
  </si>
  <si>
    <t xml:space="preserve">MDS71</t>
  </si>
  <si>
    <t xml:space="preserve">MDS72</t>
  </si>
  <si>
    <t xml:space="preserve">MDS73</t>
  </si>
  <si>
    <t xml:space="preserve">MDS74</t>
  </si>
  <si>
    <t xml:space="preserve">MDS75</t>
  </si>
  <si>
    <t xml:space="preserve">Mesgi'g Ugju's'n</t>
  </si>
  <si>
    <t xml:space="preserve">MGU1</t>
  </si>
  <si>
    <t xml:space="preserve">One Senvion MM92-2.050 at 100 m</t>
  </si>
  <si>
    <t xml:space="preserve">[379], [380], [381], [382], [789], [790]</t>
  </si>
  <si>
    <t xml:space="preserve">MGU2</t>
  </si>
  <si>
    <t xml:space="preserve">MGU3</t>
  </si>
  <si>
    <t xml:space="preserve">MGU4</t>
  </si>
  <si>
    <t xml:space="preserve">MGU5</t>
  </si>
  <si>
    <t xml:space="preserve">MGU6</t>
  </si>
  <si>
    <t xml:space="preserve">MGU7</t>
  </si>
  <si>
    <t xml:space="preserve">MGU8</t>
  </si>
  <si>
    <t xml:space="preserve">MGU9</t>
  </si>
  <si>
    <t xml:space="preserve">MGU10</t>
  </si>
  <si>
    <t xml:space="preserve">MGU11</t>
  </si>
  <si>
    <t xml:space="preserve">MGU12</t>
  </si>
  <si>
    <t xml:space="preserve">MGU13</t>
  </si>
  <si>
    <t xml:space="preserve">MGU14</t>
  </si>
  <si>
    <t xml:space="preserve">MGU15</t>
  </si>
  <si>
    <t xml:space="preserve">MGU16</t>
  </si>
  <si>
    <t xml:space="preserve">MGU17</t>
  </si>
  <si>
    <t xml:space="preserve">MGU18</t>
  </si>
  <si>
    <t xml:space="preserve">MGU19</t>
  </si>
  <si>
    <t xml:space="preserve">MGU20</t>
  </si>
  <si>
    <t xml:space="preserve">MGU21</t>
  </si>
  <si>
    <t xml:space="preserve">MGU22</t>
  </si>
  <si>
    <t xml:space="preserve">MGU23</t>
  </si>
  <si>
    <t xml:space="preserve">MGU24</t>
  </si>
  <si>
    <t xml:space="preserve">MGU25</t>
  </si>
  <si>
    <t xml:space="preserve">MGU26</t>
  </si>
  <si>
    <t xml:space="preserve">MGU27</t>
  </si>
  <si>
    <t xml:space="preserve">MGU28</t>
  </si>
  <si>
    <t xml:space="preserve">MGU29</t>
  </si>
  <si>
    <t xml:space="preserve">MGU30</t>
  </si>
  <si>
    <t xml:space="preserve">MGU31</t>
  </si>
  <si>
    <t xml:space="preserve">MGU32</t>
  </si>
  <si>
    <t xml:space="preserve">MGU33</t>
  </si>
  <si>
    <t xml:space="preserve">MGU34</t>
  </si>
  <si>
    <t xml:space="preserve">MGU35</t>
  </si>
  <si>
    <t xml:space="preserve">MGU36</t>
  </si>
  <si>
    <t xml:space="preserve">MGU37</t>
  </si>
  <si>
    <t xml:space="preserve">MGU38</t>
  </si>
  <si>
    <t xml:space="preserve">MGU39</t>
  </si>
  <si>
    <t xml:space="preserve">MGU40</t>
  </si>
  <si>
    <t xml:space="preserve">MGU41</t>
  </si>
  <si>
    <t xml:space="preserve">MGU42</t>
  </si>
  <si>
    <t xml:space="preserve">MGU43</t>
  </si>
  <si>
    <t xml:space="preserve">MGU44</t>
  </si>
  <si>
    <t xml:space="preserve">MGU45</t>
  </si>
  <si>
    <t xml:space="preserve">MGU46</t>
  </si>
  <si>
    <t xml:space="preserve">MGU47</t>
  </si>
  <si>
    <t xml:space="preserve">Mont Copper</t>
  </si>
  <si>
    <t xml:space="preserve">MCR1</t>
  </si>
  <si>
    <t xml:space="preserve">[385], [386]</t>
  </si>
  <si>
    <t xml:space="preserve">MCR2</t>
  </si>
  <si>
    <t xml:space="preserve">MCR3</t>
  </si>
  <si>
    <t xml:space="preserve">MCR4</t>
  </si>
  <si>
    <t xml:space="preserve">MCR5</t>
  </si>
  <si>
    <t xml:space="preserve">MCR6</t>
  </si>
  <si>
    <t xml:space="preserve">MCR7</t>
  </si>
  <si>
    <t xml:space="preserve">MCR8</t>
  </si>
  <si>
    <t xml:space="preserve">MCR9</t>
  </si>
  <si>
    <t xml:space="preserve">MCR10</t>
  </si>
  <si>
    <t xml:space="preserve">MCR11</t>
  </si>
  <si>
    <t xml:space="preserve">MCR12</t>
  </si>
  <si>
    <t xml:space="preserve">MCR13</t>
  </si>
  <si>
    <t xml:space="preserve">MCR14</t>
  </si>
  <si>
    <t xml:space="preserve">MCR15</t>
  </si>
  <si>
    <t xml:space="preserve">MCR16</t>
  </si>
  <si>
    <t xml:space="preserve">MCR17</t>
  </si>
  <si>
    <t xml:space="preserve">MCR18</t>
  </si>
  <si>
    <t xml:space="preserve">MCR19</t>
  </si>
  <si>
    <t xml:space="preserve">MCR20</t>
  </si>
  <si>
    <t xml:space="preserve">MCR21</t>
  </si>
  <si>
    <t xml:space="preserve">MCR22</t>
  </si>
  <si>
    <t xml:space="preserve">MCR23</t>
  </si>
  <si>
    <t xml:space="preserve">MCR24</t>
  </si>
  <si>
    <t xml:space="preserve">MCR25</t>
  </si>
  <si>
    <t xml:space="preserve">MCR26</t>
  </si>
  <si>
    <t xml:space="preserve">MCR27</t>
  </si>
  <si>
    <t xml:space="preserve">MCR28</t>
  </si>
  <si>
    <t xml:space="preserve">MCR29</t>
  </si>
  <si>
    <t xml:space="preserve">MCR30</t>
  </si>
  <si>
    <t xml:space="preserve">Mont Louis</t>
  </si>
  <si>
    <t xml:space="preserve">MLO1</t>
  </si>
  <si>
    <t xml:space="preserve">[387], [388], [389], [390]</t>
  </si>
  <si>
    <t xml:space="preserve">MLO2</t>
  </si>
  <si>
    <t xml:space="preserve">MLO3</t>
  </si>
  <si>
    <t xml:space="preserve">MLO4</t>
  </si>
  <si>
    <t xml:space="preserve">MLO5</t>
  </si>
  <si>
    <t xml:space="preserve">MLO6</t>
  </si>
  <si>
    <t xml:space="preserve">MLO7</t>
  </si>
  <si>
    <t xml:space="preserve">MLO8</t>
  </si>
  <si>
    <t xml:space="preserve">MLO9</t>
  </si>
  <si>
    <t xml:space="preserve">MLO10</t>
  </si>
  <si>
    <t xml:space="preserve">MLO11</t>
  </si>
  <si>
    <t xml:space="preserve">MLO12</t>
  </si>
  <si>
    <t xml:space="preserve">MLO13</t>
  </si>
  <si>
    <t xml:space="preserve">MLO14</t>
  </si>
  <si>
    <t xml:space="preserve">MLO15</t>
  </si>
  <si>
    <t xml:space="preserve">MLO16</t>
  </si>
  <si>
    <t xml:space="preserve">MLO17</t>
  </si>
  <si>
    <t xml:space="preserve">MLO18</t>
  </si>
  <si>
    <t xml:space="preserve">MLO19</t>
  </si>
  <si>
    <t xml:space="preserve">MLO20</t>
  </si>
  <si>
    <t xml:space="preserve">MLO21</t>
  </si>
  <si>
    <t xml:space="preserve">MLO22</t>
  </si>
  <si>
    <t xml:space="preserve">MLO23</t>
  </si>
  <si>
    <t xml:space="preserve">MLO24</t>
  </si>
  <si>
    <t xml:space="preserve">MLO25</t>
  </si>
  <si>
    <t xml:space="preserve">MLO26</t>
  </si>
  <si>
    <t xml:space="preserve">MLO27</t>
  </si>
  <si>
    <t xml:space="preserve">MLO28</t>
  </si>
  <si>
    <t xml:space="preserve">MLO29</t>
  </si>
  <si>
    <t xml:space="preserve">MLO30</t>
  </si>
  <si>
    <t xml:space="preserve">MLO31</t>
  </si>
  <si>
    <t xml:space="preserve">MLO32</t>
  </si>
  <si>
    <t xml:space="preserve">MLO33</t>
  </si>
  <si>
    <t xml:space="preserve">MLO34</t>
  </si>
  <si>
    <t xml:space="preserve">MLO35</t>
  </si>
  <si>
    <t xml:space="preserve">MLO36</t>
  </si>
  <si>
    <t xml:space="preserve">MLO37</t>
  </si>
  <si>
    <t xml:space="preserve">MLO38</t>
  </si>
  <si>
    <t xml:space="preserve">MLO39</t>
  </si>
  <si>
    <t xml:space="preserve">MLO40</t>
  </si>
  <si>
    <t xml:space="preserve">MLO41</t>
  </si>
  <si>
    <t xml:space="preserve">MLO42</t>
  </si>
  <si>
    <t xml:space="preserve">MLO43</t>
  </si>
  <si>
    <t xml:space="preserve">MLO44</t>
  </si>
  <si>
    <t xml:space="preserve">MLO45</t>
  </si>
  <si>
    <t xml:space="preserve">MLO46</t>
  </si>
  <si>
    <t xml:space="preserve">MLO47</t>
  </si>
  <si>
    <t xml:space="preserve">MLO48</t>
  </si>
  <si>
    <t xml:space="preserve">MLO49</t>
  </si>
  <si>
    <t xml:space="preserve">MLO50</t>
  </si>
  <si>
    <t xml:space="preserve">MLO51</t>
  </si>
  <si>
    <t xml:space="preserve">MLO52</t>
  </si>
  <si>
    <t xml:space="preserve">MLO53</t>
  </si>
  <si>
    <t xml:space="preserve">MLO54</t>
  </si>
  <si>
    <t xml:space="preserve">MLO55</t>
  </si>
  <si>
    <t xml:space="preserve">MLO56</t>
  </si>
  <si>
    <t xml:space="preserve">MLO57</t>
  </si>
  <si>
    <t xml:space="preserve">MLO58</t>
  </si>
  <si>
    <t xml:space="preserve">MLO59</t>
  </si>
  <si>
    <t xml:space="preserve">MLO60</t>
  </si>
  <si>
    <t xml:space="preserve">MLO61</t>
  </si>
  <si>
    <t xml:space="preserve">MLO62</t>
  </si>
  <si>
    <t xml:space="preserve">MLO63</t>
  </si>
  <si>
    <t xml:space="preserve">MLO64</t>
  </si>
  <si>
    <t xml:space="preserve">MLO65</t>
  </si>
  <si>
    <t xml:space="preserve">MLO66</t>
  </si>
  <si>
    <t xml:space="preserve">MLO67</t>
  </si>
  <si>
    <t xml:space="preserve">Mont Miller</t>
  </si>
  <si>
    <t xml:space="preserve">MMR1</t>
  </si>
  <si>
    <t xml:space="preserve">[391]</t>
  </si>
  <si>
    <t xml:space="preserve">MMR2</t>
  </si>
  <si>
    <t xml:space="preserve">MMR3</t>
  </si>
  <si>
    <t xml:space="preserve">MMR4</t>
  </si>
  <si>
    <t xml:space="preserve">MMR5</t>
  </si>
  <si>
    <t xml:space="preserve">MMR6</t>
  </si>
  <si>
    <t xml:space="preserve">MMR7</t>
  </si>
  <si>
    <t xml:space="preserve">MMR8</t>
  </si>
  <si>
    <t xml:space="preserve">MMR9</t>
  </si>
  <si>
    <t xml:space="preserve">MMR10</t>
  </si>
  <si>
    <t xml:space="preserve">MMR11</t>
  </si>
  <si>
    <t xml:space="preserve">MMR12</t>
  </si>
  <si>
    <t xml:space="preserve">MMR13</t>
  </si>
  <si>
    <t xml:space="preserve">MMR14</t>
  </si>
  <si>
    <t xml:space="preserve">MMR15</t>
  </si>
  <si>
    <t xml:space="preserve">MMR16</t>
  </si>
  <si>
    <t xml:space="preserve">MMR17</t>
  </si>
  <si>
    <t xml:space="preserve">MMR18</t>
  </si>
  <si>
    <t xml:space="preserve">MMR19</t>
  </si>
  <si>
    <t xml:space="preserve">MMR20</t>
  </si>
  <si>
    <t xml:space="preserve">MMR21</t>
  </si>
  <si>
    <t xml:space="preserve">MMR22</t>
  </si>
  <si>
    <t xml:space="preserve">MMR23</t>
  </si>
  <si>
    <t xml:space="preserve">MMR24</t>
  </si>
  <si>
    <t xml:space="preserve">MMR25</t>
  </si>
  <si>
    <t xml:space="preserve">MMR26</t>
  </si>
  <si>
    <t xml:space="preserve">MMR27</t>
  </si>
  <si>
    <t xml:space="preserve">MMR28</t>
  </si>
  <si>
    <t xml:space="preserve">MMR29</t>
  </si>
  <si>
    <t xml:space="preserve">MMR30</t>
  </si>
  <si>
    <t xml:space="preserve">Mont Sainte-Marguerite</t>
  </si>
  <si>
    <t xml:space="preserve">MSM1</t>
  </si>
  <si>
    <t xml:space="preserve">[392]</t>
  </si>
  <si>
    <t xml:space="preserve">MSM2</t>
  </si>
  <si>
    <t xml:space="preserve">MSM3</t>
  </si>
  <si>
    <t xml:space="preserve">MSM4</t>
  </si>
  <si>
    <t xml:space="preserve">MSM5</t>
  </si>
  <si>
    <t xml:space="preserve">MSM6</t>
  </si>
  <si>
    <t xml:space="preserve">MSM7</t>
  </si>
  <si>
    <t xml:space="preserve">MSM8</t>
  </si>
  <si>
    <t xml:space="preserve">MSM9</t>
  </si>
  <si>
    <t xml:space="preserve">MSM10</t>
  </si>
  <si>
    <t xml:space="preserve">MSM11</t>
  </si>
  <si>
    <t xml:space="preserve">MSM12</t>
  </si>
  <si>
    <t xml:space="preserve">MSM13</t>
  </si>
  <si>
    <t xml:space="preserve">MSM14</t>
  </si>
  <si>
    <t xml:space="preserve">MSM15</t>
  </si>
  <si>
    <t xml:space="preserve">MSM16</t>
  </si>
  <si>
    <t xml:space="preserve">MSM17</t>
  </si>
  <si>
    <t xml:space="preserve">MSM18</t>
  </si>
  <si>
    <t xml:space="preserve">MSM19</t>
  </si>
  <si>
    <t xml:space="preserve">MSM20</t>
  </si>
  <si>
    <t xml:space="preserve">MSM21</t>
  </si>
  <si>
    <t xml:space="preserve">MSM22</t>
  </si>
  <si>
    <t xml:space="preserve">MSM23</t>
  </si>
  <si>
    <t xml:space="preserve">MSM24</t>
  </si>
  <si>
    <t xml:space="preserve">MSM25</t>
  </si>
  <si>
    <t xml:space="preserve">MSM26</t>
  </si>
  <si>
    <t xml:space="preserve">MSM27</t>
  </si>
  <si>
    <t xml:space="preserve">MSM28</t>
  </si>
  <si>
    <t xml:space="preserve">MSM29</t>
  </si>
  <si>
    <t xml:space="preserve">MSM30</t>
  </si>
  <si>
    <t xml:space="preserve">MSM31</t>
  </si>
  <si>
    <t xml:space="preserve">MSM32</t>
  </si>
  <si>
    <t xml:space="preserve">MSM33</t>
  </si>
  <si>
    <t xml:space="preserve">MSM34</t>
  </si>
  <si>
    <t xml:space="preserve">MSM35</t>
  </si>
  <si>
    <t xml:space="preserve">MSM36</t>
  </si>
  <si>
    <t xml:space="preserve">MSM37</t>
  </si>
  <si>
    <t xml:space="preserve">MSM38</t>
  </si>
  <si>
    <t xml:space="preserve">MSM39</t>
  </si>
  <si>
    <t xml:space="preserve">MSM40</t>
  </si>
  <si>
    <t xml:space="preserve">MSM41</t>
  </si>
  <si>
    <t xml:space="preserve">MSM42</t>
  </si>
  <si>
    <t xml:space="preserve">MSM43</t>
  </si>
  <si>
    <t xml:space="preserve">MSM44</t>
  </si>
  <si>
    <t xml:space="preserve">MSM45</t>
  </si>
  <si>
    <t xml:space="preserve">MSM46</t>
  </si>
  <si>
    <t xml:space="preserve">Montagne-Sèche</t>
  </si>
  <si>
    <t xml:space="preserve">MSH1</t>
  </si>
  <si>
    <t xml:space="preserve">[393], [394], [395], [396], [397], [791]</t>
  </si>
  <si>
    <t xml:space="preserve">MSH2</t>
  </si>
  <si>
    <t xml:space="preserve">MSH3</t>
  </si>
  <si>
    <t xml:space="preserve">MSH4</t>
  </si>
  <si>
    <t xml:space="preserve">MSH5</t>
  </si>
  <si>
    <t xml:space="preserve">MSH6</t>
  </si>
  <si>
    <t xml:space="preserve">MSH7</t>
  </si>
  <si>
    <t xml:space="preserve">MSH8</t>
  </si>
  <si>
    <t xml:space="preserve">MSH9</t>
  </si>
  <si>
    <t xml:space="preserve">MSH10</t>
  </si>
  <si>
    <t xml:space="preserve">MSH11</t>
  </si>
  <si>
    <t xml:space="preserve">MSH12</t>
  </si>
  <si>
    <t xml:space="preserve">MSH13</t>
  </si>
  <si>
    <t xml:space="preserve">MSH14</t>
  </si>
  <si>
    <t xml:space="preserve">MSH15</t>
  </si>
  <si>
    <t xml:space="preserve">MSH16</t>
  </si>
  <si>
    <t xml:space="preserve">MSH17</t>
  </si>
  <si>
    <t xml:space="preserve">MSH18</t>
  </si>
  <si>
    <t xml:space="preserve">MSH19</t>
  </si>
  <si>
    <t xml:space="preserve">MSH20</t>
  </si>
  <si>
    <t xml:space="preserve">MSH21</t>
  </si>
  <si>
    <t xml:space="preserve">MSH22</t>
  </si>
  <si>
    <t xml:space="preserve">MSH23</t>
  </si>
  <si>
    <t xml:space="preserve">MSH24</t>
  </si>
  <si>
    <t xml:space="preserve">MSH25</t>
  </si>
  <si>
    <t xml:space="preserve">MSH26</t>
  </si>
  <si>
    <t xml:space="preserve">MSH27</t>
  </si>
  <si>
    <t xml:space="preserve">MSH28</t>
  </si>
  <si>
    <t xml:space="preserve">MSH29</t>
  </si>
  <si>
    <t xml:space="preserve">MSH30</t>
  </si>
  <si>
    <t xml:space="preserve">MSH31</t>
  </si>
  <si>
    <t xml:space="preserve">MSH32</t>
  </si>
  <si>
    <t xml:space="preserve">MSH33</t>
  </si>
  <si>
    <t xml:space="preserve">MSH34</t>
  </si>
  <si>
    <t xml:space="preserve">MSH35</t>
  </si>
  <si>
    <t xml:space="preserve">MSH36</t>
  </si>
  <si>
    <t xml:space="preserve">MSH37</t>
  </si>
  <si>
    <t xml:space="preserve">MSH38</t>
  </si>
  <si>
    <t xml:space="preserve">MSH39</t>
  </si>
  <si>
    <t xml:space="preserve">Montérégie</t>
  </si>
  <si>
    <t xml:space="preserve">MGE1</t>
  </si>
  <si>
    <t xml:space="preserve">[398], [399]</t>
  </si>
  <si>
    <t xml:space="preserve">MGE2</t>
  </si>
  <si>
    <t xml:space="preserve">MGE3</t>
  </si>
  <si>
    <t xml:space="preserve">MGE4</t>
  </si>
  <si>
    <t xml:space="preserve">MGE5</t>
  </si>
  <si>
    <t xml:space="preserve">MGE6</t>
  </si>
  <si>
    <t xml:space="preserve">MGE7</t>
  </si>
  <si>
    <t xml:space="preserve">MGE8</t>
  </si>
  <si>
    <t xml:space="preserve">MGE9</t>
  </si>
  <si>
    <t xml:space="preserve">MGE10</t>
  </si>
  <si>
    <t xml:space="preserve">MGE11</t>
  </si>
  <si>
    <t xml:space="preserve">MGE12</t>
  </si>
  <si>
    <t xml:space="preserve">MGE13</t>
  </si>
  <si>
    <t xml:space="preserve">MGE14</t>
  </si>
  <si>
    <t xml:space="preserve">MGE15</t>
  </si>
  <si>
    <t xml:space="preserve">MGE16</t>
  </si>
  <si>
    <t xml:space="preserve">MGE17</t>
  </si>
  <si>
    <t xml:space="preserve">MGE18</t>
  </si>
  <si>
    <t xml:space="preserve">MGE19</t>
  </si>
  <si>
    <t xml:space="preserve">MGE20</t>
  </si>
  <si>
    <t xml:space="preserve">MGE21</t>
  </si>
  <si>
    <t xml:space="preserve">MGE22</t>
  </si>
  <si>
    <t xml:space="preserve">MGE23</t>
  </si>
  <si>
    <t xml:space="preserve">MGE24</t>
  </si>
  <si>
    <t xml:space="preserve">MGE25</t>
  </si>
  <si>
    <t xml:space="preserve">MGE26</t>
  </si>
  <si>
    <t xml:space="preserve">MGE27</t>
  </si>
  <si>
    <t xml:space="preserve">MGE28</t>
  </si>
  <si>
    <t xml:space="preserve">MGE29</t>
  </si>
  <si>
    <t xml:space="preserve">MGE30</t>
  </si>
  <si>
    <t xml:space="preserve">MGE31</t>
  </si>
  <si>
    <t xml:space="preserve">MGE32</t>
  </si>
  <si>
    <t xml:space="preserve">MGE33</t>
  </si>
  <si>
    <t xml:space="preserve">MGE34</t>
  </si>
  <si>
    <t xml:space="preserve">MGE35</t>
  </si>
  <si>
    <t xml:space="preserve">MGE36</t>
  </si>
  <si>
    <t xml:space="preserve">MGE37</t>
  </si>
  <si>
    <t xml:space="preserve">MGE38</t>
  </si>
  <si>
    <t xml:space="preserve">MGE39</t>
  </si>
  <si>
    <t xml:space="preserve">MGE40</t>
  </si>
  <si>
    <t xml:space="preserve">MGE41</t>
  </si>
  <si>
    <t xml:space="preserve">MGE42</t>
  </si>
  <si>
    <t xml:space="preserve">MGE43</t>
  </si>
  <si>
    <t xml:space="preserve">MGE44</t>
  </si>
  <si>
    <t xml:space="preserve">Mont-Rothery</t>
  </si>
  <si>
    <t xml:space="preserve">MRY1</t>
  </si>
  <si>
    <t xml:space="preserve">[400], [401], [402]</t>
  </si>
  <si>
    <t xml:space="preserve">MRY2</t>
  </si>
  <si>
    <t xml:space="preserve">MRY3</t>
  </si>
  <si>
    <t xml:space="preserve">MRY4</t>
  </si>
  <si>
    <t xml:space="preserve">MRY5</t>
  </si>
  <si>
    <t xml:space="preserve">MRY6</t>
  </si>
  <si>
    <t xml:space="preserve">MRY7</t>
  </si>
  <si>
    <t xml:space="preserve">MRY8</t>
  </si>
  <si>
    <t xml:space="preserve">MRY9</t>
  </si>
  <si>
    <t xml:space="preserve">MRY10</t>
  </si>
  <si>
    <t xml:space="preserve">MRY11</t>
  </si>
  <si>
    <t xml:space="preserve">MRY12</t>
  </si>
  <si>
    <t xml:space="preserve">MRY13</t>
  </si>
  <si>
    <t xml:space="preserve">MRY14</t>
  </si>
  <si>
    <t xml:space="preserve">MRY15</t>
  </si>
  <si>
    <t xml:space="preserve">MRY16</t>
  </si>
  <si>
    <t xml:space="preserve">MRY17</t>
  </si>
  <si>
    <t xml:space="preserve">MRY18</t>
  </si>
  <si>
    <t xml:space="preserve">MRY19</t>
  </si>
  <si>
    <t xml:space="preserve">MRY20</t>
  </si>
  <si>
    <t xml:space="preserve">MRY21</t>
  </si>
  <si>
    <t xml:space="preserve">MRY22</t>
  </si>
  <si>
    <t xml:space="preserve">MRY23</t>
  </si>
  <si>
    <t xml:space="preserve">MRY24</t>
  </si>
  <si>
    <t xml:space="preserve">MRY25</t>
  </si>
  <si>
    <t xml:space="preserve">MRY26</t>
  </si>
  <si>
    <t xml:space="preserve">MRY27</t>
  </si>
  <si>
    <t xml:space="preserve">MRY28</t>
  </si>
  <si>
    <t xml:space="preserve">MRY29</t>
  </si>
  <si>
    <t xml:space="preserve">MRY30</t>
  </si>
  <si>
    <t xml:space="preserve">MRY31</t>
  </si>
  <si>
    <t xml:space="preserve">MRY32</t>
  </si>
  <si>
    <t xml:space="preserve">MRY33</t>
  </si>
  <si>
    <t xml:space="preserve">MRY34</t>
  </si>
  <si>
    <t xml:space="preserve">MRY35</t>
  </si>
  <si>
    <t xml:space="preserve">MRY36</t>
  </si>
  <si>
    <t xml:space="preserve">MRY37</t>
  </si>
  <si>
    <t xml:space="preserve">New Richmond</t>
  </si>
  <si>
    <t xml:space="preserve">NRI1</t>
  </si>
  <si>
    <t xml:space="preserve">[419]</t>
  </si>
  <si>
    <t xml:space="preserve">NRI2</t>
  </si>
  <si>
    <t xml:space="preserve">NRI3</t>
  </si>
  <si>
    <t xml:space="preserve">NRI4</t>
  </si>
  <si>
    <t xml:space="preserve">NRI5</t>
  </si>
  <si>
    <t xml:space="preserve">NRI6</t>
  </si>
  <si>
    <t xml:space="preserve">NRI7</t>
  </si>
  <si>
    <t xml:space="preserve">NRI8</t>
  </si>
  <si>
    <t xml:space="preserve">NRI9</t>
  </si>
  <si>
    <t xml:space="preserve">NRI10</t>
  </si>
  <si>
    <t xml:space="preserve">NRI11</t>
  </si>
  <si>
    <t xml:space="preserve">NRI12</t>
  </si>
  <si>
    <t xml:space="preserve">NRI13</t>
  </si>
  <si>
    <t xml:space="preserve">NRI14</t>
  </si>
  <si>
    <t xml:space="preserve">NRI15</t>
  </si>
  <si>
    <t xml:space="preserve">NRI16</t>
  </si>
  <si>
    <t xml:space="preserve">NRI17</t>
  </si>
  <si>
    <t xml:space="preserve">NRI18</t>
  </si>
  <si>
    <t xml:space="preserve">NRI19</t>
  </si>
  <si>
    <t xml:space="preserve">NRI20</t>
  </si>
  <si>
    <t xml:space="preserve">NRI21</t>
  </si>
  <si>
    <t xml:space="preserve">NRI22</t>
  </si>
  <si>
    <t xml:space="preserve">NRI23</t>
  </si>
  <si>
    <t xml:space="preserve">NRI24</t>
  </si>
  <si>
    <t xml:space="preserve">NRI25</t>
  </si>
  <si>
    <t xml:space="preserve">NRI26</t>
  </si>
  <si>
    <t xml:space="preserve">NRI27</t>
  </si>
  <si>
    <t xml:space="preserve">NRI28</t>
  </si>
  <si>
    <t xml:space="preserve">NRI29</t>
  </si>
  <si>
    <t xml:space="preserve">NRI30</t>
  </si>
  <si>
    <t xml:space="preserve">NRI31</t>
  </si>
  <si>
    <t xml:space="preserve">NRI32</t>
  </si>
  <si>
    <t xml:space="preserve">NRI33</t>
  </si>
  <si>
    <t xml:space="preserve">Nicolas-Riou</t>
  </si>
  <si>
    <t xml:space="preserve">NRU1</t>
  </si>
  <si>
    <t xml:space="preserve">V117-3.45</t>
  </si>
  <si>
    <t xml:space="preserve">[423], [424], [425], [426]</t>
  </si>
  <si>
    <t xml:space="preserve">NRU2</t>
  </si>
  <si>
    <t xml:space="preserve">NRU3</t>
  </si>
  <si>
    <t xml:space="preserve">NRU4</t>
  </si>
  <si>
    <t xml:space="preserve">NRU5</t>
  </si>
  <si>
    <t xml:space="preserve">NRU6</t>
  </si>
  <si>
    <t xml:space="preserve">NRU7</t>
  </si>
  <si>
    <t xml:space="preserve">NRU8</t>
  </si>
  <si>
    <t xml:space="preserve">NRU9</t>
  </si>
  <si>
    <t xml:space="preserve">NRU10</t>
  </si>
  <si>
    <t xml:space="preserve">NRU11</t>
  </si>
  <si>
    <t xml:space="preserve">NRU12</t>
  </si>
  <si>
    <t xml:space="preserve">NRU13</t>
  </si>
  <si>
    <t xml:space="preserve">NRU14</t>
  </si>
  <si>
    <t xml:space="preserve">NRU15</t>
  </si>
  <si>
    <t xml:space="preserve">NRU16</t>
  </si>
  <si>
    <t xml:space="preserve">NRU17</t>
  </si>
  <si>
    <t xml:space="preserve">NRU18</t>
  </si>
  <si>
    <t xml:space="preserve">NRU19</t>
  </si>
  <si>
    <t xml:space="preserve">NRU20</t>
  </si>
  <si>
    <t xml:space="preserve">NRU21</t>
  </si>
  <si>
    <t xml:space="preserve">NRU22</t>
  </si>
  <si>
    <t xml:space="preserve">NRU23</t>
  </si>
  <si>
    <t xml:space="preserve">NRU24</t>
  </si>
  <si>
    <t xml:space="preserve">NRU25</t>
  </si>
  <si>
    <t xml:space="preserve">NRU26</t>
  </si>
  <si>
    <t xml:space="preserve">NRU27</t>
  </si>
  <si>
    <t xml:space="preserve">NRU28</t>
  </si>
  <si>
    <t xml:space="preserve">NRU29</t>
  </si>
  <si>
    <t xml:space="preserve">NRU30</t>
  </si>
  <si>
    <t xml:space="preserve">NRU31</t>
  </si>
  <si>
    <t xml:space="preserve">NRU32</t>
  </si>
  <si>
    <t xml:space="preserve">NRU33</t>
  </si>
  <si>
    <t xml:space="preserve">NRU34</t>
  </si>
  <si>
    <t xml:space="preserve">NRU35</t>
  </si>
  <si>
    <t xml:space="preserve">NRU36</t>
  </si>
  <si>
    <t xml:space="preserve">NRU37</t>
  </si>
  <si>
    <t xml:space="preserve">NRU38</t>
  </si>
  <si>
    <t xml:space="preserve">NRU39</t>
  </si>
  <si>
    <t xml:space="preserve">NRU40</t>
  </si>
  <si>
    <t xml:space="preserve">NRU41</t>
  </si>
  <si>
    <t xml:space="preserve">NRU42</t>
  </si>
  <si>
    <t xml:space="preserve">NRU43</t>
  </si>
  <si>
    <t xml:space="preserve">NRU44</t>
  </si>
  <si>
    <t xml:space="preserve">NRU45</t>
  </si>
  <si>
    <t xml:space="preserve">NRU46</t>
  </si>
  <si>
    <t xml:space="preserve">NRU47</t>
  </si>
  <si>
    <t xml:space="preserve">NRU48</t>
  </si>
  <si>
    <t xml:space="preserve">NRU49</t>
  </si>
  <si>
    <t xml:space="preserve">NRU50</t>
  </si>
  <si>
    <t xml:space="preserve">NRU51</t>
  </si>
  <si>
    <t xml:space="preserve">NRU52</t>
  </si>
  <si>
    <t xml:space="preserve">NRU53</t>
  </si>
  <si>
    <t xml:space="preserve">NRU54</t>
  </si>
  <si>
    <t xml:space="preserve">NRU55</t>
  </si>
  <si>
    <t xml:space="preserve">NRU56</t>
  </si>
  <si>
    <t xml:space="preserve">NRU57</t>
  </si>
  <si>
    <t xml:space="preserve">NRU58</t>
  </si>
  <si>
    <t xml:space="preserve">NRU59</t>
  </si>
  <si>
    <t xml:space="preserve">NRU60</t>
  </si>
  <si>
    <t xml:space="preserve">NRU61</t>
  </si>
  <si>
    <t xml:space="preserve">NRU62</t>
  </si>
  <si>
    <t xml:space="preserve">NRU63</t>
  </si>
  <si>
    <t xml:space="preserve">NRU64</t>
  </si>
  <si>
    <t xml:space="preserve">NRU65</t>
  </si>
  <si>
    <t xml:space="preserve">Pierre-De Saurel</t>
  </si>
  <si>
    <t xml:space="preserve">PDS1</t>
  </si>
  <si>
    <t xml:space="preserve">[459]</t>
  </si>
  <si>
    <t xml:space="preserve">PDS2</t>
  </si>
  <si>
    <t xml:space="preserve">PDS3</t>
  </si>
  <si>
    <t xml:space="preserve">PDS4</t>
  </si>
  <si>
    <t xml:space="preserve">PDS5</t>
  </si>
  <si>
    <t xml:space="preserve">PDS6</t>
  </si>
  <si>
    <t xml:space="preserve">PDS7</t>
  </si>
  <si>
    <t xml:space="preserve">PDS8</t>
  </si>
  <si>
    <t xml:space="preserve">PDS9</t>
  </si>
  <si>
    <t xml:space="preserve">PDS10</t>
  </si>
  <si>
    <t xml:space="preserve">PDS11</t>
  </si>
  <si>
    <t xml:space="preserve">PDS12</t>
  </si>
  <si>
    <t xml:space="preserve">Raglan Mine</t>
  </si>
  <si>
    <t xml:space="preserve">RAG1</t>
  </si>
  <si>
    <t xml:space="preserve">Energy Storage - 200 kW/1.5 kWh flywheel, 200 kW/250 kWh Li-ion battery, 200 kW/4 MWh hydrogen cylinder</t>
  </si>
  <si>
    <t xml:space="preserve">[495], [496], [497], [498], [499], [500], [501]</t>
  </si>
  <si>
    <t xml:space="preserve">RAG2</t>
  </si>
  <si>
    <t xml:space="preserve">Battery Energy Storage System - 3 MW/1 MWh Lithium Ion Battery</t>
  </si>
  <si>
    <t xml:space="preserve">Rivière-du-Moulin</t>
  </si>
  <si>
    <t xml:space="preserve">RDM1</t>
  </si>
  <si>
    <t xml:space="preserve">2014/2015</t>
  </si>
  <si>
    <t xml:space="preserve">75 turbines commissioned in 2014, 100 turbines commissioned in 2015 - 152 x MM92 and 23 x MM82 </t>
  </si>
  <si>
    <t xml:space="preserve">[536], [537], [538], [539]</t>
  </si>
  <si>
    <t xml:space="preserve">RDM2</t>
  </si>
  <si>
    <t xml:space="preserve">RDM3</t>
  </si>
  <si>
    <t xml:space="preserve">RDM4</t>
  </si>
  <si>
    <t xml:space="preserve">RDM5</t>
  </si>
  <si>
    <t xml:space="preserve">RDM6</t>
  </si>
  <si>
    <t xml:space="preserve">RDM7</t>
  </si>
  <si>
    <t xml:space="preserve">RDM8</t>
  </si>
  <si>
    <t xml:space="preserve">RDM9</t>
  </si>
  <si>
    <t xml:space="preserve">RDM10</t>
  </si>
  <si>
    <t xml:space="preserve">RDM11</t>
  </si>
  <si>
    <t xml:space="preserve">RDM12</t>
  </si>
  <si>
    <t xml:space="preserve">RDM13</t>
  </si>
  <si>
    <t xml:space="preserve">RDM14</t>
  </si>
  <si>
    <t xml:space="preserve">RDM15</t>
  </si>
  <si>
    <t xml:space="preserve">RDM16</t>
  </si>
  <si>
    <t xml:space="preserve">RDM17</t>
  </si>
  <si>
    <t xml:space="preserve">RDM18</t>
  </si>
  <si>
    <t xml:space="preserve">RDM19</t>
  </si>
  <si>
    <t xml:space="preserve">RDM20</t>
  </si>
  <si>
    <t xml:space="preserve">RDM21</t>
  </si>
  <si>
    <t xml:space="preserve">RDM22</t>
  </si>
  <si>
    <t xml:space="preserve">RDM23</t>
  </si>
  <si>
    <t xml:space="preserve">RDM24</t>
  </si>
  <si>
    <t xml:space="preserve">RDM25</t>
  </si>
  <si>
    <t xml:space="preserve">RDM26</t>
  </si>
  <si>
    <t xml:space="preserve">RDM27</t>
  </si>
  <si>
    <t xml:space="preserve">RDM28</t>
  </si>
  <si>
    <t xml:space="preserve">RDM29</t>
  </si>
  <si>
    <t xml:space="preserve">RDM30</t>
  </si>
  <si>
    <t xml:space="preserve">RDM31</t>
  </si>
  <si>
    <t xml:space="preserve">RDM32</t>
  </si>
  <si>
    <t xml:space="preserve">RDM33</t>
  </si>
  <si>
    <t xml:space="preserve">RDM34</t>
  </si>
  <si>
    <t xml:space="preserve">RDM35</t>
  </si>
  <si>
    <t xml:space="preserve">RDM36</t>
  </si>
  <si>
    <t xml:space="preserve">RDM37</t>
  </si>
  <si>
    <t xml:space="preserve">RDM38</t>
  </si>
  <si>
    <t xml:space="preserve">RDM39</t>
  </si>
  <si>
    <t xml:space="preserve">RDM40</t>
  </si>
  <si>
    <t xml:space="preserve">RDM41</t>
  </si>
  <si>
    <t xml:space="preserve">RDM42</t>
  </si>
  <si>
    <t xml:space="preserve">RDM43</t>
  </si>
  <si>
    <t xml:space="preserve">RDM44</t>
  </si>
  <si>
    <t xml:space="preserve">RDM45</t>
  </si>
  <si>
    <t xml:space="preserve">RDM46</t>
  </si>
  <si>
    <t xml:space="preserve">RDM47</t>
  </si>
  <si>
    <t xml:space="preserve">RDM48</t>
  </si>
  <si>
    <t xml:space="preserve">RDM49</t>
  </si>
  <si>
    <t xml:space="preserve">RDM50</t>
  </si>
  <si>
    <t xml:space="preserve">RDM51</t>
  </si>
  <si>
    <t xml:space="preserve">RDM52</t>
  </si>
  <si>
    <t xml:space="preserve">RDM53</t>
  </si>
  <si>
    <t xml:space="preserve">RDM54</t>
  </si>
  <si>
    <t xml:space="preserve">RDM55</t>
  </si>
  <si>
    <t xml:space="preserve">RDM56</t>
  </si>
  <si>
    <t xml:space="preserve">RDM57</t>
  </si>
  <si>
    <t xml:space="preserve">RDM58</t>
  </si>
  <si>
    <t xml:space="preserve">RDM59</t>
  </si>
  <si>
    <t xml:space="preserve">RDM60</t>
  </si>
  <si>
    <t xml:space="preserve">RDM61</t>
  </si>
  <si>
    <t xml:space="preserve">RDM62</t>
  </si>
  <si>
    <t xml:space="preserve">RDM63</t>
  </si>
  <si>
    <t xml:space="preserve">RDM64</t>
  </si>
  <si>
    <t xml:space="preserve">RDM65</t>
  </si>
  <si>
    <t xml:space="preserve">RDM66</t>
  </si>
  <si>
    <t xml:space="preserve">RDM67</t>
  </si>
  <si>
    <t xml:space="preserve">RDM68</t>
  </si>
  <si>
    <t xml:space="preserve">RDM69</t>
  </si>
  <si>
    <t xml:space="preserve">RDM70</t>
  </si>
  <si>
    <t xml:space="preserve">RDM71</t>
  </si>
  <si>
    <t xml:space="preserve">RDM72</t>
  </si>
  <si>
    <t xml:space="preserve">RDM73</t>
  </si>
  <si>
    <t xml:space="preserve">RDM74</t>
  </si>
  <si>
    <t xml:space="preserve">RDM75</t>
  </si>
  <si>
    <t xml:space="preserve">RDM76</t>
  </si>
  <si>
    <t xml:space="preserve">RDM77</t>
  </si>
  <si>
    <t xml:space="preserve">RDM78</t>
  </si>
  <si>
    <t xml:space="preserve">RDM79</t>
  </si>
  <si>
    <t xml:space="preserve">RDM80</t>
  </si>
  <si>
    <t xml:space="preserve">RDM81</t>
  </si>
  <si>
    <t xml:space="preserve">RDM82</t>
  </si>
  <si>
    <t xml:space="preserve">RDM83</t>
  </si>
  <si>
    <t xml:space="preserve">RDM84</t>
  </si>
  <si>
    <t xml:space="preserve">RDM85</t>
  </si>
  <si>
    <t xml:space="preserve">RDM86</t>
  </si>
  <si>
    <t xml:space="preserve">RDM87</t>
  </si>
  <si>
    <t xml:space="preserve">RDM88</t>
  </si>
  <si>
    <t xml:space="preserve">RDM89</t>
  </si>
  <si>
    <t xml:space="preserve">RDM90</t>
  </si>
  <si>
    <t xml:space="preserve">RDM91</t>
  </si>
  <si>
    <t xml:space="preserve">RDM92</t>
  </si>
  <si>
    <t xml:space="preserve">RDM93</t>
  </si>
  <si>
    <t xml:space="preserve">RDM94</t>
  </si>
  <si>
    <t xml:space="preserve">RDM95</t>
  </si>
  <si>
    <t xml:space="preserve">RDM96</t>
  </si>
  <si>
    <t xml:space="preserve">RDM97</t>
  </si>
  <si>
    <t xml:space="preserve">RDM98</t>
  </si>
  <si>
    <t xml:space="preserve">RDM99</t>
  </si>
  <si>
    <t xml:space="preserve">RDM100</t>
  </si>
  <si>
    <t xml:space="preserve">RDM101</t>
  </si>
  <si>
    <t xml:space="preserve">RDM102</t>
  </si>
  <si>
    <t xml:space="preserve">RDM103</t>
  </si>
  <si>
    <t xml:space="preserve">RDM104</t>
  </si>
  <si>
    <t xml:space="preserve">RDM105</t>
  </si>
  <si>
    <t xml:space="preserve">RDM106</t>
  </si>
  <si>
    <t xml:space="preserve">RDM107</t>
  </si>
  <si>
    <t xml:space="preserve">RDM108</t>
  </si>
  <si>
    <t xml:space="preserve">RDM109</t>
  </si>
  <si>
    <t xml:space="preserve">RDM110</t>
  </si>
  <si>
    <t xml:space="preserve">RDM111</t>
  </si>
  <si>
    <t xml:space="preserve">RDM112</t>
  </si>
  <si>
    <t xml:space="preserve">RDM113</t>
  </si>
  <si>
    <t xml:space="preserve">RDM114</t>
  </si>
  <si>
    <t xml:space="preserve">RDM115</t>
  </si>
  <si>
    <t xml:space="preserve">RDM116</t>
  </si>
  <si>
    <t xml:space="preserve">RDM117</t>
  </si>
  <si>
    <t xml:space="preserve">RDM118</t>
  </si>
  <si>
    <t xml:space="preserve">RDM119</t>
  </si>
  <si>
    <t xml:space="preserve">RDM120</t>
  </si>
  <si>
    <t xml:space="preserve">RDM121</t>
  </si>
  <si>
    <t xml:space="preserve">RDM122</t>
  </si>
  <si>
    <t xml:space="preserve">RDM123</t>
  </si>
  <si>
    <t xml:space="preserve">RDM124</t>
  </si>
  <si>
    <t xml:space="preserve">RDM125</t>
  </si>
  <si>
    <t xml:space="preserve">RDM126</t>
  </si>
  <si>
    <t xml:space="preserve">RDM127</t>
  </si>
  <si>
    <t xml:space="preserve">RDM128</t>
  </si>
  <si>
    <t xml:space="preserve">RDM129</t>
  </si>
  <si>
    <t xml:space="preserve">RDM130</t>
  </si>
  <si>
    <t xml:space="preserve">RDM131</t>
  </si>
  <si>
    <t xml:space="preserve">RDM132</t>
  </si>
  <si>
    <t xml:space="preserve">RDM133</t>
  </si>
  <si>
    <t xml:space="preserve">RDM134</t>
  </si>
  <si>
    <t xml:space="preserve">RDM135</t>
  </si>
  <si>
    <t xml:space="preserve">RDM136</t>
  </si>
  <si>
    <t xml:space="preserve">RDM137</t>
  </si>
  <si>
    <t xml:space="preserve">RDM138</t>
  </si>
  <si>
    <t xml:space="preserve">RDM139</t>
  </si>
  <si>
    <t xml:space="preserve">RDM140</t>
  </si>
  <si>
    <t xml:space="preserve">RDM141</t>
  </si>
  <si>
    <t xml:space="preserve">RDM142</t>
  </si>
  <si>
    <t xml:space="preserve">RDM143</t>
  </si>
  <si>
    <t xml:space="preserve">RDM144</t>
  </si>
  <si>
    <t xml:space="preserve">RDM145</t>
  </si>
  <si>
    <t xml:space="preserve">RDM146</t>
  </si>
  <si>
    <t xml:space="preserve">RDM147</t>
  </si>
  <si>
    <t xml:space="preserve">RDM148</t>
  </si>
  <si>
    <t xml:space="preserve">RDM149</t>
  </si>
  <si>
    <t xml:space="preserve">RDM150</t>
  </si>
  <si>
    <t xml:space="preserve">RDM151</t>
  </si>
  <si>
    <t xml:space="preserve">RDM152</t>
  </si>
  <si>
    <t xml:space="preserve">RDM153</t>
  </si>
  <si>
    <t xml:space="preserve">RDM154</t>
  </si>
  <si>
    <t xml:space="preserve">RDM155</t>
  </si>
  <si>
    <t xml:space="preserve">RDM156</t>
  </si>
  <si>
    <t xml:space="preserve">RDM157</t>
  </si>
  <si>
    <t xml:space="preserve">RDM158</t>
  </si>
  <si>
    <t xml:space="preserve">RDM159</t>
  </si>
  <si>
    <t xml:space="preserve">RDM160</t>
  </si>
  <si>
    <t xml:space="preserve">RDM161</t>
  </si>
  <si>
    <t xml:space="preserve">RDM162</t>
  </si>
  <si>
    <t xml:space="preserve">RDM163</t>
  </si>
  <si>
    <t xml:space="preserve">RDM164</t>
  </si>
  <si>
    <t xml:space="preserve">RDM165</t>
  </si>
  <si>
    <t xml:space="preserve">RDM166</t>
  </si>
  <si>
    <t xml:space="preserve">RDM167</t>
  </si>
  <si>
    <t xml:space="preserve">RDM168</t>
  </si>
  <si>
    <t xml:space="preserve">RDM169</t>
  </si>
  <si>
    <t xml:space="preserve">RDM170</t>
  </si>
  <si>
    <t xml:space="preserve">RDM171</t>
  </si>
  <si>
    <t xml:space="preserve">RDM172</t>
  </si>
  <si>
    <t xml:space="preserve">RDM173</t>
  </si>
  <si>
    <t xml:space="preserve">RDM174</t>
  </si>
  <si>
    <t xml:space="preserve">RDM175</t>
  </si>
  <si>
    <t xml:space="preserve">Roncevaux</t>
  </si>
  <si>
    <t xml:space="preserve">RON1</t>
  </si>
  <si>
    <t xml:space="preserve">GE 2.2-107</t>
  </si>
  <si>
    <t xml:space="preserve">[541], [542]</t>
  </si>
  <si>
    <t xml:space="preserve">RON2</t>
  </si>
  <si>
    <t xml:space="preserve">RON3</t>
  </si>
  <si>
    <t xml:space="preserve">RON4</t>
  </si>
  <si>
    <t xml:space="preserve">RON5</t>
  </si>
  <si>
    <t xml:space="preserve">RON6</t>
  </si>
  <si>
    <t xml:space="preserve">RON7</t>
  </si>
  <si>
    <t xml:space="preserve">RON8</t>
  </si>
  <si>
    <t xml:space="preserve">RON9</t>
  </si>
  <si>
    <t xml:space="preserve">RON10</t>
  </si>
  <si>
    <t xml:space="preserve">RON11</t>
  </si>
  <si>
    <t xml:space="preserve">RON12</t>
  </si>
  <si>
    <t xml:space="preserve">RON13</t>
  </si>
  <si>
    <t xml:space="preserve">RON14</t>
  </si>
  <si>
    <t xml:space="preserve">RON15</t>
  </si>
  <si>
    <t xml:space="preserve">RON16</t>
  </si>
  <si>
    <t xml:space="preserve">RON17</t>
  </si>
  <si>
    <t xml:space="preserve">RON18</t>
  </si>
  <si>
    <t xml:space="preserve">RON19</t>
  </si>
  <si>
    <t xml:space="preserve">RON20</t>
  </si>
  <si>
    <t xml:space="preserve">RON21</t>
  </si>
  <si>
    <t xml:space="preserve">RON22</t>
  </si>
  <si>
    <t xml:space="preserve">RON23</t>
  </si>
  <si>
    <t xml:space="preserve">RON24</t>
  </si>
  <si>
    <t xml:space="preserve">RON25</t>
  </si>
  <si>
    <t xml:space="preserve">RON26</t>
  </si>
  <si>
    <t xml:space="preserve">RON27</t>
  </si>
  <si>
    <t xml:space="preserve">RON28</t>
  </si>
  <si>
    <t xml:space="preserve">RON29</t>
  </si>
  <si>
    <t xml:space="preserve">RON30</t>
  </si>
  <si>
    <t xml:space="preserve">RON31</t>
  </si>
  <si>
    <t xml:space="preserve">RON32</t>
  </si>
  <si>
    <t xml:space="preserve">RON33</t>
  </si>
  <si>
    <t xml:space="preserve">RON34</t>
  </si>
  <si>
    <t xml:space="preserve">Saint-Damase</t>
  </si>
  <si>
    <t xml:space="preserve">SAD1</t>
  </si>
  <si>
    <t xml:space="preserve">[556], [557]</t>
  </si>
  <si>
    <t xml:space="preserve">SAD2</t>
  </si>
  <si>
    <t xml:space="preserve">SAD3</t>
  </si>
  <si>
    <t xml:space="preserve">SAD4</t>
  </si>
  <si>
    <t xml:space="preserve">SAD5</t>
  </si>
  <si>
    <t xml:space="preserve">SAD6</t>
  </si>
  <si>
    <t xml:space="preserve">SAD7</t>
  </si>
  <si>
    <t xml:space="preserve">SAD8</t>
  </si>
  <si>
    <t xml:space="preserve">SAD9</t>
  </si>
  <si>
    <t xml:space="preserve">SAD10</t>
  </si>
  <si>
    <t xml:space="preserve">Saint-Philémon</t>
  </si>
  <si>
    <t xml:space="preserve">SPH1</t>
  </si>
  <si>
    <t xml:space="preserve">[558], [559], [560], [824]</t>
  </si>
  <si>
    <t xml:space="preserve">SPH2</t>
  </si>
  <si>
    <t xml:space="preserve">SPH3</t>
  </si>
  <si>
    <t xml:space="preserve">SPH4</t>
  </si>
  <si>
    <t xml:space="preserve">SPH5</t>
  </si>
  <si>
    <t xml:space="preserve">SPH6</t>
  </si>
  <si>
    <t xml:space="preserve">SPH7</t>
  </si>
  <si>
    <t xml:space="preserve">SPH8</t>
  </si>
  <si>
    <t xml:space="preserve">Saint-Robert-Bellarmin</t>
  </si>
  <si>
    <t xml:space="preserve">SRB1</t>
  </si>
  <si>
    <t xml:space="preserve">[561], [562], [563]</t>
  </si>
  <si>
    <t xml:space="preserve">SRB2</t>
  </si>
  <si>
    <t xml:space="preserve">SRB3</t>
  </si>
  <si>
    <t xml:space="preserve">SRB4</t>
  </si>
  <si>
    <t xml:space="preserve">SRB5</t>
  </si>
  <si>
    <t xml:space="preserve">SRB6</t>
  </si>
  <si>
    <t xml:space="preserve">SRB7</t>
  </si>
  <si>
    <t xml:space="preserve">SRB8</t>
  </si>
  <si>
    <t xml:space="preserve">SRB9</t>
  </si>
  <si>
    <t xml:space="preserve">SRB10</t>
  </si>
  <si>
    <t xml:space="preserve">SRB11</t>
  </si>
  <si>
    <t xml:space="preserve">SRB12</t>
  </si>
  <si>
    <t xml:space="preserve">SRB13</t>
  </si>
  <si>
    <t xml:space="preserve">SRB14</t>
  </si>
  <si>
    <t xml:space="preserve">SRB15</t>
  </si>
  <si>
    <t xml:space="preserve">SRB16</t>
  </si>
  <si>
    <t xml:space="preserve">SRB17</t>
  </si>
  <si>
    <t xml:space="preserve">SRB18</t>
  </si>
  <si>
    <t xml:space="preserve">SRB19</t>
  </si>
  <si>
    <t xml:space="preserve">SRB20</t>
  </si>
  <si>
    <t xml:space="preserve">SRB21</t>
  </si>
  <si>
    <t xml:space="preserve">SRB22</t>
  </si>
  <si>
    <t xml:space="preserve">SRB23</t>
  </si>
  <si>
    <t xml:space="preserve">SRB24</t>
  </si>
  <si>
    <t xml:space="preserve">SRB25</t>
  </si>
  <si>
    <t xml:space="preserve">SRB26</t>
  </si>
  <si>
    <t xml:space="preserve">SRB27</t>
  </si>
  <si>
    <t xml:space="preserve">SRB28</t>
  </si>
  <si>
    <t xml:space="preserve">SRB29</t>
  </si>
  <si>
    <t xml:space="preserve">SRB30</t>
  </si>
  <si>
    <t xml:space="preserve">SRB31</t>
  </si>
  <si>
    <t xml:space="preserve">SRB32</t>
  </si>
  <si>
    <t xml:space="preserve">SRB33</t>
  </si>
  <si>
    <t xml:space="preserve">SRB34</t>
  </si>
  <si>
    <t xml:space="preserve">SRB35</t>
  </si>
  <si>
    <t xml:space="preserve">SRB36</t>
  </si>
  <si>
    <t xml:space="preserve">SRB37</t>
  </si>
  <si>
    <t xml:space="preserve">SRB38</t>
  </si>
  <si>
    <t xml:space="preserve">SRB39</t>
  </si>
  <si>
    <t xml:space="preserve">SRB40</t>
  </si>
  <si>
    <t xml:space="preserve">Seigneurie de Beaupré</t>
  </si>
  <si>
    <t xml:space="preserve">SDB1</t>
  </si>
  <si>
    <t xml:space="preserve">2013/2014</t>
  </si>
  <si>
    <t xml:space="preserve">10 E70-2.3 with 64 m hub height, 56 E70-2.3 with 85 m hub height, 43 E82-2.0 with 85 m hub height, 17 E82-2.0 with 98 m hub height between phase 2 and 3</t>
  </si>
  <si>
    <t xml:space="preserve">[564], [565], [825], [831], [832]</t>
  </si>
  <si>
    <t xml:space="preserve">SDB2</t>
  </si>
  <si>
    <t xml:space="preserve">SDB3</t>
  </si>
  <si>
    <t xml:space="preserve">SDB4</t>
  </si>
  <si>
    <t xml:space="preserve">SDB5</t>
  </si>
  <si>
    <t xml:space="preserve">SDB6</t>
  </si>
  <si>
    <t xml:space="preserve">SDB7</t>
  </si>
  <si>
    <t xml:space="preserve">SDB8</t>
  </si>
  <si>
    <t xml:space="preserve">SDB9</t>
  </si>
  <si>
    <t xml:space="preserve">SDB10</t>
  </si>
  <si>
    <t xml:space="preserve">SDB11</t>
  </si>
  <si>
    <t xml:space="preserve">SDB12</t>
  </si>
  <si>
    <t xml:space="preserve">SDB13</t>
  </si>
  <si>
    <t xml:space="preserve">SDB14</t>
  </si>
  <si>
    <t xml:space="preserve">SDB15</t>
  </si>
  <si>
    <t xml:space="preserve">SDB16</t>
  </si>
  <si>
    <t xml:space="preserve">SDB17</t>
  </si>
  <si>
    <t xml:space="preserve">SDB18</t>
  </si>
  <si>
    <t xml:space="preserve">SDB19</t>
  </si>
  <si>
    <t xml:space="preserve">SDB20</t>
  </si>
  <si>
    <t xml:space="preserve">SDB21</t>
  </si>
  <si>
    <t xml:space="preserve">SDB22</t>
  </si>
  <si>
    <t xml:space="preserve">SDB23</t>
  </si>
  <si>
    <t xml:space="preserve">SDB24</t>
  </si>
  <si>
    <t xml:space="preserve">SDB25</t>
  </si>
  <si>
    <t xml:space="preserve">SDB26</t>
  </si>
  <si>
    <t xml:space="preserve">[564], [565], [825], [829], [830]</t>
  </si>
  <si>
    <t xml:space="preserve">SDB27</t>
  </si>
  <si>
    <t xml:space="preserve">SDB28</t>
  </si>
  <si>
    <t xml:space="preserve">SDB29</t>
  </si>
  <si>
    <t xml:space="preserve">SDB30</t>
  </si>
  <si>
    <t xml:space="preserve">SDB31</t>
  </si>
  <si>
    <t xml:space="preserve">SDB32</t>
  </si>
  <si>
    <t xml:space="preserve">SDB33</t>
  </si>
  <si>
    <t xml:space="preserve">SDB34</t>
  </si>
  <si>
    <t xml:space="preserve">SDB35</t>
  </si>
  <si>
    <t xml:space="preserve">SDB36</t>
  </si>
  <si>
    <t xml:space="preserve">SDB37</t>
  </si>
  <si>
    <t xml:space="preserve">SDB38</t>
  </si>
  <si>
    <t xml:space="preserve">SDB39</t>
  </si>
  <si>
    <t xml:space="preserve">SDB40</t>
  </si>
  <si>
    <t xml:space="preserve">SDB41</t>
  </si>
  <si>
    <t xml:space="preserve">SDB42</t>
  </si>
  <si>
    <t xml:space="preserve">SDB43</t>
  </si>
  <si>
    <t xml:space="preserve">SDB44</t>
  </si>
  <si>
    <t xml:space="preserve">SDB45</t>
  </si>
  <si>
    <t xml:space="preserve">SDB46</t>
  </si>
  <si>
    <t xml:space="preserve">SDB47</t>
  </si>
  <si>
    <t xml:space="preserve">SDB48</t>
  </si>
  <si>
    <t xml:space="preserve">SDB49</t>
  </si>
  <si>
    <t xml:space="preserve">SDB50</t>
  </si>
  <si>
    <t xml:space="preserve">SDB51</t>
  </si>
  <si>
    <t xml:space="preserve">SDB52</t>
  </si>
  <si>
    <t xml:space="preserve">SDB53</t>
  </si>
  <si>
    <t xml:space="preserve">SDB54</t>
  </si>
  <si>
    <t xml:space="preserve">SDB55</t>
  </si>
  <si>
    <t xml:space="preserve">SDB56</t>
  </si>
  <si>
    <t xml:space="preserve">SDB57</t>
  </si>
  <si>
    <t xml:space="preserve">SDB58</t>
  </si>
  <si>
    <t xml:space="preserve">SDB59</t>
  </si>
  <si>
    <t xml:space="preserve">SDB60</t>
  </si>
  <si>
    <t xml:space="preserve">SDB61</t>
  </si>
  <si>
    <t xml:space="preserve">SDB62</t>
  </si>
  <si>
    <t xml:space="preserve">SDB63</t>
  </si>
  <si>
    <t xml:space="preserve">SDB64</t>
  </si>
  <si>
    <t xml:space="preserve">SDB65</t>
  </si>
  <si>
    <t xml:space="preserve">SDB66</t>
  </si>
  <si>
    <t xml:space="preserve">SDB67</t>
  </si>
  <si>
    <t xml:space="preserve">SDB68</t>
  </si>
  <si>
    <t xml:space="preserve">SDB69</t>
  </si>
  <si>
    <t xml:space="preserve">SDB70</t>
  </si>
  <si>
    <t xml:space="preserve">SDB71</t>
  </si>
  <si>
    <t xml:space="preserve">SDB72</t>
  </si>
  <si>
    <t xml:space="preserve">SDB73</t>
  </si>
  <si>
    <t xml:space="preserve">SDB74</t>
  </si>
  <si>
    <t xml:space="preserve">SDB75</t>
  </si>
  <si>
    <t xml:space="preserve">SDB76</t>
  </si>
  <si>
    <t xml:space="preserve">SDB77</t>
  </si>
  <si>
    <t xml:space="preserve">SDB78</t>
  </si>
  <si>
    <t xml:space="preserve">SDB79</t>
  </si>
  <si>
    <t xml:space="preserve">SDB80</t>
  </si>
  <si>
    <t xml:space="preserve">SDB81</t>
  </si>
  <si>
    <t xml:space="preserve">SDB82</t>
  </si>
  <si>
    <t xml:space="preserve">SDB83</t>
  </si>
  <si>
    <t xml:space="preserve">SDB84</t>
  </si>
  <si>
    <t xml:space="preserve">SDB85</t>
  </si>
  <si>
    <t xml:space="preserve">SDB86</t>
  </si>
  <si>
    <t xml:space="preserve">SDB87</t>
  </si>
  <si>
    <t xml:space="preserve">SDB88</t>
  </si>
  <si>
    <t xml:space="preserve">SDB89</t>
  </si>
  <si>
    <t xml:space="preserve">SDB90</t>
  </si>
  <si>
    <t xml:space="preserve">SDB91</t>
  </si>
  <si>
    <t xml:space="preserve">SDB92</t>
  </si>
  <si>
    <t xml:space="preserve">SDB93</t>
  </si>
  <si>
    <t xml:space="preserve">SDB94</t>
  </si>
  <si>
    <t xml:space="preserve">SDB95</t>
  </si>
  <si>
    <t xml:space="preserve">SDB96</t>
  </si>
  <si>
    <t xml:space="preserve">SDB97</t>
  </si>
  <si>
    <t xml:space="preserve">SDB98</t>
  </si>
  <si>
    <t xml:space="preserve">SDB99</t>
  </si>
  <si>
    <t xml:space="preserve">SDB100</t>
  </si>
  <si>
    <t xml:space="preserve">SDB101</t>
  </si>
  <si>
    <t xml:space="preserve">SDB102</t>
  </si>
  <si>
    <t xml:space="preserve">SDB103</t>
  </si>
  <si>
    <t xml:space="preserve">SDB104</t>
  </si>
  <si>
    <t xml:space="preserve">SDB105</t>
  </si>
  <si>
    <t xml:space="preserve">SDB106</t>
  </si>
  <si>
    <t xml:space="preserve">SDB107</t>
  </si>
  <si>
    <t xml:space="preserve">SDB108</t>
  </si>
  <si>
    <t xml:space="preserve">SDB109</t>
  </si>
  <si>
    <t xml:space="preserve">SDB110</t>
  </si>
  <si>
    <t xml:space="preserve">SDB111</t>
  </si>
  <si>
    <t xml:space="preserve">SDB112</t>
  </si>
  <si>
    <t xml:space="preserve">SDB113</t>
  </si>
  <si>
    <t xml:space="preserve">SDB114</t>
  </si>
  <si>
    <t xml:space="preserve">SDB115</t>
  </si>
  <si>
    <t xml:space="preserve">SDB116</t>
  </si>
  <si>
    <t xml:space="preserve">SDB117</t>
  </si>
  <si>
    <t xml:space="preserve">SDB118</t>
  </si>
  <si>
    <t xml:space="preserve">SDB119</t>
  </si>
  <si>
    <t xml:space="preserve">SDB120</t>
  </si>
  <si>
    <t xml:space="preserve">SDB121</t>
  </si>
  <si>
    <t xml:space="preserve">SDB122</t>
  </si>
  <si>
    <t xml:space="preserve">SDB123</t>
  </si>
  <si>
    <t xml:space="preserve">SDB124</t>
  </si>
  <si>
    <t xml:space="preserve">SDB125</t>
  </si>
  <si>
    <t xml:space="preserve">SDB126</t>
  </si>
  <si>
    <t xml:space="preserve">SDB127</t>
  </si>
  <si>
    <t xml:space="preserve">SDB128</t>
  </si>
  <si>
    <t xml:space="preserve">SDB129</t>
  </si>
  <si>
    <t xml:space="preserve">SDB130</t>
  </si>
  <si>
    <t xml:space="preserve">SDB131</t>
  </si>
  <si>
    <t xml:space="preserve">SDB132</t>
  </si>
  <si>
    <t xml:space="preserve">SDB133</t>
  </si>
  <si>
    <t xml:space="preserve">SDB134</t>
  </si>
  <si>
    <t xml:space="preserve">SDB135</t>
  </si>
  <si>
    <t xml:space="preserve">SDB136</t>
  </si>
  <si>
    <t xml:space="preserve">SDB137</t>
  </si>
  <si>
    <t xml:space="preserve">SDB138</t>
  </si>
  <si>
    <t xml:space="preserve">SDB139</t>
  </si>
  <si>
    <t xml:space="preserve">SDB140</t>
  </si>
  <si>
    <t xml:space="preserve">SDB141</t>
  </si>
  <si>
    <t xml:space="preserve">SDB142</t>
  </si>
  <si>
    <t xml:space="preserve">SDB143</t>
  </si>
  <si>
    <t xml:space="preserve">SDB144</t>
  </si>
  <si>
    <t xml:space="preserve">SDB145</t>
  </si>
  <si>
    <t xml:space="preserve">SDB146</t>
  </si>
  <si>
    <t xml:space="preserve">SDB147</t>
  </si>
  <si>
    <t xml:space="preserve">SDB148</t>
  </si>
  <si>
    <t xml:space="preserve">SDB149</t>
  </si>
  <si>
    <t xml:space="preserve">SDB150</t>
  </si>
  <si>
    <t xml:space="preserve">SDB151</t>
  </si>
  <si>
    <t xml:space="preserve">SDB152</t>
  </si>
  <si>
    <t xml:space="preserve">SDB153</t>
  </si>
  <si>
    <t xml:space="preserve">SDB154</t>
  </si>
  <si>
    <t xml:space="preserve">SNEEC</t>
  </si>
  <si>
    <t xml:space="preserve">SNC1</t>
  </si>
  <si>
    <t xml:space="preserve">MM92 CCV</t>
  </si>
  <si>
    <t xml:space="preserve">[575], [576], [577], [578]</t>
  </si>
  <si>
    <t xml:space="preserve">SNC2</t>
  </si>
  <si>
    <t xml:space="preserve">Témiscouata</t>
  </si>
  <si>
    <t xml:space="preserve">TTA1</t>
  </si>
  <si>
    <t xml:space="preserve">[650], [651]</t>
  </si>
  <si>
    <t xml:space="preserve">TTA2</t>
  </si>
  <si>
    <t xml:space="preserve">TTA3</t>
  </si>
  <si>
    <t xml:space="preserve">TTA4</t>
  </si>
  <si>
    <t xml:space="preserve">TTA5</t>
  </si>
  <si>
    <t xml:space="preserve">TTA6</t>
  </si>
  <si>
    <t xml:space="preserve">TTA7</t>
  </si>
  <si>
    <t xml:space="preserve">TTA8</t>
  </si>
  <si>
    <t xml:space="preserve">TTA9</t>
  </si>
  <si>
    <t xml:space="preserve">TTA10</t>
  </si>
  <si>
    <t xml:space="preserve">TTA11</t>
  </si>
  <si>
    <t xml:space="preserve">TTA12</t>
  </si>
  <si>
    <t xml:space="preserve">TTA13</t>
  </si>
  <si>
    <t xml:space="preserve">TTA14</t>
  </si>
  <si>
    <t xml:space="preserve">TTA15</t>
  </si>
  <si>
    <t xml:space="preserve">TTA16</t>
  </si>
  <si>
    <t xml:space="preserve">TTA17</t>
  </si>
  <si>
    <t xml:space="preserve">TTA18</t>
  </si>
  <si>
    <t xml:space="preserve">TTA19</t>
  </si>
  <si>
    <t xml:space="preserve">TTA20</t>
  </si>
  <si>
    <t xml:space="preserve">TTA21</t>
  </si>
  <si>
    <t xml:space="preserve">TTA22</t>
  </si>
  <si>
    <t xml:space="preserve">TTA23</t>
  </si>
  <si>
    <t xml:space="preserve">TTA24</t>
  </si>
  <si>
    <t xml:space="preserve">TTA25</t>
  </si>
  <si>
    <t xml:space="preserve">TTA26</t>
  </si>
  <si>
    <t xml:space="preserve">TTA27</t>
  </si>
  <si>
    <t xml:space="preserve">TTA28</t>
  </si>
  <si>
    <t xml:space="preserve">TTA29</t>
  </si>
  <si>
    <t xml:space="preserve">TTA30</t>
  </si>
  <si>
    <t xml:space="preserve">TTA31</t>
  </si>
  <si>
    <t xml:space="preserve">TTA32</t>
  </si>
  <si>
    <t xml:space="preserve">Vents du Kempt</t>
  </si>
  <si>
    <t xml:space="preserve">VDK1</t>
  </si>
  <si>
    <t xml:space="preserve">[670], [671]</t>
  </si>
  <si>
    <t xml:space="preserve">VDK2</t>
  </si>
  <si>
    <t xml:space="preserve">VDK3</t>
  </si>
  <si>
    <t xml:space="preserve">VDK4</t>
  </si>
  <si>
    <t xml:space="preserve">VDK5</t>
  </si>
  <si>
    <t xml:space="preserve">VDK6</t>
  </si>
  <si>
    <t xml:space="preserve">VDK7</t>
  </si>
  <si>
    <t xml:space="preserve">VDK8</t>
  </si>
  <si>
    <t xml:space="preserve">VDK9</t>
  </si>
  <si>
    <t xml:space="preserve">VDK10</t>
  </si>
  <si>
    <t xml:space="preserve">VDK11</t>
  </si>
  <si>
    <t xml:space="preserve">VDK12</t>
  </si>
  <si>
    <t xml:space="preserve">VDK13</t>
  </si>
  <si>
    <t xml:space="preserve">VDK14</t>
  </si>
  <si>
    <t xml:space="preserve">VDK15</t>
  </si>
  <si>
    <t xml:space="preserve">VDK16</t>
  </si>
  <si>
    <t xml:space="preserve">VDK17</t>
  </si>
  <si>
    <t xml:space="preserve">VDK18</t>
  </si>
  <si>
    <t xml:space="preserve">VDK19</t>
  </si>
  <si>
    <t xml:space="preserve">VDK20</t>
  </si>
  <si>
    <t xml:space="preserve">VDK21</t>
  </si>
  <si>
    <t xml:space="preserve">VDK22</t>
  </si>
  <si>
    <t xml:space="preserve">VDK23</t>
  </si>
  <si>
    <t xml:space="preserve">VDK24</t>
  </si>
  <si>
    <t xml:space="preserve">VDK25</t>
  </si>
  <si>
    <t xml:space="preserve">VDK26</t>
  </si>
  <si>
    <t xml:space="preserve">VDK27</t>
  </si>
  <si>
    <t xml:space="preserve">VDK28</t>
  </si>
  <si>
    <t xml:space="preserve">VDK29</t>
  </si>
  <si>
    <t xml:space="preserve">VDK30</t>
  </si>
  <si>
    <t xml:space="preserve">VDK31</t>
  </si>
  <si>
    <t xml:space="preserve">VDK32</t>
  </si>
  <si>
    <t xml:space="preserve">VDK33</t>
  </si>
  <si>
    <t xml:space="preserve">VDK34</t>
  </si>
  <si>
    <t xml:space="preserve">VDK35</t>
  </si>
  <si>
    <t xml:space="preserve">VDK36</t>
  </si>
  <si>
    <t xml:space="preserve">VDK37</t>
  </si>
  <si>
    <t xml:space="preserve">VDK38</t>
  </si>
  <si>
    <t xml:space="preserve">VDK39</t>
  </si>
  <si>
    <t xml:space="preserve">VDK40</t>
  </si>
  <si>
    <t xml:space="preserve">VDK41</t>
  </si>
  <si>
    <t xml:space="preserve">VDK42</t>
  </si>
  <si>
    <t xml:space="preserve">VDK43</t>
  </si>
  <si>
    <t xml:space="preserve">Viger-Denonville</t>
  </si>
  <si>
    <t xml:space="preserve">VDE1</t>
  </si>
  <si>
    <t xml:space="preserve">[672], [673], [674], [675]</t>
  </si>
  <si>
    <t xml:space="preserve">VDE2</t>
  </si>
  <si>
    <t xml:space="preserve">VDE3</t>
  </si>
  <si>
    <t xml:space="preserve">VDE4</t>
  </si>
  <si>
    <t xml:space="preserve">VDE5</t>
  </si>
  <si>
    <t xml:space="preserve">VDE6</t>
  </si>
  <si>
    <t xml:space="preserve">VDE7</t>
  </si>
  <si>
    <t xml:space="preserve">VDE8</t>
  </si>
  <si>
    <t xml:space="preserve">VDE9</t>
  </si>
  <si>
    <t xml:space="preserve">VDE10</t>
  </si>
  <si>
    <t xml:space="preserve">VDE11</t>
  </si>
  <si>
    <t xml:space="preserve">VDE12</t>
  </si>
  <si>
    <t xml:space="preserve">Saskatchewan</t>
  </si>
  <si>
    <t xml:space="preserve">Blue Hill Wind Project</t>
  </si>
  <si>
    <t xml:space="preserve">BHW1</t>
  </si>
  <si>
    <t xml:space="preserve">[47], [48], [49], [50], [874], [875]</t>
  </si>
  <si>
    <t xml:space="preserve">BHW2</t>
  </si>
  <si>
    <t xml:space="preserve">BHW3</t>
  </si>
  <si>
    <t xml:space="preserve">BHW4</t>
  </si>
  <si>
    <t xml:space="preserve">BHW5</t>
  </si>
  <si>
    <t xml:space="preserve">BHW6</t>
  </si>
  <si>
    <t xml:space="preserve">BHW7</t>
  </si>
  <si>
    <t xml:space="preserve">BHW8</t>
  </si>
  <si>
    <t xml:space="preserve">BHW9</t>
  </si>
  <si>
    <t xml:space="preserve">BHW10</t>
  </si>
  <si>
    <t xml:space="preserve">BHW11</t>
  </si>
  <si>
    <t xml:space="preserve">BHW12</t>
  </si>
  <si>
    <t xml:space="preserve">BHW13</t>
  </si>
  <si>
    <t xml:space="preserve">BHW14</t>
  </si>
  <si>
    <t xml:space="preserve">BHW15</t>
  </si>
  <si>
    <t xml:space="preserve">BHW16</t>
  </si>
  <si>
    <t xml:space="preserve">BHW17</t>
  </si>
  <si>
    <t xml:space="preserve">BHW18</t>
  </si>
  <si>
    <t xml:space="preserve">BHW19</t>
  </si>
  <si>
    <t xml:space="preserve">BHW20</t>
  </si>
  <si>
    <t xml:space="preserve">BHW21</t>
  </si>
  <si>
    <t xml:space="preserve">BHW22</t>
  </si>
  <si>
    <t xml:space="preserve">BHW23</t>
  </si>
  <si>
    <t xml:space="preserve">BHW24</t>
  </si>
  <si>
    <t xml:space="preserve">BHW25</t>
  </si>
  <si>
    <t xml:space="preserve">BHW26</t>
  </si>
  <si>
    <t xml:space="preserve">BHW27</t>
  </si>
  <si>
    <t xml:space="preserve">BHW28</t>
  </si>
  <si>
    <t xml:space="preserve">BHW29</t>
  </si>
  <si>
    <t xml:space="preserve">BHW30</t>
  </si>
  <si>
    <t xml:space="preserve">BHW31</t>
  </si>
  <si>
    <t xml:space="preserve">BHW32</t>
  </si>
  <si>
    <t xml:space="preserve">BHW33</t>
  </si>
  <si>
    <t xml:space="preserve">BHW34</t>
  </si>
  <si>
    <t xml:space="preserve">BHW35</t>
  </si>
  <si>
    <t xml:space="preserve">Centennial</t>
  </si>
  <si>
    <t xml:space="preserve">CTE1</t>
  </si>
  <si>
    <t xml:space="preserve">[90], [91]</t>
  </si>
  <si>
    <t xml:space="preserve">CTE2</t>
  </si>
  <si>
    <t xml:space="preserve">CTE3</t>
  </si>
  <si>
    <t xml:space="preserve">CTE4</t>
  </si>
  <si>
    <t xml:space="preserve">CTE5</t>
  </si>
  <si>
    <t xml:space="preserve">CTE6</t>
  </si>
  <si>
    <t xml:space="preserve">CTE7</t>
  </si>
  <si>
    <t xml:space="preserve">CTE8</t>
  </si>
  <si>
    <t xml:space="preserve">CTE9</t>
  </si>
  <si>
    <t xml:space="preserve">CTE10</t>
  </si>
  <si>
    <t xml:space="preserve">CTE11</t>
  </si>
  <si>
    <t xml:space="preserve">CTE12</t>
  </si>
  <si>
    <t xml:space="preserve">CTE13</t>
  </si>
  <si>
    <t xml:space="preserve">CTE14</t>
  </si>
  <si>
    <t xml:space="preserve">CTE15</t>
  </si>
  <si>
    <t xml:space="preserve">CTE16</t>
  </si>
  <si>
    <t xml:space="preserve">CTE17</t>
  </si>
  <si>
    <t xml:space="preserve">CTE18</t>
  </si>
  <si>
    <t xml:space="preserve">CTE19</t>
  </si>
  <si>
    <t xml:space="preserve">CTE20</t>
  </si>
  <si>
    <t xml:space="preserve">CTE21</t>
  </si>
  <si>
    <t xml:space="preserve">CTE22</t>
  </si>
  <si>
    <t xml:space="preserve">CTE23</t>
  </si>
  <si>
    <t xml:space="preserve">CTE24</t>
  </si>
  <si>
    <t xml:space="preserve">CTE25</t>
  </si>
  <si>
    <t xml:space="preserve">CTE26</t>
  </si>
  <si>
    <t xml:space="preserve">CTE27</t>
  </si>
  <si>
    <t xml:space="preserve">CTE28</t>
  </si>
  <si>
    <t xml:space="preserve">CTE29</t>
  </si>
  <si>
    <t xml:space="preserve">CTE30</t>
  </si>
  <si>
    <t xml:space="preserve">CTE31</t>
  </si>
  <si>
    <t xml:space="preserve">CTE32</t>
  </si>
  <si>
    <t xml:space="preserve">CTE33</t>
  </si>
  <si>
    <t xml:space="preserve">CTE34</t>
  </si>
  <si>
    <t xml:space="preserve">CTE35</t>
  </si>
  <si>
    <t xml:space="preserve">CTE36</t>
  </si>
  <si>
    <t xml:space="preserve">CTE37</t>
  </si>
  <si>
    <t xml:space="preserve">CTE38</t>
  </si>
  <si>
    <t xml:space="preserve">CTE39</t>
  </si>
  <si>
    <t xml:space="preserve">CTE40</t>
  </si>
  <si>
    <t xml:space="preserve">CTE41</t>
  </si>
  <si>
    <t xml:space="preserve">CTE42</t>
  </si>
  <si>
    <t xml:space="preserve">CTE43</t>
  </si>
  <si>
    <t xml:space="preserve">CTE44</t>
  </si>
  <si>
    <t xml:space="preserve">CTE45</t>
  </si>
  <si>
    <t xml:space="preserve">CTE46</t>
  </si>
  <si>
    <t xml:space="preserve">CTE47</t>
  </si>
  <si>
    <t xml:space="preserve">CTE48</t>
  </si>
  <si>
    <t xml:space="preserve">CTE49</t>
  </si>
  <si>
    <t xml:space="preserve">CTE50</t>
  </si>
  <si>
    <t xml:space="preserve">CTE51</t>
  </si>
  <si>
    <t xml:space="preserve">CTE52</t>
  </si>
  <si>
    <t xml:space="preserve">CTE53</t>
  </si>
  <si>
    <t xml:space="preserve">CTE54</t>
  </si>
  <si>
    <t xml:space="preserve">CTE55</t>
  </si>
  <si>
    <t xml:space="preserve">CTE56</t>
  </si>
  <si>
    <t xml:space="preserve">CTE57</t>
  </si>
  <si>
    <t xml:space="preserve">CTE58</t>
  </si>
  <si>
    <t xml:space="preserve">CTE59</t>
  </si>
  <si>
    <t xml:space="preserve">CTE60</t>
  </si>
  <si>
    <t xml:space="preserve">CTE61</t>
  </si>
  <si>
    <t xml:space="preserve">CTE62</t>
  </si>
  <si>
    <t xml:space="preserve">CTE63</t>
  </si>
  <si>
    <t xml:space="preserve">CTE64</t>
  </si>
  <si>
    <t xml:space="preserve">CTE65</t>
  </si>
  <si>
    <t xml:space="preserve">CTE66</t>
  </si>
  <si>
    <t xml:space="preserve">CTE67</t>
  </si>
  <si>
    <t xml:space="preserve">CTE68</t>
  </si>
  <si>
    <t xml:space="preserve">CTE69</t>
  </si>
  <si>
    <t xml:space="preserve">CTE70</t>
  </si>
  <si>
    <t xml:space="preserve">CTE71</t>
  </si>
  <si>
    <t xml:space="preserve">CTE72</t>
  </si>
  <si>
    <t xml:space="preserve">CTE73</t>
  </si>
  <si>
    <t xml:space="preserve">CTE74</t>
  </si>
  <si>
    <t xml:space="preserve">CTE75</t>
  </si>
  <si>
    <t xml:space="preserve">CTE76</t>
  </si>
  <si>
    <t xml:space="preserve">CTE77</t>
  </si>
  <si>
    <t xml:space="preserve">CTE78</t>
  </si>
  <si>
    <t xml:space="preserve">CTE79</t>
  </si>
  <si>
    <t xml:space="preserve">CTE80</t>
  </si>
  <si>
    <t xml:space="preserve">CTE81</t>
  </si>
  <si>
    <t xml:space="preserve">CTE82</t>
  </si>
  <si>
    <t xml:space="preserve">CTE83</t>
  </si>
  <si>
    <t xml:space="preserve">Cowessess</t>
  </si>
  <si>
    <t xml:space="preserve">COW1</t>
  </si>
  <si>
    <t xml:space="preserve">Battery Energy Storage System - 400 kW/744 kWh SAFT Lithium Ion Battery</t>
  </si>
  <si>
    <t xml:space="preserve">[117], [118], [119], [905], [906]</t>
  </si>
  <si>
    <t xml:space="preserve">Cypress SPC</t>
  </si>
  <si>
    <t xml:space="preserve">2002/2003</t>
  </si>
  <si>
    <t xml:space="preserve">[128], [129]</t>
  </si>
  <si>
    <t xml:space="preserve">Golden South Wind Energy Facility</t>
  </si>
  <si>
    <t xml:space="preserve">GSW1</t>
  </si>
  <si>
    <t xml:space="preserve">Goldwind</t>
  </si>
  <si>
    <t xml:space="preserve">GW136-4.2</t>
  </si>
  <si>
    <t xml:space="preserve">[198], [199], [200], [201]</t>
  </si>
  <si>
    <t xml:space="preserve">GSW2</t>
  </si>
  <si>
    <t xml:space="preserve">GW155-4.2</t>
  </si>
  <si>
    <t xml:space="preserve">GSW3</t>
  </si>
  <si>
    <t xml:space="preserve">GSW4</t>
  </si>
  <si>
    <t xml:space="preserve">GSW5</t>
  </si>
  <si>
    <t xml:space="preserve">GSW6</t>
  </si>
  <si>
    <t xml:space="preserve">GSW7</t>
  </si>
  <si>
    <t xml:space="preserve">GSW8</t>
  </si>
  <si>
    <t xml:space="preserve">GSW9</t>
  </si>
  <si>
    <t xml:space="preserve">GSW10</t>
  </si>
  <si>
    <t xml:space="preserve">GSW11</t>
  </si>
  <si>
    <t xml:space="preserve">GSW12</t>
  </si>
  <si>
    <t xml:space="preserve">GSW13</t>
  </si>
  <si>
    <t xml:space="preserve">GSW14</t>
  </si>
  <si>
    <t xml:space="preserve">GSW15</t>
  </si>
  <si>
    <t xml:space="preserve">GSW16</t>
  </si>
  <si>
    <t xml:space="preserve">GSW17</t>
  </si>
  <si>
    <t xml:space="preserve">GSW18</t>
  </si>
  <si>
    <t xml:space="preserve">GSW19</t>
  </si>
  <si>
    <t xml:space="preserve">GSW20</t>
  </si>
  <si>
    <t xml:space="preserve">GSW21</t>
  </si>
  <si>
    <t xml:space="preserve">GSW22</t>
  </si>
  <si>
    <t xml:space="preserve">GSW23</t>
  </si>
  <si>
    <t xml:space="preserve">GSW24</t>
  </si>
  <si>
    <t xml:space="preserve">GSW25</t>
  </si>
  <si>
    <t xml:space="preserve">GSW26</t>
  </si>
  <si>
    <t xml:space="preserve">GSW27</t>
  </si>
  <si>
    <t xml:space="preserve">GSW28</t>
  </si>
  <si>
    <t xml:space="preserve">GSW29</t>
  </si>
  <si>
    <t xml:space="preserve">GSW30</t>
  </si>
  <si>
    <t xml:space="preserve">GSW31</t>
  </si>
  <si>
    <t xml:space="preserve">GSW32</t>
  </si>
  <si>
    <t xml:space="preserve">GSW33</t>
  </si>
  <si>
    <t xml:space="preserve">GSW34</t>
  </si>
  <si>
    <t xml:space="preserve">GSW35</t>
  </si>
  <si>
    <t xml:space="preserve">GSW36</t>
  </si>
  <si>
    <t xml:space="preserve">GSW37</t>
  </si>
  <si>
    <t xml:space="preserve">GSW38</t>
  </si>
  <si>
    <t xml:space="preserve">GSW39</t>
  </si>
  <si>
    <t xml:space="preserve">GSW40</t>
  </si>
  <si>
    <t xml:space="preserve">GSW41</t>
  </si>
  <si>
    <t xml:space="preserve">GSW42</t>
  </si>
  <si>
    <t xml:space="preserve">GSW43</t>
  </si>
  <si>
    <t xml:space="preserve">GSW44</t>
  </si>
  <si>
    <t xml:space="preserve">GSW45</t>
  </si>
  <si>
    <t xml:space="preserve">GSW46</t>
  </si>
  <si>
    <t xml:space="preserve">GSW47</t>
  </si>
  <si>
    <t xml:space="preserve">GSW48</t>
  </si>
  <si>
    <t xml:space="preserve">GSW49</t>
  </si>
  <si>
    <t xml:space="preserve">GSW50</t>
  </si>
  <si>
    <t xml:space="preserve">Morse</t>
  </si>
  <si>
    <t xml:space="preserve">MRS1</t>
  </si>
  <si>
    <t xml:space="preserve">[408], [409], [410]</t>
  </si>
  <si>
    <t xml:space="preserve">MRS2</t>
  </si>
  <si>
    <t xml:space="preserve">MRS3</t>
  </si>
  <si>
    <t xml:space="preserve">MRS4</t>
  </si>
  <si>
    <t xml:space="preserve">MRS5</t>
  </si>
  <si>
    <t xml:space="preserve">MRS6</t>
  </si>
  <si>
    <t xml:space="preserve">MRS7</t>
  </si>
  <si>
    <t xml:space="preserve">MRS8</t>
  </si>
  <si>
    <t xml:space="preserve">MRS9</t>
  </si>
  <si>
    <t xml:space="preserve">MRS10</t>
  </si>
  <si>
    <t xml:space="preserve">Red Lily</t>
  </si>
  <si>
    <t xml:space="preserve">RLY1</t>
  </si>
  <si>
    <t xml:space="preserve">[519], [520], [521]</t>
  </si>
  <si>
    <t xml:space="preserve">RLY2</t>
  </si>
  <si>
    <t xml:space="preserve">RLY3</t>
  </si>
  <si>
    <t xml:space="preserve">RLY4</t>
  </si>
  <si>
    <t xml:space="preserve">RLY5</t>
  </si>
  <si>
    <t xml:space="preserve">RLY6</t>
  </si>
  <si>
    <t xml:space="preserve">RLY7</t>
  </si>
  <si>
    <t xml:space="preserve">RLY8</t>
  </si>
  <si>
    <t xml:space="preserve">RLY9</t>
  </si>
  <si>
    <t xml:space="preserve">RLY10</t>
  </si>
  <si>
    <t xml:space="preserve">RLY11</t>
  </si>
  <si>
    <t xml:space="preserve">RLY12</t>
  </si>
  <si>
    <t xml:space="preserve">RLY13</t>
  </si>
  <si>
    <t xml:space="preserve">RLY14</t>
  </si>
  <si>
    <t xml:space="preserve">RLY15</t>
  </si>
  <si>
    <t xml:space="preserve">RLY16</t>
  </si>
  <si>
    <t xml:space="preserve">Riverhurst Wind Farm</t>
  </si>
  <si>
    <t xml:space="preserve">RHW1</t>
  </si>
  <si>
    <t xml:space="preserve">[525], [526], [527], [528], [815], [816], [817]</t>
  </si>
  <si>
    <t xml:space="preserve">RHW2</t>
  </si>
  <si>
    <t xml:space="preserve">RHW3</t>
  </si>
  <si>
    <t xml:space="preserve">Sunbridge</t>
  </si>
  <si>
    <t xml:space="preserve">SBR1</t>
  </si>
  <si>
    <t xml:space="preserve">Turbine decommissioned 2022, original capacity was 660 kW (total project capacity was 11.22 MW)</t>
  </si>
  <si>
    <t xml:space="preserve">[635], [636], [637], [638], [840], [841]</t>
  </si>
  <si>
    <t xml:space="preserve">SBR2</t>
  </si>
  <si>
    <t xml:space="preserve">SBR3</t>
  </si>
  <si>
    <t xml:space="preserve">SBR4</t>
  </si>
  <si>
    <t xml:space="preserve">SBR5</t>
  </si>
  <si>
    <t xml:space="preserve">SBR6</t>
  </si>
  <si>
    <t xml:space="preserve">SBR7</t>
  </si>
  <si>
    <t xml:space="preserve">SBR8</t>
  </si>
  <si>
    <t xml:space="preserve">SBR9</t>
  </si>
  <si>
    <t xml:space="preserve">SBR10</t>
  </si>
  <si>
    <t xml:space="preserve">SBR11</t>
  </si>
  <si>
    <t xml:space="preserve">SBR12</t>
  </si>
  <si>
    <t xml:space="preserve">SBR13</t>
  </si>
  <si>
    <t xml:space="preserve">SBR14</t>
  </si>
  <si>
    <t xml:space="preserve">SBR15</t>
  </si>
  <si>
    <t xml:space="preserve">SBR16</t>
  </si>
  <si>
    <t xml:space="preserve">SBR17</t>
  </si>
  <si>
    <t xml:space="preserve">Western Lily</t>
  </si>
  <si>
    <t xml:space="preserve">WLY1</t>
  </si>
  <si>
    <t xml:space="preserve">E92-2.0</t>
  </si>
  <si>
    <t xml:space="preserve">[690], [691], [848]</t>
  </si>
  <si>
    <t xml:space="preserve">WLY2</t>
  </si>
  <si>
    <t xml:space="preserve">WLY3</t>
  </si>
  <si>
    <t xml:space="preserve">WLY4</t>
  </si>
  <si>
    <t xml:space="preserve">WLY5</t>
  </si>
  <si>
    <t xml:space="preserve">WLY6</t>
  </si>
  <si>
    <t xml:space="preserve">WLY7</t>
  </si>
  <si>
    <t xml:space="preserve">WLY8</t>
  </si>
  <si>
    <t xml:space="preserve">WLY9</t>
  </si>
  <si>
    <t xml:space="preserve">WLY10</t>
  </si>
  <si>
    <t xml:space="preserve">Yukon</t>
  </si>
  <si>
    <t xml:space="preserve">Haeckel Hill</t>
  </si>
  <si>
    <t xml:space="preserve">HAH1</t>
  </si>
  <si>
    <t xml:space="preserve">B23/150</t>
  </si>
  <si>
    <t xml:space="preserve">Turbine decommissioned in 2018, original capacity was 150 kW</t>
  </si>
  <si>
    <t xml:space="preserve">[237]</t>
  </si>
  <si>
    <t xml:space="preserve">HAH2</t>
  </si>
  <si>
    <t xml:space="preserve">V47</t>
  </si>
  <si>
    <t xml:space="preserve">Turbine decommissioned in 2023, original capacity was 660 kW</t>
  </si>
  <si>
    <t xml:space="preserve">Haeckel Hill-Thay T’äw Wind Energy Project</t>
  </si>
  <si>
    <t xml:space="preserve">HTT1</t>
  </si>
  <si>
    <t xml:space="preserve">EWT</t>
  </si>
  <si>
    <t xml:space="preserve">EWT DW61</t>
  </si>
  <si>
    <t xml:space="preserve">[237], [238]</t>
  </si>
  <si>
    <t xml:space="preserve">HTT2</t>
  </si>
  <si>
    <t xml:space="preserve">HTT3</t>
  </si>
  <si>
    <t xml:space="preserve">HTT4</t>
  </si>
  <si>
    <t xml:space="preserve">Onshore wind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</si>
</sst>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579"/>
  <sheetViews>
    <sheetView showFormulas="false" showGridLines="true" showRowColHeaders="true" showZeros="true" rightToLeft="false" tabSelected="false" showOutlineSymbols="true" defaultGridColor="true" view="normal" topLeftCell="A3" colorId="64" zoomScale="60" zoomScaleNormal="60" zoomScalePageLayoutView="100" workbookViewId="0">
      <selection pane="topLeft" activeCell="A2165" activeCellId="0" sqref="A2165"/>
    </sheetView>
  </sheetViews>
  <sheetFormatPr defaultColWidth="8.71484375" defaultRowHeight="15" zeroHeight="false" outlineLevelRow="0" outlineLevelCol="0"/>
  <cols>
    <col collapsed="false" customWidth="true" hidden="false" outlineLevel="0" max="2" min="1" style="1" width="28.29"/>
    <col collapsed="false" customWidth="true" hidden="false" outlineLevel="0" max="3" min="3" style="1" width="46.43"/>
    <col collapsed="false" customWidth="true" hidden="false" outlineLevel="0" max="4" min="4" style="1" width="23.57"/>
    <col collapsed="false" customWidth="true" hidden="false" outlineLevel="0" max="5" min="5" style="1" width="14.43"/>
    <col collapsed="false" customWidth="true" hidden="false" outlineLevel="0" max="6" min="6" style="1" width="28"/>
    <col collapsed="false" customWidth="true" hidden="false" outlineLevel="0" max="7" min="7" style="1" width="21.86"/>
    <col collapsed="false" customWidth="true" hidden="false" outlineLevel="0" max="9" min="8" style="1" width="23.86"/>
    <col collapsed="false" customWidth="true" hidden="false" outlineLevel="0" max="10" min="10" style="1" width="13"/>
    <col collapsed="false" customWidth="true" hidden="false" outlineLevel="0" max="11" min="11" style="1" width="28.57"/>
    <col collapsed="false" customWidth="true" hidden="false" outlineLevel="0" max="12" min="12" style="1" width="18.14"/>
    <col collapsed="false" customWidth="true" hidden="false" outlineLevel="0" max="15" min="13" style="1" width="16.72"/>
    <col collapsed="false" customWidth="true" hidden="false" outlineLevel="0" max="16" min="16" style="1" width="103.72"/>
    <col collapsed="false" customWidth="true" hidden="false" outlineLevel="0" max="17" min="17" style="1" width="57.57"/>
    <col collapsed="false" customWidth="true" hidden="false" outlineLevel="0" max="18" min="18" style="1" width="20.43"/>
    <col collapsed="false" customWidth="true" hidden="false" outlineLevel="0" max="19" min="19" style="1" width="21.86"/>
    <col collapsed="false" customWidth="false" hidden="false" outlineLevel="0" max="16384" min="20" style="1" width="8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18</v>
      </c>
      <c r="C2" s="1" t="s">
        <v>19</v>
      </c>
      <c r="D2" s="1" t="n">
        <v>69</v>
      </c>
      <c r="E2" s="1" t="s">
        <v>20</v>
      </c>
      <c r="F2" s="1" t="n">
        <v>1</v>
      </c>
      <c r="G2" s="1" t="str">
        <f aca="false">F2&amp;"/"&amp;23</f>
        <v>1/23</v>
      </c>
      <c r="H2" s="1" t="n">
        <v>3000</v>
      </c>
      <c r="I2" s="1" t="n">
        <v>90</v>
      </c>
      <c r="J2" s="1" t="n">
        <v>80</v>
      </c>
      <c r="K2" s="1" t="s">
        <v>21</v>
      </c>
      <c r="L2" s="1" t="s">
        <v>22</v>
      </c>
      <c r="M2" s="1" t="n">
        <v>2010</v>
      </c>
      <c r="N2" s="1" t="n">
        <v>49.5487803097965</v>
      </c>
      <c r="O2" s="1" t="n">
        <v>-113.439305339008</v>
      </c>
      <c r="Q2" s="1" t="s">
        <v>23</v>
      </c>
      <c r="R2" s="1" t="s">
        <v>24</v>
      </c>
    </row>
    <row r="3" customFormat="false" ht="15" hidden="false" customHeight="false" outlineLevel="0" collapsed="false">
      <c r="A3" s="1" t="s">
        <v>18</v>
      </c>
      <c r="B3" s="1" t="s">
        <v>18</v>
      </c>
      <c r="C3" s="1" t="s">
        <v>19</v>
      </c>
      <c r="D3" s="1" t="n">
        <v>69</v>
      </c>
      <c r="E3" s="1" t="s">
        <v>25</v>
      </c>
      <c r="F3" s="1" t="n">
        <v>2</v>
      </c>
      <c r="G3" s="1" t="str">
        <f aca="false">F3&amp;"/"&amp;23</f>
        <v>2/23</v>
      </c>
      <c r="H3" s="1" t="n">
        <v>3000</v>
      </c>
      <c r="I3" s="1" t="n">
        <v>90</v>
      </c>
      <c r="J3" s="1" t="n">
        <v>80</v>
      </c>
      <c r="K3" s="1" t="s">
        <v>21</v>
      </c>
      <c r="L3" s="1" t="s">
        <v>22</v>
      </c>
      <c r="M3" s="1" t="n">
        <v>2010</v>
      </c>
      <c r="N3" s="1" t="n">
        <v>49.546239</v>
      </c>
      <c r="O3" s="1" t="n">
        <v>-113.441041</v>
      </c>
      <c r="Q3" s="1" t="s">
        <v>23</v>
      </c>
      <c r="R3" s="1" t="s">
        <v>24</v>
      </c>
    </row>
    <row r="4" customFormat="false" ht="15" hidden="false" customHeight="false" outlineLevel="0" collapsed="false">
      <c r="A4" s="1" t="s">
        <v>18</v>
      </c>
      <c r="B4" s="1" t="s">
        <v>18</v>
      </c>
      <c r="C4" s="1" t="s">
        <v>19</v>
      </c>
      <c r="D4" s="1" t="n">
        <v>69</v>
      </c>
      <c r="E4" s="1" t="s">
        <v>26</v>
      </c>
      <c r="F4" s="1" t="n">
        <v>3</v>
      </c>
      <c r="G4" s="1" t="str">
        <f aca="false">F4&amp;"/"&amp;23</f>
        <v>3/23</v>
      </c>
      <c r="H4" s="1" t="n">
        <v>3000</v>
      </c>
      <c r="I4" s="1" t="n">
        <v>90</v>
      </c>
      <c r="J4" s="1" t="n">
        <v>80</v>
      </c>
      <c r="K4" s="1" t="s">
        <v>21</v>
      </c>
      <c r="L4" s="1" t="s">
        <v>22</v>
      </c>
      <c r="M4" s="1" t="n">
        <v>2010</v>
      </c>
      <c r="N4" s="1" t="n">
        <v>49.552287</v>
      </c>
      <c r="O4" s="1" t="n">
        <v>-113.425995</v>
      </c>
      <c r="Q4" s="1" t="s">
        <v>23</v>
      </c>
      <c r="R4" s="1" t="s">
        <v>24</v>
      </c>
    </row>
    <row r="5" customFormat="false" ht="15" hidden="false" customHeight="false" outlineLevel="0" collapsed="false">
      <c r="A5" s="1" t="s">
        <v>18</v>
      </c>
      <c r="B5" s="1" t="s">
        <v>18</v>
      </c>
      <c r="C5" s="1" t="s">
        <v>19</v>
      </c>
      <c r="D5" s="1" t="n">
        <v>69</v>
      </c>
      <c r="E5" s="1" t="s">
        <v>27</v>
      </c>
      <c r="F5" s="1" t="n">
        <v>4</v>
      </c>
      <c r="G5" s="1" t="str">
        <f aca="false">F5&amp;"/"&amp;23</f>
        <v>4/23</v>
      </c>
      <c r="H5" s="1" t="n">
        <v>3000</v>
      </c>
      <c r="I5" s="1" t="n">
        <v>90</v>
      </c>
      <c r="J5" s="1" t="n">
        <v>80</v>
      </c>
      <c r="K5" s="1" t="s">
        <v>21</v>
      </c>
      <c r="L5" s="1" t="s">
        <v>22</v>
      </c>
      <c r="M5" s="1" t="n">
        <v>2010</v>
      </c>
      <c r="N5" s="1" t="n">
        <v>49.549909</v>
      </c>
      <c r="O5" s="1" t="n">
        <v>-113.427444</v>
      </c>
      <c r="Q5" s="1" t="s">
        <v>23</v>
      </c>
      <c r="R5" s="1" t="s">
        <v>24</v>
      </c>
    </row>
    <row r="6" customFormat="false" ht="15" hidden="false" customHeight="false" outlineLevel="0" collapsed="false">
      <c r="A6" s="1" t="s">
        <v>18</v>
      </c>
      <c r="B6" s="1" t="s">
        <v>18</v>
      </c>
      <c r="C6" s="1" t="s">
        <v>19</v>
      </c>
      <c r="D6" s="1" t="n">
        <v>69</v>
      </c>
      <c r="E6" s="1" t="s">
        <v>28</v>
      </c>
      <c r="F6" s="1" t="n">
        <v>5</v>
      </c>
      <c r="G6" s="1" t="str">
        <f aca="false">F6&amp;"/"&amp;23</f>
        <v>5/23</v>
      </c>
      <c r="H6" s="1" t="n">
        <v>3000</v>
      </c>
      <c r="I6" s="1" t="n">
        <v>90</v>
      </c>
      <c r="J6" s="1" t="n">
        <v>80</v>
      </c>
      <c r="K6" s="1" t="s">
        <v>21</v>
      </c>
      <c r="L6" s="1" t="s">
        <v>22</v>
      </c>
      <c r="M6" s="1" t="n">
        <v>2010</v>
      </c>
      <c r="N6" s="1" t="n">
        <v>49.5475573201614</v>
      </c>
      <c r="O6" s="1" t="n">
        <v>-113.429832426304</v>
      </c>
      <c r="Q6" s="1" t="s">
        <v>23</v>
      </c>
      <c r="R6" s="1" t="s">
        <v>24</v>
      </c>
    </row>
    <row r="7" customFormat="false" ht="15" hidden="false" customHeight="false" outlineLevel="0" collapsed="false">
      <c r="A7" s="1" t="s">
        <v>18</v>
      </c>
      <c r="B7" s="1" t="s">
        <v>18</v>
      </c>
      <c r="C7" s="1" t="s">
        <v>19</v>
      </c>
      <c r="D7" s="1" t="n">
        <v>69</v>
      </c>
      <c r="E7" s="1" t="s">
        <v>29</v>
      </c>
      <c r="F7" s="1" t="n">
        <v>6</v>
      </c>
      <c r="G7" s="1" t="str">
        <f aca="false">F7&amp;"/"&amp;23</f>
        <v>6/23</v>
      </c>
      <c r="H7" s="1" t="n">
        <v>3000</v>
      </c>
      <c r="I7" s="1" t="n">
        <v>90</v>
      </c>
      <c r="J7" s="1" t="n">
        <v>80</v>
      </c>
      <c r="K7" s="1" t="s">
        <v>21</v>
      </c>
      <c r="L7" s="1" t="s">
        <v>22</v>
      </c>
      <c r="M7" s="1" t="n">
        <v>2010</v>
      </c>
      <c r="N7" s="1" t="n">
        <v>49.5447930059817</v>
      </c>
      <c r="O7" s="1" t="n">
        <v>-113.431561685956</v>
      </c>
      <c r="Q7" s="1" t="s">
        <v>23</v>
      </c>
      <c r="R7" s="1" t="s">
        <v>24</v>
      </c>
    </row>
    <row r="8" customFormat="false" ht="15" hidden="false" customHeight="false" outlineLevel="0" collapsed="false">
      <c r="A8" s="1" t="s">
        <v>18</v>
      </c>
      <c r="B8" s="1" t="s">
        <v>18</v>
      </c>
      <c r="C8" s="1" t="s">
        <v>19</v>
      </c>
      <c r="D8" s="1" t="n">
        <v>69</v>
      </c>
      <c r="E8" s="1" t="s">
        <v>30</v>
      </c>
      <c r="F8" s="1" t="n">
        <v>7</v>
      </c>
      <c r="G8" s="1" t="str">
        <f aca="false">F8&amp;"/"&amp;23</f>
        <v>7/23</v>
      </c>
      <c r="H8" s="1" t="n">
        <v>3000</v>
      </c>
      <c r="I8" s="1" t="n">
        <v>90</v>
      </c>
      <c r="J8" s="1" t="n">
        <v>80</v>
      </c>
      <c r="K8" s="1" t="s">
        <v>21</v>
      </c>
      <c r="L8" s="1" t="s">
        <v>22</v>
      </c>
      <c r="M8" s="1" t="n">
        <v>2010</v>
      </c>
      <c r="N8" s="1" t="n">
        <v>49.5424536490371</v>
      </c>
      <c r="O8" s="1" t="n">
        <v>-113.433033460335</v>
      </c>
      <c r="Q8" s="1" t="s">
        <v>23</v>
      </c>
      <c r="R8" s="1" t="s">
        <v>24</v>
      </c>
    </row>
    <row r="9" customFormat="false" ht="15" hidden="false" customHeight="false" outlineLevel="0" collapsed="false">
      <c r="A9" s="1" t="s">
        <v>18</v>
      </c>
      <c r="B9" s="1" t="s">
        <v>18</v>
      </c>
      <c r="C9" s="1" t="s">
        <v>19</v>
      </c>
      <c r="D9" s="1" t="n">
        <v>69</v>
      </c>
      <c r="E9" s="1" t="s">
        <v>31</v>
      </c>
      <c r="F9" s="1" t="n">
        <v>8</v>
      </c>
      <c r="G9" s="1" t="str">
        <f aca="false">F9&amp;"/"&amp;23</f>
        <v>8/23</v>
      </c>
      <c r="H9" s="1" t="n">
        <v>3000</v>
      </c>
      <c r="I9" s="1" t="n">
        <v>90</v>
      </c>
      <c r="J9" s="1" t="n">
        <v>80</v>
      </c>
      <c r="K9" s="1" t="s">
        <v>21</v>
      </c>
      <c r="L9" s="1" t="s">
        <v>22</v>
      </c>
      <c r="M9" s="1" t="n">
        <v>2010</v>
      </c>
      <c r="N9" s="1" t="n">
        <v>49.5400081975066</v>
      </c>
      <c r="O9" s="1" t="n">
        <v>-113.437891615303</v>
      </c>
      <c r="Q9" s="1" t="s">
        <v>23</v>
      </c>
      <c r="R9" s="1" t="s">
        <v>24</v>
      </c>
    </row>
    <row r="10" customFormat="false" ht="15" hidden="false" customHeight="false" outlineLevel="0" collapsed="false">
      <c r="A10" s="1" t="s">
        <v>18</v>
      </c>
      <c r="B10" s="1" t="s">
        <v>18</v>
      </c>
      <c r="C10" s="1" t="s">
        <v>19</v>
      </c>
      <c r="D10" s="1" t="n">
        <v>69</v>
      </c>
      <c r="E10" s="1" t="s">
        <v>32</v>
      </c>
      <c r="F10" s="1" t="n">
        <v>9</v>
      </c>
      <c r="G10" s="1" t="str">
        <f aca="false">F10&amp;"/"&amp;23</f>
        <v>9/23</v>
      </c>
      <c r="H10" s="1" t="n">
        <v>3000</v>
      </c>
      <c r="I10" s="1" t="n">
        <v>90</v>
      </c>
      <c r="J10" s="1" t="n">
        <v>80</v>
      </c>
      <c r="K10" s="1" t="s">
        <v>21</v>
      </c>
      <c r="L10" s="1" t="s">
        <v>22</v>
      </c>
      <c r="M10" s="1" t="n">
        <v>2010</v>
      </c>
      <c r="N10" s="1" t="n">
        <v>49.5374935874552</v>
      </c>
      <c r="O10" s="1" t="n">
        <v>-113.439137600698</v>
      </c>
      <c r="Q10" s="1" t="s">
        <v>23</v>
      </c>
      <c r="R10" s="1" t="s">
        <v>24</v>
      </c>
    </row>
    <row r="11" customFormat="false" ht="15" hidden="false" customHeight="false" outlineLevel="0" collapsed="false">
      <c r="A11" s="1" t="s">
        <v>18</v>
      </c>
      <c r="B11" s="1" t="s">
        <v>18</v>
      </c>
      <c r="C11" s="1" t="s">
        <v>19</v>
      </c>
      <c r="D11" s="1" t="n">
        <v>69</v>
      </c>
      <c r="E11" s="1" t="s">
        <v>33</v>
      </c>
      <c r="F11" s="1" t="n">
        <v>10</v>
      </c>
      <c r="G11" s="1" t="str">
        <f aca="false">F11&amp;"/"&amp;23</f>
        <v>10/23</v>
      </c>
      <c r="H11" s="1" t="n">
        <v>3000</v>
      </c>
      <c r="I11" s="1" t="n">
        <v>90</v>
      </c>
      <c r="J11" s="1" t="n">
        <v>80</v>
      </c>
      <c r="K11" s="1" t="s">
        <v>21</v>
      </c>
      <c r="L11" s="1" t="s">
        <v>22</v>
      </c>
      <c r="M11" s="1" t="n">
        <v>2010</v>
      </c>
      <c r="N11" s="1" t="n">
        <v>49.5352416242982</v>
      </c>
      <c r="O11" s="1" t="n">
        <v>-113.440429808878</v>
      </c>
      <c r="Q11" s="1" t="s">
        <v>23</v>
      </c>
      <c r="R11" s="1" t="s">
        <v>24</v>
      </c>
    </row>
    <row r="12" customFormat="false" ht="15" hidden="false" customHeight="false" outlineLevel="0" collapsed="false">
      <c r="A12" s="1" t="s">
        <v>18</v>
      </c>
      <c r="B12" s="1" t="s">
        <v>18</v>
      </c>
      <c r="C12" s="1" t="s">
        <v>19</v>
      </c>
      <c r="D12" s="1" t="n">
        <v>69</v>
      </c>
      <c r="E12" s="1" t="s">
        <v>34</v>
      </c>
      <c r="F12" s="1" t="n">
        <v>11</v>
      </c>
      <c r="G12" s="1" t="str">
        <f aca="false">F12&amp;"/"&amp;23</f>
        <v>11/23</v>
      </c>
      <c r="H12" s="1" t="n">
        <v>3000</v>
      </c>
      <c r="I12" s="1" t="n">
        <v>90</v>
      </c>
      <c r="J12" s="1" t="n">
        <v>80</v>
      </c>
      <c r="K12" s="1" t="s">
        <v>21</v>
      </c>
      <c r="L12" s="1" t="s">
        <v>22</v>
      </c>
      <c r="M12" s="1" t="n">
        <v>2010</v>
      </c>
      <c r="N12" s="1" t="n">
        <v>49.5330193654017</v>
      </c>
      <c r="O12" s="1" t="n">
        <v>-113.436975806362</v>
      </c>
      <c r="Q12" s="1" t="s">
        <v>23</v>
      </c>
      <c r="R12" s="1" t="s">
        <v>24</v>
      </c>
    </row>
    <row r="13" customFormat="false" ht="15" hidden="false" customHeight="false" outlineLevel="0" collapsed="false">
      <c r="A13" s="1" t="s">
        <v>18</v>
      </c>
      <c r="B13" s="1" t="s">
        <v>18</v>
      </c>
      <c r="C13" s="1" t="s">
        <v>19</v>
      </c>
      <c r="D13" s="1" t="n">
        <v>69</v>
      </c>
      <c r="E13" s="1" t="s">
        <v>35</v>
      </c>
      <c r="F13" s="1" t="n">
        <v>12</v>
      </c>
      <c r="G13" s="1" t="str">
        <f aca="false">F13&amp;"/"&amp;23</f>
        <v>12/23</v>
      </c>
      <c r="H13" s="1" t="n">
        <v>3000</v>
      </c>
      <c r="I13" s="1" t="n">
        <v>90</v>
      </c>
      <c r="J13" s="1" t="n">
        <v>80</v>
      </c>
      <c r="K13" s="1" t="s">
        <v>21</v>
      </c>
      <c r="L13" s="1" t="s">
        <v>22</v>
      </c>
      <c r="M13" s="1" t="n">
        <v>2010</v>
      </c>
      <c r="N13" s="1" t="n">
        <v>49.5306507045775</v>
      </c>
      <c r="O13" s="1" t="n">
        <v>-113.43848198407</v>
      </c>
      <c r="Q13" s="1" t="s">
        <v>23</v>
      </c>
      <c r="R13" s="1" t="s">
        <v>24</v>
      </c>
    </row>
    <row r="14" customFormat="false" ht="15" hidden="false" customHeight="false" outlineLevel="0" collapsed="false">
      <c r="A14" s="1" t="s">
        <v>18</v>
      </c>
      <c r="B14" s="1" t="s">
        <v>18</v>
      </c>
      <c r="C14" s="1" t="s">
        <v>19</v>
      </c>
      <c r="D14" s="1" t="n">
        <v>69</v>
      </c>
      <c r="E14" s="1" t="s">
        <v>36</v>
      </c>
      <c r="F14" s="1" t="n">
        <v>13</v>
      </c>
      <c r="G14" s="1" t="str">
        <f aca="false">F14&amp;"/"&amp;23</f>
        <v>13/23</v>
      </c>
      <c r="H14" s="1" t="n">
        <v>3000</v>
      </c>
      <c r="I14" s="1" t="n">
        <v>90</v>
      </c>
      <c r="J14" s="1" t="n">
        <v>80</v>
      </c>
      <c r="K14" s="1" t="s">
        <v>21</v>
      </c>
      <c r="L14" s="1" t="s">
        <v>22</v>
      </c>
      <c r="M14" s="1" t="n">
        <v>2010</v>
      </c>
      <c r="N14" s="1" t="n">
        <v>49.5320023683247</v>
      </c>
      <c r="O14" s="1" t="n">
        <v>-113.413736956934</v>
      </c>
      <c r="Q14" s="1" t="s">
        <v>23</v>
      </c>
      <c r="R14" s="1" t="s">
        <v>24</v>
      </c>
    </row>
    <row r="15" customFormat="false" ht="15" hidden="false" customHeight="false" outlineLevel="0" collapsed="false">
      <c r="A15" s="1" t="s">
        <v>18</v>
      </c>
      <c r="B15" s="1" t="s">
        <v>18</v>
      </c>
      <c r="C15" s="1" t="s">
        <v>19</v>
      </c>
      <c r="D15" s="1" t="n">
        <v>69</v>
      </c>
      <c r="E15" s="1" t="s">
        <v>37</v>
      </c>
      <c r="F15" s="1" t="n">
        <v>14</v>
      </c>
      <c r="G15" s="1" t="str">
        <f aca="false">F15&amp;"/"&amp;23</f>
        <v>14/23</v>
      </c>
      <c r="H15" s="1" t="n">
        <v>3000</v>
      </c>
      <c r="I15" s="1" t="n">
        <v>90</v>
      </c>
      <c r="J15" s="1" t="n">
        <v>80</v>
      </c>
      <c r="K15" s="1" t="s">
        <v>21</v>
      </c>
      <c r="L15" s="1" t="s">
        <v>22</v>
      </c>
      <c r="M15" s="1" t="n">
        <v>2010</v>
      </c>
      <c r="N15" s="1" t="n">
        <v>49.5346492788023</v>
      </c>
      <c r="O15" s="1" t="n">
        <v>-113.420209646962</v>
      </c>
      <c r="Q15" s="1" t="s">
        <v>23</v>
      </c>
      <c r="R15" s="1" t="s">
        <v>24</v>
      </c>
    </row>
    <row r="16" customFormat="false" ht="15" hidden="false" customHeight="false" outlineLevel="0" collapsed="false">
      <c r="A16" s="1" t="s">
        <v>18</v>
      </c>
      <c r="B16" s="1" t="s">
        <v>18</v>
      </c>
      <c r="C16" s="1" t="s">
        <v>19</v>
      </c>
      <c r="D16" s="1" t="n">
        <v>69</v>
      </c>
      <c r="E16" s="1" t="s">
        <v>38</v>
      </c>
      <c r="F16" s="1" t="n">
        <v>15</v>
      </c>
      <c r="G16" s="1" t="str">
        <f aca="false">F16&amp;"/"&amp;23</f>
        <v>15/23</v>
      </c>
      <c r="H16" s="1" t="n">
        <v>3000</v>
      </c>
      <c r="I16" s="1" t="n">
        <v>90</v>
      </c>
      <c r="J16" s="1" t="n">
        <v>80</v>
      </c>
      <c r="K16" s="1" t="s">
        <v>21</v>
      </c>
      <c r="L16" s="1" t="s">
        <v>22</v>
      </c>
      <c r="M16" s="1" t="n">
        <v>2010</v>
      </c>
      <c r="N16" s="1" t="n">
        <v>49.5662225293536</v>
      </c>
      <c r="O16" s="1" t="n">
        <v>-113.421353314032</v>
      </c>
      <c r="Q16" s="1" t="s">
        <v>23</v>
      </c>
      <c r="R16" s="1" t="s">
        <v>24</v>
      </c>
    </row>
    <row r="17" customFormat="false" ht="15" hidden="false" customHeight="false" outlineLevel="0" collapsed="false">
      <c r="A17" s="1" t="s">
        <v>18</v>
      </c>
      <c r="B17" s="1" t="s">
        <v>18</v>
      </c>
      <c r="C17" s="1" t="s">
        <v>19</v>
      </c>
      <c r="D17" s="1" t="n">
        <v>69</v>
      </c>
      <c r="E17" s="1" t="s">
        <v>39</v>
      </c>
      <c r="F17" s="1" t="n">
        <v>16</v>
      </c>
      <c r="G17" s="1" t="str">
        <f aca="false">F17&amp;"/"&amp;23</f>
        <v>16/23</v>
      </c>
      <c r="H17" s="1" t="n">
        <v>3000</v>
      </c>
      <c r="I17" s="1" t="n">
        <v>90</v>
      </c>
      <c r="J17" s="1" t="n">
        <v>80</v>
      </c>
      <c r="K17" s="1" t="s">
        <v>21</v>
      </c>
      <c r="L17" s="1" t="s">
        <v>22</v>
      </c>
      <c r="M17" s="1" t="n">
        <v>2010</v>
      </c>
      <c r="N17" s="1" t="n">
        <v>49.5682798084993</v>
      </c>
      <c r="O17" s="1" t="n">
        <v>-113.427522411982</v>
      </c>
      <c r="Q17" s="1" t="s">
        <v>23</v>
      </c>
      <c r="R17" s="1" t="s">
        <v>24</v>
      </c>
    </row>
    <row r="18" customFormat="false" ht="15" hidden="false" customHeight="false" outlineLevel="0" collapsed="false">
      <c r="A18" s="1" t="s">
        <v>18</v>
      </c>
      <c r="B18" s="1" t="s">
        <v>18</v>
      </c>
      <c r="C18" s="1" t="s">
        <v>19</v>
      </c>
      <c r="D18" s="1" t="n">
        <v>69</v>
      </c>
      <c r="E18" s="1" t="s">
        <v>40</v>
      </c>
      <c r="F18" s="1" t="n">
        <v>17</v>
      </c>
      <c r="G18" s="1" t="str">
        <f aca="false">F18&amp;"/"&amp;23</f>
        <v>17/23</v>
      </c>
      <c r="H18" s="1" t="n">
        <v>3000</v>
      </c>
      <c r="I18" s="1" t="n">
        <v>90</v>
      </c>
      <c r="J18" s="1" t="n">
        <v>80</v>
      </c>
      <c r="K18" s="1" t="s">
        <v>21</v>
      </c>
      <c r="L18" s="1" t="s">
        <v>22</v>
      </c>
      <c r="M18" s="1" t="n">
        <v>2010</v>
      </c>
      <c r="N18" s="1" t="n">
        <v>49.570494577831</v>
      </c>
      <c r="O18" s="1" t="n">
        <v>-113.432642231065</v>
      </c>
      <c r="Q18" s="1" t="s">
        <v>23</v>
      </c>
      <c r="R18" s="1" t="s">
        <v>24</v>
      </c>
    </row>
    <row r="19" customFormat="false" ht="15" hidden="false" customHeight="false" outlineLevel="0" collapsed="false">
      <c r="A19" s="1" t="s">
        <v>18</v>
      </c>
      <c r="B19" s="1" t="s">
        <v>18</v>
      </c>
      <c r="C19" s="1" t="s">
        <v>19</v>
      </c>
      <c r="D19" s="1" t="n">
        <v>69</v>
      </c>
      <c r="E19" s="1" t="s">
        <v>41</v>
      </c>
      <c r="F19" s="1" t="n">
        <v>18</v>
      </c>
      <c r="G19" s="1" t="str">
        <f aca="false">F19&amp;"/"&amp;23</f>
        <v>18/23</v>
      </c>
      <c r="H19" s="1" t="n">
        <v>3000</v>
      </c>
      <c r="I19" s="1" t="n">
        <v>90</v>
      </c>
      <c r="J19" s="1" t="n">
        <v>80</v>
      </c>
      <c r="K19" s="1" t="s">
        <v>21</v>
      </c>
      <c r="L19" s="1" t="s">
        <v>22</v>
      </c>
      <c r="M19" s="1" t="n">
        <v>2010</v>
      </c>
      <c r="N19" s="1" t="n">
        <v>49.5715104932398</v>
      </c>
      <c r="O19" s="1" t="n">
        <v>-113.446183614933</v>
      </c>
      <c r="Q19" s="1" t="s">
        <v>23</v>
      </c>
      <c r="R19" s="1" t="s">
        <v>24</v>
      </c>
    </row>
    <row r="20" customFormat="false" ht="15" hidden="false" customHeight="false" outlineLevel="0" collapsed="false">
      <c r="A20" s="1" t="s">
        <v>18</v>
      </c>
      <c r="B20" s="1" t="s">
        <v>18</v>
      </c>
      <c r="C20" s="1" t="s">
        <v>19</v>
      </c>
      <c r="D20" s="1" t="n">
        <v>69</v>
      </c>
      <c r="E20" s="1" t="s">
        <v>42</v>
      </c>
      <c r="F20" s="1" t="n">
        <v>19</v>
      </c>
      <c r="G20" s="1" t="str">
        <f aca="false">F20&amp;"/"&amp;23</f>
        <v>19/23</v>
      </c>
      <c r="H20" s="1" t="n">
        <v>3000</v>
      </c>
      <c r="I20" s="1" t="n">
        <v>90</v>
      </c>
      <c r="J20" s="1" t="n">
        <v>80</v>
      </c>
      <c r="K20" s="1" t="s">
        <v>21</v>
      </c>
      <c r="L20" s="1" t="s">
        <v>22</v>
      </c>
      <c r="M20" s="1" t="n">
        <v>2010</v>
      </c>
      <c r="N20" s="1" t="n">
        <v>49.5650119684824</v>
      </c>
      <c r="O20" s="1" t="n">
        <v>-113.446056979296</v>
      </c>
      <c r="Q20" s="1" t="s">
        <v>23</v>
      </c>
      <c r="R20" s="1" t="s">
        <v>24</v>
      </c>
    </row>
    <row r="21" customFormat="false" ht="15" hidden="false" customHeight="false" outlineLevel="0" collapsed="false">
      <c r="A21" s="1" t="s">
        <v>18</v>
      </c>
      <c r="B21" s="1" t="s">
        <v>18</v>
      </c>
      <c r="C21" s="1" t="s">
        <v>19</v>
      </c>
      <c r="D21" s="1" t="n">
        <v>69</v>
      </c>
      <c r="E21" s="1" t="s">
        <v>43</v>
      </c>
      <c r="F21" s="1" t="n">
        <v>20</v>
      </c>
      <c r="G21" s="1" t="str">
        <f aca="false">F21&amp;"/"&amp;23</f>
        <v>20/23</v>
      </c>
      <c r="H21" s="1" t="n">
        <v>3000</v>
      </c>
      <c r="I21" s="1" t="n">
        <v>90</v>
      </c>
      <c r="J21" s="1" t="n">
        <v>80</v>
      </c>
      <c r="K21" s="1" t="s">
        <v>21</v>
      </c>
      <c r="L21" s="1" t="s">
        <v>22</v>
      </c>
      <c r="M21" s="1" t="n">
        <v>2010</v>
      </c>
      <c r="N21" s="1" t="n">
        <v>49.5627094381252</v>
      </c>
      <c r="O21" s="1" t="n">
        <v>-113.446505376862</v>
      </c>
      <c r="Q21" s="1" t="s">
        <v>23</v>
      </c>
      <c r="R21" s="1" t="s">
        <v>24</v>
      </c>
    </row>
    <row r="22" customFormat="false" ht="15" hidden="false" customHeight="false" outlineLevel="0" collapsed="false">
      <c r="A22" s="1" t="s">
        <v>18</v>
      </c>
      <c r="B22" s="1" t="s">
        <v>18</v>
      </c>
      <c r="C22" s="1" t="s">
        <v>19</v>
      </c>
      <c r="D22" s="1" t="n">
        <v>69</v>
      </c>
      <c r="E22" s="1" t="s">
        <v>44</v>
      </c>
      <c r="F22" s="1" t="n">
        <v>21</v>
      </c>
      <c r="G22" s="1" t="str">
        <f aca="false">F22&amp;"/"&amp;23</f>
        <v>21/23</v>
      </c>
      <c r="H22" s="1" t="n">
        <v>3000</v>
      </c>
      <c r="I22" s="1" t="n">
        <v>90</v>
      </c>
      <c r="J22" s="1" t="n">
        <v>80</v>
      </c>
      <c r="K22" s="1" t="s">
        <v>21</v>
      </c>
      <c r="L22" s="1" t="s">
        <v>22</v>
      </c>
      <c r="M22" s="1" t="n">
        <v>2010</v>
      </c>
      <c r="N22" s="1" t="n">
        <v>49.5896999956816</v>
      </c>
      <c r="O22" s="1" t="n">
        <v>-113.423923807144</v>
      </c>
      <c r="Q22" s="1" t="s">
        <v>23</v>
      </c>
      <c r="R22" s="1" t="s">
        <v>24</v>
      </c>
    </row>
    <row r="23" customFormat="false" ht="15" hidden="false" customHeight="false" outlineLevel="0" collapsed="false">
      <c r="A23" s="1" t="s">
        <v>18</v>
      </c>
      <c r="B23" s="1" t="s">
        <v>18</v>
      </c>
      <c r="C23" s="1" t="s">
        <v>19</v>
      </c>
      <c r="D23" s="1" t="n">
        <v>69</v>
      </c>
      <c r="E23" s="1" t="s">
        <v>45</v>
      </c>
      <c r="F23" s="1" t="n">
        <v>22</v>
      </c>
      <c r="G23" s="1" t="str">
        <f aca="false">F23&amp;"/"&amp;23</f>
        <v>22/23</v>
      </c>
      <c r="H23" s="1" t="n">
        <v>3000</v>
      </c>
      <c r="I23" s="1" t="n">
        <v>90</v>
      </c>
      <c r="J23" s="1" t="n">
        <v>80</v>
      </c>
      <c r="K23" s="1" t="s">
        <v>21</v>
      </c>
      <c r="L23" s="1" t="s">
        <v>22</v>
      </c>
      <c r="M23" s="1" t="n">
        <v>2010</v>
      </c>
      <c r="N23" s="1" t="n">
        <v>49.5882192592673</v>
      </c>
      <c r="O23" s="1" t="n">
        <v>-113.418397658321</v>
      </c>
      <c r="Q23" s="1" t="s">
        <v>23</v>
      </c>
      <c r="R23" s="1" t="s">
        <v>24</v>
      </c>
    </row>
    <row r="24" customFormat="false" ht="15" hidden="false" customHeight="false" outlineLevel="0" collapsed="false">
      <c r="A24" s="1" t="s">
        <v>18</v>
      </c>
      <c r="B24" s="1" t="s">
        <v>18</v>
      </c>
      <c r="C24" s="1" t="s">
        <v>19</v>
      </c>
      <c r="D24" s="1" t="n">
        <v>69</v>
      </c>
      <c r="E24" s="1" t="s">
        <v>46</v>
      </c>
      <c r="F24" s="1" t="n">
        <v>23</v>
      </c>
      <c r="G24" s="1" t="str">
        <f aca="false">F24&amp;"/"&amp;23</f>
        <v>23/23</v>
      </c>
      <c r="H24" s="1" t="n">
        <v>3000</v>
      </c>
      <c r="I24" s="1" t="n">
        <v>90</v>
      </c>
      <c r="J24" s="1" t="n">
        <v>80</v>
      </c>
      <c r="K24" s="1" t="s">
        <v>21</v>
      </c>
      <c r="L24" s="1" t="s">
        <v>22</v>
      </c>
      <c r="M24" s="1" t="n">
        <v>2010</v>
      </c>
      <c r="N24" s="1" t="n">
        <v>49.5854762854986</v>
      </c>
      <c r="O24" s="1" t="n">
        <v>-113.416381330712</v>
      </c>
      <c r="Q24" s="1" t="s">
        <v>23</v>
      </c>
      <c r="R24" s="1" t="s">
        <v>24</v>
      </c>
    </row>
    <row r="25" customFormat="false" ht="15" hidden="false" customHeight="false" outlineLevel="0" collapsed="false">
      <c r="A25" s="1" t="s">
        <v>18</v>
      </c>
      <c r="B25" s="1" t="s">
        <v>18</v>
      </c>
      <c r="C25" s="1" t="s">
        <v>47</v>
      </c>
      <c r="D25" s="1" t="n">
        <v>298.8</v>
      </c>
      <c r="E25" s="1" t="s">
        <v>48</v>
      </c>
      <c r="F25" s="1" t="n">
        <v>1</v>
      </c>
      <c r="G25" s="1" t="str">
        <f aca="false">F25&amp;"/"&amp;166</f>
        <v>1/166</v>
      </c>
      <c r="H25" s="1" t="n">
        <v>1800</v>
      </c>
      <c r="I25" s="1" t="n">
        <v>100</v>
      </c>
      <c r="J25" s="1" t="n">
        <v>80</v>
      </c>
      <c r="K25" s="1" t="s">
        <v>21</v>
      </c>
      <c r="L25" s="1" t="s">
        <v>49</v>
      </c>
      <c r="M25" s="1" t="n">
        <v>2014</v>
      </c>
      <c r="N25" s="1" t="n">
        <v>50.2064336251675</v>
      </c>
      <c r="O25" s="1" t="n">
        <v>-112.914188536673</v>
      </c>
      <c r="Q25" s="1" t="s">
        <v>50</v>
      </c>
      <c r="R25" s="1" t="s">
        <v>24</v>
      </c>
    </row>
    <row r="26" customFormat="false" ht="15" hidden="false" customHeight="false" outlineLevel="0" collapsed="false">
      <c r="A26" s="1" t="s">
        <v>18</v>
      </c>
      <c r="B26" s="1" t="s">
        <v>18</v>
      </c>
      <c r="C26" s="1" t="s">
        <v>47</v>
      </c>
      <c r="D26" s="1" t="n">
        <v>298.8</v>
      </c>
      <c r="E26" s="1" t="s">
        <v>51</v>
      </c>
      <c r="F26" s="1" t="n">
        <v>2</v>
      </c>
      <c r="G26" s="1" t="str">
        <f aca="false">F26&amp;"/"&amp;166</f>
        <v>2/166</v>
      </c>
      <c r="H26" s="1" t="n">
        <v>1800</v>
      </c>
      <c r="I26" s="1" t="n">
        <v>100</v>
      </c>
      <c r="J26" s="1" t="n">
        <v>80</v>
      </c>
      <c r="K26" s="1" t="s">
        <v>21</v>
      </c>
      <c r="L26" s="1" t="s">
        <v>49</v>
      </c>
      <c r="M26" s="1" t="n">
        <v>2014</v>
      </c>
      <c r="N26" s="1" t="n">
        <v>50.2035005334187</v>
      </c>
      <c r="O26" s="1" t="n">
        <v>-112.910193825153</v>
      </c>
      <c r="Q26" s="1" t="s">
        <v>50</v>
      </c>
      <c r="R26" s="1" t="s">
        <v>24</v>
      </c>
    </row>
    <row r="27" customFormat="false" ht="15" hidden="false" customHeight="false" outlineLevel="0" collapsed="false">
      <c r="A27" s="1" t="s">
        <v>18</v>
      </c>
      <c r="B27" s="1" t="s">
        <v>18</v>
      </c>
      <c r="C27" s="1" t="s">
        <v>47</v>
      </c>
      <c r="D27" s="1" t="n">
        <v>298.8</v>
      </c>
      <c r="E27" s="1" t="s">
        <v>52</v>
      </c>
      <c r="F27" s="1" t="n">
        <v>3</v>
      </c>
      <c r="G27" s="1" t="str">
        <f aca="false">F27&amp;"/"&amp;166</f>
        <v>3/166</v>
      </c>
      <c r="H27" s="1" t="n">
        <v>1800</v>
      </c>
      <c r="I27" s="1" t="n">
        <v>100</v>
      </c>
      <c r="J27" s="1" t="n">
        <v>80</v>
      </c>
      <c r="K27" s="1" t="s">
        <v>21</v>
      </c>
      <c r="L27" s="1" t="s">
        <v>49</v>
      </c>
      <c r="M27" s="1" t="n">
        <v>2014</v>
      </c>
      <c r="N27" s="1" t="n">
        <v>50.2022125202591</v>
      </c>
      <c r="O27" s="1" t="n">
        <v>-112.903729979528</v>
      </c>
      <c r="Q27" s="1" t="s">
        <v>50</v>
      </c>
      <c r="R27" s="1" t="s">
        <v>24</v>
      </c>
    </row>
    <row r="28" customFormat="false" ht="15" hidden="false" customHeight="false" outlineLevel="0" collapsed="false">
      <c r="A28" s="1" t="s">
        <v>18</v>
      </c>
      <c r="B28" s="1" t="s">
        <v>18</v>
      </c>
      <c r="C28" s="1" t="s">
        <v>47</v>
      </c>
      <c r="D28" s="1" t="n">
        <v>298.8</v>
      </c>
      <c r="E28" s="1" t="s">
        <v>53</v>
      </c>
      <c r="F28" s="1" t="n">
        <v>4</v>
      </c>
      <c r="G28" s="1" t="str">
        <f aca="false">F28&amp;"/"&amp;166</f>
        <v>4/166</v>
      </c>
      <c r="H28" s="1" t="n">
        <v>1800</v>
      </c>
      <c r="I28" s="1" t="n">
        <v>100</v>
      </c>
      <c r="J28" s="1" t="n">
        <v>80</v>
      </c>
      <c r="K28" s="1" t="s">
        <v>21</v>
      </c>
      <c r="L28" s="1" t="s">
        <v>49</v>
      </c>
      <c r="M28" s="1" t="n">
        <v>2014</v>
      </c>
      <c r="N28" s="1" t="n">
        <v>50.2004900164826</v>
      </c>
      <c r="O28" s="1" t="n">
        <v>-112.898631440637</v>
      </c>
      <c r="Q28" s="1" t="s">
        <v>50</v>
      </c>
      <c r="R28" s="1" t="s">
        <v>24</v>
      </c>
    </row>
    <row r="29" customFormat="false" ht="15" hidden="false" customHeight="false" outlineLevel="0" collapsed="false">
      <c r="A29" s="1" t="s">
        <v>18</v>
      </c>
      <c r="B29" s="1" t="s">
        <v>18</v>
      </c>
      <c r="C29" s="1" t="s">
        <v>47</v>
      </c>
      <c r="D29" s="1" t="n">
        <v>298.8</v>
      </c>
      <c r="E29" s="1" t="s">
        <v>54</v>
      </c>
      <c r="F29" s="1" t="n">
        <v>5</v>
      </c>
      <c r="G29" s="1" t="str">
        <f aca="false">F29&amp;"/"&amp;166</f>
        <v>5/166</v>
      </c>
      <c r="H29" s="1" t="n">
        <v>1800</v>
      </c>
      <c r="I29" s="1" t="n">
        <v>100</v>
      </c>
      <c r="J29" s="1" t="n">
        <v>80</v>
      </c>
      <c r="K29" s="1" t="s">
        <v>21</v>
      </c>
      <c r="L29" s="1" t="s">
        <v>49</v>
      </c>
      <c r="M29" s="1" t="n">
        <v>2014</v>
      </c>
      <c r="N29" s="1" t="n">
        <v>50.1976464906625</v>
      </c>
      <c r="O29" s="1" t="n">
        <v>-112.895952420881</v>
      </c>
      <c r="Q29" s="1" t="s">
        <v>50</v>
      </c>
      <c r="R29" s="1" t="s">
        <v>24</v>
      </c>
    </row>
    <row r="30" customFormat="false" ht="15" hidden="false" customHeight="false" outlineLevel="0" collapsed="false">
      <c r="A30" s="1" t="s">
        <v>18</v>
      </c>
      <c r="B30" s="1" t="s">
        <v>18</v>
      </c>
      <c r="C30" s="1" t="s">
        <v>47</v>
      </c>
      <c r="D30" s="1" t="n">
        <v>298.8</v>
      </c>
      <c r="E30" s="1" t="s">
        <v>55</v>
      </c>
      <c r="F30" s="1" t="n">
        <v>6</v>
      </c>
      <c r="G30" s="1" t="str">
        <f aca="false">F30&amp;"/"&amp;166</f>
        <v>6/166</v>
      </c>
      <c r="H30" s="1" t="n">
        <v>1800</v>
      </c>
      <c r="I30" s="1" t="n">
        <v>100</v>
      </c>
      <c r="J30" s="1" t="n">
        <v>80</v>
      </c>
      <c r="K30" s="1" t="s">
        <v>21</v>
      </c>
      <c r="L30" s="1" t="s">
        <v>49</v>
      </c>
      <c r="M30" s="1" t="n">
        <v>2014</v>
      </c>
      <c r="N30" s="1" t="n">
        <v>50.1948244175864</v>
      </c>
      <c r="O30" s="1" t="n">
        <v>-112.891852477545</v>
      </c>
      <c r="Q30" s="1" t="s">
        <v>50</v>
      </c>
      <c r="R30" s="1" t="s">
        <v>24</v>
      </c>
    </row>
    <row r="31" customFormat="false" ht="15" hidden="false" customHeight="false" outlineLevel="0" collapsed="false">
      <c r="A31" s="1" t="s">
        <v>18</v>
      </c>
      <c r="B31" s="1" t="s">
        <v>18</v>
      </c>
      <c r="C31" s="1" t="s">
        <v>47</v>
      </c>
      <c r="D31" s="1" t="n">
        <v>298.8</v>
      </c>
      <c r="E31" s="1" t="s">
        <v>56</v>
      </c>
      <c r="F31" s="1" t="n">
        <v>7</v>
      </c>
      <c r="G31" s="1" t="str">
        <f aca="false">F31&amp;"/"&amp;166</f>
        <v>7/166</v>
      </c>
      <c r="H31" s="1" t="n">
        <v>1800</v>
      </c>
      <c r="I31" s="1" t="n">
        <v>100</v>
      </c>
      <c r="J31" s="1" t="n">
        <v>80</v>
      </c>
      <c r="K31" s="1" t="s">
        <v>21</v>
      </c>
      <c r="L31" s="1" t="s">
        <v>49</v>
      </c>
      <c r="M31" s="1" t="n">
        <v>2014</v>
      </c>
      <c r="N31" s="1" t="n">
        <v>50.1991791509895</v>
      </c>
      <c r="O31" s="1" t="n">
        <v>-112.92588022382</v>
      </c>
      <c r="Q31" s="1" t="s">
        <v>50</v>
      </c>
      <c r="R31" s="1" t="s">
        <v>24</v>
      </c>
    </row>
    <row r="32" customFormat="false" ht="15" hidden="false" customHeight="false" outlineLevel="0" collapsed="false">
      <c r="A32" s="1" t="s">
        <v>18</v>
      </c>
      <c r="B32" s="1" t="s">
        <v>18</v>
      </c>
      <c r="C32" s="1" t="s">
        <v>47</v>
      </c>
      <c r="D32" s="1" t="n">
        <v>298.8</v>
      </c>
      <c r="E32" s="1" t="s">
        <v>57</v>
      </c>
      <c r="F32" s="1" t="n">
        <v>8</v>
      </c>
      <c r="G32" s="1" t="str">
        <f aca="false">F32&amp;"/"&amp;166</f>
        <v>8/166</v>
      </c>
      <c r="H32" s="1" t="n">
        <v>1800</v>
      </c>
      <c r="I32" s="1" t="n">
        <v>100</v>
      </c>
      <c r="J32" s="1" t="n">
        <v>80</v>
      </c>
      <c r="K32" s="1" t="s">
        <v>21</v>
      </c>
      <c r="L32" s="1" t="s">
        <v>49</v>
      </c>
      <c r="M32" s="1" t="n">
        <v>2014</v>
      </c>
      <c r="N32" s="1" t="n">
        <v>50.1965055516467</v>
      </c>
      <c r="O32" s="1" t="n">
        <v>-112.922763825071</v>
      </c>
      <c r="Q32" s="1" t="s">
        <v>50</v>
      </c>
      <c r="R32" s="1" t="s">
        <v>24</v>
      </c>
    </row>
    <row r="33" customFormat="false" ht="15" hidden="false" customHeight="false" outlineLevel="0" collapsed="false">
      <c r="A33" s="1" t="s">
        <v>18</v>
      </c>
      <c r="B33" s="1" t="s">
        <v>18</v>
      </c>
      <c r="C33" s="1" t="s">
        <v>47</v>
      </c>
      <c r="D33" s="1" t="n">
        <v>298.8</v>
      </c>
      <c r="E33" s="1" t="s">
        <v>58</v>
      </c>
      <c r="F33" s="1" t="n">
        <v>9</v>
      </c>
      <c r="G33" s="1" t="str">
        <f aca="false">F33&amp;"/"&amp;166</f>
        <v>9/166</v>
      </c>
      <c r="H33" s="1" t="n">
        <v>1800</v>
      </c>
      <c r="I33" s="1" t="n">
        <v>100</v>
      </c>
      <c r="J33" s="1" t="n">
        <v>80</v>
      </c>
      <c r="K33" s="1" t="s">
        <v>21</v>
      </c>
      <c r="L33" s="1" t="s">
        <v>49</v>
      </c>
      <c r="M33" s="1" t="n">
        <v>2014</v>
      </c>
      <c r="N33" s="1" t="n">
        <v>50.19384305282</v>
      </c>
      <c r="O33" s="1" t="n">
        <v>-112.920142357646</v>
      </c>
      <c r="Q33" s="1" t="s">
        <v>50</v>
      </c>
      <c r="R33" s="1" t="s">
        <v>24</v>
      </c>
    </row>
    <row r="34" customFormat="false" ht="15" hidden="false" customHeight="false" outlineLevel="0" collapsed="false">
      <c r="A34" s="1" t="s">
        <v>18</v>
      </c>
      <c r="B34" s="1" t="s">
        <v>18</v>
      </c>
      <c r="C34" s="1" t="s">
        <v>47</v>
      </c>
      <c r="D34" s="1" t="n">
        <v>298.8</v>
      </c>
      <c r="E34" s="1" t="s">
        <v>59</v>
      </c>
      <c r="F34" s="1" t="n">
        <v>10</v>
      </c>
      <c r="G34" s="1" t="str">
        <f aca="false">F34&amp;"/"&amp;166</f>
        <v>10/166</v>
      </c>
      <c r="H34" s="1" t="n">
        <v>1800</v>
      </c>
      <c r="I34" s="1" t="n">
        <v>100</v>
      </c>
      <c r="J34" s="1" t="n">
        <v>80</v>
      </c>
      <c r="K34" s="1" t="s">
        <v>21</v>
      </c>
      <c r="L34" s="1" t="s">
        <v>49</v>
      </c>
      <c r="M34" s="1" t="n">
        <v>2014</v>
      </c>
      <c r="N34" s="1" t="n">
        <v>50.1905753915422</v>
      </c>
      <c r="O34" s="1" t="n">
        <v>-112.936661792938</v>
      </c>
      <c r="Q34" s="1" t="s">
        <v>50</v>
      </c>
      <c r="R34" s="1" t="s">
        <v>24</v>
      </c>
    </row>
    <row r="35" customFormat="false" ht="15" hidden="false" customHeight="false" outlineLevel="0" collapsed="false">
      <c r="A35" s="1" t="s">
        <v>18</v>
      </c>
      <c r="B35" s="1" t="s">
        <v>18</v>
      </c>
      <c r="C35" s="1" t="s">
        <v>47</v>
      </c>
      <c r="D35" s="1" t="n">
        <v>298.8</v>
      </c>
      <c r="E35" s="1" t="s">
        <v>60</v>
      </c>
      <c r="F35" s="1" t="n">
        <v>11</v>
      </c>
      <c r="G35" s="1" t="str">
        <f aca="false">F35&amp;"/"&amp;166</f>
        <v>11/166</v>
      </c>
      <c r="H35" s="1" t="n">
        <v>1800</v>
      </c>
      <c r="I35" s="1" t="n">
        <v>100</v>
      </c>
      <c r="J35" s="1" t="n">
        <v>80</v>
      </c>
      <c r="K35" s="1" t="s">
        <v>21</v>
      </c>
      <c r="L35" s="1" t="s">
        <v>49</v>
      </c>
      <c r="M35" s="1" t="n">
        <v>2014</v>
      </c>
      <c r="N35" s="1" t="n">
        <v>50.1877021964985</v>
      </c>
      <c r="O35" s="1" t="n">
        <v>-112.932666165286</v>
      </c>
      <c r="Q35" s="1" t="s">
        <v>50</v>
      </c>
      <c r="R35" s="1" t="s">
        <v>24</v>
      </c>
    </row>
    <row r="36" customFormat="false" ht="15" hidden="false" customHeight="false" outlineLevel="0" collapsed="false">
      <c r="A36" s="1" t="s">
        <v>18</v>
      </c>
      <c r="B36" s="1" t="s">
        <v>18</v>
      </c>
      <c r="C36" s="1" t="s">
        <v>47</v>
      </c>
      <c r="D36" s="1" t="n">
        <v>298.8</v>
      </c>
      <c r="E36" s="1" t="s">
        <v>61</v>
      </c>
      <c r="F36" s="1" t="n">
        <v>12</v>
      </c>
      <c r="G36" s="1" t="str">
        <f aca="false">F36&amp;"/"&amp;166</f>
        <v>12/166</v>
      </c>
      <c r="H36" s="1" t="n">
        <v>1800</v>
      </c>
      <c r="I36" s="1" t="n">
        <v>100</v>
      </c>
      <c r="J36" s="1" t="n">
        <v>80</v>
      </c>
      <c r="K36" s="1" t="s">
        <v>21</v>
      </c>
      <c r="L36" s="1" t="s">
        <v>49</v>
      </c>
      <c r="M36" s="1" t="n">
        <v>2014</v>
      </c>
      <c r="N36" s="1" t="n">
        <v>50.1854071450709</v>
      </c>
      <c r="O36" s="1" t="n">
        <v>-112.928629152464</v>
      </c>
      <c r="Q36" s="1" t="s">
        <v>50</v>
      </c>
      <c r="R36" s="1" t="s">
        <v>24</v>
      </c>
    </row>
    <row r="37" customFormat="false" ht="15" hidden="false" customHeight="false" outlineLevel="0" collapsed="false">
      <c r="A37" s="1" t="s">
        <v>18</v>
      </c>
      <c r="B37" s="1" t="s">
        <v>18</v>
      </c>
      <c r="C37" s="1" t="s">
        <v>47</v>
      </c>
      <c r="D37" s="1" t="n">
        <v>298.8</v>
      </c>
      <c r="E37" s="1" t="s">
        <v>62</v>
      </c>
      <c r="F37" s="1" t="n">
        <v>13</v>
      </c>
      <c r="G37" s="1" t="str">
        <f aca="false">F37&amp;"/"&amp;166</f>
        <v>13/166</v>
      </c>
      <c r="H37" s="1" t="n">
        <v>1800</v>
      </c>
      <c r="I37" s="1" t="n">
        <v>100</v>
      </c>
      <c r="J37" s="1" t="n">
        <v>80</v>
      </c>
      <c r="K37" s="1" t="s">
        <v>21</v>
      </c>
      <c r="L37" s="1" t="s">
        <v>49</v>
      </c>
      <c r="M37" s="1" t="n">
        <v>2014</v>
      </c>
      <c r="N37" s="1" t="n">
        <v>50.1844544170765</v>
      </c>
      <c r="O37" s="1" t="n">
        <v>-112.910278651094</v>
      </c>
      <c r="Q37" s="1" t="s">
        <v>50</v>
      </c>
      <c r="R37" s="1" t="s">
        <v>24</v>
      </c>
    </row>
    <row r="38" customFormat="false" ht="15" hidden="false" customHeight="false" outlineLevel="0" collapsed="false">
      <c r="A38" s="1" t="s">
        <v>18</v>
      </c>
      <c r="B38" s="1" t="s">
        <v>18</v>
      </c>
      <c r="C38" s="1" t="s">
        <v>47</v>
      </c>
      <c r="D38" s="1" t="n">
        <v>298.8</v>
      </c>
      <c r="E38" s="1" t="s">
        <v>63</v>
      </c>
      <c r="F38" s="1" t="n">
        <v>14</v>
      </c>
      <c r="G38" s="1" t="str">
        <f aca="false">F38&amp;"/"&amp;166</f>
        <v>14/166</v>
      </c>
      <c r="H38" s="1" t="n">
        <v>1800</v>
      </c>
      <c r="I38" s="1" t="n">
        <v>100</v>
      </c>
      <c r="J38" s="1" t="n">
        <v>80</v>
      </c>
      <c r="K38" s="1" t="s">
        <v>21</v>
      </c>
      <c r="L38" s="1" t="s">
        <v>49</v>
      </c>
      <c r="M38" s="1" t="n">
        <v>2014</v>
      </c>
      <c r="N38" s="1" t="n">
        <v>50.1817445496385</v>
      </c>
      <c r="O38" s="1" t="n">
        <v>-112.905865293198</v>
      </c>
      <c r="Q38" s="1" t="s">
        <v>50</v>
      </c>
      <c r="R38" s="1" t="s">
        <v>24</v>
      </c>
    </row>
    <row r="39" customFormat="false" ht="15" hidden="false" customHeight="false" outlineLevel="0" collapsed="false">
      <c r="A39" s="1" t="s">
        <v>18</v>
      </c>
      <c r="B39" s="1" t="s">
        <v>18</v>
      </c>
      <c r="C39" s="1" t="s">
        <v>47</v>
      </c>
      <c r="D39" s="1" t="n">
        <v>298.8</v>
      </c>
      <c r="E39" s="1" t="s">
        <v>64</v>
      </c>
      <c r="F39" s="1" t="n">
        <v>15</v>
      </c>
      <c r="G39" s="1" t="str">
        <f aca="false">F39&amp;"/"&amp;166</f>
        <v>15/166</v>
      </c>
      <c r="H39" s="1" t="n">
        <v>1800</v>
      </c>
      <c r="I39" s="1" t="n">
        <v>100</v>
      </c>
      <c r="J39" s="1" t="n">
        <v>80</v>
      </c>
      <c r="K39" s="1" t="s">
        <v>21</v>
      </c>
      <c r="L39" s="1" t="s">
        <v>49</v>
      </c>
      <c r="M39" s="1" t="n">
        <v>2014</v>
      </c>
      <c r="N39" s="1" t="n">
        <v>50.1771905089453</v>
      </c>
      <c r="O39" s="1" t="n">
        <v>-112.903932517323</v>
      </c>
      <c r="Q39" s="1" t="s">
        <v>50</v>
      </c>
      <c r="R39" s="1" t="s">
        <v>24</v>
      </c>
    </row>
    <row r="40" customFormat="false" ht="15" hidden="false" customHeight="false" outlineLevel="0" collapsed="false">
      <c r="A40" s="1" t="s">
        <v>18</v>
      </c>
      <c r="B40" s="1" t="s">
        <v>18</v>
      </c>
      <c r="C40" s="1" t="s">
        <v>47</v>
      </c>
      <c r="D40" s="1" t="n">
        <v>298.8</v>
      </c>
      <c r="E40" s="1" t="s">
        <v>65</v>
      </c>
      <c r="F40" s="1" t="n">
        <v>16</v>
      </c>
      <c r="G40" s="1" t="str">
        <f aca="false">F40&amp;"/"&amp;166</f>
        <v>16/166</v>
      </c>
      <c r="H40" s="1" t="n">
        <v>1800</v>
      </c>
      <c r="I40" s="1" t="n">
        <v>100</v>
      </c>
      <c r="J40" s="1" t="n">
        <v>80</v>
      </c>
      <c r="K40" s="1" t="s">
        <v>21</v>
      </c>
      <c r="L40" s="1" t="s">
        <v>49</v>
      </c>
      <c r="M40" s="1" t="n">
        <v>2014</v>
      </c>
      <c r="N40" s="1" t="n">
        <v>50.1744260396518</v>
      </c>
      <c r="O40" s="1" t="n">
        <v>-112.900049161939</v>
      </c>
      <c r="Q40" s="1" t="s">
        <v>50</v>
      </c>
      <c r="R40" s="1" t="s">
        <v>24</v>
      </c>
    </row>
    <row r="41" customFormat="false" ht="15" hidden="false" customHeight="false" outlineLevel="0" collapsed="false">
      <c r="A41" s="1" t="s">
        <v>18</v>
      </c>
      <c r="B41" s="1" t="s">
        <v>18</v>
      </c>
      <c r="C41" s="1" t="s">
        <v>47</v>
      </c>
      <c r="D41" s="1" t="n">
        <v>298.8</v>
      </c>
      <c r="E41" s="1" t="s">
        <v>66</v>
      </c>
      <c r="F41" s="1" t="n">
        <v>17</v>
      </c>
      <c r="G41" s="1" t="str">
        <f aca="false">F41&amp;"/"&amp;166</f>
        <v>17/166</v>
      </c>
      <c r="H41" s="1" t="n">
        <v>1800</v>
      </c>
      <c r="I41" s="1" t="n">
        <v>100</v>
      </c>
      <c r="J41" s="1" t="n">
        <v>80</v>
      </c>
      <c r="K41" s="1" t="s">
        <v>21</v>
      </c>
      <c r="L41" s="1" t="s">
        <v>49</v>
      </c>
      <c r="M41" s="1" t="n">
        <v>2014</v>
      </c>
      <c r="N41" s="1" t="n">
        <v>50.1719954969003</v>
      </c>
      <c r="O41" s="1" t="n">
        <v>-112.896049304064</v>
      </c>
      <c r="Q41" s="1" t="s">
        <v>50</v>
      </c>
      <c r="R41" s="1" t="s">
        <v>24</v>
      </c>
    </row>
    <row r="42" customFormat="false" ht="15" hidden="false" customHeight="false" outlineLevel="0" collapsed="false">
      <c r="A42" s="1" t="s">
        <v>18</v>
      </c>
      <c r="B42" s="1" t="s">
        <v>18</v>
      </c>
      <c r="C42" s="1" t="s">
        <v>47</v>
      </c>
      <c r="D42" s="1" t="n">
        <v>298.8</v>
      </c>
      <c r="E42" s="1" t="s">
        <v>67</v>
      </c>
      <c r="F42" s="1" t="n">
        <v>18</v>
      </c>
      <c r="G42" s="1" t="str">
        <f aca="false">F42&amp;"/"&amp;166</f>
        <v>18/166</v>
      </c>
      <c r="H42" s="1" t="n">
        <v>1800</v>
      </c>
      <c r="I42" s="1" t="n">
        <v>100</v>
      </c>
      <c r="J42" s="1" t="n">
        <v>80</v>
      </c>
      <c r="K42" s="1" t="s">
        <v>21</v>
      </c>
      <c r="L42" s="1" t="s">
        <v>49</v>
      </c>
      <c r="M42" s="1" t="n">
        <v>2014</v>
      </c>
      <c r="N42" s="1" t="n">
        <v>50.175308199231</v>
      </c>
      <c r="O42" s="1" t="n">
        <v>-112.947919099853</v>
      </c>
      <c r="Q42" s="1" t="s">
        <v>50</v>
      </c>
      <c r="R42" s="1" t="s">
        <v>24</v>
      </c>
    </row>
    <row r="43" customFormat="false" ht="15" hidden="false" customHeight="false" outlineLevel="0" collapsed="false">
      <c r="A43" s="1" t="s">
        <v>18</v>
      </c>
      <c r="B43" s="1" t="s">
        <v>18</v>
      </c>
      <c r="C43" s="1" t="s">
        <v>47</v>
      </c>
      <c r="D43" s="1" t="n">
        <v>298.8</v>
      </c>
      <c r="E43" s="1" t="s">
        <v>68</v>
      </c>
      <c r="F43" s="1" t="n">
        <v>19</v>
      </c>
      <c r="G43" s="1" t="str">
        <f aca="false">F43&amp;"/"&amp;166</f>
        <v>19/166</v>
      </c>
      <c r="H43" s="1" t="n">
        <v>1800</v>
      </c>
      <c r="I43" s="1" t="n">
        <v>100</v>
      </c>
      <c r="J43" s="1" t="n">
        <v>80</v>
      </c>
      <c r="K43" s="1" t="s">
        <v>21</v>
      </c>
      <c r="L43" s="1" t="s">
        <v>49</v>
      </c>
      <c r="M43" s="1" t="n">
        <v>2014</v>
      </c>
      <c r="N43" s="1" t="n">
        <v>50.1729035007094</v>
      </c>
      <c r="O43" s="1" t="n">
        <v>-112.944034761132</v>
      </c>
      <c r="Q43" s="1" t="s">
        <v>50</v>
      </c>
      <c r="R43" s="1" t="s">
        <v>24</v>
      </c>
    </row>
    <row r="44" customFormat="false" ht="15" hidden="false" customHeight="false" outlineLevel="0" collapsed="false">
      <c r="A44" s="1" t="s">
        <v>18</v>
      </c>
      <c r="B44" s="1" t="s">
        <v>18</v>
      </c>
      <c r="C44" s="1" t="s">
        <v>47</v>
      </c>
      <c r="D44" s="1" t="n">
        <v>298.8</v>
      </c>
      <c r="E44" s="1" t="s">
        <v>69</v>
      </c>
      <c r="F44" s="1" t="n">
        <v>20</v>
      </c>
      <c r="G44" s="1" t="str">
        <f aca="false">F44&amp;"/"&amp;166</f>
        <v>20/166</v>
      </c>
      <c r="H44" s="1" t="n">
        <v>1800</v>
      </c>
      <c r="I44" s="1" t="n">
        <v>100</v>
      </c>
      <c r="J44" s="1" t="n">
        <v>80</v>
      </c>
      <c r="K44" s="1" t="s">
        <v>21</v>
      </c>
      <c r="L44" s="1" t="s">
        <v>49</v>
      </c>
      <c r="M44" s="1" t="n">
        <v>2014</v>
      </c>
      <c r="N44" s="1" t="n">
        <v>50.1705536609041</v>
      </c>
      <c r="O44" s="1" t="n">
        <v>-112.940068796146</v>
      </c>
      <c r="Q44" s="1" t="s">
        <v>50</v>
      </c>
      <c r="R44" s="1" t="s">
        <v>24</v>
      </c>
    </row>
    <row r="45" customFormat="false" ht="15" hidden="false" customHeight="false" outlineLevel="0" collapsed="false">
      <c r="A45" s="1" t="s">
        <v>18</v>
      </c>
      <c r="B45" s="1" t="s">
        <v>18</v>
      </c>
      <c r="C45" s="1" t="s">
        <v>47</v>
      </c>
      <c r="D45" s="1" t="n">
        <v>298.8</v>
      </c>
      <c r="E45" s="1" t="s">
        <v>70</v>
      </c>
      <c r="F45" s="1" t="n">
        <v>21</v>
      </c>
      <c r="G45" s="1" t="str">
        <f aca="false">F45&amp;"/"&amp;166</f>
        <v>21/166</v>
      </c>
      <c r="H45" s="1" t="n">
        <v>1800</v>
      </c>
      <c r="I45" s="1" t="n">
        <v>100</v>
      </c>
      <c r="J45" s="1" t="n">
        <v>80</v>
      </c>
      <c r="K45" s="1" t="s">
        <v>21</v>
      </c>
      <c r="L45" s="1" t="s">
        <v>49</v>
      </c>
      <c r="M45" s="1" t="n">
        <v>2014</v>
      </c>
      <c r="N45" s="1" t="n">
        <v>50.1618569253482</v>
      </c>
      <c r="O45" s="1" t="n">
        <v>-112.904136123154</v>
      </c>
      <c r="Q45" s="1" t="s">
        <v>50</v>
      </c>
      <c r="R45" s="1" t="s">
        <v>24</v>
      </c>
    </row>
    <row r="46" customFormat="false" ht="15" hidden="false" customHeight="false" outlineLevel="0" collapsed="false">
      <c r="A46" s="1" t="s">
        <v>18</v>
      </c>
      <c r="B46" s="1" t="s">
        <v>18</v>
      </c>
      <c r="C46" s="1" t="s">
        <v>47</v>
      </c>
      <c r="D46" s="1" t="n">
        <v>298.8</v>
      </c>
      <c r="E46" s="1" t="s">
        <v>71</v>
      </c>
      <c r="F46" s="1" t="n">
        <v>22</v>
      </c>
      <c r="G46" s="1" t="str">
        <f aca="false">F46&amp;"/"&amp;166</f>
        <v>22/166</v>
      </c>
      <c r="H46" s="1" t="n">
        <v>1800</v>
      </c>
      <c r="I46" s="1" t="n">
        <v>100</v>
      </c>
      <c r="J46" s="1" t="n">
        <v>80</v>
      </c>
      <c r="K46" s="1" t="s">
        <v>21</v>
      </c>
      <c r="L46" s="1" t="s">
        <v>49</v>
      </c>
      <c r="M46" s="1" t="n">
        <v>2014</v>
      </c>
      <c r="N46" s="1" t="n">
        <v>50.1592732169765</v>
      </c>
      <c r="O46" s="1" t="n">
        <v>-112.899615533145</v>
      </c>
      <c r="Q46" s="1" t="s">
        <v>50</v>
      </c>
      <c r="R46" s="1" t="s">
        <v>24</v>
      </c>
    </row>
    <row r="47" customFormat="false" ht="15" hidden="false" customHeight="false" outlineLevel="0" collapsed="false">
      <c r="A47" s="1" t="s">
        <v>18</v>
      </c>
      <c r="B47" s="1" t="s">
        <v>18</v>
      </c>
      <c r="C47" s="1" t="s">
        <v>47</v>
      </c>
      <c r="D47" s="1" t="n">
        <v>298.8</v>
      </c>
      <c r="E47" s="1" t="s">
        <v>72</v>
      </c>
      <c r="F47" s="1" t="n">
        <v>23</v>
      </c>
      <c r="G47" s="1" t="str">
        <f aca="false">F47&amp;"/"&amp;166</f>
        <v>23/166</v>
      </c>
      <c r="H47" s="1" t="n">
        <v>1800</v>
      </c>
      <c r="I47" s="1" t="n">
        <v>100</v>
      </c>
      <c r="J47" s="1" t="n">
        <v>80</v>
      </c>
      <c r="K47" s="1" t="s">
        <v>21</v>
      </c>
      <c r="L47" s="1" t="s">
        <v>49</v>
      </c>
      <c r="M47" s="1" t="n">
        <v>2014</v>
      </c>
      <c r="N47" s="1" t="n">
        <v>50.1651337344468</v>
      </c>
      <c r="O47" s="1" t="n">
        <v>-112.967647567671</v>
      </c>
      <c r="Q47" s="1" t="s">
        <v>50</v>
      </c>
      <c r="R47" s="1" t="s">
        <v>24</v>
      </c>
    </row>
    <row r="48" customFormat="false" ht="15" hidden="false" customHeight="false" outlineLevel="0" collapsed="false">
      <c r="A48" s="1" t="s">
        <v>18</v>
      </c>
      <c r="B48" s="1" t="s">
        <v>18</v>
      </c>
      <c r="C48" s="1" t="s">
        <v>47</v>
      </c>
      <c r="D48" s="1" t="n">
        <v>298.8</v>
      </c>
      <c r="E48" s="1" t="s">
        <v>73</v>
      </c>
      <c r="F48" s="1" t="n">
        <v>24</v>
      </c>
      <c r="G48" s="1" t="str">
        <f aca="false">F48&amp;"/"&amp;166</f>
        <v>24/166</v>
      </c>
      <c r="H48" s="1" t="n">
        <v>1800</v>
      </c>
      <c r="I48" s="1" t="n">
        <v>100</v>
      </c>
      <c r="J48" s="1" t="n">
        <v>80</v>
      </c>
      <c r="K48" s="1" t="s">
        <v>21</v>
      </c>
      <c r="L48" s="1" t="s">
        <v>49</v>
      </c>
      <c r="M48" s="1" t="n">
        <v>2014</v>
      </c>
      <c r="N48" s="1" t="n">
        <v>50.162299282975</v>
      </c>
      <c r="O48" s="1" t="n">
        <v>-112.963181641673</v>
      </c>
      <c r="Q48" s="1" t="s">
        <v>50</v>
      </c>
      <c r="R48" s="1" t="s">
        <v>24</v>
      </c>
    </row>
    <row r="49" customFormat="false" ht="15" hidden="false" customHeight="false" outlineLevel="0" collapsed="false">
      <c r="A49" s="1" t="s">
        <v>18</v>
      </c>
      <c r="B49" s="1" t="s">
        <v>18</v>
      </c>
      <c r="C49" s="1" t="s">
        <v>47</v>
      </c>
      <c r="D49" s="1" t="n">
        <v>298.8</v>
      </c>
      <c r="E49" s="1" t="s">
        <v>74</v>
      </c>
      <c r="F49" s="1" t="n">
        <v>25</v>
      </c>
      <c r="G49" s="1" t="str">
        <f aca="false">F49&amp;"/"&amp;166</f>
        <v>25/166</v>
      </c>
      <c r="H49" s="1" t="n">
        <v>1800</v>
      </c>
      <c r="I49" s="1" t="n">
        <v>100</v>
      </c>
      <c r="J49" s="1" t="n">
        <v>80</v>
      </c>
      <c r="K49" s="1" t="s">
        <v>21</v>
      </c>
      <c r="L49" s="1" t="s">
        <v>49</v>
      </c>
      <c r="M49" s="1" t="n">
        <v>2014</v>
      </c>
      <c r="N49" s="1" t="n">
        <v>50.1595888352309</v>
      </c>
      <c r="O49" s="1" t="n">
        <v>-112.958901376115</v>
      </c>
      <c r="Q49" s="1" t="s">
        <v>50</v>
      </c>
      <c r="R49" s="1" t="s">
        <v>24</v>
      </c>
    </row>
    <row r="50" customFormat="false" ht="15" hidden="false" customHeight="false" outlineLevel="0" collapsed="false">
      <c r="A50" s="1" t="s">
        <v>18</v>
      </c>
      <c r="B50" s="1" t="s">
        <v>18</v>
      </c>
      <c r="C50" s="1" t="s">
        <v>47</v>
      </c>
      <c r="D50" s="1" t="n">
        <v>298.8</v>
      </c>
      <c r="E50" s="1" t="s">
        <v>75</v>
      </c>
      <c r="F50" s="1" t="n">
        <v>26</v>
      </c>
      <c r="G50" s="1" t="str">
        <f aca="false">F50&amp;"/"&amp;166</f>
        <v>26/166</v>
      </c>
      <c r="H50" s="1" t="n">
        <v>1800</v>
      </c>
      <c r="I50" s="1" t="n">
        <v>100</v>
      </c>
      <c r="J50" s="1" t="n">
        <v>80</v>
      </c>
      <c r="K50" s="1" t="s">
        <v>21</v>
      </c>
      <c r="L50" s="1" t="s">
        <v>49</v>
      </c>
      <c r="M50" s="1" t="n">
        <v>2014</v>
      </c>
      <c r="N50" s="1" t="n">
        <v>50.1578003800337</v>
      </c>
      <c r="O50" s="1" t="n">
        <v>-112.954159166659</v>
      </c>
      <c r="Q50" s="1" t="s">
        <v>50</v>
      </c>
      <c r="R50" s="1" t="s">
        <v>24</v>
      </c>
    </row>
    <row r="51" customFormat="false" ht="15" hidden="false" customHeight="false" outlineLevel="0" collapsed="false">
      <c r="A51" s="1" t="s">
        <v>18</v>
      </c>
      <c r="B51" s="1" t="s">
        <v>18</v>
      </c>
      <c r="C51" s="1" t="s">
        <v>47</v>
      </c>
      <c r="D51" s="1" t="n">
        <v>298.8</v>
      </c>
      <c r="E51" s="1" t="s">
        <v>76</v>
      </c>
      <c r="F51" s="1" t="n">
        <v>27</v>
      </c>
      <c r="G51" s="1" t="str">
        <f aca="false">F51&amp;"/"&amp;166</f>
        <v>27/166</v>
      </c>
      <c r="H51" s="1" t="n">
        <v>1800</v>
      </c>
      <c r="I51" s="1" t="n">
        <v>100</v>
      </c>
      <c r="J51" s="1" t="n">
        <v>80</v>
      </c>
      <c r="K51" s="1" t="s">
        <v>21</v>
      </c>
      <c r="L51" s="1" t="s">
        <v>49</v>
      </c>
      <c r="M51" s="1" t="n">
        <v>2014</v>
      </c>
      <c r="N51" s="1" t="n">
        <v>50.1554103315913</v>
      </c>
      <c r="O51" s="1" t="n">
        <v>-112.951247450962</v>
      </c>
      <c r="Q51" s="1" t="s">
        <v>50</v>
      </c>
      <c r="R51" s="1" t="s">
        <v>24</v>
      </c>
    </row>
    <row r="52" customFormat="false" ht="15" hidden="false" customHeight="false" outlineLevel="0" collapsed="false">
      <c r="A52" s="1" t="s">
        <v>18</v>
      </c>
      <c r="B52" s="1" t="s">
        <v>18</v>
      </c>
      <c r="C52" s="1" t="s">
        <v>47</v>
      </c>
      <c r="D52" s="1" t="n">
        <v>298.8</v>
      </c>
      <c r="E52" s="1" t="s">
        <v>77</v>
      </c>
      <c r="F52" s="1" t="n">
        <v>28</v>
      </c>
      <c r="G52" s="1" t="str">
        <f aca="false">F52&amp;"/"&amp;166</f>
        <v>28/166</v>
      </c>
      <c r="H52" s="1" t="n">
        <v>1800</v>
      </c>
      <c r="I52" s="1" t="n">
        <v>100</v>
      </c>
      <c r="J52" s="1" t="n">
        <v>80</v>
      </c>
      <c r="K52" s="1" t="s">
        <v>21</v>
      </c>
      <c r="L52" s="1" t="s">
        <v>49</v>
      </c>
      <c r="M52" s="1" t="n">
        <v>2014</v>
      </c>
      <c r="N52" s="1" t="n">
        <v>50.1527919241084</v>
      </c>
      <c r="O52" s="1" t="n">
        <v>-112.946576252468</v>
      </c>
      <c r="Q52" s="1" t="s">
        <v>50</v>
      </c>
      <c r="R52" s="1" t="s">
        <v>24</v>
      </c>
    </row>
    <row r="53" customFormat="false" ht="15" hidden="false" customHeight="false" outlineLevel="0" collapsed="false">
      <c r="A53" s="1" t="s">
        <v>18</v>
      </c>
      <c r="B53" s="1" t="s">
        <v>18</v>
      </c>
      <c r="C53" s="1" t="s">
        <v>47</v>
      </c>
      <c r="D53" s="1" t="n">
        <v>298.8</v>
      </c>
      <c r="E53" s="1" t="s">
        <v>78</v>
      </c>
      <c r="F53" s="1" t="n">
        <v>29</v>
      </c>
      <c r="G53" s="1" t="str">
        <f aca="false">F53&amp;"/"&amp;166</f>
        <v>29/166</v>
      </c>
      <c r="H53" s="1" t="n">
        <v>1800</v>
      </c>
      <c r="I53" s="1" t="n">
        <v>100</v>
      </c>
      <c r="J53" s="1" t="n">
        <v>80</v>
      </c>
      <c r="K53" s="1" t="s">
        <v>21</v>
      </c>
      <c r="L53" s="1" t="s">
        <v>49</v>
      </c>
      <c r="M53" s="1" t="n">
        <v>2014</v>
      </c>
      <c r="N53" s="1" t="n">
        <v>50.1503821808105</v>
      </c>
      <c r="O53" s="1" t="n">
        <v>-112.942037792872</v>
      </c>
      <c r="Q53" s="1" t="s">
        <v>50</v>
      </c>
      <c r="R53" s="1" t="s">
        <v>24</v>
      </c>
    </row>
    <row r="54" customFormat="false" ht="15" hidden="false" customHeight="false" outlineLevel="0" collapsed="false">
      <c r="A54" s="1" t="s">
        <v>18</v>
      </c>
      <c r="B54" s="1" t="s">
        <v>18</v>
      </c>
      <c r="C54" s="1" t="s">
        <v>47</v>
      </c>
      <c r="D54" s="1" t="n">
        <v>298.8</v>
      </c>
      <c r="E54" s="1" t="s">
        <v>79</v>
      </c>
      <c r="F54" s="1" t="n">
        <v>30</v>
      </c>
      <c r="G54" s="1" t="str">
        <f aca="false">F54&amp;"/"&amp;166</f>
        <v>30/166</v>
      </c>
      <c r="H54" s="1" t="n">
        <v>1800</v>
      </c>
      <c r="I54" s="1" t="n">
        <v>100</v>
      </c>
      <c r="J54" s="1" t="n">
        <v>80</v>
      </c>
      <c r="K54" s="1" t="s">
        <v>21</v>
      </c>
      <c r="L54" s="1" t="s">
        <v>49</v>
      </c>
      <c r="M54" s="1" t="n">
        <v>2014</v>
      </c>
      <c r="N54" s="1" t="n">
        <v>50.1514908608925</v>
      </c>
      <c r="O54" s="1" t="n">
        <v>-112.930696377721</v>
      </c>
      <c r="Q54" s="1" t="s">
        <v>50</v>
      </c>
      <c r="R54" s="1" t="s">
        <v>24</v>
      </c>
    </row>
    <row r="55" customFormat="false" ht="15" hidden="false" customHeight="false" outlineLevel="0" collapsed="false">
      <c r="A55" s="1" t="s">
        <v>18</v>
      </c>
      <c r="B55" s="1" t="s">
        <v>18</v>
      </c>
      <c r="C55" s="1" t="s">
        <v>47</v>
      </c>
      <c r="D55" s="1" t="n">
        <v>298.8</v>
      </c>
      <c r="E55" s="1" t="s">
        <v>80</v>
      </c>
      <c r="F55" s="1" t="n">
        <v>31</v>
      </c>
      <c r="G55" s="1" t="str">
        <f aca="false">F55&amp;"/"&amp;166</f>
        <v>31/166</v>
      </c>
      <c r="H55" s="1" t="n">
        <v>1800</v>
      </c>
      <c r="I55" s="1" t="n">
        <v>100</v>
      </c>
      <c r="J55" s="1" t="n">
        <v>80</v>
      </c>
      <c r="K55" s="1" t="s">
        <v>21</v>
      </c>
      <c r="L55" s="1" t="s">
        <v>49</v>
      </c>
      <c r="M55" s="1" t="n">
        <v>2014</v>
      </c>
      <c r="N55" s="1" t="n">
        <v>50.1497456302118</v>
      </c>
      <c r="O55" s="1" t="n">
        <v>-112.925812149299</v>
      </c>
      <c r="Q55" s="1" t="s">
        <v>50</v>
      </c>
      <c r="R55" s="1" t="s">
        <v>24</v>
      </c>
    </row>
    <row r="56" customFormat="false" ht="15" hidden="false" customHeight="false" outlineLevel="0" collapsed="false">
      <c r="A56" s="1" t="s">
        <v>18</v>
      </c>
      <c r="B56" s="1" t="s">
        <v>18</v>
      </c>
      <c r="C56" s="1" t="s">
        <v>47</v>
      </c>
      <c r="D56" s="1" t="n">
        <v>298.8</v>
      </c>
      <c r="E56" s="1" t="s">
        <v>81</v>
      </c>
      <c r="F56" s="1" t="n">
        <v>32</v>
      </c>
      <c r="G56" s="1" t="str">
        <f aca="false">F56&amp;"/"&amp;166</f>
        <v>32/166</v>
      </c>
      <c r="H56" s="1" t="n">
        <v>1800</v>
      </c>
      <c r="I56" s="1" t="n">
        <v>100</v>
      </c>
      <c r="J56" s="1" t="n">
        <v>80</v>
      </c>
      <c r="K56" s="1" t="s">
        <v>21</v>
      </c>
      <c r="L56" s="1" t="s">
        <v>49</v>
      </c>
      <c r="M56" s="1" t="n">
        <v>2014</v>
      </c>
      <c r="N56" s="1" t="n">
        <v>50.1457017427733</v>
      </c>
      <c r="O56" s="1" t="n">
        <v>-112.92242913886</v>
      </c>
      <c r="Q56" s="1" t="s">
        <v>50</v>
      </c>
      <c r="R56" s="1" t="s">
        <v>24</v>
      </c>
    </row>
    <row r="57" customFormat="false" ht="15" hidden="false" customHeight="false" outlineLevel="0" collapsed="false">
      <c r="A57" s="1" t="s">
        <v>18</v>
      </c>
      <c r="B57" s="1" t="s">
        <v>18</v>
      </c>
      <c r="C57" s="1" t="s">
        <v>47</v>
      </c>
      <c r="D57" s="1" t="n">
        <v>298.8</v>
      </c>
      <c r="E57" s="1" t="s">
        <v>82</v>
      </c>
      <c r="F57" s="1" t="n">
        <v>33</v>
      </c>
      <c r="G57" s="1" t="str">
        <f aca="false">F57&amp;"/"&amp;166</f>
        <v>33/166</v>
      </c>
      <c r="H57" s="1" t="n">
        <v>1800</v>
      </c>
      <c r="I57" s="1" t="n">
        <v>100</v>
      </c>
      <c r="J57" s="1" t="n">
        <v>80</v>
      </c>
      <c r="K57" s="1" t="s">
        <v>21</v>
      </c>
      <c r="L57" s="1" t="s">
        <v>49</v>
      </c>
      <c r="M57" s="1" t="n">
        <v>2014</v>
      </c>
      <c r="N57" s="1" t="n">
        <v>50.1437248614669</v>
      </c>
      <c r="O57" s="1" t="n">
        <v>-112.91874917307</v>
      </c>
      <c r="Q57" s="1" t="s">
        <v>50</v>
      </c>
      <c r="R57" s="1" t="s">
        <v>24</v>
      </c>
    </row>
    <row r="58" customFormat="false" ht="15" hidden="false" customHeight="false" outlineLevel="0" collapsed="false">
      <c r="A58" s="1" t="s">
        <v>18</v>
      </c>
      <c r="B58" s="1" t="s">
        <v>18</v>
      </c>
      <c r="C58" s="1" t="s">
        <v>47</v>
      </c>
      <c r="D58" s="1" t="n">
        <v>298.8</v>
      </c>
      <c r="E58" s="1" t="s">
        <v>83</v>
      </c>
      <c r="F58" s="1" t="n">
        <v>34</v>
      </c>
      <c r="G58" s="1" t="str">
        <f aca="false">F58&amp;"/"&amp;166</f>
        <v>34/166</v>
      </c>
      <c r="H58" s="1" t="n">
        <v>1800</v>
      </c>
      <c r="I58" s="1" t="n">
        <v>100</v>
      </c>
      <c r="J58" s="1" t="n">
        <v>80</v>
      </c>
      <c r="K58" s="1" t="s">
        <v>21</v>
      </c>
      <c r="L58" s="1" t="s">
        <v>49</v>
      </c>
      <c r="M58" s="1" t="n">
        <v>2014</v>
      </c>
      <c r="N58" s="1" t="n">
        <v>50.1409702826331</v>
      </c>
      <c r="O58" s="1" t="n">
        <v>-112.91313280563</v>
      </c>
      <c r="Q58" s="1" t="s">
        <v>50</v>
      </c>
      <c r="R58" s="1" t="s">
        <v>24</v>
      </c>
    </row>
    <row r="59" customFormat="false" ht="15" hidden="false" customHeight="false" outlineLevel="0" collapsed="false">
      <c r="A59" s="1" t="s">
        <v>18</v>
      </c>
      <c r="B59" s="1" t="s">
        <v>18</v>
      </c>
      <c r="C59" s="1" t="s">
        <v>47</v>
      </c>
      <c r="D59" s="1" t="n">
        <v>298.8</v>
      </c>
      <c r="E59" s="1" t="s">
        <v>84</v>
      </c>
      <c r="F59" s="1" t="n">
        <v>35</v>
      </c>
      <c r="G59" s="1" t="str">
        <f aca="false">F59&amp;"/"&amp;166</f>
        <v>35/166</v>
      </c>
      <c r="H59" s="1" t="n">
        <v>1800</v>
      </c>
      <c r="I59" s="1" t="n">
        <v>100</v>
      </c>
      <c r="J59" s="1" t="n">
        <v>80</v>
      </c>
      <c r="K59" s="1" t="s">
        <v>21</v>
      </c>
      <c r="L59" s="1" t="s">
        <v>49</v>
      </c>
      <c r="M59" s="1" t="n">
        <v>2014</v>
      </c>
      <c r="N59" s="1" t="n">
        <v>50.1363885264918</v>
      </c>
      <c r="O59" s="1" t="n">
        <v>-112.907393215002</v>
      </c>
      <c r="Q59" s="1" t="s">
        <v>50</v>
      </c>
      <c r="R59" s="1" t="s">
        <v>24</v>
      </c>
    </row>
    <row r="60" customFormat="false" ht="15" hidden="false" customHeight="false" outlineLevel="0" collapsed="false">
      <c r="A60" s="1" t="s">
        <v>18</v>
      </c>
      <c r="B60" s="1" t="s">
        <v>18</v>
      </c>
      <c r="C60" s="1" t="s">
        <v>47</v>
      </c>
      <c r="D60" s="1" t="n">
        <v>298.8</v>
      </c>
      <c r="E60" s="1" t="s">
        <v>85</v>
      </c>
      <c r="F60" s="1" t="n">
        <v>36</v>
      </c>
      <c r="G60" s="1" t="str">
        <f aca="false">F60&amp;"/"&amp;166</f>
        <v>36/166</v>
      </c>
      <c r="H60" s="1" t="n">
        <v>1800</v>
      </c>
      <c r="I60" s="1" t="n">
        <v>100</v>
      </c>
      <c r="J60" s="1" t="n">
        <v>80</v>
      </c>
      <c r="K60" s="1" t="s">
        <v>21</v>
      </c>
      <c r="L60" s="1" t="s">
        <v>49</v>
      </c>
      <c r="M60" s="1" t="n">
        <v>2014</v>
      </c>
      <c r="N60" s="1" t="n">
        <v>50.1592260306076</v>
      </c>
      <c r="O60" s="1" t="n">
        <v>-112.980475347758</v>
      </c>
      <c r="Q60" s="1" t="s">
        <v>50</v>
      </c>
      <c r="R60" s="1" t="s">
        <v>24</v>
      </c>
    </row>
    <row r="61" customFormat="false" ht="15" hidden="false" customHeight="false" outlineLevel="0" collapsed="false">
      <c r="A61" s="1" t="s">
        <v>18</v>
      </c>
      <c r="B61" s="1" t="s">
        <v>18</v>
      </c>
      <c r="C61" s="1" t="s">
        <v>47</v>
      </c>
      <c r="D61" s="1" t="n">
        <v>298.8</v>
      </c>
      <c r="E61" s="1" t="s">
        <v>86</v>
      </c>
      <c r="F61" s="1" t="n">
        <v>37</v>
      </c>
      <c r="G61" s="1" t="str">
        <f aca="false">F61&amp;"/"&amp;166</f>
        <v>37/166</v>
      </c>
      <c r="H61" s="1" t="n">
        <v>1800</v>
      </c>
      <c r="I61" s="1" t="n">
        <v>100</v>
      </c>
      <c r="J61" s="1" t="n">
        <v>80</v>
      </c>
      <c r="K61" s="1" t="s">
        <v>21</v>
      </c>
      <c r="L61" s="1" t="s">
        <v>49</v>
      </c>
      <c r="M61" s="1" t="n">
        <v>2014</v>
      </c>
      <c r="N61" s="1" t="n">
        <v>50.1566224303034</v>
      </c>
      <c r="O61" s="1" t="n">
        <v>-112.976158836977</v>
      </c>
      <c r="Q61" s="1" t="s">
        <v>50</v>
      </c>
      <c r="R61" s="1" t="s">
        <v>24</v>
      </c>
    </row>
    <row r="62" customFormat="false" ht="15" hidden="false" customHeight="false" outlineLevel="0" collapsed="false">
      <c r="A62" s="1" t="s">
        <v>18</v>
      </c>
      <c r="B62" s="1" t="s">
        <v>18</v>
      </c>
      <c r="C62" s="1" t="s">
        <v>47</v>
      </c>
      <c r="D62" s="1" t="n">
        <v>298.8</v>
      </c>
      <c r="E62" s="1" t="s">
        <v>87</v>
      </c>
      <c r="F62" s="1" t="n">
        <v>38</v>
      </c>
      <c r="G62" s="1" t="str">
        <f aca="false">F62&amp;"/"&amp;166</f>
        <v>38/166</v>
      </c>
      <c r="H62" s="1" t="n">
        <v>1800</v>
      </c>
      <c r="I62" s="1" t="n">
        <v>100</v>
      </c>
      <c r="J62" s="1" t="n">
        <v>80</v>
      </c>
      <c r="K62" s="1" t="s">
        <v>21</v>
      </c>
      <c r="L62" s="1" t="s">
        <v>49</v>
      </c>
      <c r="M62" s="1" t="n">
        <v>2014</v>
      </c>
      <c r="N62" s="1" t="n">
        <v>50.1541402608019</v>
      </c>
      <c r="O62" s="1" t="n">
        <v>-112.971603611653</v>
      </c>
      <c r="Q62" s="1" t="s">
        <v>50</v>
      </c>
      <c r="R62" s="1" t="s">
        <v>24</v>
      </c>
    </row>
    <row r="63" customFormat="false" ht="15" hidden="false" customHeight="false" outlineLevel="0" collapsed="false">
      <c r="A63" s="1" t="s">
        <v>18</v>
      </c>
      <c r="B63" s="1" t="s">
        <v>18</v>
      </c>
      <c r="C63" s="1" t="s">
        <v>47</v>
      </c>
      <c r="D63" s="1" t="n">
        <v>298.8</v>
      </c>
      <c r="E63" s="1" t="s">
        <v>88</v>
      </c>
      <c r="F63" s="1" t="n">
        <v>39</v>
      </c>
      <c r="G63" s="1" t="str">
        <f aca="false">F63&amp;"/"&amp;166</f>
        <v>39/166</v>
      </c>
      <c r="H63" s="1" t="n">
        <v>1800</v>
      </c>
      <c r="I63" s="1" t="n">
        <v>100</v>
      </c>
      <c r="J63" s="1" t="n">
        <v>80</v>
      </c>
      <c r="K63" s="1" t="s">
        <v>21</v>
      </c>
      <c r="L63" s="1" t="s">
        <v>49</v>
      </c>
      <c r="M63" s="1" t="n">
        <v>2014</v>
      </c>
      <c r="N63" s="1" t="n">
        <v>50.1504805501702</v>
      </c>
      <c r="O63" s="1" t="n">
        <v>-112.968389166528</v>
      </c>
      <c r="Q63" s="1" t="s">
        <v>50</v>
      </c>
      <c r="R63" s="1" t="s">
        <v>24</v>
      </c>
    </row>
    <row r="64" customFormat="false" ht="15" hidden="false" customHeight="false" outlineLevel="0" collapsed="false">
      <c r="A64" s="1" t="s">
        <v>18</v>
      </c>
      <c r="B64" s="1" t="s">
        <v>18</v>
      </c>
      <c r="C64" s="1" t="s">
        <v>47</v>
      </c>
      <c r="D64" s="1" t="n">
        <v>298.8</v>
      </c>
      <c r="E64" s="1" t="s">
        <v>89</v>
      </c>
      <c r="F64" s="1" t="n">
        <v>40</v>
      </c>
      <c r="G64" s="1" t="str">
        <f aca="false">F64&amp;"/"&amp;166</f>
        <v>40/166</v>
      </c>
      <c r="H64" s="1" t="n">
        <v>1800</v>
      </c>
      <c r="I64" s="1" t="n">
        <v>100</v>
      </c>
      <c r="J64" s="1" t="n">
        <v>80</v>
      </c>
      <c r="K64" s="1" t="s">
        <v>21</v>
      </c>
      <c r="L64" s="1" t="s">
        <v>49</v>
      </c>
      <c r="M64" s="1" t="n">
        <v>2014</v>
      </c>
      <c r="N64" s="1" t="n">
        <v>50.1469429984178</v>
      </c>
      <c r="O64" s="1" t="n">
        <v>-112.958210959404</v>
      </c>
      <c r="Q64" s="1" t="s">
        <v>50</v>
      </c>
      <c r="R64" s="1" t="s">
        <v>24</v>
      </c>
    </row>
    <row r="65" customFormat="false" ht="15" hidden="false" customHeight="false" outlineLevel="0" collapsed="false">
      <c r="A65" s="1" t="s">
        <v>18</v>
      </c>
      <c r="B65" s="1" t="s">
        <v>18</v>
      </c>
      <c r="C65" s="1" t="s">
        <v>47</v>
      </c>
      <c r="D65" s="1" t="n">
        <v>298.8</v>
      </c>
      <c r="E65" s="1" t="s">
        <v>90</v>
      </c>
      <c r="F65" s="1" t="n">
        <v>41</v>
      </c>
      <c r="G65" s="1" t="str">
        <f aca="false">F65&amp;"/"&amp;166</f>
        <v>41/166</v>
      </c>
      <c r="H65" s="1" t="n">
        <v>1800</v>
      </c>
      <c r="I65" s="1" t="n">
        <v>100</v>
      </c>
      <c r="J65" s="1" t="n">
        <v>80</v>
      </c>
      <c r="K65" s="1" t="s">
        <v>21</v>
      </c>
      <c r="L65" s="1" t="s">
        <v>49</v>
      </c>
      <c r="M65" s="1" t="n">
        <v>2014</v>
      </c>
      <c r="N65" s="1" t="n">
        <v>50.1440854548558</v>
      </c>
      <c r="O65" s="1" t="n">
        <v>-112.954237006037</v>
      </c>
      <c r="Q65" s="1" t="s">
        <v>50</v>
      </c>
      <c r="R65" s="1" t="s">
        <v>24</v>
      </c>
    </row>
    <row r="66" customFormat="false" ht="15" hidden="false" customHeight="false" outlineLevel="0" collapsed="false">
      <c r="A66" s="1" t="s">
        <v>18</v>
      </c>
      <c r="B66" s="1" t="s">
        <v>18</v>
      </c>
      <c r="C66" s="1" t="s">
        <v>47</v>
      </c>
      <c r="D66" s="1" t="n">
        <v>298.8</v>
      </c>
      <c r="E66" s="1" t="s">
        <v>91</v>
      </c>
      <c r="F66" s="1" t="n">
        <v>42</v>
      </c>
      <c r="G66" s="1" t="str">
        <f aca="false">F66&amp;"/"&amp;166</f>
        <v>42/166</v>
      </c>
      <c r="H66" s="1" t="n">
        <v>1800</v>
      </c>
      <c r="I66" s="1" t="n">
        <v>100</v>
      </c>
      <c r="J66" s="1" t="n">
        <v>80</v>
      </c>
      <c r="K66" s="1" t="s">
        <v>21</v>
      </c>
      <c r="L66" s="1" t="s">
        <v>49</v>
      </c>
      <c r="M66" s="1" t="n">
        <v>2014</v>
      </c>
      <c r="N66" s="1" t="n">
        <v>50.1343042114952</v>
      </c>
      <c r="O66" s="1" t="n">
        <v>-112.98152035891</v>
      </c>
      <c r="Q66" s="1" t="s">
        <v>50</v>
      </c>
      <c r="R66" s="1" t="s">
        <v>24</v>
      </c>
    </row>
    <row r="67" customFormat="false" ht="15" hidden="false" customHeight="false" outlineLevel="0" collapsed="false">
      <c r="A67" s="1" t="s">
        <v>18</v>
      </c>
      <c r="B67" s="1" t="s">
        <v>18</v>
      </c>
      <c r="C67" s="1" t="s">
        <v>47</v>
      </c>
      <c r="D67" s="1" t="n">
        <v>298.8</v>
      </c>
      <c r="E67" s="1" t="s">
        <v>92</v>
      </c>
      <c r="F67" s="1" t="n">
        <v>43</v>
      </c>
      <c r="G67" s="1" t="str">
        <f aca="false">F67&amp;"/"&amp;166</f>
        <v>43/166</v>
      </c>
      <c r="H67" s="1" t="n">
        <v>1800</v>
      </c>
      <c r="I67" s="1" t="n">
        <v>100</v>
      </c>
      <c r="J67" s="1" t="n">
        <v>80</v>
      </c>
      <c r="K67" s="1" t="s">
        <v>21</v>
      </c>
      <c r="L67" s="1" t="s">
        <v>49</v>
      </c>
      <c r="M67" s="1" t="n">
        <v>2014</v>
      </c>
      <c r="N67" s="1" t="n">
        <v>50.1315712665763</v>
      </c>
      <c r="O67" s="1" t="n">
        <v>-112.97499632383</v>
      </c>
      <c r="Q67" s="1" t="s">
        <v>50</v>
      </c>
      <c r="R67" s="1" t="s">
        <v>24</v>
      </c>
    </row>
    <row r="68" customFormat="false" ht="15" hidden="false" customHeight="false" outlineLevel="0" collapsed="false">
      <c r="A68" s="1" t="s">
        <v>18</v>
      </c>
      <c r="B68" s="1" t="s">
        <v>18</v>
      </c>
      <c r="C68" s="1" t="s">
        <v>47</v>
      </c>
      <c r="D68" s="1" t="n">
        <v>298.8</v>
      </c>
      <c r="E68" s="1" t="s">
        <v>93</v>
      </c>
      <c r="F68" s="1" t="n">
        <v>44</v>
      </c>
      <c r="G68" s="1" t="str">
        <f aca="false">F68&amp;"/"&amp;166</f>
        <v>44/166</v>
      </c>
      <c r="H68" s="1" t="n">
        <v>1800</v>
      </c>
      <c r="I68" s="1" t="n">
        <v>100</v>
      </c>
      <c r="J68" s="1" t="n">
        <v>80</v>
      </c>
      <c r="K68" s="1" t="s">
        <v>21</v>
      </c>
      <c r="L68" s="1" t="s">
        <v>49</v>
      </c>
      <c r="M68" s="1" t="n">
        <v>2014</v>
      </c>
      <c r="N68" s="1" t="n">
        <v>50.131580796625</v>
      </c>
      <c r="O68" s="1" t="n">
        <v>-112.968244170429</v>
      </c>
      <c r="Q68" s="1" t="s">
        <v>50</v>
      </c>
      <c r="R68" s="1" t="s">
        <v>24</v>
      </c>
    </row>
    <row r="69" customFormat="false" ht="15" hidden="false" customHeight="false" outlineLevel="0" collapsed="false">
      <c r="A69" s="1" t="s">
        <v>18</v>
      </c>
      <c r="B69" s="1" t="s">
        <v>18</v>
      </c>
      <c r="C69" s="1" t="s">
        <v>47</v>
      </c>
      <c r="D69" s="1" t="n">
        <v>298.8</v>
      </c>
      <c r="E69" s="1" t="s">
        <v>94</v>
      </c>
      <c r="F69" s="1" t="n">
        <v>45</v>
      </c>
      <c r="G69" s="1" t="str">
        <f aca="false">F69&amp;"/"&amp;166</f>
        <v>45/166</v>
      </c>
      <c r="H69" s="1" t="n">
        <v>1800</v>
      </c>
      <c r="I69" s="1" t="n">
        <v>100</v>
      </c>
      <c r="J69" s="1" t="n">
        <v>80</v>
      </c>
      <c r="K69" s="1" t="s">
        <v>21</v>
      </c>
      <c r="L69" s="1" t="s">
        <v>49</v>
      </c>
      <c r="M69" s="1" t="n">
        <v>2014</v>
      </c>
      <c r="N69" s="1" t="n">
        <v>50.1291727073082</v>
      </c>
      <c r="O69" s="1" t="n">
        <v>-112.964905470366</v>
      </c>
      <c r="Q69" s="1" t="s">
        <v>50</v>
      </c>
      <c r="R69" s="1" t="s">
        <v>24</v>
      </c>
    </row>
    <row r="70" customFormat="false" ht="15" hidden="false" customHeight="false" outlineLevel="0" collapsed="false">
      <c r="A70" s="1" t="s">
        <v>18</v>
      </c>
      <c r="B70" s="1" t="s">
        <v>18</v>
      </c>
      <c r="C70" s="1" t="s">
        <v>47</v>
      </c>
      <c r="D70" s="1" t="n">
        <v>298.8</v>
      </c>
      <c r="E70" s="1" t="s">
        <v>95</v>
      </c>
      <c r="F70" s="1" t="n">
        <v>46</v>
      </c>
      <c r="G70" s="1" t="str">
        <f aca="false">F70&amp;"/"&amp;166</f>
        <v>46/166</v>
      </c>
      <c r="H70" s="1" t="n">
        <v>1800</v>
      </c>
      <c r="I70" s="1" t="n">
        <v>100</v>
      </c>
      <c r="J70" s="1" t="n">
        <v>80</v>
      </c>
      <c r="K70" s="1" t="s">
        <v>21</v>
      </c>
      <c r="L70" s="1" t="s">
        <v>49</v>
      </c>
      <c r="M70" s="1" t="n">
        <v>2014</v>
      </c>
      <c r="N70" s="1" t="n">
        <v>50.1145274471931</v>
      </c>
      <c r="O70" s="1" t="n">
        <v>-112.976551575372</v>
      </c>
      <c r="Q70" s="1" t="s">
        <v>50</v>
      </c>
      <c r="R70" s="1" t="s">
        <v>24</v>
      </c>
    </row>
    <row r="71" customFormat="false" ht="15" hidden="false" customHeight="false" outlineLevel="0" collapsed="false">
      <c r="A71" s="1" t="s">
        <v>18</v>
      </c>
      <c r="B71" s="1" t="s">
        <v>18</v>
      </c>
      <c r="C71" s="1" t="s">
        <v>47</v>
      </c>
      <c r="D71" s="1" t="n">
        <v>298.8</v>
      </c>
      <c r="E71" s="1" t="s">
        <v>96</v>
      </c>
      <c r="F71" s="1" t="n">
        <v>47</v>
      </c>
      <c r="G71" s="1" t="str">
        <f aca="false">F71&amp;"/"&amp;166</f>
        <v>47/166</v>
      </c>
      <c r="H71" s="1" t="n">
        <v>1800</v>
      </c>
      <c r="I71" s="1" t="n">
        <v>100</v>
      </c>
      <c r="J71" s="1" t="n">
        <v>80</v>
      </c>
      <c r="K71" s="1" t="s">
        <v>21</v>
      </c>
      <c r="L71" s="1" t="s">
        <v>49</v>
      </c>
      <c r="M71" s="1" t="n">
        <v>2014</v>
      </c>
      <c r="N71" s="1" t="n">
        <v>50.1121337198248</v>
      </c>
      <c r="O71" s="1" t="n">
        <v>-112.969795779644</v>
      </c>
      <c r="Q71" s="1" t="s">
        <v>50</v>
      </c>
      <c r="R71" s="1" t="s">
        <v>24</v>
      </c>
    </row>
    <row r="72" customFormat="false" ht="15" hidden="false" customHeight="false" outlineLevel="0" collapsed="false">
      <c r="A72" s="1" t="s">
        <v>18</v>
      </c>
      <c r="B72" s="1" t="s">
        <v>18</v>
      </c>
      <c r="C72" s="1" t="s">
        <v>47</v>
      </c>
      <c r="D72" s="1" t="n">
        <v>298.8</v>
      </c>
      <c r="E72" s="1" t="s">
        <v>97</v>
      </c>
      <c r="F72" s="1" t="n">
        <v>48</v>
      </c>
      <c r="G72" s="1" t="str">
        <f aca="false">F72&amp;"/"&amp;166</f>
        <v>48/166</v>
      </c>
      <c r="H72" s="1" t="n">
        <v>1800</v>
      </c>
      <c r="I72" s="1" t="n">
        <v>100</v>
      </c>
      <c r="J72" s="1" t="n">
        <v>80</v>
      </c>
      <c r="K72" s="1" t="s">
        <v>21</v>
      </c>
      <c r="L72" s="1" t="s">
        <v>49</v>
      </c>
      <c r="M72" s="1" t="n">
        <v>2014</v>
      </c>
      <c r="N72" s="1" t="n">
        <v>50.1085354165389</v>
      </c>
      <c r="O72" s="1" t="n">
        <v>-112.966582221782</v>
      </c>
      <c r="Q72" s="1" t="s">
        <v>50</v>
      </c>
      <c r="R72" s="1" t="s">
        <v>24</v>
      </c>
    </row>
    <row r="73" customFormat="false" ht="15" hidden="false" customHeight="false" outlineLevel="0" collapsed="false">
      <c r="A73" s="1" t="s">
        <v>18</v>
      </c>
      <c r="B73" s="1" t="s">
        <v>18</v>
      </c>
      <c r="C73" s="1" t="s">
        <v>47</v>
      </c>
      <c r="D73" s="1" t="n">
        <v>298.8</v>
      </c>
      <c r="E73" s="1" t="s">
        <v>98</v>
      </c>
      <c r="F73" s="1" t="n">
        <v>49</v>
      </c>
      <c r="G73" s="1" t="str">
        <f aca="false">F73&amp;"/"&amp;166</f>
        <v>49/166</v>
      </c>
      <c r="H73" s="1" t="n">
        <v>1800</v>
      </c>
      <c r="I73" s="1" t="n">
        <v>100</v>
      </c>
      <c r="J73" s="1" t="n">
        <v>80</v>
      </c>
      <c r="K73" s="1" t="s">
        <v>21</v>
      </c>
      <c r="L73" s="1" t="s">
        <v>49</v>
      </c>
      <c r="M73" s="1" t="n">
        <v>2014</v>
      </c>
      <c r="N73" s="1" t="n">
        <v>50.1049573159335</v>
      </c>
      <c r="O73" s="1" t="n">
        <v>-112.963724092812</v>
      </c>
      <c r="Q73" s="1" t="s">
        <v>50</v>
      </c>
      <c r="R73" s="1" t="s">
        <v>24</v>
      </c>
    </row>
    <row r="74" customFormat="false" ht="15" hidden="false" customHeight="false" outlineLevel="0" collapsed="false">
      <c r="A74" s="1" t="s">
        <v>18</v>
      </c>
      <c r="B74" s="1" t="s">
        <v>18</v>
      </c>
      <c r="C74" s="1" t="s">
        <v>47</v>
      </c>
      <c r="D74" s="1" t="n">
        <v>298.8</v>
      </c>
      <c r="E74" s="1" t="s">
        <v>99</v>
      </c>
      <c r="F74" s="1" t="n">
        <v>50</v>
      </c>
      <c r="G74" s="1" t="str">
        <f aca="false">F74&amp;"/"&amp;166</f>
        <v>50/166</v>
      </c>
      <c r="H74" s="1" t="n">
        <v>1800</v>
      </c>
      <c r="I74" s="1" t="n">
        <v>100</v>
      </c>
      <c r="J74" s="1" t="n">
        <v>80</v>
      </c>
      <c r="K74" s="1" t="s">
        <v>21</v>
      </c>
      <c r="L74" s="1" t="s">
        <v>49</v>
      </c>
      <c r="M74" s="1" t="n">
        <v>2014</v>
      </c>
      <c r="N74" s="1" t="n">
        <v>50.1040039549022</v>
      </c>
      <c r="O74" s="1" t="n">
        <v>-112.957765279529</v>
      </c>
      <c r="Q74" s="1" t="s">
        <v>50</v>
      </c>
      <c r="R74" s="1" t="s">
        <v>24</v>
      </c>
    </row>
    <row r="75" customFormat="false" ht="15" hidden="false" customHeight="false" outlineLevel="0" collapsed="false">
      <c r="A75" s="1" t="s">
        <v>18</v>
      </c>
      <c r="B75" s="1" t="s">
        <v>18</v>
      </c>
      <c r="C75" s="1" t="s">
        <v>47</v>
      </c>
      <c r="D75" s="1" t="n">
        <v>298.8</v>
      </c>
      <c r="E75" s="1" t="s">
        <v>100</v>
      </c>
      <c r="F75" s="1" t="n">
        <v>51</v>
      </c>
      <c r="G75" s="1" t="str">
        <f aca="false">F75&amp;"/"&amp;166</f>
        <v>51/166</v>
      </c>
      <c r="H75" s="1" t="n">
        <v>1800</v>
      </c>
      <c r="I75" s="1" t="n">
        <v>100</v>
      </c>
      <c r="J75" s="1" t="n">
        <v>80</v>
      </c>
      <c r="K75" s="1" t="s">
        <v>21</v>
      </c>
      <c r="L75" s="1" t="s">
        <v>49</v>
      </c>
      <c r="M75" s="1" t="n">
        <v>2014</v>
      </c>
      <c r="N75" s="1" t="n">
        <v>50.100327499007</v>
      </c>
      <c r="O75" s="1" t="n">
        <v>-112.953898303497</v>
      </c>
      <c r="Q75" s="1" t="s">
        <v>50</v>
      </c>
      <c r="R75" s="1" t="s">
        <v>24</v>
      </c>
    </row>
    <row r="76" customFormat="false" ht="15" hidden="false" customHeight="false" outlineLevel="0" collapsed="false">
      <c r="A76" s="1" t="s">
        <v>18</v>
      </c>
      <c r="B76" s="1" t="s">
        <v>18</v>
      </c>
      <c r="C76" s="1" t="s">
        <v>47</v>
      </c>
      <c r="D76" s="1" t="n">
        <v>298.8</v>
      </c>
      <c r="E76" s="1" t="s">
        <v>101</v>
      </c>
      <c r="F76" s="1" t="n">
        <v>52</v>
      </c>
      <c r="G76" s="1" t="str">
        <f aca="false">F76&amp;"/"&amp;166</f>
        <v>52/166</v>
      </c>
      <c r="H76" s="1" t="n">
        <v>1800</v>
      </c>
      <c r="I76" s="1" t="n">
        <v>100</v>
      </c>
      <c r="J76" s="1" t="n">
        <v>80</v>
      </c>
      <c r="K76" s="1" t="s">
        <v>21</v>
      </c>
      <c r="L76" s="1" t="s">
        <v>49</v>
      </c>
      <c r="M76" s="1" t="n">
        <v>2014</v>
      </c>
      <c r="N76" s="1" t="n">
        <v>50.1016824993798</v>
      </c>
      <c r="O76" s="1" t="n">
        <v>-112.986723501296</v>
      </c>
      <c r="Q76" s="1" t="s">
        <v>50</v>
      </c>
      <c r="R76" s="1" t="s">
        <v>24</v>
      </c>
    </row>
    <row r="77" customFormat="false" ht="15" hidden="false" customHeight="false" outlineLevel="0" collapsed="false">
      <c r="A77" s="1" t="s">
        <v>18</v>
      </c>
      <c r="B77" s="1" t="s">
        <v>18</v>
      </c>
      <c r="C77" s="1" t="s">
        <v>47</v>
      </c>
      <c r="D77" s="1" t="n">
        <v>298.8</v>
      </c>
      <c r="E77" s="1" t="s">
        <v>102</v>
      </c>
      <c r="F77" s="1" t="n">
        <v>53</v>
      </c>
      <c r="G77" s="1" t="str">
        <f aca="false">F77&amp;"/"&amp;166</f>
        <v>53/166</v>
      </c>
      <c r="H77" s="1" t="n">
        <v>1800</v>
      </c>
      <c r="I77" s="1" t="n">
        <v>100</v>
      </c>
      <c r="J77" s="1" t="n">
        <v>80</v>
      </c>
      <c r="K77" s="1" t="s">
        <v>21</v>
      </c>
      <c r="L77" s="1" t="s">
        <v>49</v>
      </c>
      <c r="M77" s="1" t="n">
        <v>2014</v>
      </c>
      <c r="N77" s="1" t="n">
        <v>50.0979249058727</v>
      </c>
      <c r="O77" s="1" t="n">
        <v>-112.982197487048</v>
      </c>
      <c r="Q77" s="1" t="s">
        <v>50</v>
      </c>
      <c r="R77" s="1" t="s">
        <v>24</v>
      </c>
    </row>
    <row r="78" customFormat="false" ht="15" hidden="false" customHeight="false" outlineLevel="0" collapsed="false">
      <c r="A78" s="1" t="s">
        <v>18</v>
      </c>
      <c r="B78" s="1" t="s">
        <v>18</v>
      </c>
      <c r="C78" s="1" t="s">
        <v>47</v>
      </c>
      <c r="D78" s="1" t="n">
        <v>298.8</v>
      </c>
      <c r="E78" s="1" t="s">
        <v>103</v>
      </c>
      <c r="F78" s="1" t="n">
        <v>54</v>
      </c>
      <c r="G78" s="1" t="str">
        <f aca="false">F78&amp;"/"&amp;166</f>
        <v>54/166</v>
      </c>
      <c r="H78" s="1" t="n">
        <v>1800</v>
      </c>
      <c r="I78" s="1" t="n">
        <v>100</v>
      </c>
      <c r="J78" s="1" t="n">
        <v>80</v>
      </c>
      <c r="K78" s="1" t="s">
        <v>21</v>
      </c>
      <c r="L78" s="1" t="s">
        <v>49</v>
      </c>
      <c r="M78" s="1" t="n">
        <v>2014</v>
      </c>
      <c r="N78" s="1" t="n">
        <v>50.095484045443</v>
      </c>
      <c r="O78" s="1" t="n">
        <v>-112.977835048842</v>
      </c>
      <c r="Q78" s="1" t="s">
        <v>50</v>
      </c>
      <c r="R78" s="1" t="s">
        <v>24</v>
      </c>
    </row>
    <row r="79" customFormat="false" ht="15" hidden="false" customHeight="false" outlineLevel="0" collapsed="false">
      <c r="A79" s="1" t="s">
        <v>18</v>
      </c>
      <c r="B79" s="1" t="s">
        <v>18</v>
      </c>
      <c r="C79" s="1" t="s">
        <v>47</v>
      </c>
      <c r="D79" s="1" t="n">
        <v>298.8</v>
      </c>
      <c r="E79" s="1" t="s">
        <v>104</v>
      </c>
      <c r="F79" s="1" t="n">
        <v>55</v>
      </c>
      <c r="G79" s="1" t="str">
        <f aca="false">F79&amp;"/"&amp;166</f>
        <v>55/166</v>
      </c>
      <c r="H79" s="1" t="n">
        <v>1800</v>
      </c>
      <c r="I79" s="1" t="n">
        <v>100</v>
      </c>
      <c r="J79" s="1" t="n">
        <v>80</v>
      </c>
      <c r="K79" s="1" t="s">
        <v>21</v>
      </c>
      <c r="L79" s="1" t="s">
        <v>49</v>
      </c>
      <c r="M79" s="1" t="n">
        <v>2014</v>
      </c>
      <c r="N79" s="1" t="n">
        <v>50.0929015022411</v>
      </c>
      <c r="O79" s="1" t="n">
        <v>-112.97501779223</v>
      </c>
      <c r="Q79" s="1" t="s">
        <v>50</v>
      </c>
      <c r="R79" s="1" t="s">
        <v>24</v>
      </c>
    </row>
    <row r="80" customFormat="false" ht="15" hidden="false" customHeight="false" outlineLevel="0" collapsed="false">
      <c r="A80" s="1" t="s">
        <v>18</v>
      </c>
      <c r="B80" s="1" t="s">
        <v>18</v>
      </c>
      <c r="C80" s="1" t="s">
        <v>47</v>
      </c>
      <c r="D80" s="1" t="n">
        <v>298.8</v>
      </c>
      <c r="E80" s="1" t="s">
        <v>105</v>
      </c>
      <c r="F80" s="1" t="n">
        <v>56</v>
      </c>
      <c r="G80" s="1" t="str">
        <f aca="false">F80&amp;"/"&amp;166</f>
        <v>56/166</v>
      </c>
      <c r="H80" s="1" t="n">
        <v>1800</v>
      </c>
      <c r="I80" s="1" t="n">
        <v>100</v>
      </c>
      <c r="J80" s="1" t="n">
        <v>80</v>
      </c>
      <c r="K80" s="1" t="s">
        <v>21</v>
      </c>
      <c r="L80" s="1" t="s">
        <v>49</v>
      </c>
      <c r="M80" s="1" t="n">
        <v>2014</v>
      </c>
      <c r="N80" s="1" t="n">
        <v>50.0901262799825</v>
      </c>
      <c r="O80" s="1" t="n">
        <v>-112.970723527595</v>
      </c>
      <c r="Q80" s="1" t="s">
        <v>50</v>
      </c>
      <c r="R80" s="1" t="s">
        <v>24</v>
      </c>
    </row>
    <row r="81" customFormat="false" ht="15" hidden="false" customHeight="false" outlineLevel="0" collapsed="false">
      <c r="A81" s="1" t="s">
        <v>18</v>
      </c>
      <c r="B81" s="1" t="s">
        <v>18</v>
      </c>
      <c r="C81" s="1" t="s">
        <v>47</v>
      </c>
      <c r="D81" s="1" t="n">
        <v>298.8</v>
      </c>
      <c r="E81" s="1" t="s">
        <v>106</v>
      </c>
      <c r="F81" s="1" t="n">
        <v>57</v>
      </c>
      <c r="G81" s="1" t="str">
        <f aca="false">F81&amp;"/"&amp;166</f>
        <v>57/166</v>
      </c>
      <c r="H81" s="1" t="n">
        <v>1800</v>
      </c>
      <c r="I81" s="1" t="n">
        <v>100</v>
      </c>
      <c r="J81" s="1" t="n">
        <v>80</v>
      </c>
      <c r="K81" s="1" t="s">
        <v>21</v>
      </c>
      <c r="L81" s="1" t="s">
        <v>49</v>
      </c>
      <c r="M81" s="1" t="n">
        <v>2014</v>
      </c>
      <c r="N81" s="1" t="n">
        <v>50.0876088385545</v>
      </c>
      <c r="O81" s="1" t="n">
        <v>-112.966673803077</v>
      </c>
      <c r="Q81" s="1" t="s">
        <v>50</v>
      </c>
      <c r="R81" s="1" t="s">
        <v>24</v>
      </c>
    </row>
    <row r="82" customFormat="false" ht="15" hidden="false" customHeight="false" outlineLevel="0" collapsed="false">
      <c r="A82" s="1" t="s">
        <v>18</v>
      </c>
      <c r="B82" s="1" t="s">
        <v>18</v>
      </c>
      <c r="C82" s="1" t="s">
        <v>47</v>
      </c>
      <c r="D82" s="1" t="n">
        <v>298.8</v>
      </c>
      <c r="E82" s="1" t="s">
        <v>107</v>
      </c>
      <c r="F82" s="1" t="n">
        <v>58</v>
      </c>
      <c r="G82" s="1" t="str">
        <f aca="false">F82&amp;"/"&amp;166</f>
        <v>58/166</v>
      </c>
      <c r="H82" s="1" t="n">
        <v>1800</v>
      </c>
      <c r="I82" s="1" t="n">
        <v>100</v>
      </c>
      <c r="J82" s="1" t="n">
        <v>80</v>
      </c>
      <c r="K82" s="1" t="s">
        <v>21</v>
      </c>
      <c r="L82" s="1" t="s">
        <v>49</v>
      </c>
      <c r="M82" s="1" t="n">
        <v>2014</v>
      </c>
      <c r="N82" s="1" t="n">
        <v>50.0880721436015</v>
      </c>
      <c r="O82" s="1" t="n">
        <v>-112.957779721362</v>
      </c>
      <c r="Q82" s="1" t="s">
        <v>50</v>
      </c>
      <c r="R82" s="1" t="s">
        <v>24</v>
      </c>
    </row>
    <row r="83" customFormat="false" ht="15" hidden="false" customHeight="false" outlineLevel="0" collapsed="false">
      <c r="A83" s="1" t="s">
        <v>18</v>
      </c>
      <c r="B83" s="1" t="s">
        <v>18</v>
      </c>
      <c r="C83" s="1" t="s">
        <v>47</v>
      </c>
      <c r="D83" s="1" t="n">
        <v>298.8</v>
      </c>
      <c r="E83" s="1" t="s">
        <v>108</v>
      </c>
      <c r="F83" s="1" t="n">
        <v>59</v>
      </c>
      <c r="G83" s="1" t="str">
        <f aca="false">F83&amp;"/"&amp;166</f>
        <v>59/166</v>
      </c>
      <c r="H83" s="1" t="n">
        <v>1800</v>
      </c>
      <c r="I83" s="1" t="n">
        <v>100</v>
      </c>
      <c r="J83" s="1" t="n">
        <v>80</v>
      </c>
      <c r="K83" s="1" t="s">
        <v>21</v>
      </c>
      <c r="L83" s="1" t="s">
        <v>49</v>
      </c>
      <c r="M83" s="1" t="n">
        <v>2014</v>
      </c>
      <c r="N83" s="1" t="n">
        <v>50.0860029397026</v>
      </c>
      <c r="O83" s="1" t="n">
        <v>-112.953202048258</v>
      </c>
      <c r="Q83" s="1" t="s">
        <v>50</v>
      </c>
      <c r="R83" s="1" t="s">
        <v>24</v>
      </c>
    </row>
    <row r="84" customFormat="false" ht="15" hidden="false" customHeight="false" outlineLevel="0" collapsed="false">
      <c r="A84" s="1" t="s">
        <v>18</v>
      </c>
      <c r="B84" s="1" t="s">
        <v>18</v>
      </c>
      <c r="C84" s="1" t="s">
        <v>47</v>
      </c>
      <c r="D84" s="1" t="n">
        <v>298.8</v>
      </c>
      <c r="E84" s="1" t="s">
        <v>109</v>
      </c>
      <c r="F84" s="1" t="n">
        <v>60</v>
      </c>
      <c r="G84" s="1" t="str">
        <f aca="false">F84&amp;"/"&amp;166</f>
        <v>60/166</v>
      </c>
      <c r="H84" s="1" t="n">
        <v>1800</v>
      </c>
      <c r="I84" s="1" t="n">
        <v>100</v>
      </c>
      <c r="J84" s="1" t="n">
        <v>80</v>
      </c>
      <c r="K84" s="1" t="s">
        <v>21</v>
      </c>
      <c r="L84" s="1" t="s">
        <v>49</v>
      </c>
      <c r="M84" s="1" t="n">
        <v>2014</v>
      </c>
      <c r="N84" s="1" t="n">
        <v>50.0908090980027</v>
      </c>
      <c r="O84" s="1" t="n">
        <v>-112.941296127689</v>
      </c>
      <c r="Q84" s="1" t="s">
        <v>50</v>
      </c>
      <c r="R84" s="1" t="s">
        <v>24</v>
      </c>
    </row>
    <row r="85" customFormat="false" ht="15" hidden="false" customHeight="false" outlineLevel="0" collapsed="false">
      <c r="A85" s="1" t="s">
        <v>18</v>
      </c>
      <c r="B85" s="1" t="s">
        <v>18</v>
      </c>
      <c r="C85" s="1" t="s">
        <v>47</v>
      </c>
      <c r="D85" s="1" t="n">
        <v>298.8</v>
      </c>
      <c r="E85" s="1" t="s">
        <v>110</v>
      </c>
      <c r="F85" s="1" t="n">
        <v>61</v>
      </c>
      <c r="G85" s="1" t="str">
        <f aca="false">F85&amp;"/"&amp;166</f>
        <v>61/166</v>
      </c>
      <c r="H85" s="1" t="n">
        <v>1800</v>
      </c>
      <c r="I85" s="1" t="n">
        <v>100</v>
      </c>
      <c r="J85" s="1" t="n">
        <v>80</v>
      </c>
      <c r="K85" s="1" t="s">
        <v>21</v>
      </c>
      <c r="L85" s="1" t="s">
        <v>49</v>
      </c>
      <c r="M85" s="1" t="n">
        <v>2014</v>
      </c>
      <c r="N85" s="1" t="n">
        <v>50.0873963489432</v>
      </c>
      <c r="O85" s="1" t="n">
        <v>-112.936885133109</v>
      </c>
      <c r="Q85" s="1" t="s">
        <v>50</v>
      </c>
      <c r="R85" s="1" t="s">
        <v>24</v>
      </c>
    </row>
    <row r="86" customFormat="false" ht="15" hidden="false" customHeight="false" outlineLevel="0" collapsed="false">
      <c r="A86" s="1" t="s">
        <v>18</v>
      </c>
      <c r="B86" s="1" t="s">
        <v>18</v>
      </c>
      <c r="C86" s="1" t="s">
        <v>47</v>
      </c>
      <c r="D86" s="1" t="n">
        <v>298.8</v>
      </c>
      <c r="E86" s="1" t="s">
        <v>111</v>
      </c>
      <c r="F86" s="1" t="n">
        <v>62</v>
      </c>
      <c r="G86" s="1" t="str">
        <f aca="false">F86&amp;"/"&amp;166</f>
        <v>62/166</v>
      </c>
      <c r="H86" s="1" t="n">
        <v>1800</v>
      </c>
      <c r="I86" s="1" t="n">
        <v>100</v>
      </c>
      <c r="J86" s="1" t="n">
        <v>80</v>
      </c>
      <c r="K86" s="1" t="s">
        <v>21</v>
      </c>
      <c r="L86" s="1" t="s">
        <v>49</v>
      </c>
      <c r="M86" s="1" t="n">
        <v>2014</v>
      </c>
      <c r="N86" s="1" t="n">
        <v>50.0841871095989</v>
      </c>
      <c r="O86" s="1" t="n">
        <v>-112.93088309743</v>
      </c>
      <c r="Q86" s="1" t="s">
        <v>50</v>
      </c>
      <c r="R86" s="1" t="s">
        <v>24</v>
      </c>
    </row>
    <row r="87" customFormat="false" ht="15" hidden="false" customHeight="false" outlineLevel="0" collapsed="false">
      <c r="A87" s="1" t="s">
        <v>18</v>
      </c>
      <c r="B87" s="1" t="s">
        <v>18</v>
      </c>
      <c r="C87" s="1" t="s">
        <v>47</v>
      </c>
      <c r="D87" s="1" t="n">
        <v>298.8</v>
      </c>
      <c r="E87" s="1" t="s">
        <v>112</v>
      </c>
      <c r="F87" s="1" t="n">
        <v>63</v>
      </c>
      <c r="G87" s="1" t="str">
        <f aca="false">F87&amp;"/"&amp;166</f>
        <v>63/166</v>
      </c>
      <c r="H87" s="1" t="n">
        <v>1800</v>
      </c>
      <c r="I87" s="1" t="n">
        <v>100</v>
      </c>
      <c r="J87" s="1" t="n">
        <v>80</v>
      </c>
      <c r="K87" s="1" t="s">
        <v>21</v>
      </c>
      <c r="L87" s="1" t="s">
        <v>49</v>
      </c>
      <c r="M87" s="1" t="n">
        <v>2014</v>
      </c>
      <c r="N87" s="1" t="n">
        <v>50.0820935623664</v>
      </c>
      <c r="O87" s="1" t="n">
        <v>-112.993459504453</v>
      </c>
      <c r="Q87" s="1" t="s">
        <v>50</v>
      </c>
      <c r="R87" s="1" t="s">
        <v>24</v>
      </c>
    </row>
    <row r="88" customFormat="false" ht="15" hidden="false" customHeight="false" outlineLevel="0" collapsed="false">
      <c r="A88" s="1" t="s">
        <v>18</v>
      </c>
      <c r="B88" s="1" t="s">
        <v>18</v>
      </c>
      <c r="C88" s="1" t="s">
        <v>47</v>
      </c>
      <c r="D88" s="1" t="n">
        <v>298.8</v>
      </c>
      <c r="E88" s="1" t="s">
        <v>113</v>
      </c>
      <c r="F88" s="1" t="n">
        <v>64</v>
      </c>
      <c r="G88" s="1" t="str">
        <f aca="false">F88&amp;"/"&amp;166</f>
        <v>64/166</v>
      </c>
      <c r="H88" s="1" t="n">
        <v>1800</v>
      </c>
      <c r="I88" s="1" t="n">
        <v>100</v>
      </c>
      <c r="J88" s="1" t="n">
        <v>80</v>
      </c>
      <c r="K88" s="1" t="s">
        <v>21</v>
      </c>
      <c r="L88" s="1" t="s">
        <v>49</v>
      </c>
      <c r="M88" s="1" t="n">
        <v>2014</v>
      </c>
      <c r="N88" s="1" t="n">
        <v>50.0793577533319</v>
      </c>
      <c r="O88" s="1" t="n">
        <v>-112.988057176972</v>
      </c>
      <c r="Q88" s="1" t="s">
        <v>50</v>
      </c>
      <c r="R88" s="1" t="s">
        <v>24</v>
      </c>
    </row>
    <row r="89" customFormat="false" ht="15" hidden="false" customHeight="false" outlineLevel="0" collapsed="false">
      <c r="A89" s="1" t="s">
        <v>18</v>
      </c>
      <c r="B89" s="1" t="s">
        <v>18</v>
      </c>
      <c r="C89" s="1" t="s">
        <v>47</v>
      </c>
      <c r="D89" s="1" t="n">
        <v>298.8</v>
      </c>
      <c r="E89" s="1" t="s">
        <v>114</v>
      </c>
      <c r="F89" s="1" t="n">
        <v>65</v>
      </c>
      <c r="G89" s="1" t="str">
        <f aca="false">F89&amp;"/"&amp;166</f>
        <v>65/166</v>
      </c>
      <c r="H89" s="1" t="n">
        <v>1800</v>
      </c>
      <c r="I89" s="1" t="n">
        <v>100</v>
      </c>
      <c r="J89" s="1" t="n">
        <v>80</v>
      </c>
      <c r="K89" s="1" t="s">
        <v>21</v>
      </c>
      <c r="L89" s="1" t="s">
        <v>49</v>
      </c>
      <c r="M89" s="1" t="n">
        <v>2014</v>
      </c>
      <c r="N89" s="1" t="n">
        <v>50.0789359797832</v>
      </c>
      <c r="O89" s="1" t="n">
        <v>-112.981536606927</v>
      </c>
      <c r="Q89" s="1" t="s">
        <v>50</v>
      </c>
      <c r="R89" s="1" t="s">
        <v>24</v>
      </c>
    </row>
    <row r="90" customFormat="false" ht="15" hidden="false" customHeight="false" outlineLevel="0" collapsed="false">
      <c r="A90" s="1" t="s">
        <v>18</v>
      </c>
      <c r="B90" s="1" t="s">
        <v>18</v>
      </c>
      <c r="C90" s="1" t="s">
        <v>47</v>
      </c>
      <c r="D90" s="1" t="n">
        <v>298.8</v>
      </c>
      <c r="E90" s="1" t="s">
        <v>115</v>
      </c>
      <c r="F90" s="1" t="n">
        <v>66</v>
      </c>
      <c r="G90" s="1" t="str">
        <f aca="false">F90&amp;"/"&amp;166</f>
        <v>66/166</v>
      </c>
      <c r="H90" s="1" t="n">
        <v>1800</v>
      </c>
      <c r="I90" s="1" t="n">
        <v>100</v>
      </c>
      <c r="J90" s="1" t="n">
        <v>80</v>
      </c>
      <c r="K90" s="1" t="s">
        <v>21</v>
      </c>
      <c r="L90" s="1" t="s">
        <v>49</v>
      </c>
      <c r="M90" s="1" t="n">
        <v>2014</v>
      </c>
      <c r="N90" s="1" t="n">
        <v>50.0756475267739</v>
      </c>
      <c r="O90" s="1" t="n">
        <v>-112.978543544313</v>
      </c>
      <c r="Q90" s="1" t="s">
        <v>50</v>
      </c>
      <c r="R90" s="1" t="s">
        <v>24</v>
      </c>
    </row>
    <row r="91" customFormat="false" ht="15" hidden="false" customHeight="false" outlineLevel="0" collapsed="false">
      <c r="A91" s="1" t="s">
        <v>18</v>
      </c>
      <c r="B91" s="1" t="s">
        <v>18</v>
      </c>
      <c r="C91" s="1" t="s">
        <v>47</v>
      </c>
      <c r="D91" s="1" t="n">
        <v>298.8</v>
      </c>
      <c r="E91" s="1" t="s">
        <v>116</v>
      </c>
      <c r="F91" s="1" t="n">
        <v>67</v>
      </c>
      <c r="G91" s="1" t="str">
        <f aca="false">F91&amp;"/"&amp;166</f>
        <v>67/166</v>
      </c>
      <c r="H91" s="1" t="n">
        <v>1800</v>
      </c>
      <c r="I91" s="1" t="n">
        <v>100</v>
      </c>
      <c r="J91" s="1" t="n">
        <v>80</v>
      </c>
      <c r="K91" s="1" t="s">
        <v>21</v>
      </c>
      <c r="L91" s="1" t="s">
        <v>49</v>
      </c>
      <c r="M91" s="1" t="n">
        <v>2014</v>
      </c>
      <c r="N91" s="1" t="n">
        <v>50.0735862404277</v>
      </c>
      <c r="O91" s="1" t="n">
        <v>-112.974269810964</v>
      </c>
      <c r="Q91" s="1" t="s">
        <v>50</v>
      </c>
      <c r="R91" s="1" t="s">
        <v>24</v>
      </c>
    </row>
    <row r="92" customFormat="false" ht="15" hidden="false" customHeight="false" outlineLevel="0" collapsed="false">
      <c r="A92" s="1" t="s">
        <v>18</v>
      </c>
      <c r="B92" s="1" t="s">
        <v>18</v>
      </c>
      <c r="C92" s="1" t="s">
        <v>47</v>
      </c>
      <c r="D92" s="1" t="n">
        <v>298.8</v>
      </c>
      <c r="E92" s="1" t="s">
        <v>117</v>
      </c>
      <c r="F92" s="1" t="n">
        <v>68</v>
      </c>
      <c r="G92" s="1" t="str">
        <f aca="false">F92&amp;"/"&amp;166</f>
        <v>68/166</v>
      </c>
      <c r="H92" s="1" t="n">
        <v>1800</v>
      </c>
      <c r="I92" s="1" t="n">
        <v>100</v>
      </c>
      <c r="J92" s="1" t="n">
        <v>80</v>
      </c>
      <c r="K92" s="1" t="s">
        <v>21</v>
      </c>
      <c r="L92" s="1" t="s">
        <v>49</v>
      </c>
      <c r="M92" s="1" t="n">
        <v>2014</v>
      </c>
      <c r="N92" s="1" t="n">
        <v>50.0682148853715</v>
      </c>
      <c r="O92" s="1" t="n">
        <v>-112.959917692364</v>
      </c>
      <c r="Q92" s="1" t="s">
        <v>50</v>
      </c>
      <c r="R92" s="1" t="s">
        <v>24</v>
      </c>
    </row>
    <row r="93" customFormat="false" ht="15" hidden="false" customHeight="false" outlineLevel="0" collapsed="false">
      <c r="A93" s="1" t="s">
        <v>18</v>
      </c>
      <c r="B93" s="1" t="s">
        <v>18</v>
      </c>
      <c r="C93" s="1" t="s">
        <v>47</v>
      </c>
      <c r="D93" s="1" t="n">
        <v>298.8</v>
      </c>
      <c r="E93" s="1" t="s">
        <v>118</v>
      </c>
      <c r="F93" s="1" t="n">
        <v>69</v>
      </c>
      <c r="G93" s="1" t="str">
        <f aca="false">F93&amp;"/"&amp;166</f>
        <v>69/166</v>
      </c>
      <c r="H93" s="1" t="n">
        <v>1800</v>
      </c>
      <c r="I93" s="1" t="n">
        <v>100</v>
      </c>
      <c r="J93" s="1" t="n">
        <v>80</v>
      </c>
      <c r="K93" s="1" t="s">
        <v>21</v>
      </c>
      <c r="L93" s="1" t="s">
        <v>49</v>
      </c>
      <c r="M93" s="1" t="n">
        <v>2014</v>
      </c>
      <c r="N93" s="1" t="n">
        <v>50.065566164539</v>
      </c>
      <c r="O93" s="1" t="n">
        <v>-112.955313630185</v>
      </c>
      <c r="Q93" s="1" t="s">
        <v>50</v>
      </c>
      <c r="R93" s="1" t="s">
        <v>24</v>
      </c>
    </row>
    <row r="94" customFormat="false" ht="15" hidden="false" customHeight="false" outlineLevel="0" collapsed="false">
      <c r="A94" s="1" t="s">
        <v>18</v>
      </c>
      <c r="B94" s="1" t="s">
        <v>18</v>
      </c>
      <c r="C94" s="1" t="s">
        <v>47</v>
      </c>
      <c r="D94" s="1" t="n">
        <v>298.8</v>
      </c>
      <c r="E94" s="1" t="s">
        <v>119</v>
      </c>
      <c r="F94" s="1" t="n">
        <v>70</v>
      </c>
      <c r="G94" s="1" t="str">
        <f aca="false">F94&amp;"/"&amp;166</f>
        <v>70/166</v>
      </c>
      <c r="H94" s="1" t="n">
        <v>1800</v>
      </c>
      <c r="I94" s="1" t="n">
        <v>100</v>
      </c>
      <c r="J94" s="1" t="n">
        <v>80</v>
      </c>
      <c r="K94" s="1" t="s">
        <v>21</v>
      </c>
      <c r="L94" s="1" t="s">
        <v>49</v>
      </c>
      <c r="M94" s="1" t="n">
        <v>2014</v>
      </c>
      <c r="N94" s="1" t="n">
        <v>50.0665023810939</v>
      </c>
      <c r="O94" s="1" t="n">
        <v>-112.94605720791</v>
      </c>
      <c r="Q94" s="1" t="s">
        <v>50</v>
      </c>
      <c r="R94" s="1" t="s">
        <v>24</v>
      </c>
    </row>
    <row r="95" customFormat="false" ht="15" hidden="false" customHeight="false" outlineLevel="0" collapsed="false">
      <c r="A95" s="1" t="s">
        <v>18</v>
      </c>
      <c r="B95" s="1" t="s">
        <v>18</v>
      </c>
      <c r="C95" s="1" t="s">
        <v>47</v>
      </c>
      <c r="D95" s="1" t="n">
        <v>298.8</v>
      </c>
      <c r="E95" s="1" t="s">
        <v>120</v>
      </c>
      <c r="F95" s="1" t="n">
        <v>71</v>
      </c>
      <c r="G95" s="1" t="str">
        <f aca="false">F95&amp;"/"&amp;166</f>
        <v>71/166</v>
      </c>
      <c r="H95" s="1" t="n">
        <v>1800</v>
      </c>
      <c r="I95" s="1" t="n">
        <v>100</v>
      </c>
      <c r="J95" s="1" t="n">
        <v>80</v>
      </c>
      <c r="K95" s="1" t="s">
        <v>21</v>
      </c>
      <c r="L95" s="1" t="s">
        <v>49</v>
      </c>
      <c r="M95" s="1" t="n">
        <v>2014</v>
      </c>
      <c r="N95" s="1" t="n">
        <v>50.063923525308</v>
      </c>
      <c r="O95" s="1" t="n">
        <v>-112.94140661243</v>
      </c>
      <c r="Q95" s="1" t="s">
        <v>50</v>
      </c>
      <c r="R95" s="1" t="s">
        <v>24</v>
      </c>
    </row>
    <row r="96" customFormat="false" ht="15" hidden="false" customHeight="false" outlineLevel="0" collapsed="false">
      <c r="A96" s="1" t="s">
        <v>18</v>
      </c>
      <c r="B96" s="1" t="s">
        <v>18</v>
      </c>
      <c r="C96" s="1" t="s">
        <v>47</v>
      </c>
      <c r="D96" s="1" t="n">
        <v>298.8</v>
      </c>
      <c r="E96" s="1" t="s">
        <v>121</v>
      </c>
      <c r="F96" s="1" t="n">
        <v>72</v>
      </c>
      <c r="G96" s="1" t="str">
        <f aca="false">F96&amp;"/"&amp;166</f>
        <v>72/166</v>
      </c>
      <c r="H96" s="1" t="n">
        <v>1800</v>
      </c>
      <c r="I96" s="1" t="n">
        <v>100</v>
      </c>
      <c r="J96" s="1" t="n">
        <v>80</v>
      </c>
      <c r="K96" s="1" t="s">
        <v>21</v>
      </c>
      <c r="L96" s="1" t="s">
        <v>49</v>
      </c>
      <c r="M96" s="1" t="n">
        <v>2014</v>
      </c>
      <c r="N96" s="1" t="n">
        <v>50.0703850493682</v>
      </c>
      <c r="O96" s="1" t="n">
        <v>-112.926634279368</v>
      </c>
      <c r="Q96" s="1" t="s">
        <v>50</v>
      </c>
      <c r="R96" s="1" t="s">
        <v>24</v>
      </c>
    </row>
    <row r="97" customFormat="false" ht="15" hidden="false" customHeight="false" outlineLevel="0" collapsed="false">
      <c r="A97" s="1" t="s">
        <v>18</v>
      </c>
      <c r="B97" s="1" t="s">
        <v>18</v>
      </c>
      <c r="C97" s="1" t="s">
        <v>47</v>
      </c>
      <c r="D97" s="1" t="n">
        <v>298.8</v>
      </c>
      <c r="E97" s="1" t="s">
        <v>122</v>
      </c>
      <c r="F97" s="1" t="n">
        <v>73</v>
      </c>
      <c r="G97" s="1" t="str">
        <f aca="false">F97&amp;"/"&amp;166</f>
        <v>73/166</v>
      </c>
      <c r="H97" s="1" t="n">
        <v>1800</v>
      </c>
      <c r="I97" s="1" t="n">
        <v>100</v>
      </c>
      <c r="J97" s="1" t="n">
        <v>80</v>
      </c>
      <c r="K97" s="1" t="s">
        <v>21</v>
      </c>
      <c r="L97" s="1" t="s">
        <v>49</v>
      </c>
      <c r="M97" s="1" t="n">
        <v>2014</v>
      </c>
      <c r="N97" s="1" t="n">
        <v>50.0674371085762</v>
      </c>
      <c r="O97" s="1" t="n">
        <v>-112.922886168223</v>
      </c>
      <c r="Q97" s="1" t="s">
        <v>50</v>
      </c>
      <c r="R97" s="1" t="s">
        <v>24</v>
      </c>
    </row>
    <row r="98" customFormat="false" ht="15" hidden="false" customHeight="false" outlineLevel="0" collapsed="false">
      <c r="A98" s="1" t="s">
        <v>18</v>
      </c>
      <c r="B98" s="1" t="s">
        <v>18</v>
      </c>
      <c r="C98" s="1" t="s">
        <v>47</v>
      </c>
      <c r="D98" s="1" t="n">
        <v>298.8</v>
      </c>
      <c r="E98" s="1" t="s">
        <v>123</v>
      </c>
      <c r="F98" s="1" t="n">
        <v>74</v>
      </c>
      <c r="G98" s="1" t="str">
        <f aca="false">F98&amp;"/"&amp;166</f>
        <v>74/166</v>
      </c>
      <c r="H98" s="1" t="n">
        <v>1800</v>
      </c>
      <c r="I98" s="1" t="n">
        <v>100</v>
      </c>
      <c r="J98" s="1" t="n">
        <v>80</v>
      </c>
      <c r="K98" s="1" t="s">
        <v>21</v>
      </c>
      <c r="L98" s="1" t="s">
        <v>49</v>
      </c>
      <c r="M98" s="1" t="n">
        <v>2014</v>
      </c>
      <c r="N98" s="1" t="n">
        <v>50.0646502959653</v>
      </c>
      <c r="O98" s="1" t="n">
        <v>-112.918504943935</v>
      </c>
      <c r="Q98" s="1" t="s">
        <v>50</v>
      </c>
      <c r="R98" s="1" t="s">
        <v>24</v>
      </c>
    </row>
    <row r="99" customFormat="false" ht="15" hidden="false" customHeight="false" outlineLevel="0" collapsed="false">
      <c r="A99" s="1" t="s">
        <v>18</v>
      </c>
      <c r="B99" s="1" t="s">
        <v>18</v>
      </c>
      <c r="C99" s="1" t="s">
        <v>47</v>
      </c>
      <c r="D99" s="1" t="n">
        <v>298.8</v>
      </c>
      <c r="E99" s="1" t="s">
        <v>124</v>
      </c>
      <c r="F99" s="1" t="n">
        <v>75</v>
      </c>
      <c r="G99" s="1" t="str">
        <f aca="false">F99&amp;"/"&amp;166</f>
        <v>75/166</v>
      </c>
      <c r="H99" s="1" t="n">
        <v>1800</v>
      </c>
      <c r="I99" s="1" t="n">
        <v>100</v>
      </c>
      <c r="J99" s="1" t="n">
        <v>80</v>
      </c>
      <c r="K99" s="1" t="s">
        <v>21</v>
      </c>
      <c r="L99" s="1" t="s">
        <v>49</v>
      </c>
      <c r="M99" s="1" t="n">
        <v>2014</v>
      </c>
      <c r="N99" s="1" t="n">
        <v>50.1244120920622</v>
      </c>
      <c r="O99" s="1" t="n">
        <v>-112.936772125266</v>
      </c>
      <c r="Q99" s="1" t="s">
        <v>50</v>
      </c>
      <c r="R99" s="1" t="s">
        <v>24</v>
      </c>
    </row>
    <row r="100" customFormat="false" ht="15" hidden="false" customHeight="false" outlineLevel="0" collapsed="false">
      <c r="A100" s="1" t="s">
        <v>18</v>
      </c>
      <c r="B100" s="1" t="s">
        <v>18</v>
      </c>
      <c r="C100" s="1" t="s">
        <v>47</v>
      </c>
      <c r="D100" s="1" t="n">
        <v>298.8</v>
      </c>
      <c r="E100" s="1" t="s">
        <v>125</v>
      </c>
      <c r="F100" s="1" t="n">
        <v>76</v>
      </c>
      <c r="G100" s="1" t="str">
        <f aca="false">F100&amp;"/"&amp;166</f>
        <v>76/166</v>
      </c>
      <c r="H100" s="1" t="n">
        <v>1800</v>
      </c>
      <c r="I100" s="1" t="n">
        <v>100</v>
      </c>
      <c r="J100" s="1" t="n">
        <v>80</v>
      </c>
      <c r="K100" s="1" t="s">
        <v>21</v>
      </c>
      <c r="L100" s="1" t="s">
        <v>49</v>
      </c>
      <c r="M100" s="1" t="n">
        <v>2014</v>
      </c>
      <c r="N100" s="1" t="n">
        <v>50.1216350908209</v>
      </c>
      <c r="O100" s="1" t="n">
        <v>-112.932271507321</v>
      </c>
      <c r="Q100" s="1" t="s">
        <v>50</v>
      </c>
      <c r="R100" s="1" t="s">
        <v>24</v>
      </c>
    </row>
    <row r="101" customFormat="false" ht="15" hidden="false" customHeight="false" outlineLevel="0" collapsed="false">
      <c r="A101" s="1" t="s">
        <v>18</v>
      </c>
      <c r="B101" s="1" t="s">
        <v>18</v>
      </c>
      <c r="C101" s="1" t="s">
        <v>47</v>
      </c>
      <c r="D101" s="1" t="n">
        <v>298.8</v>
      </c>
      <c r="E101" s="1" t="s">
        <v>126</v>
      </c>
      <c r="F101" s="1" t="n">
        <v>77</v>
      </c>
      <c r="G101" s="1" t="str">
        <f aca="false">F101&amp;"/"&amp;166</f>
        <v>77/166</v>
      </c>
      <c r="H101" s="1" t="n">
        <v>1800</v>
      </c>
      <c r="I101" s="1" t="n">
        <v>100</v>
      </c>
      <c r="J101" s="1" t="n">
        <v>80</v>
      </c>
      <c r="K101" s="1" t="s">
        <v>21</v>
      </c>
      <c r="L101" s="1" t="s">
        <v>49</v>
      </c>
      <c r="M101" s="1" t="n">
        <v>2014</v>
      </c>
      <c r="N101" s="1" t="n">
        <v>50.1186081424026</v>
      </c>
      <c r="O101" s="1" t="n">
        <v>-112.926289928606</v>
      </c>
      <c r="Q101" s="1" t="s">
        <v>50</v>
      </c>
      <c r="R101" s="1" t="s">
        <v>24</v>
      </c>
    </row>
    <row r="102" customFormat="false" ht="15" hidden="false" customHeight="false" outlineLevel="0" collapsed="false">
      <c r="A102" s="1" t="s">
        <v>18</v>
      </c>
      <c r="B102" s="1" t="s">
        <v>18</v>
      </c>
      <c r="C102" s="1" t="s">
        <v>47</v>
      </c>
      <c r="D102" s="1" t="n">
        <v>298.8</v>
      </c>
      <c r="E102" s="1" t="s">
        <v>127</v>
      </c>
      <c r="F102" s="1" t="n">
        <v>78</v>
      </c>
      <c r="G102" s="1" t="str">
        <f aca="false">F102&amp;"/"&amp;166</f>
        <v>78/166</v>
      </c>
      <c r="H102" s="1" t="n">
        <v>1800</v>
      </c>
      <c r="I102" s="1" t="n">
        <v>100</v>
      </c>
      <c r="J102" s="1" t="n">
        <v>80</v>
      </c>
      <c r="K102" s="1" t="s">
        <v>21</v>
      </c>
      <c r="L102" s="1" t="s">
        <v>49</v>
      </c>
      <c r="M102" s="1" t="n">
        <v>2014</v>
      </c>
      <c r="N102" s="1" t="n">
        <v>50.1164486545352</v>
      </c>
      <c r="O102" s="1" t="n">
        <v>-112.922223792697</v>
      </c>
      <c r="Q102" s="1" t="s">
        <v>50</v>
      </c>
      <c r="R102" s="1" t="s">
        <v>24</v>
      </c>
    </row>
    <row r="103" customFormat="false" ht="15" hidden="false" customHeight="false" outlineLevel="0" collapsed="false">
      <c r="A103" s="1" t="s">
        <v>18</v>
      </c>
      <c r="B103" s="1" t="s">
        <v>18</v>
      </c>
      <c r="C103" s="1" t="s">
        <v>47</v>
      </c>
      <c r="D103" s="1" t="n">
        <v>298.8</v>
      </c>
      <c r="E103" s="1" t="s">
        <v>128</v>
      </c>
      <c r="F103" s="1" t="n">
        <v>79</v>
      </c>
      <c r="G103" s="1" t="str">
        <f aca="false">F103&amp;"/"&amp;166</f>
        <v>79/166</v>
      </c>
      <c r="H103" s="1" t="n">
        <v>1800</v>
      </c>
      <c r="I103" s="1" t="n">
        <v>100</v>
      </c>
      <c r="J103" s="1" t="n">
        <v>80</v>
      </c>
      <c r="K103" s="1" t="s">
        <v>21</v>
      </c>
      <c r="L103" s="1" t="s">
        <v>49</v>
      </c>
      <c r="M103" s="1" t="n">
        <v>2014</v>
      </c>
      <c r="N103" s="1" t="n">
        <v>50.1104117196651</v>
      </c>
      <c r="O103" s="1" t="n">
        <v>-112.923617471713</v>
      </c>
      <c r="Q103" s="1" t="s">
        <v>50</v>
      </c>
      <c r="R103" s="1" t="s">
        <v>24</v>
      </c>
    </row>
    <row r="104" customFormat="false" ht="15" hidden="false" customHeight="false" outlineLevel="0" collapsed="false">
      <c r="A104" s="1" t="s">
        <v>18</v>
      </c>
      <c r="B104" s="1" t="s">
        <v>18</v>
      </c>
      <c r="C104" s="1" t="s">
        <v>47</v>
      </c>
      <c r="D104" s="1" t="n">
        <v>298.8</v>
      </c>
      <c r="E104" s="1" t="s">
        <v>129</v>
      </c>
      <c r="F104" s="1" t="n">
        <v>80</v>
      </c>
      <c r="G104" s="1" t="str">
        <f aca="false">F104&amp;"/"&amp;166</f>
        <v>80/166</v>
      </c>
      <c r="H104" s="1" t="n">
        <v>1800</v>
      </c>
      <c r="I104" s="1" t="n">
        <v>100</v>
      </c>
      <c r="J104" s="1" t="n">
        <v>80</v>
      </c>
      <c r="K104" s="1" t="s">
        <v>21</v>
      </c>
      <c r="L104" s="1" t="s">
        <v>49</v>
      </c>
      <c r="M104" s="1" t="n">
        <v>2014</v>
      </c>
      <c r="N104" s="1" t="n">
        <v>50.1085965038966</v>
      </c>
      <c r="O104" s="1" t="n">
        <v>-112.919906977746</v>
      </c>
      <c r="Q104" s="1" t="s">
        <v>50</v>
      </c>
      <c r="R104" s="1" t="s">
        <v>24</v>
      </c>
    </row>
    <row r="105" customFormat="false" ht="15" hidden="false" customHeight="false" outlineLevel="0" collapsed="false">
      <c r="A105" s="1" t="s">
        <v>18</v>
      </c>
      <c r="B105" s="1" t="s">
        <v>18</v>
      </c>
      <c r="C105" s="1" t="s">
        <v>47</v>
      </c>
      <c r="D105" s="1" t="n">
        <v>298.8</v>
      </c>
      <c r="E105" s="1" t="s">
        <v>130</v>
      </c>
      <c r="F105" s="1" t="n">
        <v>81</v>
      </c>
      <c r="G105" s="1" t="str">
        <f aca="false">F105&amp;"/"&amp;166</f>
        <v>81/166</v>
      </c>
      <c r="H105" s="1" t="n">
        <v>1800</v>
      </c>
      <c r="I105" s="1" t="n">
        <v>100</v>
      </c>
      <c r="J105" s="1" t="n">
        <v>80</v>
      </c>
      <c r="K105" s="1" t="s">
        <v>21</v>
      </c>
      <c r="L105" s="1" t="s">
        <v>49</v>
      </c>
      <c r="M105" s="1" t="n">
        <v>2014</v>
      </c>
      <c r="N105" s="1" t="n">
        <v>50.1078850044934</v>
      </c>
      <c r="O105" s="1" t="n">
        <v>-112.910533358598</v>
      </c>
      <c r="Q105" s="1" t="s">
        <v>50</v>
      </c>
      <c r="R105" s="1" t="s">
        <v>24</v>
      </c>
    </row>
    <row r="106" customFormat="false" ht="15" hidden="false" customHeight="false" outlineLevel="0" collapsed="false">
      <c r="A106" s="1" t="s">
        <v>18</v>
      </c>
      <c r="B106" s="1" t="s">
        <v>18</v>
      </c>
      <c r="C106" s="1" t="s">
        <v>47</v>
      </c>
      <c r="D106" s="1" t="n">
        <v>298.8</v>
      </c>
      <c r="E106" s="1" t="s">
        <v>131</v>
      </c>
      <c r="F106" s="1" t="n">
        <v>82</v>
      </c>
      <c r="G106" s="1" t="str">
        <f aca="false">F106&amp;"/"&amp;166</f>
        <v>82/166</v>
      </c>
      <c r="H106" s="1" t="n">
        <v>1800</v>
      </c>
      <c r="I106" s="1" t="n">
        <v>100</v>
      </c>
      <c r="J106" s="1" t="n">
        <v>80</v>
      </c>
      <c r="K106" s="1" t="s">
        <v>21</v>
      </c>
      <c r="L106" s="1" t="s">
        <v>49</v>
      </c>
      <c r="M106" s="1" t="n">
        <v>2014</v>
      </c>
      <c r="N106" s="1" t="n">
        <v>50.1051826670232</v>
      </c>
      <c r="O106" s="1" t="n">
        <v>-112.9026945273</v>
      </c>
      <c r="Q106" s="1" t="s">
        <v>50</v>
      </c>
      <c r="R106" s="1" t="s">
        <v>24</v>
      </c>
    </row>
    <row r="107" customFormat="false" ht="15" hidden="false" customHeight="false" outlineLevel="0" collapsed="false">
      <c r="A107" s="1" t="s">
        <v>18</v>
      </c>
      <c r="B107" s="1" t="s">
        <v>18</v>
      </c>
      <c r="C107" s="1" t="s">
        <v>47</v>
      </c>
      <c r="D107" s="1" t="n">
        <v>298.8</v>
      </c>
      <c r="E107" s="1" t="s">
        <v>132</v>
      </c>
      <c r="F107" s="1" t="n">
        <v>83</v>
      </c>
      <c r="G107" s="1" t="str">
        <f aca="false">F107&amp;"/"&amp;166</f>
        <v>83/166</v>
      </c>
      <c r="H107" s="1" t="n">
        <v>1800</v>
      </c>
      <c r="I107" s="1" t="n">
        <v>100</v>
      </c>
      <c r="J107" s="1" t="n">
        <v>80</v>
      </c>
      <c r="K107" s="1" t="s">
        <v>21</v>
      </c>
      <c r="L107" s="1" t="s">
        <v>49</v>
      </c>
      <c r="M107" s="1" t="n">
        <v>2014</v>
      </c>
      <c r="N107" s="1" t="n">
        <v>50.0969718465227</v>
      </c>
      <c r="O107" s="1" t="n">
        <v>-112.902798522855</v>
      </c>
      <c r="Q107" s="1" t="s">
        <v>50</v>
      </c>
      <c r="R107" s="1" t="s">
        <v>24</v>
      </c>
    </row>
    <row r="108" customFormat="false" ht="15" hidden="false" customHeight="false" outlineLevel="0" collapsed="false">
      <c r="A108" s="1" t="s">
        <v>18</v>
      </c>
      <c r="B108" s="1" t="s">
        <v>18</v>
      </c>
      <c r="C108" s="1" t="s">
        <v>47</v>
      </c>
      <c r="D108" s="1" t="n">
        <v>298.8</v>
      </c>
      <c r="E108" s="1" t="s">
        <v>133</v>
      </c>
      <c r="F108" s="1" t="n">
        <v>84</v>
      </c>
      <c r="G108" s="1" t="str">
        <f aca="false">F108&amp;"/"&amp;166</f>
        <v>84/166</v>
      </c>
      <c r="H108" s="1" t="n">
        <v>1800</v>
      </c>
      <c r="I108" s="1" t="n">
        <v>100</v>
      </c>
      <c r="J108" s="1" t="n">
        <v>80</v>
      </c>
      <c r="K108" s="1" t="s">
        <v>21</v>
      </c>
      <c r="L108" s="1" t="s">
        <v>49</v>
      </c>
      <c r="M108" s="1" t="n">
        <v>2014</v>
      </c>
      <c r="N108" s="1" t="n">
        <v>50.0942484876136</v>
      </c>
      <c r="O108" s="1" t="n">
        <v>-112.898335322718</v>
      </c>
      <c r="Q108" s="1" t="s">
        <v>50</v>
      </c>
      <c r="R108" s="1" t="s">
        <v>24</v>
      </c>
    </row>
    <row r="109" customFormat="false" ht="15" hidden="false" customHeight="false" outlineLevel="0" collapsed="false">
      <c r="A109" s="1" t="s">
        <v>18</v>
      </c>
      <c r="B109" s="1" t="s">
        <v>18</v>
      </c>
      <c r="C109" s="1" t="s">
        <v>47</v>
      </c>
      <c r="D109" s="1" t="n">
        <v>298.8</v>
      </c>
      <c r="E109" s="1" t="s">
        <v>134</v>
      </c>
      <c r="F109" s="1" t="n">
        <v>85</v>
      </c>
      <c r="G109" s="1" t="str">
        <f aca="false">F109&amp;"/"&amp;166</f>
        <v>85/166</v>
      </c>
      <c r="H109" s="1" t="n">
        <v>1800</v>
      </c>
      <c r="I109" s="1" t="n">
        <v>100</v>
      </c>
      <c r="J109" s="1" t="n">
        <v>80</v>
      </c>
      <c r="K109" s="1" t="s">
        <v>21</v>
      </c>
      <c r="L109" s="1" t="s">
        <v>49</v>
      </c>
      <c r="M109" s="1" t="n">
        <v>2014</v>
      </c>
      <c r="N109" s="1" t="n">
        <v>50.0880774005494</v>
      </c>
      <c r="O109" s="1" t="n">
        <v>-112.883983280755</v>
      </c>
      <c r="Q109" s="1" t="s">
        <v>50</v>
      </c>
      <c r="R109" s="1" t="s">
        <v>24</v>
      </c>
    </row>
    <row r="110" customFormat="false" ht="15" hidden="false" customHeight="false" outlineLevel="0" collapsed="false">
      <c r="A110" s="1" t="s">
        <v>18</v>
      </c>
      <c r="B110" s="1" t="s">
        <v>18</v>
      </c>
      <c r="C110" s="1" t="s">
        <v>47</v>
      </c>
      <c r="D110" s="1" t="n">
        <v>298.8</v>
      </c>
      <c r="E110" s="1" t="s">
        <v>135</v>
      </c>
      <c r="F110" s="1" t="n">
        <v>86</v>
      </c>
      <c r="G110" s="1" t="str">
        <f aca="false">F110&amp;"/"&amp;166</f>
        <v>86/166</v>
      </c>
      <c r="H110" s="1" t="n">
        <v>1800</v>
      </c>
      <c r="I110" s="1" t="n">
        <v>100</v>
      </c>
      <c r="J110" s="1" t="n">
        <v>80</v>
      </c>
      <c r="K110" s="1" t="s">
        <v>21</v>
      </c>
      <c r="L110" s="1" t="s">
        <v>49</v>
      </c>
      <c r="M110" s="1" t="n">
        <v>2014</v>
      </c>
      <c r="N110" s="1" t="n">
        <v>50.0849483462564</v>
      </c>
      <c r="O110" s="1" t="n">
        <v>-112.880166829451</v>
      </c>
      <c r="Q110" s="1" t="s">
        <v>50</v>
      </c>
      <c r="R110" s="1" t="s">
        <v>24</v>
      </c>
    </row>
    <row r="111" customFormat="false" ht="15" hidden="false" customHeight="false" outlineLevel="0" collapsed="false">
      <c r="A111" s="1" t="s">
        <v>18</v>
      </c>
      <c r="B111" s="1" t="s">
        <v>18</v>
      </c>
      <c r="C111" s="1" t="s">
        <v>47</v>
      </c>
      <c r="D111" s="1" t="n">
        <v>298.8</v>
      </c>
      <c r="E111" s="1" t="s">
        <v>136</v>
      </c>
      <c r="F111" s="1" t="n">
        <v>87</v>
      </c>
      <c r="G111" s="1" t="str">
        <f aca="false">F111&amp;"/"&amp;166</f>
        <v>87/166</v>
      </c>
      <c r="H111" s="1" t="n">
        <v>1800</v>
      </c>
      <c r="I111" s="1" t="n">
        <v>100</v>
      </c>
      <c r="J111" s="1" t="n">
        <v>80</v>
      </c>
      <c r="K111" s="1" t="s">
        <v>21</v>
      </c>
      <c r="L111" s="1" t="s">
        <v>49</v>
      </c>
      <c r="M111" s="1" t="n">
        <v>2014</v>
      </c>
      <c r="N111" s="1" t="n">
        <v>50.082403035911</v>
      </c>
      <c r="O111" s="1" t="n">
        <v>-112.87592715354</v>
      </c>
      <c r="Q111" s="1" t="s">
        <v>50</v>
      </c>
      <c r="R111" s="1" t="s">
        <v>24</v>
      </c>
    </row>
    <row r="112" customFormat="false" ht="15" hidden="false" customHeight="false" outlineLevel="0" collapsed="false">
      <c r="A112" s="1" t="s">
        <v>18</v>
      </c>
      <c r="B112" s="1" t="s">
        <v>18</v>
      </c>
      <c r="C112" s="1" t="s">
        <v>47</v>
      </c>
      <c r="D112" s="1" t="n">
        <v>298.8</v>
      </c>
      <c r="E112" s="1" t="s">
        <v>137</v>
      </c>
      <c r="F112" s="1" t="n">
        <v>88</v>
      </c>
      <c r="G112" s="1" t="str">
        <f aca="false">F112&amp;"/"&amp;166</f>
        <v>88/166</v>
      </c>
      <c r="H112" s="1" t="n">
        <v>1800</v>
      </c>
      <c r="I112" s="1" t="n">
        <v>100</v>
      </c>
      <c r="J112" s="1" t="n">
        <v>80</v>
      </c>
      <c r="K112" s="1" t="s">
        <v>21</v>
      </c>
      <c r="L112" s="1" t="s">
        <v>49</v>
      </c>
      <c r="M112" s="1" t="n">
        <v>2014</v>
      </c>
      <c r="N112" s="1" t="n">
        <v>50.0829202712853</v>
      </c>
      <c r="O112" s="1" t="n">
        <v>-112.865288794444</v>
      </c>
      <c r="Q112" s="1" t="s">
        <v>50</v>
      </c>
      <c r="R112" s="1" t="s">
        <v>24</v>
      </c>
    </row>
    <row r="113" customFormat="false" ht="15" hidden="false" customHeight="false" outlineLevel="0" collapsed="false">
      <c r="A113" s="1" t="s">
        <v>18</v>
      </c>
      <c r="B113" s="1" t="s">
        <v>18</v>
      </c>
      <c r="C113" s="1" t="s">
        <v>47</v>
      </c>
      <c r="D113" s="1" t="n">
        <v>298.8</v>
      </c>
      <c r="E113" s="1" t="s">
        <v>138</v>
      </c>
      <c r="F113" s="1" t="n">
        <v>89</v>
      </c>
      <c r="G113" s="1" t="str">
        <f aca="false">F113&amp;"/"&amp;166</f>
        <v>89/166</v>
      </c>
      <c r="H113" s="1" t="n">
        <v>1800</v>
      </c>
      <c r="I113" s="1" t="n">
        <v>100</v>
      </c>
      <c r="J113" s="1" t="n">
        <v>80</v>
      </c>
      <c r="K113" s="1" t="s">
        <v>21</v>
      </c>
      <c r="L113" s="1" t="s">
        <v>49</v>
      </c>
      <c r="M113" s="1" t="n">
        <v>2014</v>
      </c>
      <c r="N113" s="1" t="n">
        <v>50.0829983929858</v>
      </c>
      <c r="O113" s="1" t="n">
        <v>-112.85643446245</v>
      </c>
      <c r="Q113" s="1" t="s">
        <v>50</v>
      </c>
      <c r="R113" s="1" t="s">
        <v>24</v>
      </c>
    </row>
    <row r="114" customFormat="false" ht="15" hidden="false" customHeight="false" outlineLevel="0" collapsed="false">
      <c r="A114" s="1" t="s">
        <v>18</v>
      </c>
      <c r="B114" s="1" t="s">
        <v>18</v>
      </c>
      <c r="C114" s="1" t="s">
        <v>47</v>
      </c>
      <c r="D114" s="1" t="n">
        <v>298.8</v>
      </c>
      <c r="E114" s="1" t="s">
        <v>139</v>
      </c>
      <c r="F114" s="1" t="n">
        <v>90</v>
      </c>
      <c r="G114" s="1" t="str">
        <f aca="false">F114&amp;"/"&amp;166</f>
        <v>90/166</v>
      </c>
      <c r="H114" s="1" t="n">
        <v>1800</v>
      </c>
      <c r="I114" s="1" t="n">
        <v>100</v>
      </c>
      <c r="J114" s="1" t="n">
        <v>80</v>
      </c>
      <c r="K114" s="1" t="s">
        <v>21</v>
      </c>
      <c r="L114" s="1" t="s">
        <v>49</v>
      </c>
      <c r="M114" s="1" t="n">
        <v>2014</v>
      </c>
      <c r="N114" s="1" t="n">
        <v>50.0821439176911</v>
      </c>
      <c r="O114" s="1" t="n">
        <v>-112.850054004671</v>
      </c>
      <c r="Q114" s="1" t="s">
        <v>50</v>
      </c>
      <c r="R114" s="1" t="s">
        <v>24</v>
      </c>
    </row>
    <row r="115" customFormat="false" ht="15" hidden="false" customHeight="false" outlineLevel="0" collapsed="false">
      <c r="A115" s="1" t="s">
        <v>18</v>
      </c>
      <c r="B115" s="1" t="s">
        <v>18</v>
      </c>
      <c r="C115" s="1" t="s">
        <v>47</v>
      </c>
      <c r="D115" s="1" t="n">
        <v>298.8</v>
      </c>
      <c r="E115" s="1" t="s">
        <v>140</v>
      </c>
      <c r="F115" s="1" t="n">
        <v>91</v>
      </c>
      <c r="G115" s="1" t="str">
        <f aca="false">F115&amp;"/"&amp;166</f>
        <v>91/166</v>
      </c>
      <c r="H115" s="1" t="n">
        <v>1800</v>
      </c>
      <c r="I115" s="1" t="n">
        <v>100</v>
      </c>
      <c r="J115" s="1" t="n">
        <v>80</v>
      </c>
      <c r="K115" s="1" t="s">
        <v>21</v>
      </c>
      <c r="L115" s="1" t="s">
        <v>49</v>
      </c>
      <c r="M115" s="1" t="n">
        <v>2014</v>
      </c>
      <c r="N115" s="1" t="n">
        <v>50.0884250729857</v>
      </c>
      <c r="O115" s="1" t="n">
        <v>-112.821326137695</v>
      </c>
      <c r="Q115" s="1" t="s">
        <v>50</v>
      </c>
      <c r="R115" s="1" t="s">
        <v>24</v>
      </c>
    </row>
    <row r="116" customFormat="false" ht="15" hidden="false" customHeight="false" outlineLevel="0" collapsed="false">
      <c r="A116" s="1" t="s">
        <v>18</v>
      </c>
      <c r="B116" s="1" t="s">
        <v>18</v>
      </c>
      <c r="C116" s="1" t="s">
        <v>47</v>
      </c>
      <c r="D116" s="1" t="n">
        <v>298.8</v>
      </c>
      <c r="E116" s="1" t="s">
        <v>141</v>
      </c>
      <c r="F116" s="1" t="n">
        <v>92</v>
      </c>
      <c r="G116" s="1" t="str">
        <f aca="false">F116&amp;"/"&amp;166</f>
        <v>92/166</v>
      </c>
      <c r="H116" s="1" t="n">
        <v>1800</v>
      </c>
      <c r="I116" s="1" t="n">
        <v>100</v>
      </c>
      <c r="J116" s="1" t="n">
        <v>80</v>
      </c>
      <c r="K116" s="1" t="s">
        <v>21</v>
      </c>
      <c r="L116" s="1" t="s">
        <v>49</v>
      </c>
      <c r="M116" s="1" t="n">
        <v>2014</v>
      </c>
      <c r="N116" s="1" t="n">
        <v>50.0846907459928</v>
      </c>
      <c r="O116" s="1" t="n">
        <v>-112.819842231307</v>
      </c>
      <c r="Q116" s="1" t="s">
        <v>50</v>
      </c>
      <c r="R116" s="1" t="s">
        <v>24</v>
      </c>
    </row>
    <row r="117" customFormat="false" ht="15" hidden="false" customHeight="false" outlineLevel="0" collapsed="false">
      <c r="A117" s="1" t="s">
        <v>18</v>
      </c>
      <c r="B117" s="1" t="s">
        <v>18</v>
      </c>
      <c r="C117" s="1" t="s">
        <v>47</v>
      </c>
      <c r="D117" s="1" t="n">
        <v>298.8</v>
      </c>
      <c r="E117" s="1" t="s">
        <v>142</v>
      </c>
      <c r="F117" s="1" t="n">
        <v>93</v>
      </c>
      <c r="G117" s="1" t="str">
        <f aca="false">F117&amp;"/"&amp;166</f>
        <v>93/166</v>
      </c>
      <c r="H117" s="1" t="n">
        <v>1800</v>
      </c>
      <c r="I117" s="1" t="n">
        <v>100</v>
      </c>
      <c r="J117" s="1" t="n">
        <v>80</v>
      </c>
      <c r="K117" s="1" t="s">
        <v>21</v>
      </c>
      <c r="L117" s="1" t="s">
        <v>49</v>
      </c>
      <c r="M117" s="1" t="n">
        <v>2014</v>
      </c>
      <c r="N117" s="1" t="n">
        <v>50.0803394212293</v>
      </c>
      <c r="O117" s="1" t="n">
        <v>-112.817069795089</v>
      </c>
      <c r="Q117" s="1" t="s">
        <v>50</v>
      </c>
      <c r="R117" s="1" t="s">
        <v>24</v>
      </c>
    </row>
    <row r="118" customFormat="false" ht="15" hidden="false" customHeight="false" outlineLevel="0" collapsed="false">
      <c r="A118" s="1" t="s">
        <v>18</v>
      </c>
      <c r="B118" s="1" t="s">
        <v>18</v>
      </c>
      <c r="C118" s="1" t="s">
        <v>47</v>
      </c>
      <c r="D118" s="1" t="n">
        <v>298.8</v>
      </c>
      <c r="E118" s="1" t="s">
        <v>143</v>
      </c>
      <c r="F118" s="1" t="n">
        <v>94</v>
      </c>
      <c r="G118" s="1" t="str">
        <f aca="false">F118&amp;"/"&amp;166</f>
        <v>94/166</v>
      </c>
      <c r="H118" s="1" t="n">
        <v>1800</v>
      </c>
      <c r="I118" s="1" t="n">
        <v>100</v>
      </c>
      <c r="J118" s="1" t="n">
        <v>80</v>
      </c>
      <c r="K118" s="1" t="s">
        <v>21</v>
      </c>
      <c r="L118" s="1" t="s">
        <v>49</v>
      </c>
      <c r="M118" s="1" t="n">
        <v>2014</v>
      </c>
      <c r="N118" s="1" t="n">
        <v>50.1268365416392</v>
      </c>
      <c r="O118" s="1" t="n">
        <v>-112.902716720184</v>
      </c>
      <c r="Q118" s="1" t="s">
        <v>50</v>
      </c>
      <c r="R118" s="1" t="s">
        <v>24</v>
      </c>
    </row>
    <row r="119" customFormat="false" ht="15" hidden="false" customHeight="false" outlineLevel="0" collapsed="false">
      <c r="A119" s="1" t="s">
        <v>18</v>
      </c>
      <c r="B119" s="1" t="s">
        <v>18</v>
      </c>
      <c r="C119" s="1" t="s">
        <v>47</v>
      </c>
      <c r="D119" s="1" t="n">
        <v>298.8</v>
      </c>
      <c r="E119" s="1" t="s">
        <v>144</v>
      </c>
      <c r="F119" s="1" t="n">
        <v>95</v>
      </c>
      <c r="G119" s="1" t="str">
        <f aca="false">F119&amp;"/"&amp;166</f>
        <v>95/166</v>
      </c>
      <c r="H119" s="1" t="n">
        <v>1800</v>
      </c>
      <c r="I119" s="1" t="n">
        <v>100</v>
      </c>
      <c r="J119" s="1" t="n">
        <v>80</v>
      </c>
      <c r="K119" s="1" t="s">
        <v>21</v>
      </c>
      <c r="L119" s="1" t="s">
        <v>49</v>
      </c>
      <c r="M119" s="1" t="n">
        <v>2014</v>
      </c>
      <c r="N119" s="1" t="n">
        <v>50.1245446224508</v>
      </c>
      <c r="O119" s="1" t="n">
        <v>-112.898807223294</v>
      </c>
      <c r="Q119" s="1" t="s">
        <v>50</v>
      </c>
      <c r="R119" s="1" t="s">
        <v>24</v>
      </c>
    </row>
    <row r="120" customFormat="false" ht="15" hidden="false" customHeight="false" outlineLevel="0" collapsed="false">
      <c r="A120" s="1" t="s">
        <v>18</v>
      </c>
      <c r="B120" s="1" t="s">
        <v>18</v>
      </c>
      <c r="C120" s="1" t="s">
        <v>47</v>
      </c>
      <c r="D120" s="1" t="n">
        <v>298.8</v>
      </c>
      <c r="E120" s="1" t="s">
        <v>145</v>
      </c>
      <c r="F120" s="1" t="n">
        <v>96</v>
      </c>
      <c r="G120" s="1" t="str">
        <f aca="false">F120&amp;"/"&amp;166</f>
        <v>96/166</v>
      </c>
      <c r="H120" s="1" t="n">
        <v>1800</v>
      </c>
      <c r="I120" s="1" t="n">
        <v>100</v>
      </c>
      <c r="J120" s="1" t="n">
        <v>80</v>
      </c>
      <c r="K120" s="1" t="s">
        <v>21</v>
      </c>
      <c r="L120" s="1" t="s">
        <v>49</v>
      </c>
      <c r="M120" s="1" t="n">
        <v>2014</v>
      </c>
      <c r="N120" s="1" t="n">
        <v>50.1217858603746</v>
      </c>
      <c r="O120" s="1" t="n">
        <v>-112.887340603835</v>
      </c>
      <c r="Q120" s="1" t="s">
        <v>50</v>
      </c>
      <c r="R120" s="1" t="s">
        <v>24</v>
      </c>
    </row>
    <row r="121" customFormat="false" ht="15" hidden="false" customHeight="false" outlineLevel="0" collapsed="false">
      <c r="A121" s="1" t="s">
        <v>18</v>
      </c>
      <c r="B121" s="1" t="s">
        <v>18</v>
      </c>
      <c r="C121" s="1" t="s">
        <v>47</v>
      </c>
      <c r="D121" s="1" t="n">
        <v>298.8</v>
      </c>
      <c r="E121" s="1" t="s">
        <v>146</v>
      </c>
      <c r="F121" s="1" t="n">
        <v>97</v>
      </c>
      <c r="G121" s="1" t="str">
        <f aca="false">F121&amp;"/"&amp;166</f>
        <v>97/166</v>
      </c>
      <c r="H121" s="1" t="n">
        <v>1800</v>
      </c>
      <c r="I121" s="1" t="n">
        <v>100</v>
      </c>
      <c r="J121" s="1" t="n">
        <v>80</v>
      </c>
      <c r="K121" s="1" t="s">
        <v>21</v>
      </c>
      <c r="L121" s="1" t="s">
        <v>49</v>
      </c>
      <c r="M121" s="1" t="n">
        <v>2014</v>
      </c>
      <c r="N121" s="1" t="n">
        <v>50.1162657020443</v>
      </c>
      <c r="O121" s="1" t="n">
        <v>-112.879250466427</v>
      </c>
      <c r="Q121" s="1" t="s">
        <v>50</v>
      </c>
      <c r="R121" s="1" t="s">
        <v>24</v>
      </c>
    </row>
    <row r="122" customFormat="false" ht="15" hidden="false" customHeight="false" outlineLevel="0" collapsed="false">
      <c r="A122" s="1" t="s">
        <v>18</v>
      </c>
      <c r="B122" s="1" t="s">
        <v>18</v>
      </c>
      <c r="C122" s="1" t="s">
        <v>47</v>
      </c>
      <c r="D122" s="1" t="n">
        <v>298.8</v>
      </c>
      <c r="E122" s="1" t="s">
        <v>147</v>
      </c>
      <c r="F122" s="1" t="n">
        <v>98</v>
      </c>
      <c r="G122" s="1" t="str">
        <f aca="false">F122&amp;"/"&amp;166</f>
        <v>98/166</v>
      </c>
      <c r="H122" s="1" t="n">
        <v>1800</v>
      </c>
      <c r="I122" s="1" t="n">
        <v>100</v>
      </c>
      <c r="J122" s="1" t="n">
        <v>80</v>
      </c>
      <c r="K122" s="1" t="s">
        <v>21</v>
      </c>
      <c r="L122" s="1" t="s">
        <v>49</v>
      </c>
      <c r="M122" s="1" t="n">
        <v>2014</v>
      </c>
      <c r="N122" s="1" t="n">
        <v>50.113434544971</v>
      </c>
      <c r="O122" s="1" t="n">
        <v>-112.874619447319</v>
      </c>
      <c r="Q122" s="1" t="s">
        <v>50</v>
      </c>
      <c r="R122" s="1" t="s">
        <v>24</v>
      </c>
    </row>
    <row r="123" customFormat="false" ht="15" hidden="false" customHeight="false" outlineLevel="0" collapsed="false">
      <c r="A123" s="1" t="s">
        <v>18</v>
      </c>
      <c r="B123" s="1" t="s">
        <v>18</v>
      </c>
      <c r="C123" s="1" t="s">
        <v>47</v>
      </c>
      <c r="D123" s="1" t="n">
        <v>298.8</v>
      </c>
      <c r="E123" s="1" t="s">
        <v>148</v>
      </c>
      <c r="F123" s="1" t="n">
        <v>99</v>
      </c>
      <c r="G123" s="1" t="str">
        <f aca="false">F123&amp;"/"&amp;166</f>
        <v>99/166</v>
      </c>
      <c r="H123" s="1" t="n">
        <v>1800</v>
      </c>
      <c r="I123" s="1" t="n">
        <v>100</v>
      </c>
      <c r="J123" s="1" t="n">
        <v>80</v>
      </c>
      <c r="K123" s="1" t="s">
        <v>21</v>
      </c>
      <c r="L123" s="1" t="s">
        <v>49</v>
      </c>
      <c r="M123" s="1" t="n">
        <v>2014</v>
      </c>
      <c r="N123" s="1" t="n">
        <v>50.1112961290536</v>
      </c>
      <c r="O123" s="1" t="n">
        <v>-112.868145477301</v>
      </c>
      <c r="Q123" s="1" t="s">
        <v>50</v>
      </c>
      <c r="R123" s="1" t="s">
        <v>24</v>
      </c>
    </row>
    <row r="124" customFormat="false" ht="15" hidden="false" customHeight="false" outlineLevel="0" collapsed="false">
      <c r="A124" s="1" t="s">
        <v>18</v>
      </c>
      <c r="B124" s="1" t="s">
        <v>18</v>
      </c>
      <c r="C124" s="1" t="s">
        <v>47</v>
      </c>
      <c r="D124" s="1" t="n">
        <v>298.8</v>
      </c>
      <c r="E124" s="1" t="s">
        <v>149</v>
      </c>
      <c r="F124" s="1" t="n">
        <v>100</v>
      </c>
      <c r="G124" s="1" t="str">
        <f aca="false">F124&amp;"/"&amp;166</f>
        <v>100/166</v>
      </c>
      <c r="H124" s="1" t="n">
        <v>1800</v>
      </c>
      <c r="I124" s="1" t="n">
        <v>100</v>
      </c>
      <c r="J124" s="1" t="n">
        <v>80</v>
      </c>
      <c r="K124" s="1" t="s">
        <v>21</v>
      </c>
      <c r="L124" s="1" t="s">
        <v>49</v>
      </c>
      <c r="M124" s="1" t="n">
        <v>2014</v>
      </c>
      <c r="N124" s="1" t="n">
        <v>50.1080638488053</v>
      </c>
      <c r="O124" s="1" t="n">
        <v>-112.862317456115</v>
      </c>
      <c r="Q124" s="1" t="s">
        <v>50</v>
      </c>
      <c r="R124" s="1" t="s">
        <v>24</v>
      </c>
    </row>
    <row r="125" customFormat="false" ht="15" hidden="false" customHeight="false" outlineLevel="0" collapsed="false">
      <c r="A125" s="1" t="s">
        <v>18</v>
      </c>
      <c r="B125" s="1" t="s">
        <v>18</v>
      </c>
      <c r="C125" s="1" t="s">
        <v>47</v>
      </c>
      <c r="D125" s="1" t="n">
        <v>298.8</v>
      </c>
      <c r="E125" s="1" t="s">
        <v>150</v>
      </c>
      <c r="F125" s="1" t="n">
        <v>101</v>
      </c>
      <c r="G125" s="1" t="str">
        <f aca="false">F125&amp;"/"&amp;166</f>
        <v>101/166</v>
      </c>
      <c r="H125" s="1" t="n">
        <v>1800</v>
      </c>
      <c r="I125" s="1" t="n">
        <v>100</v>
      </c>
      <c r="J125" s="1" t="n">
        <v>80</v>
      </c>
      <c r="K125" s="1" t="s">
        <v>21</v>
      </c>
      <c r="L125" s="1" t="s">
        <v>49</v>
      </c>
      <c r="M125" s="1" t="n">
        <v>2014</v>
      </c>
      <c r="N125" s="1" t="n">
        <v>50.1481929942002</v>
      </c>
      <c r="O125" s="1" t="n">
        <v>-112.887137472792</v>
      </c>
      <c r="Q125" s="1" t="s">
        <v>50</v>
      </c>
      <c r="R125" s="1" t="s">
        <v>24</v>
      </c>
    </row>
    <row r="126" customFormat="false" ht="15" hidden="false" customHeight="false" outlineLevel="0" collapsed="false">
      <c r="A126" s="1" t="s">
        <v>18</v>
      </c>
      <c r="B126" s="1" t="s">
        <v>18</v>
      </c>
      <c r="C126" s="1" t="s">
        <v>47</v>
      </c>
      <c r="D126" s="1" t="n">
        <v>298.8</v>
      </c>
      <c r="E126" s="1" t="s">
        <v>151</v>
      </c>
      <c r="F126" s="1" t="n">
        <v>102</v>
      </c>
      <c r="G126" s="1" t="str">
        <f aca="false">F126&amp;"/"&amp;166</f>
        <v>102/166</v>
      </c>
      <c r="H126" s="1" t="n">
        <v>1800</v>
      </c>
      <c r="I126" s="1" t="n">
        <v>100</v>
      </c>
      <c r="J126" s="1" t="n">
        <v>80</v>
      </c>
      <c r="K126" s="1" t="s">
        <v>21</v>
      </c>
      <c r="L126" s="1" t="s">
        <v>49</v>
      </c>
      <c r="M126" s="1" t="n">
        <v>2014</v>
      </c>
      <c r="N126" s="1" t="n">
        <v>50.154781967638</v>
      </c>
      <c r="O126" s="1" t="n">
        <v>-112.8725966533</v>
      </c>
      <c r="Q126" s="1" t="s">
        <v>50</v>
      </c>
      <c r="R126" s="1" t="s">
        <v>24</v>
      </c>
    </row>
    <row r="127" customFormat="false" ht="15" hidden="false" customHeight="false" outlineLevel="0" collapsed="false">
      <c r="A127" s="1" t="s">
        <v>18</v>
      </c>
      <c r="B127" s="1" t="s">
        <v>18</v>
      </c>
      <c r="C127" s="1" t="s">
        <v>47</v>
      </c>
      <c r="D127" s="1" t="n">
        <v>298.8</v>
      </c>
      <c r="E127" s="1" t="s">
        <v>152</v>
      </c>
      <c r="F127" s="1" t="n">
        <v>103</v>
      </c>
      <c r="G127" s="1" t="str">
        <f aca="false">F127&amp;"/"&amp;166</f>
        <v>103/166</v>
      </c>
      <c r="H127" s="1" t="n">
        <v>1800</v>
      </c>
      <c r="I127" s="1" t="n">
        <v>100</v>
      </c>
      <c r="J127" s="1" t="n">
        <v>80</v>
      </c>
      <c r="K127" s="1" t="s">
        <v>21</v>
      </c>
      <c r="L127" s="1" t="s">
        <v>49</v>
      </c>
      <c r="M127" s="1" t="n">
        <v>2014</v>
      </c>
      <c r="N127" s="1" t="n">
        <v>50.1521061222323</v>
      </c>
      <c r="O127" s="1" t="n">
        <v>-112.868854913579</v>
      </c>
      <c r="Q127" s="1" t="s">
        <v>50</v>
      </c>
      <c r="R127" s="1" t="s">
        <v>24</v>
      </c>
    </row>
    <row r="128" customFormat="false" ht="15" hidden="false" customHeight="false" outlineLevel="0" collapsed="false">
      <c r="A128" s="1" t="s">
        <v>18</v>
      </c>
      <c r="B128" s="1" t="s">
        <v>18</v>
      </c>
      <c r="C128" s="1" t="s">
        <v>47</v>
      </c>
      <c r="D128" s="1" t="n">
        <v>298.8</v>
      </c>
      <c r="E128" s="1" t="s">
        <v>153</v>
      </c>
      <c r="F128" s="1" t="n">
        <v>104</v>
      </c>
      <c r="G128" s="1" t="str">
        <f aca="false">F128&amp;"/"&amp;166</f>
        <v>104/166</v>
      </c>
      <c r="H128" s="1" t="n">
        <v>1800</v>
      </c>
      <c r="I128" s="1" t="n">
        <v>100</v>
      </c>
      <c r="J128" s="1" t="n">
        <v>80</v>
      </c>
      <c r="K128" s="1" t="s">
        <v>21</v>
      </c>
      <c r="L128" s="1" t="s">
        <v>49</v>
      </c>
      <c r="M128" s="1" t="n">
        <v>2014</v>
      </c>
      <c r="N128" s="1" t="n">
        <v>50.1484667627934</v>
      </c>
      <c r="O128" s="1" t="n">
        <v>-112.865861344717</v>
      </c>
      <c r="Q128" s="1" t="s">
        <v>50</v>
      </c>
      <c r="R128" s="1" t="s">
        <v>24</v>
      </c>
    </row>
    <row r="129" customFormat="false" ht="15" hidden="false" customHeight="false" outlineLevel="0" collapsed="false">
      <c r="A129" s="1" t="s">
        <v>18</v>
      </c>
      <c r="B129" s="1" t="s">
        <v>18</v>
      </c>
      <c r="C129" s="1" t="s">
        <v>47</v>
      </c>
      <c r="D129" s="1" t="n">
        <v>298.8</v>
      </c>
      <c r="E129" s="1" t="s">
        <v>154</v>
      </c>
      <c r="F129" s="1" t="n">
        <v>105</v>
      </c>
      <c r="G129" s="1" t="str">
        <f aca="false">F129&amp;"/"&amp;166</f>
        <v>105/166</v>
      </c>
      <c r="H129" s="1" t="n">
        <v>1800</v>
      </c>
      <c r="I129" s="1" t="n">
        <v>100</v>
      </c>
      <c r="J129" s="1" t="n">
        <v>80</v>
      </c>
      <c r="K129" s="1" t="s">
        <v>21</v>
      </c>
      <c r="L129" s="1" t="s">
        <v>49</v>
      </c>
      <c r="M129" s="1" t="n">
        <v>2014</v>
      </c>
      <c r="N129" s="1" t="n">
        <v>50.1468231711818</v>
      </c>
      <c r="O129" s="1" t="n">
        <v>-112.86083311272</v>
      </c>
      <c r="Q129" s="1" t="s">
        <v>50</v>
      </c>
      <c r="R129" s="1" t="s">
        <v>24</v>
      </c>
    </row>
    <row r="130" customFormat="false" ht="15" hidden="false" customHeight="false" outlineLevel="0" collapsed="false">
      <c r="A130" s="1" t="s">
        <v>18</v>
      </c>
      <c r="B130" s="1" t="s">
        <v>18</v>
      </c>
      <c r="C130" s="1" t="s">
        <v>47</v>
      </c>
      <c r="D130" s="1" t="n">
        <v>298.8</v>
      </c>
      <c r="E130" s="1" t="s">
        <v>155</v>
      </c>
      <c r="F130" s="1" t="n">
        <v>106</v>
      </c>
      <c r="G130" s="1" t="str">
        <f aca="false">F130&amp;"/"&amp;166</f>
        <v>106/166</v>
      </c>
      <c r="H130" s="1" t="n">
        <v>1800</v>
      </c>
      <c r="I130" s="1" t="n">
        <v>100</v>
      </c>
      <c r="J130" s="1" t="n">
        <v>80</v>
      </c>
      <c r="K130" s="1" t="s">
        <v>21</v>
      </c>
      <c r="L130" s="1" t="s">
        <v>49</v>
      </c>
      <c r="M130" s="1" t="n">
        <v>2014</v>
      </c>
      <c r="N130" s="1" t="n">
        <v>50.1429439184447</v>
      </c>
      <c r="O130" s="1" t="n">
        <v>-112.858750353224</v>
      </c>
      <c r="Q130" s="1" t="s">
        <v>50</v>
      </c>
      <c r="R130" s="1" t="s">
        <v>24</v>
      </c>
    </row>
    <row r="131" customFormat="false" ht="15" hidden="false" customHeight="false" outlineLevel="0" collapsed="false">
      <c r="A131" s="1" t="s">
        <v>18</v>
      </c>
      <c r="B131" s="1" t="s">
        <v>18</v>
      </c>
      <c r="C131" s="1" t="s">
        <v>47</v>
      </c>
      <c r="D131" s="1" t="n">
        <v>298.8</v>
      </c>
      <c r="E131" s="1" t="s">
        <v>156</v>
      </c>
      <c r="F131" s="1" t="n">
        <v>107</v>
      </c>
      <c r="G131" s="1" t="str">
        <f aca="false">F131&amp;"/"&amp;166</f>
        <v>107/166</v>
      </c>
      <c r="H131" s="1" t="n">
        <v>1800</v>
      </c>
      <c r="I131" s="1" t="n">
        <v>100</v>
      </c>
      <c r="J131" s="1" t="n">
        <v>80</v>
      </c>
      <c r="K131" s="1" t="s">
        <v>21</v>
      </c>
      <c r="L131" s="1" t="s">
        <v>49</v>
      </c>
      <c r="M131" s="1" t="n">
        <v>2014</v>
      </c>
      <c r="N131" s="1" t="n">
        <v>50.140645389476</v>
      </c>
      <c r="O131" s="1" t="n">
        <v>-112.854545707062</v>
      </c>
      <c r="Q131" s="1" t="s">
        <v>50</v>
      </c>
      <c r="R131" s="1" t="s">
        <v>24</v>
      </c>
    </row>
    <row r="132" customFormat="false" ht="15" hidden="false" customHeight="false" outlineLevel="0" collapsed="false">
      <c r="A132" s="1" t="s">
        <v>18</v>
      </c>
      <c r="B132" s="1" t="s">
        <v>18</v>
      </c>
      <c r="C132" s="1" t="s">
        <v>47</v>
      </c>
      <c r="D132" s="1" t="n">
        <v>298.8</v>
      </c>
      <c r="E132" s="1" t="s">
        <v>157</v>
      </c>
      <c r="F132" s="1" t="n">
        <v>108</v>
      </c>
      <c r="G132" s="1" t="str">
        <f aca="false">F132&amp;"/"&amp;166</f>
        <v>108/166</v>
      </c>
      <c r="H132" s="1" t="n">
        <v>1800</v>
      </c>
      <c r="I132" s="1" t="n">
        <v>100</v>
      </c>
      <c r="J132" s="1" t="n">
        <v>80</v>
      </c>
      <c r="K132" s="1" t="s">
        <v>21</v>
      </c>
      <c r="L132" s="1" t="s">
        <v>49</v>
      </c>
      <c r="M132" s="1" t="n">
        <v>2014</v>
      </c>
      <c r="N132" s="1" t="n">
        <v>50.1314391718163</v>
      </c>
      <c r="O132" s="1" t="n">
        <v>-112.858599126749</v>
      </c>
      <c r="Q132" s="1" t="s">
        <v>50</v>
      </c>
      <c r="R132" s="1" t="s">
        <v>24</v>
      </c>
    </row>
    <row r="133" customFormat="false" ht="15" hidden="false" customHeight="false" outlineLevel="0" collapsed="false">
      <c r="A133" s="1" t="s">
        <v>18</v>
      </c>
      <c r="B133" s="1" t="s">
        <v>18</v>
      </c>
      <c r="C133" s="1" t="s">
        <v>47</v>
      </c>
      <c r="D133" s="1" t="n">
        <v>298.8</v>
      </c>
      <c r="E133" s="1" t="s">
        <v>158</v>
      </c>
      <c r="F133" s="1" t="n">
        <v>109</v>
      </c>
      <c r="G133" s="1" t="str">
        <f aca="false">F133&amp;"/"&amp;166</f>
        <v>109/166</v>
      </c>
      <c r="H133" s="1" t="n">
        <v>1800</v>
      </c>
      <c r="I133" s="1" t="n">
        <v>100</v>
      </c>
      <c r="J133" s="1" t="n">
        <v>80</v>
      </c>
      <c r="K133" s="1" t="s">
        <v>21</v>
      </c>
      <c r="L133" s="1" t="s">
        <v>49</v>
      </c>
      <c r="M133" s="1" t="n">
        <v>2014</v>
      </c>
      <c r="N133" s="1" t="n">
        <v>50.126147774729</v>
      </c>
      <c r="O133" s="1" t="n">
        <v>-112.849245961184</v>
      </c>
      <c r="Q133" s="1" t="s">
        <v>50</v>
      </c>
      <c r="R133" s="1" t="s">
        <v>24</v>
      </c>
    </row>
    <row r="134" customFormat="false" ht="15" hidden="false" customHeight="false" outlineLevel="0" collapsed="false">
      <c r="A134" s="1" t="s">
        <v>18</v>
      </c>
      <c r="B134" s="1" t="s">
        <v>18</v>
      </c>
      <c r="C134" s="1" t="s">
        <v>47</v>
      </c>
      <c r="D134" s="1" t="n">
        <v>298.8</v>
      </c>
      <c r="E134" s="1" t="s">
        <v>159</v>
      </c>
      <c r="F134" s="1" t="n">
        <v>110</v>
      </c>
      <c r="G134" s="1" t="str">
        <f aca="false">F134&amp;"/"&amp;166</f>
        <v>110/166</v>
      </c>
      <c r="H134" s="1" t="n">
        <v>1800</v>
      </c>
      <c r="I134" s="1" t="n">
        <v>100</v>
      </c>
      <c r="J134" s="1" t="n">
        <v>80</v>
      </c>
      <c r="K134" s="1" t="s">
        <v>21</v>
      </c>
      <c r="L134" s="1" t="s">
        <v>49</v>
      </c>
      <c r="M134" s="1" t="n">
        <v>2014</v>
      </c>
      <c r="N134" s="1" t="n">
        <v>50.1249556699174</v>
      </c>
      <c r="O134" s="1" t="n">
        <v>-112.84350061589</v>
      </c>
      <c r="Q134" s="1" t="s">
        <v>50</v>
      </c>
      <c r="R134" s="1" t="s">
        <v>24</v>
      </c>
    </row>
    <row r="135" customFormat="false" ht="15" hidden="false" customHeight="false" outlineLevel="0" collapsed="false">
      <c r="A135" s="1" t="s">
        <v>18</v>
      </c>
      <c r="B135" s="1" t="s">
        <v>18</v>
      </c>
      <c r="C135" s="1" t="s">
        <v>47</v>
      </c>
      <c r="D135" s="1" t="n">
        <v>298.8</v>
      </c>
      <c r="E135" s="1" t="s">
        <v>160</v>
      </c>
      <c r="F135" s="1" t="n">
        <v>111</v>
      </c>
      <c r="G135" s="1" t="str">
        <f aca="false">F135&amp;"/"&amp;166</f>
        <v>111/166</v>
      </c>
      <c r="H135" s="1" t="n">
        <v>1800</v>
      </c>
      <c r="I135" s="1" t="n">
        <v>100</v>
      </c>
      <c r="J135" s="1" t="n">
        <v>80</v>
      </c>
      <c r="K135" s="1" t="s">
        <v>21</v>
      </c>
      <c r="L135" s="1" t="s">
        <v>49</v>
      </c>
      <c r="M135" s="1" t="n">
        <v>2014</v>
      </c>
      <c r="N135" s="1" t="n">
        <v>50.1221995341679</v>
      </c>
      <c r="O135" s="1" t="n">
        <v>-112.839160841199</v>
      </c>
      <c r="Q135" s="1" t="s">
        <v>50</v>
      </c>
      <c r="R135" s="1" t="s">
        <v>24</v>
      </c>
    </row>
    <row r="136" customFormat="false" ht="15" hidden="false" customHeight="false" outlineLevel="0" collapsed="false">
      <c r="A136" s="1" t="s">
        <v>18</v>
      </c>
      <c r="B136" s="1" t="s">
        <v>18</v>
      </c>
      <c r="C136" s="1" t="s">
        <v>47</v>
      </c>
      <c r="D136" s="1" t="n">
        <v>298.8</v>
      </c>
      <c r="E136" s="1" t="s">
        <v>161</v>
      </c>
      <c r="F136" s="1" t="n">
        <v>112</v>
      </c>
      <c r="G136" s="1" t="str">
        <f aca="false">F136&amp;"/"&amp;166</f>
        <v>112/166</v>
      </c>
      <c r="H136" s="1" t="n">
        <v>1800</v>
      </c>
      <c r="I136" s="1" t="n">
        <v>100</v>
      </c>
      <c r="J136" s="1" t="n">
        <v>80</v>
      </c>
      <c r="K136" s="1" t="s">
        <v>21</v>
      </c>
      <c r="L136" s="1" t="s">
        <v>49</v>
      </c>
      <c r="M136" s="1" t="n">
        <v>2014</v>
      </c>
      <c r="N136" s="1" t="n">
        <v>50.1196012994726</v>
      </c>
      <c r="O136" s="1" t="n">
        <v>-112.83492089799</v>
      </c>
      <c r="Q136" s="1" t="s">
        <v>50</v>
      </c>
      <c r="R136" s="1" t="s">
        <v>24</v>
      </c>
    </row>
    <row r="137" customFormat="false" ht="15" hidden="false" customHeight="false" outlineLevel="0" collapsed="false">
      <c r="A137" s="1" t="s">
        <v>18</v>
      </c>
      <c r="B137" s="1" t="s">
        <v>18</v>
      </c>
      <c r="C137" s="1" t="s">
        <v>47</v>
      </c>
      <c r="D137" s="1" t="n">
        <v>298.8</v>
      </c>
      <c r="E137" s="1" t="s">
        <v>162</v>
      </c>
      <c r="F137" s="1" t="n">
        <v>113</v>
      </c>
      <c r="G137" s="1" t="str">
        <f aca="false">F137&amp;"/"&amp;166</f>
        <v>113/166</v>
      </c>
      <c r="H137" s="1" t="n">
        <v>1800</v>
      </c>
      <c r="I137" s="1" t="n">
        <v>100</v>
      </c>
      <c r="J137" s="1" t="n">
        <v>80</v>
      </c>
      <c r="K137" s="1" t="s">
        <v>21</v>
      </c>
      <c r="L137" s="1" t="s">
        <v>49</v>
      </c>
      <c r="M137" s="1" t="n">
        <v>2014</v>
      </c>
      <c r="N137" s="1" t="n">
        <v>50.116940870675</v>
      </c>
      <c r="O137" s="1" t="n">
        <v>-112.83075105216</v>
      </c>
      <c r="Q137" s="1" t="s">
        <v>50</v>
      </c>
      <c r="R137" s="1" t="s">
        <v>24</v>
      </c>
    </row>
    <row r="138" customFormat="false" ht="15" hidden="false" customHeight="false" outlineLevel="0" collapsed="false">
      <c r="A138" s="1" t="s">
        <v>18</v>
      </c>
      <c r="B138" s="1" t="s">
        <v>18</v>
      </c>
      <c r="C138" s="1" t="s">
        <v>47</v>
      </c>
      <c r="D138" s="1" t="n">
        <v>298.8</v>
      </c>
      <c r="E138" s="1" t="s">
        <v>163</v>
      </c>
      <c r="F138" s="1" t="n">
        <v>114</v>
      </c>
      <c r="G138" s="1" t="str">
        <f aca="false">F138&amp;"/"&amp;166</f>
        <v>114/166</v>
      </c>
      <c r="H138" s="1" t="n">
        <v>1800</v>
      </c>
      <c r="I138" s="1" t="n">
        <v>100</v>
      </c>
      <c r="J138" s="1" t="n">
        <v>80</v>
      </c>
      <c r="K138" s="1" t="s">
        <v>21</v>
      </c>
      <c r="L138" s="1" t="s">
        <v>49</v>
      </c>
      <c r="M138" s="1" t="n">
        <v>2014</v>
      </c>
      <c r="N138" s="1" t="n">
        <v>50.1130842281502</v>
      </c>
      <c r="O138" s="1" t="n">
        <v>-112.821662131994</v>
      </c>
      <c r="Q138" s="1" t="s">
        <v>50</v>
      </c>
      <c r="R138" s="1" t="s">
        <v>24</v>
      </c>
    </row>
    <row r="139" customFormat="false" ht="15" hidden="false" customHeight="false" outlineLevel="0" collapsed="false">
      <c r="A139" s="1" t="s">
        <v>18</v>
      </c>
      <c r="B139" s="1" t="s">
        <v>18</v>
      </c>
      <c r="C139" s="1" t="s">
        <v>47</v>
      </c>
      <c r="D139" s="1" t="n">
        <v>298.8</v>
      </c>
      <c r="E139" s="1" t="s">
        <v>164</v>
      </c>
      <c r="F139" s="1" t="n">
        <v>115</v>
      </c>
      <c r="G139" s="1" t="str">
        <f aca="false">F139&amp;"/"&amp;166</f>
        <v>115/166</v>
      </c>
      <c r="H139" s="1" t="n">
        <v>1800</v>
      </c>
      <c r="I139" s="1" t="n">
        <v>100</v>
      </c>
      <c r="J139" s="1" t="n">
        <v>80</v>
      </c>
      <c r="K139" s="1" t="s">
        <v>21</v>
      </c>
      <c r="L139" s="1" t="s">
        <v>49</v>
      </c>
      <c r="M139" s="1" t="n">
        <v>2014</v>
      </c>
      <c r="N139" s="1" t="n">
        <v>50.1105873374061</v>
      </c>
      <c r="O139" s="1" t="n">
        <v>-112.816779035908</v>
      </c>
      <c r="Q139" s="1" t="s">
        <v>50</v>
      </c>
      <c r="R139" s="1" t="s">
        <v>24</v>
      </c>
    </row>
    <row r="140" customFormat="false" ht="15" hidden="false" customHeight="false" outlineLevel="0" collapsed="false">
      <c r="A140" s="1" t="s">
        <v>18</v>
      </c>
      <c r="B140" s="1" t="s">
        <v>18</v>
      </c>
      <c r="C140" s="1" t="s">
        <v>47</v>
      </c>
      <c r="D140" s="1" t="n">
        <v>298.8</v>
      </c>
      <c r="E140" s="1" t="s">
        <v>165</v>
      </c>
      <c r="F140" s="1" t="n">
        <v>116</v>
      </c>
      <c r="G140" s="1" t="str">
        <f aca="false">F140&amp;"/"&amp;166</f>
        <v>116/166</v>
      </c>
      <c r="H140" s="1" t="n">
        <v>1800</v>
      </c>
      <c r="I140" s="1" t="n">
        <v>100</v>
      </c>
      <c r="J140" s="1" t="n">
        <v>80</v>
      </c>
      <c r="K140" s="1" t="s">
        <v>21</v>
      </c>
      <c r="L140" s="1" t="s">
        <v>49</v>
      </c>
      <c r="M140" s="1" t="n">
        <v>2014</v>
      </c>
      <c r="N140" s="1" t="n">
        <v>50.1153858083655</v>
      </c>
      <c r="O140" s="1" t="n">
        <v>-112.850767061401</v>
      </c>
      <c r="Q140" s="1" t="s">
        <v>50</v>
      </c>
      <c r="R140" s="1" t="s">
        <v>24</v>
      </c>
    </row>
    <row r="141" customFormat="false" ht="15" hidden="false" customHeight="false" outlineLevel="0" collapsed="false">
      <c r="A141" s="1" t="s">
        <v>18</v>
      </c>
      <c r="B141" s="1" t="s">
        <v>18</v>
      </c>
      <c r="C141" s="1" t="s">
        <v>47</v>
      </c>
      <c r="D141" s="1" t="n">
        <v>298.8</v>
      </c>
      <c r="E141" s="1" t="s">
        <v>166</v>
      </c>
      <c r="F141" s="1" t="n">
        <v>117</v>
      </c>
      <c r="G141" s="1" t="str">
        <f aca="false">F141&amp;"/"&amp;166</f>
        <v>117/166</v>
      </c>
      <c r="H141" s="1" t="n">
        <v>1800</v>
      </c>
      <c r="I141" s="1" t="n">
        <v>100</v>
      </c>
      <c r="J141" s="1" t="n">
        <v>80</v>
      </c>
      <c r="K141" s="1" t="s">
        <v>21</v>
      </c>
      <c r="L141" s="1" t="s">
        <v>49</v>
      </c>
      <c r="M141" s="1" t="n">
        <v>2014</v>
      </c>
      <c r="N141" s="1" t="n">
        <v>50.1129337891079</v>
      </c>
      <c r="O141" s="1" t="n">
        <v>-112.847350222883</v>
      </c>
      <c r="Q141" s="1" t="s">
        <v>50</v>
      </c>
      <c r="R141" s="1" t="s">
        <v>24</v>
      </c>
    </row>
    <row r="142" customFormat="false" ht="15" hidden="false" customHeight="false" outlineLevel="0" collapsed="false">
      <c r="A142" s="1" t="s">
        <v>18</v>
      </c>
      <c r="B142" s="1" t="s">
        <v>18</v>
      </c>
      <c r="C142" s="1" t="s">
        <v>47</v>
      </c>
      <c r="D142" s="1" t="n">
        <v>298.8</v>
      </c>
      <c r="E142" s="1" t="s">
        <v>167</v>
      </c>
      <c r="F142" s="1" t="n">
        <v>118</v>
      </c>
      <c r="G142" s="1" t="str">
        <f aca="false">F142&amp;"/"&amp;166</f>
        <v>118/166</v>
      </c>
      <c r="H142" s="1" t="n">
        <v>1800</v>
      </c>
      <c r="I142" s="1" t="n">
        <v>100</v>
      </c>
      <c r="J142" s="1" t="n">
        <v>80</v>
      </c>
      <c r="K142" s="1" t="s">
        <v>21</v>
      </c>
      <c r="L142" s="1" t="s">
        <v>49</v>
      </c>
      <c r="M142" s="1" t="n">
        <v>2014</v>
      </c>
      <c r="N142" s="1" t="n">
        <v>50.1104545529342</v>
      </c>
      <c r="O142" s="1" t="n">
        <v>-112.842835439425</v>
      </c>
      <c r="Q142" s="1" t="s">
        <v>50</v>
      </c>
      <c r="R142" s="1" t="s">
        <v>24</v>
      </c>
    </row>
    <row r="143" customFormat="false" ht="15" hidden="false" customHeight="false" outlineLevel="0" collapsed="false">
      <c r="A143" s="1" t="s">
        <v>18</v>
      </c>
      <c r="B143" s="1" t="s">
        <v>18</v>
      </c>
      <c r="C143" s="1" t="s">
        <v>47</v>
      </c>
      <c r="D143" s="1" t="n">
        <v>298.8</v>
      </c>
      <c r="E143" s="1" t="s">
        <v>168</v>
      </c>
      <c r="F143" s="1" t="n">
        <v>119</v>
      </c>
      <c r="G143" s="1" t="str">
        <f aca="false">F143&amp;"/"&amp;166</f>
        <v>119/166</v>
      </c>
      <c r="H143" s="1" t="n">
        <v>1800</v>
      </c>
      <c r="I143" s="1" t="n">
        <v>100</v>
      </c>
      <c r="J143" s="1" t="n">
        <v>80</v>
      </c>
      <c r="K143" s="1" t="s">
        <v>21</v>
      </c>
      <c r="L143" s="1" t="s">
        <v>49</v>
      </c>
      <c r="M143" s="1" t="n">
        <v>2014</v>
      </c>
      <c r="N143" s="1" t="n">
        <v>50.1079099274691</v>
      </c>
      <c r="O143" s="1" t="n">
        <v>-112.83877276252</v>
      </c>
      <c r="Q143" s="1" t="s">
        <v>50</v>
      </c>
      <c r="R143" s="1" t="s">
        <v>24</v>
      </c>
    </row>
    <row r="144" customFormat="false" ht="15" hidden="false" customHeight="false" outlineLevel="0" collapsed="false">
      <c r="A144" s="1" t="s">
        <v>18</v>
      </c>
      <c r="B144" s="1" t="s">
        <v>18</v>
      </c>
      <c r="C144" s="1" t="s">
        <v>47</v>
      </c>
      <c r="D144" s="1" t="n">
        <v>298.8</v>
      </c>
      <c r="E144" s="1" t="s">
        <v>169</v>
      </c>
      <c r="F144" s="1" t="n">
        <v>120</v>
      </c>
      <c r="G144" s="1" t="str">
        <f aca="false">F144&amp;"/"&amp;166</f>
        <v>120/166</v>
      </c>
      <c r="H144" s="1" t="n">
        <v>1800</v>
      </c>
      <c r="I144" s="1" t="n">
        <v>100</v>
      </c>
      <c r="J144" s="1" t="n">
        <v>80</v>
      </c>
      <c r="K144" s="1" t="s">
        <v>21</v>
      </c>
      <c r="L144" s="1" t="s">
        <v>49</v>
      </c>
      <c r="M144" s="1" t="n">
        <v>2014</v>
      </c>
      <c r="N144" s="1" t="n">
        <v>50.1040118526451</v>
      </c>
      <c r="O144" s="1" t="n">
        <v>-112.832438305126</v>
      </c>
      <c r="Q144" s="1" t="s">
        <v>50</v>
      </c>
      <c r="R144" s="1" t="s">
        <v>24</v>
      </c>
    </row>
    <row r="145" customFormat="false" ht="15" hidden="false" customHeight="false" outlineLevel="0" collapsed="false">
      <c r="A145" s="1" t="s">
        <v>18</v>
      </c>
      <c r="B145" s="1" t="s">
        <v>18</v>
      </c>
      <c r="C145" s="1" t="s">
        <v>47</v>
      </c>
      <c r="D145" s="1" t="n">
        <v>298.8</v>
      </c>
      <c r="E145" s="1" t="s">
        <v>170</v>
      </c>
      <c r="F145" s="1" t="n">
        <v>121</v>
      </c>
      <c r="G145" s="1" t="str">
        <f aca="false">F145&amp;"/"&amp;166</f>
        <v>121/166</v>
      </c>
      <c r="H145" s="1" t="n">
        <v>1800</v>
      </c>
      <c r="I145" s="1" t="n">
        <v>100</v>
      </c>
      <c r="J145" s="1" t="n">
        <v>80</v>
      </c>
      <c r="K145" s="1" t="s">
        <v>21</v>
      </c>
      <c r="L145" s="1" t="s">
        <v>49</v>
      </c>
      <c r="M145" s="1" t="n">
        <v>2014</v>
      </c>
      <c r="N145" s="1" t="n">
        <v>50.1028442486124</v>
      </c>
      <c r="O145" s="1" t="n">
        <v>-112.81940959683</v>
      </c>
      <c r="Q145" s="1" t="s">
        <v>50</v>
      </c>
      <c r="R145" s="1" t="s">
        <v>24</v>
      </c>
    </row>
    <row r="146" customFormat="false" ht="15" hidden="false" customHeight="false" outlineLevel="0" collapsed="false">
      <c r="A146" s="1" t="s">
        <v>18</v>
      </c>
      <c r="B146" s="1" t="s">
        <v>18</v>
      </c>
      <c r="C146" s="1" t="s">
        <v>47</v>
      </c>
      <c r="D146" s="1" t="n">
        <v>298.8</v>
      </c>
      <c r="E146" s="1" t="s">
        <v>171</v>
      </c>
      <c r="F146" s="1" t="n">
        <v>122</v>
      </c>
      <c r="G146" s="1" t="str">
        <f aca="false">F146&amp;"/"&amp;166</f>
        <v>122/166</v>
      </c>
      <c r="H146" s="1" t="n">
        <v>1800</v>
      </c>
      <c r="I146" s="1" t="n">
        <v>100</v>
      </c>
      <c r="J146" s="1" t="n">
        <v>80</v>
      </c>
      <c r="K146" s="1" t="s">
        <v>21</v>
      </c>
      <c r="L146" s="1" t="s">
        <v>49</v>
      </c>
      <c r="M146" s="1" t="n">
        <v>2014</v>
      </c>
      <c r="N146" s="1" t="n">
        <v>50.0999830240074</v>
      </c>
      <c r="O146" s="1" t="n">
        <v>-112.815818135677</v>
      </c>
      <c r="Q146" s="1" t="s">
        <v>50</v>
      </c>
      <c r="R146" s="1" t="s">
        <v>24</v>
      </c>
    </row>
    <row r="147" customFormat="false" ht="15" hidden="false" customHeight="false" outlineLevel="0" collapsed="false">
      <c r="A147" s="1" t="s">
        <v>18</v>
      </c>
      <c r="B147" s="1" t="s">
        <v>18</v>
      </c>
      <c r="C147" s="1" t="s">
        <v>47</v>
      </c>
      <c r="D147" s="1" t="n">
        <v>298.8</v>
      </c>
      <c r="E147" s="1" t="s">
        <v>172</v>
      </c>
      <c r="F147" s="1" t="n">
        <v>123</v>
      </c>
      <c r="G147" s="1" t="str">
        <f aca="false">F147&amp;"/"&amp;166</f>
        <v>123/166</v>
      </c>
      <c r="H147" s="1" t="n">
        <v>1800</v>
      </c>
      <c r="I147" s="1" t="n">
        <v>100</v>
      </c>
      <c r="J147" s="1" t="n">
        <v>80</v>
      </c>
      <c r="K147" s="1" t="s">
        <v>21</v>
      </c>
      <c r="L147" s="1" t="s">
        <v>49</v>
      </c>
      <c r="M147" s="1" t="n">
        <v>2014</v>
      </c>
      <c r="N147" s="1" t="n">
        <v>50.2033897170868</v>
      </c>
      <c r="O147" s="1" t="n">
        <v>-112.875315135194</v>
      </c>
      <c r="Q147" s="1" t="s">
        <v>50</v>
      </c>
      <c r="R147" s="1" t="s">
        <v>24</v>
      </c>
    </row>
    <row r="148" customFormat="false" ht="15" hidden="false" customHeight="false" outlineLevel="0" collapsed="false">
      <c r="A148" s="1" t="s">
        <v>18</v>
      </c>
      <c r="B148" s="1" t="s">
        <v>18</v>
      </c>
      <c r="C148" s="1" t="s">
        <v>47</v>
      </c>
      <c r="D148" s="1" t="n">
        <v>298.8</v>
      </c>
      <c r="E148" s="1" t="s">
        <v>173</v>
      </c>
      <c r="F148" s="1" t="n">
        <v>124</v>
      </c>
      <c r="G148" s="1" t="str">
        <f aca="false">F148&amp;"/"&amp;166</f>
        <v>124/166</v>
      </c>
      <c r="H148" s="1" t="n">
        <v>1800</v>
      </c>
      <c r="I148" s="1" t="n">
        <v>100</v>
      </c>
      <c r="J148" s="1" t="n">
        <v>80</v>
      </c>
      <c r="K148" s="1" t="s">
        <v>21</v>
      </c>
      <c r="L148" s="1" t="s">
        <v>49</v>
      </c>
      <c r="M148" s="1" t="n">
        <v>2014</v>
      </c>
      <c r="N148" s="1" t="n">
        <v>50.1990183255337</v>
      </c>
      <c r="O148" s="1" t="n">
        <v>-112.873487535746</v>
      </c>
      <c r="Q148" s="1" t="s">
        <v>50</v>
      </c>
      <c r="R148" s="1" t="s">
        <v>24</v>
      </c>
    </row>
    <row r="149" customFormat="false" ht="15" hidden="false" customHeight="false" outlineLevel="0" collapsed="false">
      <c r="A149" s="1" t="s">
        <v>18</v>
      </c>
      <c r="B149" s="1" t="s">
        <v>18</v>
      </c>
      <c r="C149" s="1" t="s">
        <v>47</v>
      </c>
      <c r="D149" s="1" t="n">
        <v>298.8</v>
      </c>
      <c r="E149" s="1" t="s">
        <v>174</v>
      </c>
      <c r="F149" s="1" t="n">
        <v>125</v>
      </c>
      <c r="G149" s="1" t="str">
        <f aca="false">F149&amp;"/"&amp;166</f>
        <v>125/166</v>
      </c>
      <c r="H149" s="1" t="n">
        <v>1800</v>
      </c>
      <c r="I149" s="1" t="n">
        <v>100</v>
      </c>
      <c r="J149" s="1" t="n">
        <v>80</v>
      </c>
      <c r="K149" s="1" t="s">
        <v>21</v>
      </c>
      <c r="L149" s="1" t="s">
        <v>49</v>
      </c>
      <c r="M149" s="1" t="n">
        <v>2014</v>
      </c>
      <c r="N149" s="1" t="n">
        <v>50.1948059981683</v>
      </c>
      <c r="O149" s="1" t="n">
        <v>-112.874659771971</v>
      </c>
      <c r="Q149" s="1" t="s">
        <v>50</v>
      </c>
      <c r="R149" s="1" t="s">
        <v>24</v>
      </c>
    </row>
    <row r="150" customFormat="false" ht="15" hidden="false" customHeight="false" outlineLevel="0" collapsed="false">
      <c r="A150" s="1" t="s">
        <v>18</v>
      </c>
      <c r="B150" s="1" t="s">
        <v>18</v>
      </c>
      <c r="C150" s="1" t="s">
        <v>47</v>
      </c>
      <c r="D150" s="1" t="n">
        <v>298.8</v>
      </c>
      <c r="E150" s="1" t="s">
        <v>175</v>
      </c>
      <c r="F150" s="1" t="n">
        <v>126</v>
      </c>
      <c r="G150" s="1" t="str">
        <f aca="false">F150&amp;"/"&amp;166</f>
        <v>126/166</v>
      </c>
      <c r="H150" s="1" t="n">
        <v>1800</v>
      </c>
      <c r="I150" s="1" t="n">
        <v>100</v>
      </c>
      <c r="J150" s="1" t="n">
        <v>80</v>
      </c>
      <c r="K150" s="1" t="s">
        <v>21</v>
      </c>
      <c r="L150" s="1" t="s">
        <v>49</v>
      </c>
      <c r="M150" s="1" t="n">
        <v>2014</v>
      </c>
      <c r="N150" s="1" t="n">
        <v>50.1912429980336</v>
      </c>
      <c r="O150" s="1" t="n">
        <v>-112.873514785137</v>
      </c>
      <c r="Q150" s="1" t="s">
        <v>50</v>
      </c>
      <c r="R150" s="1" t="s">
        <v>24</v>
      </c>
    </row>
    <row r="151" customFormat="false" ht="15" hidden="false" customHeight="false" outlineLevel="0" collapsed="false">
      <c r="A151" s="1" t="s">
        <v>18</v>
      </c>
      <c r="B151" s="1" t="s">
        <v>18</v>
      </c>
      <c r="C151" s="1" t="s">
        <v>47</v>
      </c>
      <c r="D151" s="1" t="n">
        <v>298.8</v>
      </c>
      <c r="E151" s="1" t="s">
        <v>176</v>
      </c>
      <c r="F151" s="1" t="n">
        <v>127</v>
      </c>
      <c r="G151" s="1" t="str">
        <f aca="false">F151&amp;"/"&amp;166</f>
        <v>127/166</v>
      </c>
      <c r="H151" s="1" t="n">
        <v>1800</v>
      </c>
      <c r="I151" s="1" t="n">
        <v>100</v>
      </c>
      <c r="J151" s="1" t="n">
        <v>80</v>
      </c>
      <c r="K151" s="1" t="s">
        <v>21</v>
      </c>
      <c r="L151" s="1" t="s">
        <v>49</v>
      </c>
      <c r="M151" s="1" t="n">
        <v>2014</v>
      </c>
      <c r="N151" s="1" t="n">
        <v>50.1873214492629</v>
      </c>
      <c r="O151" s="1" t="n">
        <v>-112.872429067951</v>
      </c>
      <c r="Q151" s="1" t="s">
        <v>50</v>
      </c>
      <c r="R151" s="1" t="s">
        <v>24</v>
      </c>
    </row>
    <row r="152" customFormat="false" ht="15" hidden="false" customHeight="false" outlineLevel="0" collapsed="false">
      <c r="A152" s="1" t="s">
        <v>18</v>
      </c>
      <c r="B152" s="1" t="s">
        <v>18</v>
      </c>
      <c r="C152" s="1" t="s">
        <v>47</v>
      </c>
      <c r="D152" s="1" t="n">
        <v>298.8</v>
      </c>
      <c r="E152" s="1" t="s">
        <v>177</v>
      </c>
      <c r="F152" s="1" t="n">
        <v>128</v>
      </c>
      <c r="G152" s="1" t="str">
        <f aca="false">F152&amp;"/"&amp;166</f>
        <v>128/166</v>
      </c>
      <c r="H152" s="1" t="n">
        <v>1800</v>
      </c>
      <c r="I152" s="1" t="n">
        <v>100</v>
      </c>
      <c r="J152" s="1" t="n">
        <v>80</v>
      </c>
      <c r="K152" s="1" t="s">
        <v>21</v>
      </c>
      <c r="L152" s="1" t="s">
        <v>49</v>
      </c>
      <c r="M152" s="1" t="n">
        <v>2014</v>
      </c>
      <c r="N152" s="1" t="n">
        <v>50.1839321973149</v>
      </c>
      <c r="O152" s="1" t="n">
        <v>-112.868427590889</v>
      </c>
      <c r="Q152" s="1" t="s">
        <v>50</v>
      </c>
      <c r="R152" s="1" t="s">
        <v>24</v>
      </c>
    </row>
    <row r="153" customFormat="false" ht="15" hidden="false" customHeight="false" outlineLevel="0" collapsed="false">
      <c r="A153" s="1" t="s">
        <v>18</v>
      </c>
      <c r="B153" s="1" t="s">
        <v>18</v>
      </c>
      <c r="C153" s="1" t="s">
        <v>47</v>
      </c>
      <c r="D153" s="1" t="n">
        <v>298.8</v>
      </c>
      <c r="E153" s="1" t="s">
        <v>178</v>
      </c>
      <c r="F153" s="1" t="n">
        <v>129</v>
      </c>
      <c r="G153" s="1" t="str">
        <f aca="false">F153&amp;"/"&amp;166</f>
        <v>129/166</v>
      </c>
      <c r="H153" s="1" t="n">
        <v>1800</v>
      </c>
      <c r="I153" s="1" t="n">
        <v>100</v>
      </c>
      <c r="J153" s="1" t="n">
        <v>80</v>
      </c>
      <c r="K153" s="1" t="s">
        <v>21</v>
      </c>
      <c r="L153" s="1" t="s">
        <v>49</v>
      </c>
      <c r="M153" s="1" t="n">
        <v>2014</v>
      </c>
      <c r="N153" s="1" t="n">
        <v>50.1816180659683</v>
      </c>
      <c r="O153" s="1" t="n">
        <v>-112.863671953028</v>
      </c>
      <c r="Q153" s="1" t="s">
        <v>50</v>
      </c>
      <c r="R153" s="1" t="s">
        <v>24</v>
      </c>
    </row>
    <row r="154" customFormat="false" ht="15" hidden="false" customHeight="false" outlineLevel="0" collapsed="false">
      <c r="A154" s="1" t="s">
        <v>18</v>
      </c>
      <c r="B154" s="1" t="s">
        <v>18</v>
      </c>
      <c r="C154" s="1" t="s">
        <v>47</v>
      </c>
      <c r="D154" s="1" t="n">
        <v>298.8</v>
      </c>
      <c r="E154" s="1" t="s">
        <v>179</v>
      </c>
      <c r="F154" s="1" t="n">
        <v>130</v>
      </c>
      <c r="G154" s="1" t="str">
        <f aca="false">F154&amp;"/"&amp;166</f>
        <v>130/166</v>
      </c>
      <c r="H154" s="1" t="n">
        <v>1800</v>
      </c>
      <c r="I154" s="1" t="n">
        <v>100</v>
      </c>
      <c r="J154" s="1" t="n">
        <v>80</v>
      </c>
      <c r="K154" s="1" t="s">
        <v>21</v>
      </c>
      <c r="L154" s="1" t="s">
        <v>49</v>
      </c>
      <c r="M154" s="1" t="n">
        <v>2014</v>
      </c>
      <c r="N154" s="1" t="n">
        <v>50.178597938033</v>
      </c>
      <c r="O154" s="1" t="n">
        <v>-112.859921786576</v>
      </c>
      <c r="Q154" s="1" t="s">
        <v>50</v>
      </c>
      <c r="R154" s="1" t="s">
        <v>24</v>
      </c>
    </row>
    <row r="155" customFormat="false" ht="15" hidden="false" customHeight="false" outlineLevel="0" collapsed="false">
      <c r="A155" s="1" t="s">
        <v>18</v>
      </c>
      <c r="B155" s="1" t="s">
        <v>18</v>
      </c>
      <c r="C155" s="1" t="s">
        <v>47</v>
      </c>
      <c r="D155" s="1" t="n">
        <v>298.8</v>
      </c>
      <c r="E155" s="1" t="s">
        <v>180</v>
      </c>
      <c r="F155" s="1" t="n">
        <v>131</v>
      </c>
      <c r="G155" s="1" t="str">
        <f aca="false">F155&amp;"/"&amp;166</f>
        <v>131/166</v>
      </c>
      <c r="H155" s="1" t="n">
        <v>1800</v>
      </c>
      <c r="I155" s="1" t="n">
        <v>100</v>
      </c>
      <c r="J155" s="1" t="n">
        <v>80</v>
      </c>
      <c r="K155" s="1" t="s">
        <v>21</v>
      </c>
      <c r="L155" s="1" t="s">
        <v>49</v>
      </c>
      <c r="M155" s="1" t="n">
        <v>2014</v>
      </c>
      <c r="N155" s="1" t="n">
        <v>50.1753465528955</v>
      </c>
      <c r="O155" s="1" t="n">
        <v>-112.854667382048</v>
      </c>
      <c r="Q155" s="1" t="s">
        <v>50</v>
      </c>
      <c r="R155" s="1" t="s">
        <v>24</v>
      </c>
    </row>
    <row r="156" customFormat="false" ht="15" hidden="false" customHeight="false" outlineLevel="0" collapsed="false">
      <c r="A156" s="1" t="s">
        <v>18</v>
      </c>
      <c r="B156" s="1" t="s">
        <v>18</v>
      </c>
      <c r="C156" s="1" t="s">
        <v>47</v>
      </c>
      <c r="D156" s="1" t="n">
        <v>298.8</v>
      </c>
      <c r="E156" s="1" t="s">
        <v>181</v>
      </c>
      <c r="F156" s="1" t="n">
        <v>132</v>
      </c>
      <c r="G156" s="1" t="str">
        <f aca="false">F156&amp;"/"&amp;166</f>
        <v>132/166</v>
      </c>
      <c r="H156" s="1" t="n">
        <v>1800</v>
      </c>
      <c r="I156" s="1" t="n">
        <v>100</v>
      </c>
      <c r="J156" s="1" t="n">
        <v>80</v>
      </c>
      <c r="K156" s="1" t="s">
        <v>21</v>
      </c>
      <c r="L156" s="1" t="s">
        <v>49</v>
      </c>
      <c r="M156" s="1" t="n">
        <v>2014</v>
      </c>
      <c r="N156" s="1" t="n">
        <v>50.1723092253214</v>
      </c>
      <c r="O156" s="1" t="n">
        <v>-112.850484672966</v>
      </c>
      <c r="Q156" s="1" t="s">
        <v>50</v>
      </c>
      <c r="R156" s="1" t="s">
        <v>24</v>
      </c>
    </row>
    <row r="157" customFormat="false" ht="15" hidden="false" customHeight="false" outlineLevel="0" collapsed="false">
      <c r="A157" s="1" t="s">
        <v>18</v>
      </c>
      <c r="B157" s="1" t="s">
        <v>18</v>
      </c>
      <c r="C157" s="1" t="s">
        <v>47</v>
      </c>
      <c r="D157" s="1" t="n">
        <v>298.8</v>
      </c>
      <c r="E157" s="1" t="s">
        <v>182</v>
      </c>
      <c r="F157" s="1" t="n">
        <v>133</v>
      </c>
      <c r="G157" s="1" t="str">
        <f aca="false">F157&amp;"/"&amp;166</f>
        <v>133/166</v>
      </c>
      <c r="H157" s="1" t="n">
        <v>1800</v>
      </c>
      <c r="I157" s="1" t="n">
        <v>100</v>
      </c>
      <c r="J157" s="1" t="n">
        <v>80</v>
      </c>
      <c r="K157" s="1" t="s">
        <v>21</v>
      </c>
      <c r="L157" s="1" t="s">
        <v>49</v>
      </c>
      <c r="M157" s="1" t="n">
        <v>2014</v>
      </c>
      <c r="N157" s="1" t="n">
        <v>50.1689792238846</v>
      </c>
      <c r="O157" s="1" t="n">
        <v>-112.845972245182</v>
      </c>
      <c r="Q157" s="1" t="s">
        <v>50</v>
      </c>
      <c r="R157" s="1" t="s">
        <v>24</v>
      </c>
    </row>
    <row r="158" customFormat="false" ht="15" hidden="false" customHeight="false" outlineLevel="0" collapsed="false">
      <c r="A158" s="1" t="s">
        <v>18</v>
      </c>
      <c r="B158" s="1" t="s">
        <v>18</v>
      </c>
      <c r="C158" s="1" t="s">
        <v>47</v>
      </c>
      <c r="D158" s="1" t="n">
        <v>298.8</v>
      </c>
      <c r="E158" s="1" t="s">
        <v>183</v>
      </c>
      <c r="F158" s="1" t="n">
        <v>134</v>
      </c>
      <c r="G158" s="1" t="str">
        <f aca="false">F158&amp;"/"&amp;166</f>
        <v>134/166</v>
      </c>
      <c r="H158" s="1" t="n">
        <v>1800</v>
      </c>
      <c r="I158" s="1" t="n">
        <v>100</v>
      </c>
      <c r="J158" s="1" t="n">
        <v>80</v>
      </c>
      <c r="K158" s="1" t="s">
        <v>21</v>
      </c>
      <c r="L158" s="1" t="s">
        <v>49</v>
      </c>
      <c r="M158" s="1" t="n">
        <v>2014</v>
      </c>
      <c r="N158" s="1" t="n">
        <v>50.1665420869763</v>
      </c>
      <c r="O158" s="1" t="n">
        <v>-112.841569484111</v>
      </c>
      <c r="Q158" s="1" t="s">
        <v>50</v>
      </c>
      <c r="R158" s="1" t="s">
        <v>24</v>
      </c>
    </row>
    <row r="159" customFormat="false" ht="15" hidden="false" customHeight="false" outlineLevel="0" collapsed="false">
      <c r="A159" s="1" t="s">
        <v>18</v>
      </c>
      <c r="B159" s="1" t="s">
        <v>18</v>
      </c>
      <c r="C159" s="1" t="s">
        <v>47</v>
      </c>
      <c r="D159" s="1" t="n">
        <v>298.8</v>
      </c>
      <c r="E159" s="1" t="s">
        <v>184</v>
      </c>
      <c r="F159" s="1" t="n">
        <v>135</v>
      </c>
      <c r="G159" s="1" t="str">
        <f aca="false">F159&amp;"/"&amp;166</f>
        <v>135/166</v>
      </c>
      <c r="H159" s="1" t="n">
        <v>1800</v>
      </c>
      <c r="I159" s="1" t="n">
        <v>100</v>
      </c>
      <c r="J159" s="1" t="n">
        <v>80</v>
      </c>
      <c r="K159" s="1" t="s">
        <v>21</v>
      </c>
      <c r="L159" s="1" t="s">
        <v>49</v>
      </c>
      <c r="M159" s="1" t="n">
        <v>2014</v>
      </c>
      <c r="N159" s="1" t="n">
        <v>50.1629691287358</v>
      </c>
      <c r="O159" s="1" t="n">
        <v>-112.83743609218</v>
      </c>
      <c r="Q159" s="1" t="s">
        <v>50</v>
      </c>
      <c r="R159" s="1" t="s">
        <v>24</v>
      </c>
    </row>
    <row r="160" customFormat="false" ht="15" hidden="false" customHeight="false" outlineLevel="0" collapsed="false">
      <c r="A160" s="1" t="s">
        <v>18</v>
      </c>
      <c r="B160" s="1" t="s">
        <v>18</v>
      </c>
      <c r="C160" s="1" t="s">
        <v>47</v>
      </c>
      <c r="D160" s="1" t="n">
        <v>298.8</v>
      </c>
      <c r="E160" s="1" t="s">
        <v>185</v>
      </c>
      <c r="F160" s="1" t="n">
        <v>136</v>
      </c>
      <c r="G160" s="1" t="str">
        <f aca="false">F160&amp;"/"&amp;166</f>
        <v>136/166</v>
      </c>
      <c r="H160" s="1" t="n">
        <v>1800</v>
      </c>
      <c r="I160" s="1" t="n">
        <v>100</v>
      </c>
      <c r="J160" s="1" t="n">
        <v>80</v>
      </c>
      <c r="K160" s="1" t="s">
        <v>21</v>
      </c>
      <c r="L160" s="1" t="s">
        <v>49</v>
      </c>
      <c r="M160" s="1" t="n">
        <v>2014</v>
      </c>
      <c r="N160" s="1" t="n">
        <v>50.1603606045171</v>
      </c>
      <c r="O160" s="1" t="n">
        <v>-112.831848158109</v>
      </c>
      <c r="Q160" s="1" t="s">
        <v>50</v>
      </c>
      <c r="R160" s="1" t="s">
        <v>24</v>
      </c>
    </row>
    <row r="161" customFormat="false" ht="15" hidden="false" customHeight="false" outlineLevel="0" collapsed="false">
      <c r="A161" s="1" t="s">
        <v>18</v>
      </c>
      <c r="B161" s="1" t="s">
        <v>18</v>
      </c>
      <c r="C161" s="1" t="s">
        <v>47</v>
      </c>
      <c r="D161" s="1" t="n">
        <v>298.8</v>
      </c>
      <c r="E161" s="1" t="s">
        <v>186</v>
      </c>
      <c r="F161" s="1" t="n">
        <v>137</v>
      </c>
      <c r="G161" s="1" t="str">
        <f aca="false">F161&amp;"/"&amp;166</f>
        <v>137/166</v>
      </c>
      <c r="H161" s="1" t="n">
        <v>1800</v>
      </c>
      <c r="I161" s="1" t="n">
        <v>100</v>
      </c>
      <c r="J161" s="1" t="n">
        <v>80</v>
      </c>
      <c r="K161" s="1" t="s">
        <v>21</v>
      </c>
      <c r="L161" s="1" t="s">
        <v>49</v>
      </c>
      <c r="M161" s="1" t="n">
        <v>2014</v>
      </c>
      <c r="N161" s="1" t="n">
        <v>50.1572067977146</v>
      </c>
      <c r="O161" s="1" t="n">
        <v>-112.827659743472</v>
      </c>
      <c r="Q161" s="1" t="s">
        <v>50</v>
      </c>
      <c r="R161" s="1" t="s">
        <v>24</v>
      </c>
    </row>
    <row r="162" customFormat="false" ht="15" hidden="false" customHeight="false" outlineLevel="0" collapsed="false">
      <c r="A162" s="1" t="s">
        <v>18</v>
      </c>
      <c r="B162" s="1" t="s">
        <v>18</v>
      </c>
      <c r="C162" s="1" t="s">
        <v>47</v>
      </c>
      <c r="D162" s="1" t="n">
        <v>298.8</v>
      </c>
      <c r="E162" s="1" t="s">
        <v>187</v>
      </c>
      <c r="F162" s="1" t="n">
        <v>138</v>
      </c>
      <c r="G162" s="1" t="str">
        <f aca="false">F162&amp;"/"&amp;166</f>
        <v>138/166</v>
      </c>
      <c r="H162" s="1" t="n">
        <v>1800</v>
      </c>
      <c r="I162" s="1" t="n">
        <v>100</v>
      </c>
      <c r="J162" s="1" t="n">
        <v>80</v>
      </c>
      <c r="K162" s="1" t="s">
        <v>21</v>
      </c>
      <c r="L162" s="1" t="s">
        <v>49</v>
      </c>
      <c r="M162" s="1" t="n">
        <v>2014</v>
      </c>
      <c r="N162" s="1" t="n">
        <v>50.1699061833829</v>
      </c>
      <c r="O162" s="1" t="n">
        <v>-112.869765228413</v>
      </c>
      <c r="Q162" s="1" t="s">
        <v>50</v>
      </c>
      <c r="R162" s="1" t="s">
        <v>24</v>
      </c>
    </row>
    <row r="163" customFormat="false" ht="15" hidden="false" customHeight="false" outlineLevel="0" collapsed="false">
      <c r="A163" s="1" t="s">
        <v>18</v>
      </c>
      <c r="B163" s="1" t="s">
        <v>18</v>
      </c>
      <c r="C163" s="1" t="s">
        <v>47</v>
      </c>
      <c r="D163" s="1" t="n">
        <v>298.8</v>
      </c>
      <c r="E163" s="1" t="s">
        <v>188</v>
      </c>
      <c r="F163" s="1" t="n">
        <v>139</v>
      </c>
      <c r="G163" s="1" t="str">
        <f aca="false">F163&amp;"/"&amp;166</f>
        <v>139/166</v>
      </c>
      <c r="H163" s="1" t="n">
        <v>1800</v>
      </c>
      <c r="I163" s="1" t="n">
        <v>100</v>
      </c>
      <c r="J163" s="1" t="n">
        <v>80</v>
      </c>
      <c r="K163" s="1" t="s">
        <v>21</v>
      </c>
      <c r="L163" s="1" t="s">
        <v>49</v>
      </c>
      <c r="M163" s="1" t="n">
        <v>2014</v>
      </c>
      <c r="N163" s="1" t="n">
        <v>50.1671634858582</v>
      </c>
      <c r="O163" s="1" t="n">
        <v>-112.865535809818</v>
      </c>
      <c r="Q163" s="1" t="s">
        <v>50</v>
      </c>
      <c r="R163" s="1" t="s">
        <v>24</v>
      </c>
    </row>
    <row r="164" customFormat="false" ht="15" hidden="false" customHeight="false" outlineLevel="0" collapsed="false">
      <c r="A164" s="1" t="s">
        <v>18</v>
      </c>
      <c r="B164" s="1" t="s">
        <v>18</v>
      </c>
      <c r="C164" s="1" t="s">
        <v>47</v>
      </c>
      <c r="D164" s="1" t="n">
        <v>298.8</v>
      </c>
      <c r="E164" s="1" t="s">
        <v>189</v>
      </c>
      <c r="F164" s="1" t="n">
        <v>140</v>
      </c>
      <c r="G164" s="1" t="str">
        <f aca="false">F164&amp;"/"&amp;166</f>
        <v>140/166</v>
      </c>
      <c r="H164" s="1" t="n">
        <v>1800</v>
      </c>
      <c r="I164" s="1" t="n">
        <v>100</v>
      </c>
      <c r="J164" s="1" t="n">
        <v>80</v>
      </c>
      <c r="K164" s="1" t="s">
        <v>21</v>
      </c>
      <c r="L164" s="1" t="s">
        <v>49</v>
      </c>
      <c r="M164" s="1" t="n">
        <v>2014</v>
      </c>
      <c r="N164" s="1" t="n">
        <v>50.1633053835606</v>
      </c>
      <c r="O164" s="1" t="n">
        <v>-112.862872568225</v>
      </c>
      <c r="Q164" s="1" t="s">
        <v>50</v>
      </c>
      <c r="R164" s="1" t="s">
        <v>24</v>
      </c>
    </row>
    <row r="165" customFormat="false" ht="15" hidden="false" customHeight="false" outlineLevel="0" collapsed="false">
      <c r="A165" s="1" t="s">
        <v>18</v>
      </c>
      <c r="B165" s="1" t="s">
        <v>18</v>
      </c>
      <c r="C165" s="1" t="s">
        <v>47</v>
      </c>
      <c r="D165" s="1" t="n">
        <v>298.8</v>
      </c>
      <c r="E165" s="1" t="s">
        <v>190</v>
      </c>
      <c r="F165" s="1" t="n">
        <v>141</v>
      </c>
      <c r="G165" s="1" t="str">
        <f aca="false">F165&amp;"/"&amp;166</f>
        <v>141/166</v>
      </c>
      <c r="H165" s="1" t="n">
        <v>1800</v>
      </c>
      <c r="I165" s="1" t="n">
        <v>100</v>
      </c>
      <c r="J165" s="1" t="n">
        <v>80</v>
      </c>
      <c r="K165" s="1" t="s">
        <v>21</v>
      </c>
      <c r="L165" s="1" t="s">
        <v>49</v>
      </c>
      <c r="M165" s="1" t="n">
        <v>2014</v>
      </c>
      <c r="N165" s="1" t="n">
        <v>50.1607626424583</v>
      </c>
      <c r="O165" s="1" t="n">
        <v>-112.859130263297</v>
      </c>
      <c r="Q165" s="1" t="s">
        <v>50</v>
      </c>
      <c r="R165" s="1" t="s">
        <v>24</v>
      </c>
    </row>
    <row r="166" customFormat="false" ht="15" hidden="false" customHeight="false" outlineLevel="0" collapsed="false">
      <c r="A166" s="1" t="s">
        <v>18</v>
      </c>
      <c r="B166" s="1" t="s">
        <v>18</v>
      </c>
      <c r="C166" s="1" t="s">
        <v>47</v>
      </c>
      <c r="D166" s="1" t="n">
        <v>298.8</v>
      </c>
      <c r="E166" s="1" t="s">
        <v>191</v>
      </c>
      <c r="F166" s="1" t="n">
        <v>142</v>
      </c>
      <c r="G166" s="1" t="str">
        <f aca="false">F166&amp;"/"&amp;166</f>
        <v>142/166</v>
      </c>
      <c r="H166" s="1" t="n">
        <v>1800</v>
      </c>
      <c r="I166" s="1" t="n">
        <v>100</v>
      </c>
      <c r="J166" s="1" t="n">
        <v>80</v>
      </c>
      <c r="K166" s="1" t="s">
        <v>21</v>
      </c>
      <c r="L166" s="1" t="s">
        <v>49</v>
      </c>
      <c r="M166" s="1" t="n">
        <v>2014</v>
      </c>
      <c r="N166" s="1" t="n">
        <v>50.1584863732944</v>
      </c>
      <c r="O166" s="1" t="n">
        <v>-112.854872048714</v>
      </c>
      <c r="Q166" s="1" t="s">
        <v>50</v>
      </c>
      <c r="R166" s="1" t="s">
        <v>24</v>
      </c>
    </row>
    <row r="167" customFormat="false" ht="15" hidden="false" customHeight="false" outlineLevel="0" collapsed="false">
      <c r="A167" s="1" t="s">
        <v>18</v>
      </c>
      <c r="B167" s="1" t="s">
        <v>18</v>
      </c>
      <c r="C167" s="1" t="s">
        <v>47</v>
      </c>
      <c r="D167" s="1" t="n">
        <v>298.8</v>
      </c>
      <c r="E167" s="1" t="s">
        <v>192</v>
      </c>
      <c r="F167" s="1" t="n">
        <v>143</v>
      </c>
      <c r="G167" s="1" t="str">
        <f aca="false">F167&amp;"/"&amp;166</f>
        <v>143/166</v>
      </c>
      <c r="H167" s="1" t="n">
        <v>1800</v>
      </c>
      <c r="I167" s="1" t="n">
        <v>100</v>
      </c>
      <c r="J167" s="1" t="n">
        <v>80</v>
      </c>
      <c r="K167" s="1" t="s">
        <v>21</v>
      </c>
      <c r="L167" s="1" t="s">
        <v>49</v>
      </c>
      <c r="M167" s="1" t="n">
        <v>2014</v>
      </c>
      <c r="N167" s="1" t="n">
        <v>50.1559419187567</v>
      </c>
      <c r="O167" s="1" t="n">
        <v>-112.850910653269</v>
      </c>
      <c r="Q167" s="1" t="s">
        <v>50</v>
      </c>
      <c r="R167" s="1" t="s">
        <v>24</v>
      </c>
    </row>
    <row r="168" customFormat="false" ht="15" hidden="false" customHeight="false" outlineLevel="0" collapsed="false">
      <c r="A168" s="1" t="s">
        <v>18</v>
      </c>
      <c r="B168" s="1" t="s">
        <v>18</v>
      </c>
      <c r="C168" s="1" t="s">
        <v>47</v>
      </c>
      <c r="D168" s="1" t="n">
        <v>298.8</v>
      </c>
      <c r="E168" s="1" t="s">
        <v>193</v>
      </c>
      <c r="F168" s="1" t="n">
        <v>144</v>
      </c>
      <c r="G168" s="1" t="str">
        <f aca="false">F168&amp;"/"&amp;166</f>
        <v>144/166</v>
      </c>
      <c r="H168" s="1" t="n">
        <v>1800</v>
      </c>
      <c r="I168" s="1" t="n">
        <v>100</v>
      </c>
      <c r="J168" s="1" t="n">
        <v>80</v>
      </c>
      <c r="K168" s="1" t="s">
        <v>21</v>
      </c>
      <c r="L168" s="1" t="s">
        <v>49</v>
      </c>
      <c r="M168" s="1" t="n">
        <v>2014</v>
      </c>
      <c r="N168" s="1" t="n">
        <v>50.1531111246524</v>
      </c>
      <c r="O168" s="1" t="n">
        <v>-112.846747913265</v>
      </c>
      <c r="Q168" s="1" t="s">
        <v>50</v>
      </c>
      <c r="R168" s="1" t="s">
        <v>24</v>
      </c>
    </row>
    <row r="169" customFormat="false" ht="15" hidden="false" customHeight="false" outlineLevel="0" collapsed="false">
      <c r="A169" s="1" t="s">
        <v>18</v>
      </c>
      <c r="B169" s="1" t="s">
        <v>18</v>
      </c>
      <c r="C169" s="1" t="s">
        <v>47</v>
      </c>
      <c r="D169" s="1" t="n">
        <v>298.8</v>
      </c>
      <c r="E169" s="1" t="s">
        <v>194</v>
      </c>
      <c r="F169" s="1" t="n">
        <v>145</v>
      </c>
      <c r="G169" s="1" t="str">
        <f aca="false">F169&amp;"/"&amp;166</f>
        <v>145/166</v>
      </c>
      <c r="H169" s="1" t="n">
        <v>1800</v>
      </c>
      <c r="I169" s="1" t="n">
        <v>100</v>
      </c>
      <c r="J169" s="1" t="n">
        <v>80</v>
      </c>
      <c r="K169" s="1" t="s">
        <v>21</v>
      </c>
      <c r="L169" s="1" t="s">
        <v>49</v>
      </c>
      <c r="M169" s="1" t="n">
        <v>2014</v>
      </c>
      <c r="N169" s="1" t="n">
        <v>50.1509506892765</v>
      </c>
      <c r="O169" s="1" t="n">
        <v>-112.842652960643</v>
      </c>
      <c r="Q169" s="1" t="s">
        <v>50</v>
      </c>
      <c r="R169" s="1" t="s">
        <v>24</v>
      </c>
    </row>
    <row r="170" customFormat="false" ht="15" hidden="false" customHeight="false" outlineLevel="0" collapsed="false">
      <c r="A170" s="1" t="s">
        <v>18</v>
      </c>
      <c r="B170" s="1" t="s">
        <v>18</v>
      </c>
      <c r="C170" s="1" t="s">
        <v>47</v>
      </c>
      <c r="D170" s="1" t="n">
        <v>298.8</v>
      </c>
      <c r="E170" s="1" t="s">
        <v>195</v>
      </c>
      <c r="F170" s="1" t="n">
        <v>146</v>
      </c>
      <c r="G170" s="1" t="str">
        <f aca="false">F170&amp;"/"&amp;166</f>
        <v>146/166</v>
      </c>
      <c r="H170" s="1" t="n">
        <v>1800</v>
      </c>
      <c r="I170" s="1" t="n">
        <v>100</v>
      </c>
      <c r="J170" s="1" t="n">
        <v>80</v>
      </c>
      <c r="K170" s="1" t="s">
        <v>21</v>
      </c>
      <c r="L170" s="1" t="s">
        <v>49</v>
      </c>
      <c r="M170" s="1" t="n">
        <v>2014</v>
      </c>
      <c r="N170" s="1" t="n">
        <v>50.1326716677124</v>
      </c>
      <c r="O170" s="1" t="n">
        <v>-112.818517671919</v>
      </c>
      <c r="Q170" s="1" t="s">
        <v>50</v>
      </c>
      <c r="R170" s="1" t="s">
        <v>24</v>
      </c>
    </row>
    <row r="171" customFormat="false" ht="15" hidden="false" customHeight="false" outlineLevel="0" collapsed="false">
      <c r="A171" s="1" t="s">
        <v>18</v>
      </c>
      <c r="B171" s="1" t="s">
        <v>18</v>
      </c>
      <c r="C171" s="1" t="s">
        <v>47</v>
      </c>
      <c r="D171" s="1" t="n">
        <v>298.8</v>
      </c>
      <c r="E171" s="1" t="s">
        <v>196</v>
      </c>
      <c r="F171" s="1" t="n">
        <v>147</v>
      </c>
      <c r="G171" s="1" t="str">
        <f aca="false">F171&amp;"/"&amp;166</f>
        <v>147/166</v>
      </c>
      <c r="H171" s="1" t="n">
        <v>1800</v>
      </c>
      <c r="I171" s="1" t="n">
        <v>100</v>
      </c>
      <c r="J171" s="1" t="n">
        <v>80</v>
      </c>
      <c r="K171" s="1" t="s">
        <v>21</v>
      </c>
      <c r="L171" s="1" t="s">
        <v>49</v>
      </c>
      <c r="M171" s="1" t="n">
        <v>2014</v>
      </c>
      <c r="N171" s="1" t="n">
        <v>50.1418724319816</v>
      </c>
      <c r="O171" s="1" t="n">
        <v>-112.805549361777</v>
      </c>
      <c r="Q171" s="1" t="s">
        <v>50</v>
      </c>
      <c r="R171" s="1" t="s">
        <v>24</v>
      </c>
    </row>
    <row r="172" customFormat="false" ht="15" hidden="false" customHeight="false" outlineLevel="0" collapsed="false">
      <c r="A172" s="1" t="s">
        <v>18</v>
      </c>
      <c r="B172" s="1" t="s">
        <v>18</v>
      </c>
      <c r="C172" s="1" t="s">
        <v>47</v>
      </c>
      <c r="D172" s="1" t="n">
        <v>298.8</v>
      </c>
      <c r="E172" s="1" t="s">
        <v>197</v>
      </c>
      <c r="F172" s="1" t="n">
        <v>148</v>
      </c>
      <c r="G172" s="1" t="str">
        <f aca="false">F172&amp;"/"&amp;166</f>
        <v>148/166</v>
      </c>
      <c r="H172" s="1" t="n">
        <v>1800</v>
      </c>
      <c r="I172" s="1" t="n">
        <v>100</v>
      </c>
      <c r="J172" s="1" t="n">
        <v>80</v>
      </c>
      <c r="K172" s="1" t="s">
        <v>21</v>
      </c>
      <c r="L172" s="1" t="s">
        <v>49</v>
      </c>
      <c r="M172" s="1" t="n">
        <v>2014</v>
      </c>
      <c r="N172" s="1" t="n">
        <v>50.1398098849211</v>
      </c>
      <c r="O172" s="1" t="n">
        <v>-112.798683232219</v>
      </c>
      <c r="Q172" s="1" t="s">
        <v>50</v>
      </c>
      <c r="R172" s="1" t="s">
        <v>24</v>
      </c>
    </row>
    <row r="173" customFormat="false" ht="15" hidden="false" customHeight="false" outlineLevel="0" collapsed="false">
      <c r="A173" s="1" t="s">
        <v>18</v>
      </c>
      <c r="B173" s="1" t="s">
        <v>18</v>
      </c>
      <c r="C173" s="1" t="s">
        <v>47</v>
      </c>
      <c r="D173" s="1" t="n">
        <v>298.8</v>
      </c>
      <c r="E173" s="1" t="s">
        <v>198</v>
      </c>
      <c r="F173" s="1" t="n">
        <v>149</v>
      </c>
      <c r="G173" s="1" t="str">
        <f aca="false">F173&amp;"/"&amp;166</f>
        <v>149/166</v>
      </c>
      <c r="H173" s="1" t="n">
        <v>1800</v>
      </c>
      <c r="I173" s="1" t="n">
        <v>100</v>
      </c>
      <c r="J173" s="1" t="n">
        <v>80</v>
      </c>
      <c r="K173" s="1" t="s">
        <v>21</v>
      </c>
      <c r="L173" s="1" t="s">
        <v>49</v>
      </c>
      <c r="M173" s="1" t="n">
        <v>2014</v>
      </c>
      <c r="N173" s="1" t="n">
        <v>50.1908820225439</v>
      </c>
      <c r="O173" s="1" t="n">
        <v>-112.84928435528</v>
      </c>
      <c r="Q173" s="1" t="s">
        <v>50</v>
      </c>
      <c r="R173" s="1" t="s">
        <v>24</v>
      </c>
    </row>
    <row r="174" customFormat="false" ht="15" hidden="false" customHeight="false" outlineLevel="0" collapsed="false">
      <c r="A174" s="1" t="s">
        <v>18</v>
      </c>
      <c r="B174" s="1" t="s">
        <v>18</v>
      </c>
      <c r="C174" s="1" t="s">
        <v>47</v>
      </c>
      <c r="D174" s="1" t="n">
        <v>298.8</v>
      </c>
      <c r="E174" s="1" t="s">
        <v>199</v>
      </c>
      <c r="F174" s="1" t="n">
        <v>150</v>
      </c>
      <c r="G174" s="1" t="str">
        <f aca="false">F174&amp;"/"&amp;166</f>
        <v>150/166</v>
      </c>
      <c r="H174" s="1" t="n">
        <v>1800</v>
      </c>
      <c r="I174" s="1" t="n">
        <v>100</v>
      </c>
      <c r="J174" s="1" t="n">
        <v>80</v>
      </c>
      <c r="K174" s="1" t="s">
        <v>21</v>
      </c>
      <c r="L174" s="1" t="s">
        <v>49</v>
      </c>
      <c r="M174" s="1" t="n">
        <v>2014</v>
      </c>
      <c r="N174" s="1" t="n">
        <v>50.1885564491573</v>
      </c>
      <c r="O174" s="1" t="n">
        <v>-112.845885653154</v>
      </c>
      <c r="Q174" s="1" t="s">
        <v>50</v>
      </c>
      <c r="R174" s="1" t="s">
        <v>24</v>
      </c>
    </row>
    <row r="175" customFormat="false" ht="15" hidden="false" customHeight="false" outlineLevel="0" collapsed="false">
      <c r="A175" s="1" t="s">
        <v>18</v>
      </c>
      <c r="B175" s="1" t="s">
        <v>18</v>
      </c>
      <c r="C175" s="1" t="s">
        <v>47</v>
      </c>
      <c r="D175" s="1" t="n">
        <v>298.8</v>
      </c>
      <c r="E175" s="1" t="s">
        <v>200</v>
      </c>
      <c r="F175" s="1" t="n">
        <v>151</v>
      </c>
      <c r="G175" s="1" t="str">
        <f aca="false">F175&amp;"/"&amp;166</f>
        <v>151/166</v>
      </c>
      <c r="H175" s="1" t="n">
        <v>1800</v>
      </c>
      <c r="I175" s="1" t="n">
        <v>100</v>
      </c>
      <c r="J175" s="1" t="n">
        <v>80</v>
      </c>
      <c r="K175" s="1" t="s">
        <v>21</v>
      </c>
      <c r="L175" s="1" t="s">
        <v>49</v>
      </c>
      <c r="M175" s="1" t="n">
        <v>2014</v>
      </c>
      <c r="N175" s="1" t="n">
        <v>50.187070318103</v>
      </c>
      <c r="O175" s="1" t="n">
        <v>-112.840890449526</v>
      </c>
      <c r="Q175" s="1" t="s">
        <v>50</v>
      </c>
      <c r="R175" s="1" t="s">
        <v>24</v>
      </c>
    </row>
    <row r="176" customFormat="false" ht="15" hidden="false" customHeight="false" outlineLevel="0" collapsed="false">
      <c r="A176" s="1" t="s">
        <v>18</v>
      </c>
      <c r="B176" s="1" t="s">
        <v>18</v>
      </c>
      <c r="C176" s="1" t="s">
        <v>47</v>
      </c>
      <c r="D176" s="1" t="n">
        <v>298.8</v>
      </c>
      <c r="E176" s="1" t="s">
        <v>201</v>
      </c>
      <c r="F176" s="1" t="n">
        <v>152</v>
      </c>
      <c r="G176" s="1" t="str">
        <f aca="false">F176&amp;"/"&amp;166</f>
        <v>152/166</v>
      </c>
      <c r="H176" s="1" t="n">
        <v>1800</v>
      </c>
      <c r="I176" s="1" t="n">
        <v>100</v>
      </c>
      <c r="J176" s="1" t="n">
        <v>80</v>
      </c>
      <c r="K176" s="1" t="s">
        <v>21</v>
      </c>
      <c r="L176" s="1" t="s">
        <v>49</v>
      </c>
      <c r="M176" s="1" t="n">
        <v>2014</v>
      </c>
      <c r="N176" s="1" t="n">
        <v>50.1842628154119</v>
      </c>
      <c r="O176" s="1" t="n">
        <v>-112.836102861795</v>
      </c>
      <c r="Q176" s="1" t="s">
        <v>50</v>
      </c>
      <c r="R176" s="1" t="s">
        <v>24</v>
      </c>
    </row>
    <row r="177" customFormat="false" ht="15" hidden="false" customHeight="false" outlineLevel="0" collapsed="false">
      <c r="A177" s="1" t="s">
        <v>18</v>
      </c>
      <c r="B177" s="1" t="s">
        <v>18</v>
      </c>
      <c r="C177" s="1" t="s">
        <v>47</v>
      </c>
      <c r="D177" s="1" t="n">
        <v>298.8</v>
      </c>
      <c r="E177" s="1" t="s">
        <v>202</v>
      </c>
      <c r="F177" s="1" t="n">
        <v>153</v>
      </c>
      <c r="G177" s="1" t="str">
        <f aca="false">F177&amp;"/"&amp;166</f>
        <v>153/166</v>
      </c>
      <c r="H177" s="1" t="n">
        <v>1800</v>
      </c>
      <c r="I177" s="1" t="n">
        <v>100</v>
      </c>
      <c r="J177" s="1" t="n">
        <v>80</v>
      </c>
      <c r="K177" s="1" t="s">
        <v>21</v>
      </c>
      <c r="L177" s="1" t="s">
        <v>49</v>
      </c>
      <c r="M177" s="1" t="n">
        <v>2014</v>
      </c>
      <c r="N177" s="1" t="n">
        <v>50.1769129900044</v>
      </c>
      <c r="O177" s="1" t="n">
        <v>-112.801414912398</v>
      </c>
      <c r="Q177" s="1" t="s">
        <v>50</v>
      </c>
      <c r="R177" s="1" t="s">
        <v>24</v>
      </c>
    </row>
    <row r="178" customFormat="false" ht="15" hidden="false" customHeight="false" outlineLevel="0" collapsed="false">
      <c r="A178" s="1" t="s">
        <v>18</v>
      </c>
      <c r="B178" s="1" t="s">
        <v>18</v>
      </c>
      <c r="C178" s="1" t="s">
        <v>47</v>
      </c>
      <c r="D178" s="1" t="n">
        <v>298.8</v>
      </c>
      <c r="E178" s="1" t="s">
        <v>203</v>
      </c>
      <c r="F178" s="1" t="n">
        <v>154</v>
      </c>
      <c r="G178" s="1" t="str">
        <f aca="false">F178&amp;"/"&amp;166</f>
        <v>154/166</v>
      </c>
      <c r="H178" s="1" t="n">
        <v>1800</v>
      </c>
      <c r="I178" s="1" t="n">
        <v>100</v>
      </c>
      <c r="J178" s="1" t="n">
        <v>80</v>
      </c>
      <c r="K178" s="1" t="s">
        <v>21</v>
      </c>
      <c r="L178" s="1" t="s">
        <v>49</v>
      </c>
      <c r="M178" s="1" t="n">
        <v>2014</v>
      </c>
      <c r="N178" s="1" t="n">
        <v>50.1746091715865</v>
      </c>
      <c r="O178" s="1" t="n">
        <v>-112.797184859835</v>
      </c>
      <c r="Q178" s="1" t="s">
        <v>50</v>
      </c>
      <c r="R178" s="1" t="s">
        <v>24</v>
      </c>
    </row>
    <row r="179" customFormat="false" ht="15" hidden="false" customHeight="false" outlineLevel="0" collapsed="false">
      <c r="A179" s="1" t="s">
        <v>18</v>
      </c>
      <c r="B179" s="1" t="s">
        <v>18</v>
      </c>
      <c r="C179" s="1" t="s">
        <v>47</v>
      </c>
      <c r="D179" s="1" t="n">
        <v>298.8</v>
      </c>
      <c r="E179" s="1" t="s">
        <v>204</v>
      </c>
      <c r="F179" s="1" t="n">
        <v>155</v>
      </c>
      <c r="G179" s="1" t="str">
        <f aca="false">F179&amp;"/"&amp;166</f>
        <v>155/166</v>
      </c>
      <c r="H179" s="1" t="n">
        <v>1800</v>
      </c>
      <c r="I179" s="1" t="n">
        <v>100</v>
      </c>
      <c r="J179" s="1" t="n">
        <v>80</v>
      </c>
      <c r="K179" s="1" t="s">
        <v>21</v>
      </c>
      <c r="L179" s="1" t="s">
        <v>49</v>
      </c>
      <c r="M179" s="1" t="n">
        <v>2014</v>
      </c>
      <c r="N179" s="1" t="n">
        <v>50.1723043862189</v>
      </c>
      <c r="O179" s="1" t="n">
        <v>-112.792620018714</v>
      </c>
      <c r="Q179" s="1" t="s">
        <v>50</v>
      </c>
      <c r="R179" s="1" t="s">
        <v>24</v>
      </c>
    </row>
    <row r="180" customFormat="false" ht="15" hidden="false" customHeight="false" outlineLevel="0" collapsed="false">
      <c r="A180" s="1" t="s">
        <v>18</v>
      </c>
      <c r="B180" s="1" t="s">
        <v>18</v>
      </c>
      <c r="C180" s="1" t="s">
        <v>47</v>
      </c>
      <c r="D180" s="1" t="n">
        <v>298.8</v>
      </c>
      <c r="E180" s="1" t="s">
        <v>205</v>
      </c>
      <c r="F180" s="1" t="n">
        <v>156</v>
      </c>
      <c r="G180" s="1" t="str">
        <f aca="false">F180&amp;"/"&amp;166</f>
        <v>156/166</v>
      </c>
      <c r="H180" s="1" t="n">
        <v>1800</v>
      </c>
      <c r="I180" s="1" t="n">
        <v>100</v>
      </c>
      <c r="J180" s="1" t="n">
        <v>80</v>
      </c>
      <c r="K180" s="1" t="s">
        <v>21</v>
      </c>
      <c r="L180" s="1" t="s">
        <v>49</v>
      </c>
      <c r="M180" s="1" t="n">
        <v>2014</v>
      </c>
      <c r="N180" s="1" t="n">
        <v>50.1617390753859</v>
      </c>
      <c r="O180" s="1" t="n">
        <v>-112.773873466538</v>
      </c>
      <c r="Q180" s="1" t="s">
        <v>50</v>
      </c>
      <c r="R180" s="1" t="s">
        <v>24</v>
      </c>
    </row>
    <row r="181" customFormat="false" ht="15" hidden="false" customHeight="false" outlineLevel="0" collapsed="false">
      <c r="A181" s="1" t="s">
        <v>18</v>
      </c>
      <c r="B181" s="1" t="s">
        <v>18</v>
      </c>
      <c r="C181" s="1" t="s">
        <v>47</v>
      </c>
      <c r="D181" s="1" t="n">
        <v>298.8</v>
      </c>
      <c r="E181" s="1" t="s">
        <v>206</v>
      </c>
      <c r="F181" s="1" t="n">
        <v>157</v>
      </c>
      <c r="G181" s="1" t="str">
        <f aca="false">F181&amp;"/"&amp;166</f>
        <v>157/166</v>
      </c>
      <c r="H181" s="1" t="n">
        <v>1800</v>
      </c>
      <c r="I181" s="1" t="n">
        <v>100</v>
      </c>
      <c r="J181" s="1" t="n">
        <v>80</v>
      </c>
      <c r="K181" s="1" t="s">
        <v>21</v>
      </c>
      <c r="L181" s="1" t="s">
        <v>49</v>
      </c>
      <c r="M181" s="1" t="n">
        <v>2014</v>
      </c>
      <c r="N181" s="1" t="n">
        <v>50.1578003106196</v>
      </c>
      <c r="O181" s="1" t="n">
        <v>-112.769997989802</v>
      </c>
      <c r="Q181" s="1" t="s">
        <v>50</v>
      </c>
      <c r="R181" s="1" t="s">
        <v>24</v>
      </c>
    </row>
    <row r="182" customFormat="false" ht="15" hidden="false" customHeight="false" outlineLevel="0" collapsed="false">
      <c r="A182" s="1" t="s">
        <v>18</v>
      </c>
      <c r="B182" s="1" t="s">
        <v>18</v>
      </c>
      <c r="C182" s="1" t="s">
        <v>47</v>
      </c>
      <c r="D182" s="1" t="n">
        <v>298.8</v>
      </c>
      <c r="E182" s="1" t="s">
        <v>207</v>
      </c>
      <c r="F182" s="1" t="n">
        <v>158</v>
      </c>
      <c r="G182" s="1" t="str">
        <f aca="false">F182&amp;"/"&amp;166</f>
        <v>158/166</v>
      </c>
      <c r="H182" s="1" t="n">
        <v>1800</v>
      </c>
      <c r="I182" s="1" t="n">
        <v>100</v>
      </c>
      <c r="J182" s="1" t="n">
        <v>80</v>
      </c>
      <c r="K182" s="1" t="s">
        <v>21</v>
      </c>
      <c r="L182" s="1" t="s">
        <v>49</v>
      </c>
      <c r="M182" s="1" t="n">
        <v>2014</v>
      </c>
      <c r="N182" s="1" t="n">
        <v>50.1574493309025</v>
      </c>
      <c r="O182" s="1" t="n">
        <v>-112.763998662957</v>
      </c>
      <c r="Q182" s="1" t="s">
        <v>50</v>
      </c>
      <c r="R182" s="1" t="s">
        <v>24</v>
      </c>
    </row>
    <row r="183" customFormat="false" ht="15" hidden="false" customHeight="false" outlineLevel="0" collapsed="false">
      <c r="A183" s="1" t="s">
        <v>18</v>
      </c>
      <c r="B183" s="1" t="s">
        <v>18</v>
      </c>
      <c r="C183" s="1" t="s">
        <v>47</v>
      </c>
      <c r="D183" s="1" t="n">
        <v>298.8</v>
      </c>
      <c r="E183" s="1" t="s">
        <v>208</v>
      </c>
      <c r="F183" s="1" t="n">
        <v>159</v>
      </c>
      <c r="G183" s="1" t="str">
        <f aca="false">F183&amp;"/"&amp;166</f>
        <v>159/166</v>
      </c>
      <c r="H183" s="1" t="n">
        <v>1800</v>
      </c>
      <c r="I183" s="1" t="n">
        <v>100</v>
      </c>
      <c r="J183" s="1" t="n">
        <v>80</v>
      </c>
      <c r="K183" s="1" t="s">
        <v>21</v>
      </c>
      <c r="L183" s="1" t="s">
        <v>49</v>
      </c>
      <c r="M183" s="1" t="n">
        <v>2014</v>
      </c>
      <c r="N183" s="1" t="n">
        <v>50.1552814169054</v>
      </c>
      <c r="O183" s="1" t="n">
        <v>-112.759072721589</v>
      </c>
      <c r="Q183" s="1" t="s">
        <v>50</v>
      </c>
      <c r="R183" s="1" t="s">
        <v>24</v>
      </c>
    </row>
    <row r="184" customFormat="false" ht="15" hidden="false" customHeight="false" outlineLevel="0" collapsed="false">
      <c r="A184" s="1" t="s">
        <v>18</v>
      </c>
      <c r="B184" s="1" t="s">
        <v>18</v>
      </c>
      <c r="C184" s="1" t="s">
        <v>47</v>
      </c>
      <c r="D184" s="1" t="n">
        <v>298.8</v>
      </c>
      <c r="E184" s="1" t="s">
        <v>209</v>
      </c>
      <c r="F184" s="1" t="n">
        <v>160</v>
      </c>
      <c r="G184" s="1" t="str">
        <f aca="false">F184&amp;"/"&amp;166</f>
        <v>160/166</v>
      </c>
      <c r="H184" s="1" t="n">
        <v>1800</v>
      </c>
      <c r="I184" s="1" t="n">
        <v>100</v>
      </c>
      <c r="J184" s="1" t="n">
        <v>80</v>
      </c>
      <c r="K184" s="1" t="s">
        <v>21</v>
      </c>
      <c r="L184" s="1" t="s">
        <v>49</v>
      </c>
      <c r="M184" s="1" t="n">
        <v>2014</v>
      </c>
      <c r="N184" s="1" t="n">
        <v>50.1574861909903</v>
      </c>
      <c r="O184" s="1" t="n">
        <v>-112.79397570124</v>
      </c>
      <c r="Q184" s="1" t="s">
        <v>50</v>
      </c>
      <c r="R184" s="1" t="s">
        <v>24</v>
      </c>
    </row>
    <row r="185" customFormat="false" ht="15" hidden="false" customHeight="false" outlineLevel="0" collapsed="false">
      <c r="A185" s="1" t="s">
        <v>18</v>
      </c>
      <c r="B185" s="1" t="s">
        <v>18</v>
      </c>
      <c r="C185" s="1" t="s">
        <v>47</v>
      </c>
      <c r="D185" s="1" t="n">
        <v>298.8</v>
      </c>
      <c r="E185" s="1" t="s">
        <v>210</v>
      </c>
      <c r="F185" s="1" t="n">
        <v>161</v>
      </c>
      <c r="G185" s="1" t="str">
        <f aca="false">F185&amp;"/"&amp;166</f>
        <v>161/166</v>
      </c>
      <c r="H185" s="1" t="n">
        <v>1800</v>
      </c>
      <c r="I185" s="1" t="n">
        <v>100</v>
      </c>
      <c r="J185" s="1" t="n">
        <v>80</v>
      </c>
      <c r="K185" s="1" t="s">
        <v>21</v>
      </c>
      <c r="L185" s="1" t="s">
        <v>49</v>
      </c>
      <c r="M185" s="1" t="n">
        <v>2014</v>
      </c>
      <c r="N185" s="1" t="n">
        <v>50.1544771721407</v>
      </c>
      <c r="O185" s="1" t="n">
        <v>-112.789236208419</v>
      </c>
      <c r="Q185" s="1" t="s">
        <v>50</v>
      </c>
      <c r="R185" s="1" t="s">
        <v>24</v>
      </c>
    </row>
    <row r="186" customFormat="false" ht="15" hidden="false" customHeight="false" outlineLevel="0" collapsed="false">
      <c r="A186" s="1" t="s">
        <v>18</v>
      </c>
      <c r="B186" s="1" t="s">
        <v>18</v>
      </c>
      <c r="C186" s="1" t="s">
        <v>47</v>
      </c>
      <c r="D186" s="1" t="n">
        <v>298.8</v>
      </c>
      <c r="E186" s="1" t="s">
        <v>211</v>
      </c>
      <c r="F186" s="1" t="n">
        <v>162</v>
      </c>
      <c r="G186" s="1" t="str">
        <f aca="false">F186&amp;"/"&amp;166</f>
        <v>162/166</v>
      </c>
      <c r="H186" s="1" t="n">
        <v>1800</v>
      </c>
      <c r="I186" s="1" t="n">
        <v>100</v>
      </c>
      <c r="J186" s="1" t="n">
        <v>80</v>
      </c>
      <c r="K186" s="1" t="s">
        <v>21</v>
      </c>
      <c r="L186" s="1" t="s">
        <v>49</v>
      </c>
      <c r="M186" s="1" t="n">
        <v>2014</v>
      </c>
      <c r="N186" s="1" t="n">
        <v>50.1509520564711</v>
      </c>
      <c r="O186" s="1" t="n">
        <v>-112.785621106393</v>
      </c>
      <c r="Q186" s="1" t="s">
        <v>50</v>
      </c>
      <c r="R186" s="1" t="s">
        <v>24</v>
      </c>
    </row>
    <row r="187" customFormat="false" ht="15" hidden="false" customHeight="false" outlineLevel="0" collapsed="false">
      <c r="A187" s="1" t="s">
        <v>18</v>
      </c>
      <c r="B187" s="1" t="s">
        <v>18</v>
      </c>
      <c r="C187" s="1" t="s">
        <v>47</v>
      </c>
      <c r="D187" s="1" t="n">
        <v>298.8</v>
      </c>
      <c r="E187" s="1" t="s">
        <v>212</v>
      </c>
      <c r="F187" s="1" t="n">
        <v>163</v>
      </c>
      <c r="G187" s="1" t="str">
        <f aca="false">F187&amp;"/"&amp;166</f>
        <v>163/166</v>
      </c>
      <c r="H187" s="1" t="n">
        <v>1800</v>
      </c>
      <c r="I187" s="1" t="n">
        <v>100</v>
      </c>
      <c r="J187" s="1" t="n">
        <v>80</v>
      </c>
      <c r="K187" s="1" t="s">
        <v>21</v>
      </c>
      <c r="L187" s="1" t="s">
        <v>49</v>
      </c>
      <c r="M187" s="1" t="n">
        <v>2014</v>
      </c>
      <c r="N187" s="1" t="n">
        <v>50.1484564553559</v>
      </c>
      <c r="O187" s="1" t="n">
        <v>-112.782366666023</v>
      </c>
      <c r="Q187" s="1" t="s">
        <v>50</v>
      </c>
      <c r="R187" s="1" t="s">
        <v>24</v>
      </c>
    </row>
    <row r="188" customFormat="false" ht="15" hidden="false" customHeight="false" outlineLevel="0" collapsed="false">
      <c r="A188" s="1" t="s">
        <v>18</v>
      </c>
      <c r="B188" s="1" t="s">
        <v>18</v>
      </c>
      <c r="C188" s="1" t="s">
        <v>47</v>
      </c>
      <c r="D188" s="1" t="n">
        <v>298.8</v>
      </c>
      <c r="E188" s="1" t="s">
        <v>213</v>
      </c>
      <c r="F188" s="1" t="n">
        <v>164</v>
      </c>
      <c r="G188" s="1" t="str">
        <f aca="false">F188&amp;"/"&amp;166</f>
        <v>164/166</v>
      </c>
      <c r="H188" s="1" t="n">
        <v>1800</v>
      </c>
      <c r="I188" s="1" t="n">
        <v>100</v>
      </c>
      <c r="J188" s="1" t="n">
        <v>80</v>
      </c>
      <c r="K188" s="1" t="s">
        <v>21</v>
      </c>
      <c r="L188" s="1" t="s">
        <v>49</v>
      </c>
      <c r="M188" s="1" t="n">
        <v>2014</v>
      </c>
      <c r="N188" s="1" t="n">
        <v>50.1465779449636</v>
      </c>
      <c r="O188" s="1" t="n">
        <v>-112.775706881011</v>
      </c>
      <c r="Q188" s="1" t="s">
        <v>50</v>
      </c>
      <c r="R188" s="1" t="s">
        <v>24</v>
      </c>
    </row>
    <row r="189" customFormat="false" ht="15" hidden="false" customHeight="false" outlineLevel="0" collapsed="false">
      <c r="A189" s="1" t="s">
        <v>18</v>
      </c>
      <c r="B189" s="1" t="s">
        <v>18</v>
      </c>
      <c r="C189" s="1" t="s">
        <v>47</v>
      </c>
      <c r="D189" s="1" t="n">
        <v>298.8</v>
      </c>
      <c r="E189" s="1" t="s">
        <v>214</v>
      </c>
      <c r="F189" s="1" t="n">
        <v>165</v>
      </c>
      <c r="G189" s="1" t="str">
        <f aca="false">F189&amp;"/"&amp;166</f>
        <v>165/166</v>
      </c>
      <c r="H189" s="1" t="n">
        <v>1800</v>
      </c>
      <c r="I189" s="1" t="n">
        <v>100</v>
      </c>
      <c r="J189" s="1" t="n">
        <v>80</v>
      </c>
      <c r="K189" s="1" t="s">
        <v>21</v>
      </c>
      <c r="L189" s="1" t="s">
        <v>49</v>
      </c>
      <c r="M189" s="1" t="n">
        <v>2014</v>
      </c>
      <c r="N189" s="1" t="n">
        <v>50.1463640232994</v>
      </c>
      <c r="O189" s="1" t="n">
        <v>-112.770029701342</v>
      </c>
      <c r="Q189" s="1" t="s">
        <v>50</v>
      </c>
      <c r="R189" s="1" t="s">
        <v>24</v>
      </c>
    </row>
    <row r="190" customFormat="false" ht="15" hidden="false" customHeight="false" outlineLevel="0" collapsed="false">
      <c r="A190" s="1" t="s">
        <v>18</v>
      </c>
      <c r="B190" s="1" t="s">
        <v>18</v>
      </c>
      <c r="C190" s="1" t="s">
        <v>47</v>
      </c>
      <c r="D190" s="1" t="n">
        <v>298.8</v>
      </c>
      <c r="E190" s="1" t="s">
        <v>215</v>
      </c>
      <c r="F190" s="1" t="n">
        <v>166</v>
      </c>
      <c r="G190" s="1" t="str">
        <f aca="false">F190&amp;"/"&amp;166</f>
        <v>166/166</v>
      </c>
      <c r="H190" s="1" t="n">
        <v>1800</v>
      </c>
      <c r="I190" s="1" t="n">
        <v>100</v>
      </c>
      <c r="J190" s="1" t="n">
        <v>80</v>
      </c>
      <c r="K190" s="1" t="s">
        <v>21</v>
      </c>
      <c r="L190" s="1" t="s">
        <v>49</v>
      </c>
      <c r="M190" s="1" t="n">
        <v>2014</v>
      </c>
      <c r="N190" s="1" t="n">
        <v>50.1434749119065</v>
      </c>
      <c r="O190" s="1" t="n">
        <v>-112.76635415415</v>
      </c>
      <c r="Q190" s="1" t="s">
        <v>50</v>
      </c>
      <c r="R190" s="1" t="s">
        <v>24</v>
      </c>
    </row>
    <row r="191" customFormat="false" ht="15" hidden="false" customHeight="false" outlineLevel="0" collapsed="false">
      <c r="A191" s="1" t="s">
        <v>18</v>
      </c>
      <c r="B191" s="1" t="s">
        <v>18</v>
      </c>
      <c r="C191" s="1" t="s">
        <v>216</v>
      </c>
      <c r="D191" s="1" t="n">
        <v>66</v>
      </c>
      <c r="E191" s="1" t="s">
        <v>217</v>
      </c>
      <c r="F191" s="1" t="n">
        <v>1</v>
      </c>
      <c r="G191" s="1" t="str">
        <f aca="false">F191&amp;"/"&amp;22</f>
        <v>1/22</v>
      </c>
      <c r="H191" s="1" t="n">
        <v>3000</v>
      </c>
      <c r="I191" s="1" t="n">
        <v>90</v>
      </c>
      <c r="J191" s="1" t="n">
        <v>80</v>
      </c>
      <c r="K191" s="1" t="s">
        <v>21</v>
      </c>
      <c r="L191" s="1" t="s">
        <v>22</v>
      </c>
      <c r="M191" s="1" t="n">
        <v>2009</v>
      </c>
      <c r="N191" s="1" t="n">
        <v>49.6681951252573</v>
      </c>
      <c r="O191" s="1" t="n">
        <v>-113.489389147017</v>
      </c>
      <c r="Q191" s="1" t="s">
        <v>218</v>
      </c>
      <c r="R191" s="1" t="s">
        <v>24</v>
      </c>
    </row>
    <row r="192" customFormat="false" ht="15" hidden="false" customHeight="false" outlineLevel="0" collapsed="false">
      <c r="A192" s="1" t="s">
        <v>18</v>
      </c>
      <c r="B192" s="1" t="s">
        <v>18</v>
      </c>
      <c r="C192" s="1" t="s">
        <v>216</v>
      </c>
      <c r="D192" s="1" t="n">
        <v>66</v>
      </c>
      <c r="E192" s="1" t="s">
        <v>219</v>
      </c>
      <c r="F192" s="1" t="n">
        <v>2</v>
      </c>
      <c r="G192" s="1" t="str">
        <f aca="false">F192&amp;"/"&amp;22</f>
        <v>2/22</v>
      </c>
      <c r="H192" s="1" t="n">
        <v>3000</v>
      </c>
      <c r="I192" s="1" t="n">
        <v>90</v>
      </c>
      <c r="J192" s="1" t="n">
        <v>80</v>
      </c>
      <c r="K192" s="1" t="s">
        <v>21</v>
      </c>
      <c r="L192" s="1" t="s">
        <v>22</v>
      </c>
      <c r="M192" s="1" t="n">
        <v>2009</v>
      </c>
      <c r="N192" s="1" t="n">
        <v>49.6663597827291</v>
      </c>
      <c r="O192" s="1" t="n">
        <v>-113.485541307373</v>
      </c>
      <c r="Q192" s="1" t="s">
        <v>218</v>
      </c>
      <c r="R192" s="1" t="s">
        <v>24</v>
      </c>
    </row>
    <row r="193" customFormat="false" ht="15" hidden="false" customHeight="false" outlineLevel="0" collapsed="false">
      <c r="A193" s="1" t="s">
        <v>18</v>
      </c>
      <c r="B193" s="1" t="s">
        <v>18</v>
      </c>
      <c r="C193" s="1" t="s">
        <v>216</v>
      </c>
      <c r="D193" s="1" t="n">
        <v>66</v>
      </c>
      <c r="E193" s="1" t="s">
        <v>220</v>
      </c>
      <c r="F193" s="1" t="n">
        <v>3</v>
      </c>
      <c r="G193" s="1" t="str">
        <f aca="false">F193&amp;"/"&amp;22</f>
        <v>3/22</v>
      </c>
      <c r="H193" s="1" t="n">
        <v>3000</v>
      </c>
      <c r="I193" s="1" t="n">
        <v>90</v>
      </c>
      <c r="J193" s="1" t="n">
        <v>80</v>
      </c>
      <c r="K193" s="1" t="s">
        <v>21</v>
      </c>
      <c r="L193" s="1" t="s">
        <v>22</v>
      </c>
      <c r="M193" s="1" t="n">
        <v>2009</v>
      </c>
      <c r="N193" s="1" t="n">
        <v>49.6643109430293</v>
      </c>
      <c r="O193" s="1" t="n">
        <v>-113.481723855797</v>
      </c>
      <c r="Q193" s="1" t="s">
        <v>218</v>
      </c>
      <c r="R193" s="1" t="s">
        <v>24</v>
      </c>
    </row>
    <row r="194" customFormat="false" ht="15" hidden="false" customHeight="false" outlineLevel="0" collapsed="false">
      <c r="A194" s="1" t="s">
        <v>18</v>
      </c>
      <c r="B194" s="1" t="s">
        <v>18</v>
      </c>
      <c r="C194" s="1" t="s">
        <v>216</v>
      </c>
      <c r="D194" s="1" t="n">
        <v>66</v>
      </c>
      <c r="E194" s="1" t="s">
        <v>221</v>
      </c>
      <c r="F194" s="1" t="n">
        <v>4</v>
      </c>
      <c r="G194" s="1" t="str">
        <f aca="false">F194&amp;"/"&amp;22</f>
        <v>4/22</v>
      </c>
      <c r="H194" s="1" t="n">
        <v>3000</v>
      </c>
      <c r="I194" s="1" t="n">
        <v>90</v>
      </c>
      <c r="J194" s="1" t="n">
        <v>80</v>
      </c>
      <c r="K194" s="1" t="s">
        <v>21</v>
      </c>
      <c r="L194" s="1" t="s">
        <v>22</v>
      </c>
      <c r="M194" s="1" t="n">
        <v>2009</v>
      </c>
      <c r="N194" s="1" t="n">
        <v>49.6623786564311</v>
      </c>
      <c r="O194" s="1" t="n">
        <v>-113.477806465673</v>
      </c>
      <c r="Q194" s="1" t="s">
        <v>218</v>
      </c>
      <c r="R194" s="1" t="s">
        <v>24</v>
      </c>
    </row>
    <row r="195" customFormat="false" ht="15" hidden="false" customHeight="false" outlineLevel="0" collapsed="false">
      <c r="A195" s="1" t="s">
        <v>18</v>
      </c>
      <c r="B195" s="1" t="s">
        <v>18</v>
      </c>
      <c r="C195" s="1" t="s">
        <v>216</v>
      </c>
      <c r="D195" s="1" t="n">
        <v>66</v>
      </c>
      <c r="E195" s="1" t="s">
        <v>222</v>
      </c>
      <c r="F195" s="1" t="n">
        <v>5</v>
      </c>
      <c r="G195" s="1" t="str">
        <f aca="false">F195&amp;"/"&amp;22</f>
        <v>5/22</v>
      </c>
      <c r="H195" s="1" t="n">
        <v>3000</v>
      </c>
      <c r="I195" s="1" t="n">
        <v>90</v>
      </c>
      <c r="J195" s="1" t="n">
        <v>80</v>
      </c>
      <c r="K195" s="1" t="s">
        <v>21</v>
      </c>
      <c r="L195" s="1" t="s">
        <v>22</v>
      </c>
      <c r="M195" s="1" t="n">
        <v>2009</v>
      </c>
      <c r="N195" s="1" t="n">
        <v>49.6547942352464</v>
      </c>
      <c r="O195" s="1" t="n">
        <v>-113.464766232284</v>
      </c>
      <c r="Q195" s="1" t="s">
        <v>218</v>
      </c>
      <c r="R195" s="1" t="s">
        <v>24</v>
      </c>
    </row>
    <row r="196" customFormat="false" ht="15" hidden="false" customHeight="false" outlineLevel="0" collapsed="false">
      <c r="A196" s="1" t="s">
        <v>18</v>
      </c>
      <c r="B196" s="1" t="s">
        <v>18</v>
      </c>
      <c r="C196" s="1" t="s">
        <v>216</v>
      </c>
      <c r="D196" s="1" t="n">
        <v>66</v>
      </c>
      <c r="E196" s="1" t="s">
        <v>223</v>
      </c>
      <c r="F196" s="1" t="n">
        <v>6</v>
      </c>
      <c r="G196" s="1" t="str">
        <f aca="false">F196&amp;"/"&amp;22</f>
        <v>6/22</v>
      </c>
      <c r="H196" s="1" t="n">
        <v>3000</v>
      </c>
      <c r="I196" s="1" t="n">
        <v>90</v>
      </c>
      <c r="J196" s="1" t="n">
        <v>80</v>
      </c>
      <c r="K196" s="1" t="s">
        <v>21</v>
      </c>
      <c r="L196" s="1" t="s">
        <v>22</v>
      </c>
      <c r="M196" s="1" t="n">
        <v>2009</v>
      </c>
      <c r="N196" s="1" t="n">
        <v>49.6529503749498</v>
      </c>
      <c r="O196" s="1" t="n">
        <v>-113.461608808547</v>
      </c>
      <c r="Q196" s="1" t="s">
        <v>218</v>
      </c>
      <c r="R196" s="1" t="s">
        <v>24</v>
      </c>
    </row>
    <row r="197" customFormat="false" ht="15" hidden="false" customHeight="false" outlineLevel="0" collapsed="false">
      <c r="A197" s="1" t="s">
        <v>18</v>
      </c>
      <c r="B197" s="1" t="s">
        <v>18</v>
      </c>
      <c r="C197" s="1" t="s">
        <v>216</v>
      </c>
      <c r="D197" s="1" t="n">
        <v>66</v>
      </c>
      <c r="E197" s="1" t="s">
        <v>224</v>
      </c>
      <c r="F197" s="1" t="n">
        <v>7</v>
      </c>
      <c r="G197" s="1" t="str">
        <f aca="false">F197&amp;"/"&amp;22</f>
        <v>7/22</v>
      </c>
      <c r="H197" s="1" t="n">
        <v>3000</v>
      </c>
      <c r="I197" s="1" t="n">
        <v>90</v>
      </c>
      <c r="J197" s="1" t="n">
        <v>80</v>
      </c>
      <c r="K197" s="1" t="s">
        <v>21</v>
      </c>
      <c r="L197" s="1" t="s">
        <v>22</v>
      </c>
      <c r="M197" s="1" t="n">
        <v>2009</v>
      </c>
      <c r="N197" s="1" t="n">
        <v>49.6510990419805</v>
      </c>
      <c r="O197" s="1" t="n">
        <v>-113.458337867216</v>
      </c>
      <c r="Q197" s="1" t="s">
        <v>218</v>
      </c>
      <c r="R197" s="1" t="s">
        <v>24</v>
      </c>
    </row>
    <row r="198" customFormat="false" ht="15" hidden="false" customHeight="false" outlineLevel="0" collapsed="false">
      <c r="A198" s="1" t="s">
        <v>18</v>
      </c>
      <c r="B198" s="1" t="s">
        <v>18</v>
      </c>
      <c r="C198" s="1" t="s">
        <v>216</v>
      </c>
      <c r="D198" s="1" t="n">
        <v>66</v>
      </c>
      <c r="E198" s="1" t="s">
        <v>225</v>
      </c>
      <c r="F198" s="1" t="n">
        <v>8</v>
      </c>
      <c r="G198" s="1" t="str">
        <f aca="false">F198&amp;"/"&amp;22</f>
        <v>8/22</v>
      </c>
      <c r="H198" s="1" t="n">
        <v>3000</v>
      </c>
      <c r="I198" s="1" t="n">
        <v>90</v>
      </c>
      <c r="J198" s="1" t="n">
        <v>80</v>
      </c>
      <c r="K198" s="1" t="s">
        <v>21</v>
      </c>
      <c r="L198" s="1" t="s">
        <v>22</v>
      </c>
      <c r="M198" s="1" t="n">
        <v>2009</v>
      </c>
      <c r="N198" s="1" t="n">
        <v>49.6475682419585</v>
      </c>
      <c r="O198" s="1" t="n">
        <v>-113.452423718847</v>
      </c>
      <c r="Q198" s="1" t="s">
        <v>218</v>
      </c>
      <c r="R198" s="1" t="s">
        <v>24</v>
      </c>
    </row>
    <row r="199" customFormat="false" ht="15" hidden="false" customHeight="false" outlineLevel="0" collapsed="false">
      <c r="A199" s="1" t="s">
        <v>18</v>
      </c>
      <c r="B199" s="1" t="s">
        <v>18</v>
      </c>
      <c r="C199" s="1" t="s">
        <v>216</v>
      </c>
      <c r="D199" s="1" t="n">
        <v>66</v>
      </c>
      <c r="E199" s="1" t="s">
        <v>226</v>
      </c>
      <c r="F199" s="1" t="n">
        <v>9</v>
      </c>
      <c r="G199" s="1" t="str">
        <f aca="false">F199&amp;"/"&amp;22</f>
        <v>9/22</v>
      </c>
      <c r="H199" s="1" t="n">
        <v>3000</v>
      </c>
      <c r="I199" s="1" t="n">
        <v>90</v>
      </c>
      <c r="J199" s="1" t="n">
        <v>80</v>
      </c>
      <c r="K199" s="1" t="s">
        <v>21</v>
      </c>
      <c r="L199" s="1" t="s">
        <v>22</v>
      </c>
      <c r="M199" s="1" t="n">
        <v>2009</v>
      </c>
      <c r="N199" s="1" t="n">
        <v>49.6453966501522</v>
      </c>
      <c r="O199" s="1" t="n">
        <v>-113.449079701301</v>
      </c>
      <c r="Q199" s="1" t="s">
        <v>218</v>
      </c>
      <c r="R199" s="1" t="s">
        <v>24</v>
      </c>
    </row>
    <row r="200" customFormat="false" ht="15" hidden="false" customHeight="false" outlineLevel="0" collapsed="false">
      <c r="A200" s="1" t="s">
        <v>18</v>
      </c>
      <c r="B200" s="1" t="s">
        <v>18</v>
      </c>
      <c r="C200" s="1" t="s">
        <v>216</v>
      </c>
      <c r="D200" s="1" t="n">
        <v>66</v>
      </c>
      <c r="E200" s="1" t="s">
        <v>227</v>
      </c>
      <c r="F200" s="1" t="n">
        <v>10</v>
      </c>
      <c r="G200" s="1" t="str">
        <f aca="false">F200&amp;"/"&amp;22</f>
        <v>10/22</v>
      </c>
      <c r="H200" s="1" t="n">
        <v>3000</v>
      </c>
      <c r="I200" s="1" t="n">
        <v>90</v>
      </c>
      <c r="J200" s="1" t="n">
        <v>80</v>
      </c>
      <c r="K200" s="1" t="s">
        <v>21</v>
      </c>
      <c r="L200" s="1" t="s">
        <v>22</v>
      </c>
      <c r="M200" s="1" t="n">
        <v>2009</v>
      </c>
      <c r="N200" s="1" t="n">
        <v>49.6432178905384</v>
      </c>
      <c r="O200" s="1" t="n">
        <v>-113.445196459371</v>
      </c>
      <c r="Q200" s="1" t="s">
        <v>218</v>
      </c>
      <c r="R200" s="1" t="s">
        <v>24</v>
      </c>
    </row>
    <row r="201" customFormat="false" ht="15" hidden="false" customHeight="false" outlineLevel="0" collapsed="false">
      <c r="A201" s="1" t="s">
        <v>18</v>
      </c>
      <c r="B201" s="1" t="s">
        <v>18</v>
      </c>
      <c r="C201" s="1" t="s">
        <v>216</v>
      </c>
      <c r="D201" s="1" t="n">
        <v>66</v>
      </c>
      <c r="E201" s="1" t="s">
        <v>228</v>
      </c>
      <c r="F201" s="1" t="n">
        <v>11</v>
      </c>
      <c r="G201" s="1" t="str">
        <f aca="false">F201&amp;"/"&amp;22</f>
        <v>11/22</v>
      </c>
      <c r="H201" s="1" t="n">
        <v>3000</v>
      </c>
      <c r="I201" s="1" t="n">
        <v>90</v>
      </c>
      <c r="J201" s="1" t="n">
        <v>80</v>
      </c>
      <c r="K201" s="1" t="s">
        <v>21</v>
      </c>
      <c r="L201" s="1" t="s">
        <v>22</v>
      </c>
      <c r="M201" s="1" t="n">
        <v>2009</v>
      </c>
      <c r="N201" s="1" t="n">
        <v>49.6416895939408</v>
      </c>
      <c r="O201" s="1" t="n">
        <v>-113.442424796626</v>
      </c>
      <c r="Q201" s="1" t="s">
        <v>218</v>
      </c>
      <c r="R201" s="1" t="s">
        <v>24</v>
      </c>
    </row>
    <row r="202" customFormat="false" ht="15" hidden="false" customHeight="false" outlineLevel="0" collapsed="false">
      <c r="A202" s="1" t="s">
        <v>18</v>
      </c>
      <c r="B202" s="1" t="s">
        <v>18</v>
      </c>
      <c r="C202" s="1" t="s">
        <v>216</v>
      </c>
      <c r="D202" s="1" t="n">
        <v>66</v>
      </c>
      <c r="E202" s="1" t="s">
        <v>229</v>
      </c>
      <c r="F202" s="1" t="n">
        <v>12</v>
      </c>
      <c r="G202" s="1" t="str">
        <f aca="false">F202&amp;"/"&amp;22</f>
        <v>12/22</v>
      </c>
      <c r="H202" s="1" t="n">
        <v>3000</v>
      </c>
      <c r="I202" s="1" t="n">
        <v>90</v>
      </c>
      <c r="J202" s="1" t="n">
        <v>80</v>
      </c>
      <c r="K202" s="1" t="s">
        <v>21</v>
      </c>
      <c r="L202" s="1" t="s">
        <v>22</v>
      </c>
      <c r="M202" s="1" t="n">
        <v>2009</v>
      </c>
      <c r="N202" s="1" t="n">
        <v>49.6568247823667</v>
      </c>
      <c r="O202" s="1" t="n">
        <v>-113.441341899</v>
      </c>
      <c r="Q202" s="1" t="s">
        <v>218</v>
      </c>
      <c r="R202" s="1" t="s">
        <v>24</v>
      </c>
    </row>
    <row r="203" customFormat="false" ht="15" hidden="false" customHeight="false" outlineLevel="0" collapsed="false">
      <c r="A203" s="1" t="s">
        <v>18</v>
      </c>
      <c r="B203" s="1" t="s">
        <v>18</v>
      </c>
      <c r="C203" s="1" t="s">
        <v>216</v>
      </c>
      <c r="D203" s="1" t="n">
        <v>66</v>
      </c>
      <c r="E203" s="1" t="s">
        <v>230</v>
      </c>
      <c r="F203" s="1" t="n">
        <v>13</v>
      </c>
      <c r="G203" s="1" t="str">
        <f aca="false">F203&amp;"/"&amp;22</f>
        <v>13/22</v>
      </c>
      <c r="H203" s="1" t="n">
        <v>3000</v>
      </c>
      <c r="I203" s="1" t="n">
        <v>90</v>
      </c>
      <c r="J203" s="1" t="n">
        <v>80</v>
      </c>
      <c r="K203" s="1" t="s">
        <v>21</v>
      </c>
      <c r="L203" s="1" t="s">
        <v>22</v>
      </c>
      <c r="M203" s="1" t="n">
        <v>2009</v>
      </c>
      <c r="N203" s="1" t="n">
        <v>49.6554335504229</v>
      </c>
      <c r="O203" s="1" t="n">
        <v>-113.438211372155</v>
      </c>
      <c r="Q203" s="1" t="s">
        <v>218</v>
      </c>
      <c r="R203" s="1" t="s">
        <v>24</v>
      </c>
    </row>
    <row r="204" customFormat="false" ht="15" hidden="false" customHeight="false" outlineLevel="0" collapsed="false">
      <c r="A204" s="1" t="s">
        <v>18</v>
      </c>
      <c r="B204" s="1" t="s">
        <v>18</v>
      </c>
      <c r="C204" s="1" t="s">
        <v>216</v>
      </c>
      <c r="D204" s="1" t="n">
        <v>66</v>
      </c>
      <c r="E204" s="1" t="s">
        <v>231</v>
      </c>
      <c r="F204" s="1" t="n">
        <v>14</v>
      </c>
      <c r="G204" s="1" t="str">
        <f aca="false">F204&amp;"/"&amp;22</f>
        <v>14/22</v>
      </c>
      <c r="H204" s="1" t="n">
        <v>3000</v>
      </c>
      <c r="I204" s="1" t="n">
        <v>90</v>
      </c>
      <c r="J204" s="1" t="n">
        <v>80</v>
      </c>
      <c r="K204" s="1" t="s">
        <v>21</v>
      </c>
      <c r="L204" s="1" t="s">
        <v>22</v>
      </c>
      <c r="M204" s="1" t="n">
        <v>2009</v>
      </c>
      <c r="N204" s="1" t="n">
        <v>49.653956146748</v>
      </c>
      <c r="O204" s="1" t="n">
        <v>-113.435178869792</v>
      </c>
      <c r="Q204" s="1" t="s">
        <v>218</v>
      </c>
      <c r="R204" s="1" t="s">
        <v>24</v>
      </c>
    </row>
    <row r="205" customFormat="false" ht="15" hidden="false" customHeight="false" outlineLevel="0" collapsed="false">
      <c r="A205" s="1" t="s">
        <v>18</v>
      </c>
      <c r="B205" s="1" t="s">
        <v>18</v>
      </c>
      <c r="C205" s="1" t="s">
        <v>216</v>
      </c>
      <c r="D205" s="1" t="n">
        <v>66</v>
      </c>
      <c r="E205" s="1" t="s">
        <v>232</v>
      </c>
      <c r="F205" s="1" t="n">
        <v>15</v>
      </c>
      <c r="G205" s="1" t="str">
        <f aca="false">F205&amp;"/"&amp;22</f>
        <v>15/22</v>
      </c>
      <c r="H205" s="1" t="n">
        <v>3000</v>
      </c>
      <c r="I205" s="1" t="n">
        <v>90</v>
      </c>
      <c r="J205" s="1" t="n">
        <v>80</v>
      </c>
      <c r="K205" s="1" t="s">
        <v>21</v>
      </c>
      <c r="L205" s="1" t="s">
        <v>22</v>
      </c>
      <c r="M205" s="1" t="n">
        <v>2009</v>
      </c>
      <c r="N205" s="1" t="n">
        <v>49.6527068579604</v>
      </c>
      <c r="O205" s="1" t="n">
        <v>-113.431571502999</v>
      </c>
      <c r="Q205" s="1" t="s">
        <v>218</v>
      </c>
      <c r="R205" s="1" t="s">
        <v>24</v>
      </c>
    </row>
    <row r="206" customFormat="false" ht="15" hidden="false" customHeight="false" outlineLevel="0" collapsed="false">
      <c r="A206" s="1" t="s">
        <v>18</v>
      </c>
      <c r="B206" s="1" t="s">
        <v>18</v>
      </c>
      <c r="C206" s="1" t="s">
        <v>216</v>
      </c>
      <c r="D206" s="1" t="n">
        <v>66</v>
      </c>
      <c r="E206" s="1" t="s">
        <v>233</v>
      </c>
      <c r="F206" s="1" t="n">
        <v>16</v>
      </c>
      <c r="G206" s="1" t="str">
        <f aca="false">F206&amp;"/"&amp;22</f>
        <v>16/22</v>
      </c>
      <c r="H206" s="1" t="n">
        <v>3000</v>
      </c>
      <c r="I206" s="1" t="n">
        <v>90</v>
      </c>
      <c r="J206" s="1" t="n">
        <v>80</v>
      </c>
      <c r="K206" s="1" t="s">
        <v>21</v>
      </c>
      <c r="L206" s="1" t="s">
        <v>22</v>
      </c>
      <c r="M206" s="1" t="n">
        <v>2009</v>
      </c>
      <c r="N206" s="1" t="n">
        <v>49.6511896119233</v>
      </c>
      <c r="O206" s="1" t="n">
        <v>-113.428179660889</v>
      </c>
      <c r="Q206" s="1" t="s">
        <v>218</v>
      </c>
      <c r="R206" s="1" t="s">
        <v>24</v>
      </c>
    </row>
    <row r="207" customFormat="false" ht="15" hidden="false" customHeight="false" outlineLevel="0" collapsed="false">
      <c r="A207" s="1" t="s">
        <v>18</v>
      </c>
      <c r="B207" s="1" t="s">
        <v>18</v>
      </c>
      <c r="C207" s="1" t="s">
        <v>216</v>
      </c>
      <c r="D207" s="1" t="n">
        <v>66</v>
      </c>
      <c r="E207" s="1" t="s">
        <v>234</v>
      </c>
      <c r="F207" s="1" t="n">
        <v>17</v>
      </c>
      <c r="G207" s="1" t="str">
        <f aca="false">F207&amp;"/"&amp;22</f>
        <v>17/22</v>
      </c>
      <c r="H207" s="1" t="n">
        <v>3000</v>
      </c>
      <c r="I207" s="1" t="n">
        <v>90</v>
      </c>
      <c r="J207" s="1" t="n">
        <v>80</v>
      </c>
      <c r="K207" s="1" t="s">
        <v>21</v>
      </c>
      <c r="L207" s="1" t="s">
        <v>22</v>
      </c>
      <c r="M207" s="1" t="n">
        <v>2009</v>
      </c>
      <c r="N207" s="1" t="n">
        <v>49.6499013320013</v>
      </c>
      <c r="O207" s="1" t="n">
        <v>-113.424466445592</v>
      </c>
      <c r="Q207" s="1" t="s">
        <v>218</v>
      </c>
      <c r="R207" s="1" t="s">
        <v>24</v>
      </c>
    </row>
    <row r="208" customFormat="false" ht="15" hidden="false" customHeight="false" outlineLevel="0" collapsed="false">
      <c r="A208" s="1" t="s">
        <v>18</v>
      </c>
      <c r="B208" s="1" t="s">
        <v>18</v>
      </c>
      <c r="C208" s="1" t="s">
        <v>216</v>
      </c>
      <c r="D208" s="1" t="n">
        <v>66</v>
      </c>
      <c r="E208" s="1" t="s">
        <v>235</v>
      </c>
      <c r="F208" s="1" t="n">
        <v>18</v>
      </c>
      <c r="G208" s="1" t="str">
        <f aca="false">F208&amp;"/"&amp;22</f>
        <v>18/22</v>
      </c>
      <c r="H208" s="1" t="n">
        <v>3000</v>
      </c>
      <c r="I208" s="1" t="n">
        <v>90</v>
      </c>
      <c r="J208" s="1" t="n">
        <v>80</v>
      </c>
      <c r="K208" s="1" t="s">
        <v>21</v>
      </c>
      <c r="L208" s="1" t="s">
        <v>22</v>
      </c>
      <c r="M208" s="1" t="n">
        <v>2009</v>
      </c>
      <c r="N208" s="1" t="n">
        <v>49.6561275569127</v>
      </c>
      <c r="O208" s="1" t="n">
        <v>-113.520849326258</v>
      </c>
      <c r="Q208" s="1" t="s">
        <v>218</v>
      </c>
      <c r="R208" s="1" t="s">
        <v>24</v>
      </c>
    </row>
    <row r="209" customFormat="false" ht="15" hidden="false" customHeight="false" outlineLevel="0" collapsed="false">
      <c r="A209" s="1" t="s">
        <v>18</v>
      </c>
      <c r="B209" s="1" t="s">
        <v>18</v>
      </c>
      <c r="C209" s="1" t="s">
        <v>216</v>
      </c>
      <c r="D209" s="1" t="n">
        <v>66</v>
      </c>
      <c r="E209" s="1" t="s">
        <v>236</v>
      </c>
      <c r="F209" s="1" t="n">
        <v>19</v>
      </c>
      <c r="G209" s="1" t="str">
        <f aca="false">F209&amp;"/"&amp;22</f>
        <v>19/22</v>
      </c>
      <c r="H209" s="1" t="n">
        <v>3000</v>
      </c>
      <c r="I209" s="1" t="n">
        <v>90</v>
      </c>
      <c r="J209" s="1" t="n">
        <v>80</v>
      </c>
      <c r="K209" s="1" t="s">
        <v>21</v>
      </c>
      <c r="L209" s="1" t="s">
        <v>22</v>
      </c>
      <c r="M209" s="1" t="n">
        <v>2009</v>
      </c>
      <c r="N209" s="1" t="n">
        <v>49.6544369171162</v>
      </c>
      <c r="O209" s="1" t="n">
        <v>-113.517471300295</v>
      </c>
      <c r="Q209" s="1" t="s">
        <v>218</v>
      </c>
      <c r="R209" s="1" t="s">
        <v>24</v>
      </c>
    </row>
    <row r="210" customFormat="false" ht="15" hidden="false" customHeight="false" outlineLevel="0" collapsed="false">
      <c r="A210" s="1" t="s">
        <v>18</v>
      </c>
      <c r="B210" s="1" t="s">
        <v>18</v>
      </c>
      <c r="C210" s="1" t="s">
        <v>216</v>
      </c>
      <c r="D210" s="1" t="n">
        <v>66</v>
      </c>
      <c r="E210" s="1" t="s">
        <v>237</v>
      </c>
      <c r="F210" s="1" t="n">
        <v>20</v>
      </c>
      <c r="G210" s="1" t="str">
        <f aca="false">F210&amp;"/"&amp;22</f>
        <v>20/22</v>
      </c>
      <c r="H210" s="1" t="n">
        <v>3000</v>
      </c>
      <c r="I210" s="1" t="n">
        <v>90</v>
      </c>
      <c r="J210" s="1" t="n">
        <v>80</v>
      </c>
      <c r="K210" s="1" t="s">
        <v>21</v>
      </c>
      <c r="L210" s="1" t="s">
        <v>22</v>
      </c>
      <c r="M210" s="1" t="n">
        <v>2009</v>
      </c>
      <c r="N210" s="1" t="n">
        <v>49.6528225015036</v>
      </c>
      <c r="O210" s="1" t="n">
        <v>-113.514515576908</v>
      </c>
      <c r="Q210" s="1" t="s">
        <v>218</v>
      </c>
      <c r="R210" s="1" t="s">
        <v>24</v>
      </c>
    </row>
    <row r="211" customFormat="false" ht="15" hidden="false" customHeight="false" outlineLevel="0" collapsed="false">
      <c r="A211" s="1" t="s">
        <v>18</v>
      </c>
      <c r="B211" s="1" t="s">
        <v>18</v>
      </c>
      <c r="C211" s="1" t="s">
        <v>216</v>
      </c>
      <c r="D211" s="1" t="n">
        <v>66</v>
      </c>
      <c r="E211" s="1" t="s">
        <v>238</v>
      </c>
      <c r="F211" s="1" t="n">
        <v>21</v>
      </c>
      <c r="G211" s="1" t="str">
        <f aca="false">F211&amp;"/"&amp;22</f>
        <v>21/22</v>
      </c>
      <c r="H211" s="1" t="n">
        <v>3000</v>
      </c>
      <c r="I211" s="1" t="n">
        <v>90</v>
      </c>
      <c r="J211" s="1" t="n">
        <v>80</v>
      </c>
      <c r="K211" s="1" t="s">
        <v>21</v>
      </c>
      <c r="L211" s="1" t="s">
        <v>22</v>
      </c>
      <c r="M211" s="1" t="n">
        <v>2009</v>
      </c>
      <c r="N211" s="1" t="n">
        <v>49.6507841798727</v>
      </c>
      <c r="O211" s="1" t="n">
        <v>-113.511166623679</v>
      </c>
      <c r="Q211" s="1" t="s">
        <v>218</v>
      </c>
      <c r="R211" s="1" t="s">
        <v>24</v>
      </c>
    </row>
    <row r="212" customFormat="false" ht="15" hidden="false" customHeight="false" outlineLevel="0" collapsed="false">
      <c r="A212" s="1" t="s">
        <v>18</v>
      </c>
      <c r="B212" s="1" t="s">
        <v>18</v>
      </c>
      <c r="C212" s="1" t="s">
        <v>216</v>
      </c>
      <c r="D212" s="1" t="n">
        <v>66</v>
      </c>
      <c r="E212" s="1" t="s">
        <v>239</v>
      </c>
      <c r="F212" s="1" t="n">
        <v>22</v>
      </c>
      <c r="G212" s="1" t="str">
        <f aca="false">F212&amp;"/"&amp;22</f>
        <v>22/22</v>
      </c>
      <c r="H212" s="1" t="n">
        <v>3000</v>
      </c>
      <c r="I212" s="1" t="n">
        <v>90</v>
      </c>
      <c r="J212" s="1" t="n">
        <v>80</v>
      </c>
      <c r="K212" s="1" t="s">
        <v>21</v>
      </c>
      <c r="L212" s="1" t="s">
        <v>22</v>
      </c>
      <c r="M212" s="1" t="n">
        <v>2009</v>
      </c>
      <c r="N212" s="1" t="n">
        <v>49.6492268194823</v>
      </c>
      <c r="O212" s="1" t="n">
        <v>-113.508096575944</v>
      </c>
      <c r="Q212" s="1" t="s">
        <v>218</v>
      </c>
      <c r="R212" s="1" t="s">
        <v>24</v>
      </c>
    </row>
    <row r="213" customFormat="false" ht="15" hidden="false" customHeight="false" outlineLevel="0" collapsed="false">
      <c r="A213" s="1" t="s">
        <v>18</v>
      </c>
      <c r="B213" s="1" t="s">
        <v>18</v>
      </c>
      <c r="C213" s="1" t="s">
        <v>240</v>
      </c>
      <c r="D213" s="1" t="n">
        <v>6</v>
      </c>
      <c r="E213" s="1" t="s">
        <v>241</v>
      </c>
      <c r="F213" s="1" t="n">
        <v>1</v>
      </c>
      <c r="G213" s="1" t="str">
        <f aca="false">F213&amp;"/"&amp;3</f>
        <v>1/3</v>
      </c>
      <c r="H213" s="1" t="n">
        <v>2000</v>
      </c>
      <c r="I213" s="1" t="n">
        <v>90</v>
      </c>
      <c r="J213" s="1" t="n">
        <v>78</v>
      </c>
      <c r="K213" s="1" t="s">
        <v>242</v>
      </c>
      <c r="L213" s="1" t="s">
        <v>243</v>
      </c>
      <c r="M213" s="1" t="n">
        <v>2014</v>
      </c>
      <c r="N213" s="1" t="n">
        <v>50.1050257363175</v>
      </c>
      <c r="O213" s="1" t="n">
        <v>-110.727569772794</v>
      </c>
      <c r="Q213" s="1" t="s">
        <v>244</v>
      </c>
      <c r="R213" s="1" t="s">
        <v>24</v>
      </c>
    </row>
    <row r="214" customFormat="false" ht="15" hidden="false" customHeight="false" outlineLevel="0" collapsed="false">
      <c r="A214" s="1" t="s">
        <v>18</v>
      </c>
      <c r="B214" s="1" t="s">
        <v>18</v>
      </c>
      <c r="C214" s="1" t="s">
        <v>240</v>
      </c>
      <c r="D214" s="1" t="n">
        <v>6</v>
      </c>
      <c r="E214" s="1" t="s">
        <v>245</v>
      </c>
      <c r="F214" s="1" t="n">
        <v>2</v>
      </c>
      <c r="G214" s="1" t="str">
        <f aca="false">F214&amp;"/"&amp;3</f>
        <v>2/3</v>
      </c>
      <c r="H214" s="1" t="n">
        <v>2000</v>
      </c>
      <c r="I214" s="1" t="n">
        <v>90</v>
      </c>
      <c r="J214" s="1" t="n">
        <v>78</v>
      </c>
      <c r="K214" s="1" t="s">
        <v>242</v>
      </c>
      <c r="L214" s="1" t="s">
        <v>243</v>
      </c>
      <c r="M214" s="1" t="n">
        <v>2014</v>
      </c>
      <c r="N214" s="1" t="n">
        <v>50.099953011798</v>
      </c>
      <c r="O214" s="1" t="n">
        <v>-110.727352688169</v>
      </c>
      <c r="Q214" s="1" t="s">
        <v>244</v>
      </c>
      <c r="R214" s="1" t="s">
        <v>24</v>
      </c>
    </row>
    <row r="215" customFormat="false" ht="15" hidden="false" customHeight="false" outlineLevel="0" collapsed="false">
      <c r="A215" s="1" t="s">
        <v>18</v>
      </c>
      <c r="B215" s="1" t="s">
        <v>18</v>
      </c>
      <c r="C215" s="1" t="s">
        <v>240</v>
      </c>
      <c r="D215" s="1" t="n">
        <v>6</v>
      </c>
      <c r="E215" s="1" t="s">
        <v>246</v>
      </c>
      <c r="F215" s="1" t="n">
        <v>3</v>
      </c>
      <c r="G215" s="1" t="str">
        <f aca="false">F215&amp;"/"&amp;3</f>
        <v>3/3</v>
      </c>
      <c r="H215" s="1" t="n">
        <v>2000</v>
      </c>
      <c r="I215" s="1" t="n">
        <v>90</v>
      </c>
      <c r="J215" s="1" t="n">
        <v>78</v>
      </c>
      <c r="K215" s="1" t="s">
        <v>242</v>
      </c>
      <c r="L215" s="1" t="s">
        <v>243</v>
      </c>
      <c r="M215" s="1" t="n">
        <v>2014</v>
      </c>
      <c r="N215" s="1" t="n">
        <v>50.0998146897026</v>
      </c>
      <c r="O215" s="1" t="n">
        <v>-110.716296007942</v>
      </c>
      <c r="Q215" s="1" t="s">
        <v>244</v>
      </c>
      <c r="R215" s="1" t="s">
        <v>24</v>
      </c>
    </row>
    <row r="216" customFormat="false" ht="15" hidden="false" customHeight="false" outlineLevel="0" collapsed="false">
      <c r="A216" s="1" t="s">
        <v>18</v>
      </c>
      <c r="B216" s="1" t="s">
        <v>18</v>
      </c>
      <c r="C216" s="1" t="s">
        <v>247</v>
      </c>
      <c r="D216" s="1" t="n">
        <v>60.5</v>
      </c>
      <c r="E216" s="1" t="s">
        <v>248</v>
      </c>
      <c r="F216" s="1" t="n">
        <v>1</v>
      </c>
      <c r="G216" s="1" t="str">
        <f aca="false">F216&amp;"/"&amp;13</f>
        <v>1/13</v>
      </c>
      <c r="H216" s="1" t="n">
        <v>4312.5</v>
      </c>
      <c r="I216" s="1" t="n">
        <v>145</v>
      </c>
      <c r="J216" s="1" t="n">
        <v>95.5</v>
      </c>
      <c r="K216" s="1" t="s">
        <v>249</v>
      </c>
      <c r="L216" s="1" t="s">
        <v>250</v>
      </c>
      <c r="M216" s="1" t="n">
        <v>2023</v>
      </c>
      <c r="N216" s="1" t="n">
        <v>50.7439561</v>
      </c>
      <c r="O216" s="1" t="n">
        <v>-111.0341827</v>
      </c>
      <c r="P216" s="1" t="s">
        <v>251</v>
      </c>
      <c r="Q216" s="1" t="s">
        <v>252</v>
      </c>
      <c r="R216" s="1" t="s">
        <v>24</v>
      </c>
    </row>
    <row r="217" customFormat="false" ht="15" hidden="false" customHeight="false" outlineLevel="0" collapsed="false">
      <c r="A217" s="1" t="s">
        <v>18</v>
      </c>
      <c r="B217" s="1" t="s">
        <v>18</v>
      </c>
      <c r="C217" s="1" t="s">
        <v>247</v>
      </c>
      <c r="D217" s="1" t="n">
        <v>60.5</v>
      </c>
      <c r="E217" s="1" t="s">
        <v>253</v>
      </c>
      <c r="F217" s="1" t="n">
        <v>2</v>
      </c>
      <c r="G217" s="1" t="str">
        <f aca="false">F217&amp;"/"&amp;13</f>
        <v>2/13</v>
      </c>
      <c r="H217" s="1" t="n">
        <v>4312.5</v>
      </c>
      <c r="I217" s="1" t="n">
        <v>145</v>
      </c>
      <c r="J217" s="1" t="n">
        <v>95.5</v>
      </c>
      <c r="K217" s="1" t="s">
        <v>249</v>
      </c>
      <c r="L217" s="1" t="s">
        <v>250</v>
      </c>
      <c r="M217" s="1" t="n">
        <v>2023</v>
      </c>
      <c r="N217" s="1" t="n">
        <v>50.7429755648289</v>
      </c>
      <c r="O217" s="1" t="n">
        <v>-111.041306749899</v>
      </c>
      <c r="P217" s="1" t="s">
        <v>251</v>
      </c>
      <c r="Q217" s="1" t="s">
        <v>252</v>
      </c>
      <c r="R217" s="1" t="s">
        <v>254</v>
      </c>
    </row>
    <row r="218" customFormat="false" ht="15" hidden="false" customHeight="false" outlineLevel="0" collapsed="false">
      <c r="A218" s="1" t="s">
        <v>18</v>
      </c>
      <c r="B218" s="1" t="s">
        <v>18</v>
      </c>
      <c r="C218" s="1" t="s">
        <v>247</v>
      </c>
      <c r="D218" s="1" t="n">
        <v>60.5</v>
      </c>
      <c r="E218" s="1" t="s">
        <v>255</v>
      </c>
      <c r="F218" s="1" t="n">
        <v>3</v>
      </c>
      <c r="G218" s="1" t="str">
        <f aca="false">F218&amp;"/"&amp;13</f>
        <v>3/13</v>
      </c>
      <c r="H218" s="1" t="n">
        <v>4312.5</v>
      </c>
      <c r="I218" s="1" t="n">
        <v>145</v>
      </c>
      <c r="J218" s="1" t="n">
        <v>95.5</v>
      </c>
      <c r="K218" s="1" t="s">
        <v>249</v>
      </c>
      <c r="L218" s="1" t="s">
        <v>250</v>
      </c>
      <c r="M218" s="1" t="n">
        <v>2023</v>
      </c>
      <c r="N218" s="1" t="n">
        <v>50.7388690472463</v>
      </c>
      <c r="O218" s="1" t="n">
        <v>-111.041793900285</v>
      </c>
      <c r="P218" s="1" t="s">
        <v>251</v>
      </c>
      <c r="Q218" s="1" t="s">
        <v>252</v>
      </c>
      <c r="R218" s="1" t="s">
        <v>254</v>
      </c>
    </row>
    <row r="219" customFormat="false" ht="15" hidden="false" customHeight="false" outlineLevel="0" collapsed="false">
      <c r="A219" s="1" t="s">
        <v>18</v>
      </c>
      <c r="B219" s="1" t="s">
        <v>18</v>
      </c>
      <c r="C219" s="1" t="s">
        <v>247</v>
      </c>
      <c r="D219" s="1" t="n">
        <v>60.5</v>
      </c>
      <c r="E219" s="1" t="s">
        <v>256</v>
      </c>
      <c r="F219" s="1" t="n">
        <v>4</v>
      </c>
      <c r="G219" s="1" t="str">
        <f aca="false">F219&amp;"/"&amp;13</f>
        <v>4/13</v>
      </c>
      <c r="H219" s="1" t="n">
        <v>4312.5</v>
      </c>
      <c r="I219" s="1" t="n">
        <v>145</v>
      </c>
      <c r="J219" s="1" t="n">
        <v>95.5</v>
      </c>
      <c r="K219" s="1" t="s">
        <v>249</v>
      </c>
      <c r="L219" s="1" t="s">
        <v>250</v>
      </c>
      <c r="M219" s="1" t="n">
        <v>2023</v>
      </c>
      <c r="N219" s="1" t="n">
        <v>50.7344618</v>
      </c>
      <c r="O219" s="1" t="n">
        <v>-111.0352536</v>
      </c>
      <c r="P219" s="1" t="s">
        <v>251</v>
      </c>
      <c r="Q219" s="1" t="s">
        <v>252</v>
      </c>
      <c r="R219" s="1" t="s">
        <v>24</v>
      </c>
    </row>
    <row r="220" customFormat="false" ht="15" hidden="false" customHeight="false" outlineLevel="0" collapsed="false">
      <c r="A220" s="1" t="s">
        <v>18</v>
      </c>
      <c r="B220" s="1" t="s">
        <v>18</v>
      </c>
      <c r="C220" s="1" t="s">
        <v>247</v>
      </c>
      <c r="D220" s="1" t="n">
        <v>60.5</v>
      </c>
      <c r="E220" s="1" t="s">
        <v>257</v>
      </c>
      <c r="F220" s="1" t="n">
        <v>5</v>
      </c>
      <c r="G220" s="1" t="str">
        <f aca="false">F220&amp;"/"&amp;13</f>
        <v>5/13</v>
      </c>
      <c r="H220" s="1" t="n">
        <v>5200</v>
      </c>
      <c r="I220" s="1" t="n">
        <v>145</v>
      </c>
      <c r="J220" s="1" t="n">
        <v>95.5</v>
      </c>
      <c r="K220" s="1" t="s">
        <v>249</v>
      </c>
      <c r="L220" s="1" t="s">
        <v>250</v>
      </c>
      <c r="M220" s="1" t="n">
        <v>2023</v>
      </c>
      <c r="N220" s="1" t="n">
        <v>50.715509692336</v>
      </c>
      <c r="O220" s="1" t="n">
        <v>-111.118085254485</v>
      </c>
      <c r="P220" s="1" t="s">
        <v>258</v>
      </c>
      <c r="Q220" s="1" t="s">
        <v>252</v>
      </c>
      <c r="R220" s="1" t="s">
        <v>254</v>
      </c>
    </row>
    <row r="221" customFormat="false" ht="15" hidden="false" customHeight="false" outlineLevel="0" collapsed="false">
      <c r="A221" s="1" t="s">
        <v>18</v>
      </c>
      <c r="B221" s="1" t="s">
        <v>18</v>
      </c>
      <c r="C221" s="1" t="s">
        <v>247</v>
      </c>
      <c r="D221" s="1" t="n">
        <v>60.5</v>
      </c>
      <c r="E221" s="1" t="s">
        <v>259</v>
      </c>
      <c r="F221" s="1" t="n">
        <v>6</v>
      </c>
      <c r="G221" s="1" t="str">
        <f aca="false">F221&amp;"/"&amp;13</f>
        <v>6/13</v>
      </c>
      <c r="H221" s="1" t="n">
        <v>5200</v>
      </c>
      <c r="I221" s="1" t="n">
        <v>145</v>
      </c>
      <c r="J221" s="1" t="n">
        <v>95.5</v>
      </c>
      <c r="K221" s="1" t="s">
        <v>249</v>
      </c>
      <c r="L221" s="1" t="s">
        <v>250</v>
      </c>
      <c r="M221" s="1" t="n">
        <v>2023</v>
      </c>
      <c r="N221" s="1" t="n">
        <v>50.7086664596307</v>
      </c>
      <c r="O221" s="1" t="n">
        <v>-111.108404431771</v>
      </c>
      <c r="P221" s="1" t="s">
        <v>258</v>
      </c>
      <c r="Q221" s="1" t="s">
        <v>252</v>
      </c>
      <c r="R221" s="1" t="s">
        <v>254</v>
      </c>
    </row>
    <row r="222" customFormat="false" ht="15" hidden="false" customHeight="false" outlineLevel="0" collapsed="false">
      <c r="A222" s="1" t="s">
        <v>18</v>
      </c>
      <c r="B222" s="1" t="s">
        <v>18</v>
      </c>
      <c r="C222" s="1" t="s">
        <v>247</v>
      </c>
      <c r="D222" s="1" t="n">
        <v>60.5</v>
      </c>
      <c r="E222" s="1" t="s">
        <v>260</v>
      </c>
      <c r="F222" s="1" t="n">
        <v>7</v>
      </c>
      <c r="G222" s="1" t="str">
        <f aca="false">F222&amp;"/"&amp;13</f>
        <v>7/13</v>
      </c>
      <c r="H222" s="1" t="n">
        <v>5200</v>
      </c>
      <c r="I222" s="1" t="n">
        <v>145</v>
      </c>
      <c r="J222" s="1" t="n">
        <v>95.5</v>
      </c>
      <c r="K222" s="1" t="s">
        <v>249</v>
      </c>
      <c r="L222" s="1" t="s">
        <v>250</v>
      </c>
      <c r="M222" s="1" t="n">
        <v>2023</v>
      </c>
      <c r="N222" s="1" t="n">
        <v>50.704526879269</v>
      </c>
      <c r="O222" s="1" t="n">
        <v>-111.109194366332</v>
      </c>
      <c r="P222" s="1" t="s">
        <v>258</v>
      </c>
      <c r="Q222" s="1" t="s">
        <v>252</v>
      </c>
      <c r="R222" s="1" t="s">
        <v>254</v>
      </c>
    </row>
    <row r="223" customFormat="false" ht="15" hidden="false" customHeight="false" outlineLevel="0" collapsed="false">
      <c r="A223" s="1" t="s">
        <v>18</v>
      </c>
      <c r="B223" s="1" t="s">
        <v>18</v>
      </c>
      <c r="C223" s="1" t="s">
        <v>247</v>
      </c>
      <c r="D223" s="1" t="n">
        <v>60.5</v>
      </c>
      <c r="E223" s="1" t="s">
        <v>261</v>
      </c>
      <c r="F223" s="1" t="n">
        <v>8</v>
      </c>
      <c r="G223" s="1" t="str">
        <f aca="false">F223&amp;"/"&amp;13</f>
        <v>8/13</v>
      </c>
      <c r="H223" s="1" t="n">
        <v>4312.5</v>
      </c>
      <c r="I223" s="1" t="n">
        <v>145</v>
      </c>
      <c r="J223" s="1" t="n">
        <v>95.5</v>
      </c>
      <c r="K223" s="1" t="s">
        <v>249</v>
      </c>
      <c r="L223" s="1" t="s">
        <v>250</v>
      </c>
      <c r="M223" s="1" t="n">
        <v>2023</v>
      </c>
      <c r="N223" s="1" t="n">
        <v>50.7306758189013</v>
      </c>
      <c r="O223" s="1" t="n">
        <v>-111.06491609015</v>
      </c>
      <c r="P223" s="1" t="s">
        <v>262</v>
      </c>
      <c r="Q223" s="1" t="s">
        <v>252</v>
      </c>
      <c r="R223" s="1" t="s">
        <v>254</v>
      </c>
    </row>
    <row r="224" customFormat="false" ht="15" hidden="false" customHeight="false" outlineLevel="0" collapsed="false">
      <c r="A224" s="1" t="s">
        <v>18</v>
      </c>
      <c r="B224" s="1" t="s">
        <v>18</v>
      </c>
      <c r="C224" s="1" t="s">
        <v>247</v>
      </c>
      <c r="D224" s="1" t="n">
        <v>60.5</v>
      </c>
      <c r="E224" s="1" t="s">
        <v>263</v>
      </c>
      <c r="F224" s="1" t="n">
        <v>9</v>
      </c>
      <c r="G224" s="1" t="str">
        <f aca="false">F224&amp;"/"&amp;13</f>
        <v>9/13</v>
      </c>
      <c r="H224" s="1" t="n">
        <v>4312.5</v>
      </c>
      <c r="I224" s="1" t="n">
        <v>145</v>
      </c>
      <c r="J224" s="1" t="n">
        <v>95.5</v>
      </c>
      <c r="K224" s="1" t="s">
        <v>249</v>
      </c>
      <c r="L224" s="1" t="s">
        <v>250</v>
      </c>
      <c r="M224" s="1" t="n">
        <v>2023</v>
      </c>
      <c r="N224" s="1" t="n">
        <v>50.7298177275835</v>
      </c>
      <c r="O224" s="1" t="n">
        <v>-111.048906141349</v>
      </c>
      <c r="P224" s="1" t="s">
        <v>262</v>
      </c>
      <c r="Q224" s="1" t="s">
        <v>252</v>
      </c>
      <c r="R224" s="1" t="s">
        <v>254</v>
      </c>
    </row>
    <row r="225" customFormat="false" ht="15" hidden="false" customHeight="false" outlineLevel="0" collapsed="false">
      <c r="A225" s="1" t="s">
        <v>18</v>
      </c>
      <c r="B225" s="1" t="s">
        <v>18</v>
      </c>
      <c r="C225" s="1" t="s">
        <v>247</v>
      </c>
      <c r="D225" s="1" t="n">
        <v>60.5</v>
      </c>
      <c r="E225" s="1" t="s">
        <v>264</v>
      </c>
      <c r="F225" s="1" t="n">
        <v>10</v>
      </c>
      <c r="G225" s="1" t="str">
        <f aca="false">F225&amp;"/"&amp;13</f>
        <v>10/13</v>
      </c>
      <c r="H225" s="1" t="n">
        <v>4312.5</v>
      </c>
      <c r="I225" s="1" t="n">
        <v>145</v>
      </c>
      <c r="J225" s="1" t="n">
        <v>95.5</v>
      </c>
      <c r="K225" s="1" t="s">
        <v>249</v>
      </c>
      <c r="L225" s="1" t="s">
        <v>250</v>
      </c>
      <c r="M225" s="1" t="n">
        <v>2023</v>
      </c>
      <c r="N225" s="1" t="n">
        <v>50.7267065954876</v>
      </c>
      <c r="O225" s="1" t="n">
        <v>-111.05315826599</v>
      </c>
      <c r="P225" s="1" t="s">
        <v>262</v>
      </c>
      <c r="Q225" s="1" t="s">
        <v>252</v>
      </c>
      <c r="R225" s="1" t="s">
        <v>254</v>
      </c>
    </row>
    <row r="226" customFormat="false" ht="15" hidden="false" customHeight="false" outlineLevel="0" collapsed="false">
      <c r="A226" s="1" t="s">
        <v>18</v>
      </c>
      <c r="B226" s="1" t="s">
        <v>18</v>
      </c>
      <c r="C226" s="1" t="s">
        <v>247</v>
      </c>
      <c r="D226" s="1" t="n">
        <v>60.5</v>
      </c>
      <c r="E226" s="1" t="s">
        <v>265</v>
      </c>
      <c r="F226" s="1" t="n">
        <v>11</v>
      </c>
      <c r="G226" s="1" t="str">
        <f aca="false">F226&amp;"/"&amp;13</f>
        <v>11/13</v>
      </c>
      <c r="H226" s="1" t="n">
        <v>4312.5</v>
      </c>
      <c r="I226" s="1" t="n">
        <v>145</v>
      </c>
      <c r="J226" s="1" t="n">
        <v>95.5</v>
      </c>
      <c r="K226" s="1" t="s">
        <v>249</v>
      </c>
      <c r="L226" s="1" t="s">
        <v>250</v>
      </c>
      <c r="M226" s="1" t="n">
        <v>2023</v>
      </c>
      <c r="N226" s="1" t="n">
        <v>50.7259471599453</v>
      </c>
      <c r="O226" s="1" t="n">
        <v>-111.062516805588</v>
      </c>
      <c r="P226" s="1" t="s">
        <v>262</v>
      </c>
      <c r="Q226" s="1" t="s">
        <v>252</v>
      </c>
      <c r="R226" s="1" t="s">
        <v>254</v>
      </c>
    </row>
    <row r="227" customFormat="false" ht="15" hidden="false" customHeight="false" outlineLevel="0" collapsed="false">
      <c r="A227" s="1" t="s">
        <v>18</v>
      </c>
      <c r="B227" s="1" t="s">
        <v>18</v>
      </c>
      <c r="C227" s="1" t="s">
        <v>247</v>
      </c>
      <c r="D227" s="1" t="n">
        <v>60.5</v>
      </c>
      <c r="E227" s="1" t="s">
        <v>266</v>
      </c>
      <c r="F227" s="1" t="n">
        <v>12</v>
      </c>
      <c r="G227" s="1" t="str">
        <f aca="false">F227&amp;"/"&amp;13</f>
        <v>12/13</v>
      </c>
      <c r="H227" s="1" t="n">
        <v>5200</v>
      </c>
      <c r="I227" s="1" t="n">
        <v>145</v>
      </c>
      <c r="J227" s="1" t="n">
        <v>95.5</v>
      </c>
      <c r="K227" s="1" t="s">
        <v>249</v>
      </c>
      <c r="L227" s="1" t="s">
        <v>250</v>
      </c>
      <c r="M227" s="1" t="n">
        <v>2023</v>
      </c>
      <c r="N227" s="1" t="n">
        <v>50.7290390907653</v>
      </c>
      <c r="O227" s="1" t="n">
        <v>-111.120411523442</v>
      </c>
      <c r="P227" s="1" t="s">
        <v>267</v>
      </c>
      <c r="Q227" s="1" t="s">
        <v>252</v>
      </c>
      <c r="R227" s="1" t="s">
        <v>254</v>
      </c>
    </row>
    <row r="228" customFormat="false" ht="15" hidden="false" customHeight="false" outlineLevel="0" collapsed="false">
      <c r="A228" s="1" t="s">
        <v>18</v>
      </c>
      <c r="B228" s="1" t="s">
        <v>18</v>
      </c>
      <c r="C228" s="1" t="s">
        <v>247</v>
      </c>
      <c r="D228" s="1" t="n">
        <v>60.5</v>
      </c>
      <c r="E228" s="1" t="s">
        <v>268</v>
      </c>
      <c r="F228" s="1" t="n">
        <v>13</v>
      </c>
      <c r="G228" s="1" t="str">
        <f aca="false">F228&amp;"/"&amp;13</f>
        <v>13/13</v>
      </c>
      <c r="H228" s="1" t="n">
        <v>5200</v>
      </c>
      <c r="I228" s="1" t="n">
        <v>145</v>
      </c>
      <c r="J228" s="1" t="n">
        <v>95.5</v>
      </c>
      <c r="K228" s="1" t="s">
        <v>249</v>
      </c>
      <c r="L228" s="1" t="s">
        <v>250</v>
      </c>
      <c r="M228" s="1" t="n">
        <v>2023</v>
      </c>
      <c r="N228" s="1" t="n">
        <v>50.740546448817</v>
      </c>
      <c r="O228" s="1" t="n">
        <v>-111.127874969525</v>
      </c>
      <c r="P228" s="1" t="s">
        <v>267</v>
      </c>
      <c r="Q228" s="1" t="s">
        <v>252</v>
      </c>
      <c r="R228" s="1" t="s">
        <v>254</v>
      </c>
    </row>
    <row r="229" customFormat="false" ht="15" hidden="false" customHeight="false" outlineLevel="0" collapsed="false">
      <c r="A229" s="1" t="s">
        <v>18</v>
      </c>
      <c r="B229" s="1" t="s">
        <v>18</v>
      </c>
      <c r="C229" s="1" t="s">
        <v>269</v>
      </c>
      <c r="D229" s="1" t="n">
        <v>29.2</v>
      </c>
      <c r="E229" s="1" t="s">
        <v>270</v>
      </c>
      <c r="F229" s="1" t="n">
        <v>1</v>
      </c>
      <c r="G229" s="1" t="str">
        <f aca="false">F229&amp;"/"&amp;17</f>
        <v>1/17</v>
      </c>
      <c r="H229" s="1" t="n">
        <v>1700</v>
      </c>
      <c r="I229" s="1" t="n">
        <v>103</v>
      </c>
      <c r="J229" s="1" t="n">
        <v>80</v>
      </c>
      <c r="K229" s="1" t="s">
        <v>271</v>
      </c>
      <c r="L229" s="1" t="s">
        <v>272</v>
      </c>
      <c r="M229" s="1" t="n">
        <v>2015</v>
      </c>
      <c r="N229" s="1" t="n">
        <v>52.5050046</v>
      </c>
      <c r="O229" s="1" t="n">
        <v>-110.1093074</v>
      </c>
      <c r="Q229" s="1" t="s">
        <v>273</v>
      </c>
      <c r="R229" s="1" t="s">
        <v>24</v>
      </c>
    </row>
    <row r="230" customFormat="false" ht="15" hidden="false" customHeight="false" outlineLevel="0" collapsed="false">
      <c r="A230" s="1" t="s">
        <v>18</v>
      </c>
      <c r="B230" s="1" t="s">
        <v>18</v>
      </c>
      <c r="C230" s="1" t="s">
        <v>269</v>
      </c>
      <c r="D230" s="1" t="n">
        <v>29.2</v>
      </c>
      <c r="E230" s="1" t="s">
        <v>274</v>
      </c>
      <c r="F230" s="1" t="n">
        <v>2</v>
      </c>
      <c r="G230" s="1" t="str">
        <f aca="false">F230&amp;"/"&amp;17</f>
        <v>2/17</v>
      </c>
      <c r="H230" s="1" t="n">
        <v>1700</v>
      </c>
      <c r="I230" s="1" t="n">
        <v>103</v>
      </c>
      <c r="J230" s="1" t="n">
        <v>80</v>
      </c>
      <c r="K230" s="1" t="s">
        <v>271</v>
      </c>
      <c r="L230" s="1" t="s">
        <v>272</v>
      </c>
      <c r="M230" s="1" t="n">
        <v>2015</v>
      </c>
      <c r="N230" s="1" t="n">
        <v>52.5011048</v>
      </c>
      <c r="O230" s="1" t="n">
        <v>-110.0981911</v>
      </c>
      <c r="Q230" s="1" t="s">
        <v>273</v>
      </c>
      <c r="R230" s="1" t="s">
        <v>24</v>
      </c>
    </row>
    <row r="231" customFormat="false" ht="15" hidden="false" customHeight="false" outlineLevel="0" collapsed="false">
      <c r="A231" s="1" t="s">
        <v>18</v>
      </c>
      <c r="B231" s="1" t="s">
        <v>18</v>
      </c>
      <c r="C231" s="1" t="s">
        <v>269</v>
      </c>
      <c r="D231" s="1" t="n">
        <v>29.2</v>
      </c>
      <c r="E231" s="1" t="s">
        <v>275</v>
      </c>
      <c r="F231" s="1" t="n">
        <v>3</v>
      </c>
      <c r="G231" s="1" t="str">
        <f aca="false">F231&amp;"/"&amp;17</f>
        <v>3/17</v>
      </c>
      <c r="H231" s="1" t="n">
        <v>1700</v>
      </c>
      <c r="I231" s="1" t="n">
        <v>103</v>
      </c>
      <c r="J231" s="1" t="n">
        <v>80</v>
      </c>
      <c r="K231" s="1" t="s">
        <v>271</v>
      </c>
      <c r="L231" s="1" t="s">
        <v>272</v>
      </c>
      <c r="M231" s="1" t="n">
        <v>2015</v>
      </c>
      <c r="N231" s="1" t="n">
        <v>52.5115541</v>
      </c>
      <c r="O231" s="1" t="n">
        <v>-110.095615</v>
      </c>
      <c r="Q231" s="1" t="s">
        <v>273</v>
      </c>
      <c r="R231" s="1" t="s">
        <v>24</v>
      </c>
    </row>
    <row r="232" customFormat="false" ht="15" hidden="false" customHeight="false" outlineLevel="0" collapsed="false">
      <c r="A232" s="1" t="s">
        <v>18</v>
      </c>
      <c r="B232" s="1" t="s">
        <v>18</v>
      </c>
      <c r="C232" s="1" t="s">
        <v>269</v>
      </c>
      <c r="D232" s="1" t="n">
        <v>29.2</v>
      </c>
      <c r="E232" s="1" t="s">
        <v>276</v>
      </c>
      <c r="F232" s="1" t="n">
        <v>4</v>
      </c>
      <c r="G232" s="1" t="str">
        <f aca="false">F232&amp;"/"&amp;17</f>
        <v>4/17</v>
      </c>
      <c r="H232" s="1" t="n">
        <v>1700</v>
      </c>
      <c r="I232" s="1" t="n">
        <v>103</v>
      </c>
      <c r="J232" s="1" t="n">
        <v>80</v>
      </c>
      <c r="K232" s="1" t="s">
        <v>271</v>
      </c>
      <c r="L232" s="1" t="s">
        <v>272</v>
      </c>
      <c r="M232" s="1" t="n">
        <v>2015</v>
      </c>
      <c r="N232" s="1" t="n">
        <v>52.5031267</v>
      </c>
      <c r="O232" s="1" t="n">
        <v>-110.0929058</v>
      </c>
      <c r="Q232" s="1" t="s">
        <v>273</v>
      </c>
      <c r="R232" s="1" t="s">
        <v>24</v>
      </c>
    </row>
    <row r="233" customFormat="false" ht="15" hidden="false" customHeight="false" outlineLevel="0" collapsed="false">
      <c r="A233" s="1" t="s">
        <v>18</v>
      </c>
      <c r="B233" s="1" t="s">
        <v>18</v>
      </c>
      <c r="C233" s="1" t="s">
        <v>269</v>
      </c>
      <c r="D233" s="1" t="n">
        <v>29.2</v>
      </c>
      <c r="E233" s="1" t="s">
        <v>277</v>
      </c>
      <c r="F233" s="1" t="n">
        <v>5</v>
      </c>
      <c r="G233" s="1" t="str">
        <f aca="false">F233&amp;"/"&amp;17</f>
        <v>5/17</v>
      </c>
      <c r="H233" s="1" t="n">
        <v>1700</v>
      </c>
      <c r="I233" s="1" t="n">
        <v>103</v>
      </c>
      <c r="J233" s="1" t="n">
        <v>80</v>
      </c>
      <c r="K233" s="1" t="s">
        <v>271</v>
      </c>
      <c r="L233" s="1" t="s">
        <v>272</v>
      </c>
      <c r="M233" s="1" t="n">
        <v>2015</v>
      </c>
      <c r="N233" s="1" t="n">
        <v>52.5049459</v>
      </c>
      <c r="O233" s="1" t="n">
        <v>-110.0863508</v>
      </c>
      <c r="Q233" s="1" t="s">
        <v>273</v>
      </c>
      <c r="R233" s="1" t="s">
        <v>24</v>
      </c>
    </row>
    <row r="234" customFormat="false" ht="15" hidden="false" customHeight="false" outlineLevel="0" collapsed="false">
      <c r="A234" s="1" t="s">
        <v>18</v>
      </c>
      <c r="B234" s="1" t="s">
        <v>18</v>
      </c>
      <c r="C234" s="1" t="s">
        <v>269</v>
      </c>
      <c r="D234" s="1" t="n">
        <v>29.2</v>
      </c>
      <c r="E234" s="1" t="s">
        <v>278</v>
      </c>
      <c r="F234" s="1" t="n">
        <v>6</v>
      </c>
      <c r="G234" s="1" t="str">
        <f aca="false">F234&amp;"/"&amp;17</f>
        <v>6/17</v>
      </c>
      <c r="H234" s="1" t="n">
        <v>1700</v>
      </c>
      <c r="I234" s="1" t="n">
        <v>103</v>
      </c>
      <c r="J234" s="1" t="n">
        <v>80</v>
      </c>
      <c r="K234" s="1" t="s">
        <v>271</v>
      </c>
      <c r="L234" s="1" t="s">
        <v>272</v>
      </c>
      <c r="M234" s="1" t="n">
        <v>2015</v>
      </c>
      <c r="N234" s="1" t="n">
        <v>52.508898</v>
      </c>
      <c r="O234" s="1" t="n">
        <v>-110.0830327</v>
      </c>
      <c r="Q234" s="1" t="s">
        <v>273</v>
      </c>
      <c r="R234" s="1" t="s">
        <v>24</v>
      </c>
    </row>
    <row r="235" customFormat="false" ht="15" hidden="false" customHeight="false" outlineLevel="0" collapsed="false">
      <c r="A235" s="1" t="s">
        <v>18</v>
      </c>
      <c r="B235" s="1" t="s">
        <v>18</v>
      </c>
      <c r="C235" s="1" t="s">
        <v>269</v>
      </c>
      <c r="D235" s="1" t="n">
        <v>29.2</v>
      </c>
      <c r="E235" s="1" t="s">
        <v>279</v>
      </c>
      <c r="F235" s="1" t="n">
        <v>7</v>
      </c>
      <c r="G235" s="1" t="str">
        <f aca="false">F235&amp;"/"&amp;17</f>
        <v>7/17</v>
      </c>
      <c r="H235" s="1" t="n">
        <v>1700</v>
      </c>
      <c r="I235" s="1" t="n">
        <v>103</v>
      </c>
      <c r="J235" s="1" t="n">
        <v>80</v>
      </c>
      <c r="K235" s="1" t="s">
        <v>271</v>
      </c>
      <c r="L235" s="1" t="s">
        <v>272</v>
      </c>
      <c r="M235" s="1" t="n">
        <v>2015</v>
      </c>
      <c r="N235" s="1" t="n">
        <v>52.5117308</v>
      </c>
      <c r="O235" s="1" t="n">
        <v>-110.0834312</v>
      </c>
      <c r="Q235" s="1" t="s">
        <v>273</v>
      </c>
      <c r="R235" s="1" t="s">
        <v>24</v>
      </c>
    </row>
    <row r="236" customFormat="false" ht="15" hidden="false" customHeight="false" outlineLevel="0" collapsed="false">
      <c r="A236" s="1" t="s">
        <v>18</v>
      </c>
      <c r="B236" s="1" t="s">
        <v>18</v>
      </c>
      <c r="C236" s="1" t="s">
        <v>269</v>
      </c>
      <c r="D236" s="1" t="n">
        <v>29.2</v>
      </c>
      <c r="E236" s="1" t="s">
        <v>280</v>
      </c>
      <c r="F236" s="1" t="n">
        <v>8</v>
      </c>
      <c r="G236" s="1" t="str">
        <f aca="false">F236&amp;"/"&amp;17</f>
        <v>8/17</v>
      </c>
      <c r="H236" s="1" t="n">
        <v>1700</v>
      </c>
      <c r="I236" s="1" t="n">
        <v>103</v>
      </c>
      <c r="J236" s="1" t="n">
        <v>80</v>
      </c>
      <c r="K236" s="1" t="s">
        <v>271</v>
      </c>
      <c r="L236" s="1" t="s">
        <v>272</v>
      </c>
      <c r="M236" s="1" t="n">
        <v>2015</v>
      </c>
      <c r="N236" s="1" t="n">
        <v>52.5156291</v>
      </c>
      <c r="O236" s="1" t="n">
        <v>-110.0833446</v>
      </c>
      <c r="Q236" s="1" t="s">
        <v>273</v>
      </c>
      <c r="R236" s="1" t="s">
        <v>24</v>
      </c>
    </row>
    <row r="237" customFormat="false" ht="15" hidden="false" customHeight="false" outlineLevel="0" collapsed="false">
      <c r="A237" s="1" t="s">
        <v>18</v>
      </c>
      <c r="B237" s="1" t="s">
        <v>18</v>
      </c>
      <c r="C237" s="1" t="s">
        <v>269</v>
      </c>
      <c r="D237" s="1" t="n">
        <v>29.2</v>
      </c>
      <c r="E237" s="1" t="s">
        <v>281</v>
      </c>
      <c r="F237" s="1" t="n">
        <v>9</v>
      </c>
      <c r="G237" s="1" t="str">
        <f aca="false">F237&amp;"/"&amp;17</f>
        <v>9/17</v>
      </c>
      <c r="H237" s="1" t="n">
        <v>1700</v>
      </c>
      <c r="I237" s="1" t="n">
        <v>103</v>
      </c>
      <c r="J237" s="1" t="n">
        <v>80</v>
      </c>
      <c r="K237" s="1" t="s">
        <v>271</v>
      </c>
      <c r="L237" s="1" t="s">
        <v>272</v>
      </c>
      <c r="M237" s="1" t="n">
        <v>2015</v>
      </c>
      <c r="N237" s="1" t="n">
        <v>52.5186967958391</v>
      </c>
      <c r="O237" s="1" t="n">
        <v>-110.08661826802</v>
      </c>
      <c r="Q237" s="1" t="s">
        <v>273</v>
      </c>
      <c r="R237" s="1" t="s">
        <v>24</v>
      </c>
    </row>
    <row r="238" customFormat="false" ht="15" hidden="false" customHeight="false" outlineLevel="0" collapsed="false">
      <c r="A238" s="1" t="s">
        <v>18</v>
      </c>
      <c r="B238" s="1" t="s">
        <v>18</v>
      </c>
      <c r="C238" s="1" t="s">
        <v>269</v>
      </c>
      <c r="D238" s="1" t="n">
        <v>29.2</v>
      </c>
      <c r="E238" s="1" t="s">
        <v>282</v>
      </c>
      <c r="F238" s="1" t="n">
        <v>10</v>
      </c>
      <c r="G238" s="1" t="str">
        <f aca="false">F238&amp;"/"&amp;17</f>
        <v>10/17</v>
      </c>
      <c r="H238" s="1" t="n">
        <v>1700</v>
      </c>
      <c r="I238" s="1" t="n">
        <v>103</v>
      </c>
      <c r="J238" s="1" t="n">
        <v>80</v>
      </c>
      <c r="K238" s="1" t="s">
        <v>271</v>
      </c>
      <c r="L238" s="1" t="s">
        <v>272</v>
      </c>
      <c r="M238" s="1" t="n">
        <v>2015</v>
      </c>
      <c r="N238" s="1" t="n">
        <v>52.4977516</v>
      </c>
      <c r="O238" s="1" t="n">
        <v>-110.0374491</v>
      </c>
      <c r="Q238" s="1" t="s">
        <v>273</v>
      </c>
      <c r="R238" s="1" t="s">
        <v>24</v>
      </c>
    </row>
    <row r="239" customFormat="false" ht="15" hidden="false" customHeight="false" outlineLevel="0" collapsed="false">
      <c r="A239" s="1" t="s">
        <v>18</v>
      </c>
      <c r="B239" s="1" t="s">
        <v>18</v>
      </c>
      <c r="C239" s="1" t="s">
        <v>269</v>
      </c>
      <c r="D239" s="1" t="n">
        <v>29.2</v>
      </c>
      <c r="E239" s="1" t="s">
        <v>283</v>
      </c>
      <c r="F239" s="1" t="n">
        <v>11</v>
      </c>
      <c r="G239" s="1" t="str">
        <f aca="false">F239&amp;"/"&amp;17</f>
        <v>11/17</v>
      </c>
      <c r="H239" s="1" t="n">
        <v>1700</v>
      </c>
      <c r="I239" s="1" t="n">
        <v>103</v>
      </c>
      <c r="J239" s="1" t="n">
        <v>80</v>
      </c>
      <c r="K239" s="1" t="s">
        <v>271</v>
      </c>
      <c r="L239" s="1" t="s">
        <v>272</v>
      </c>
      <c r="M239" s="1" t="n">
        <v>2015</v>
      </c>
      <c r="N239" s="1" t="n">
        <v>52.5010796</v>
      </c>
      <c r="O239" s="1" t="n">
        <v>-110.0316574</v>
      </c>
      <c r="Q239" s="1" t="s">
        <v>273</v>
      </c>
      <c r="R239" s="1" t="s">
        <v>24</v>
      </c>
    </row>
    <row r="240" customFormat="false" ht="15" hidden="false" customHeight="false" outlineLevel="0" collapsed="false">
      <c r="A240" s="1" t="s">
        <v>18</v>
      </c>
      <c r="B240" s="1" t="s">
        <v>18</v>
      </c>
      <c r="C240" s="1" t="s">
        <v>269</v>
      </c>
      <c r="D240" s="1" t="n">
        <v>29.2</v>
      </c>
      <c r="E240" s="1" t="s">
        <v>284</v>
      </c>
      <c r="F240" s="1" t="n">
        <v>12</v>
      </c>
      <c r="G240" s="1" t="str">
        <f aca="false">F240&amp;"/"&amp;17</f>
        <v>12/17</v>
      </c>
      <c r="H240" s="1" t="n">
        <v>1700</v>
      </c>
      <c r="I240" s="1" t="n">
        <v>103</v>
      </c>
      <c r="J240" s="1" t="n">
        <v>80</v>
      </c>
      <c r="K240" s="1" t="s">
        <v>271</v>
      </c>
      <c r="L240" s="1" t="s">
        <v>272</v>
      </c>
      <c r="M240" s="1" t="n">
        <v>2015</v>
      </c>
      <c r="N240" s="1" t="n">
        <v>52.5090255</v>
      </c>
      <c r="O240" s="1" t="n">
        <v>-110.0355658</v>
      </c>
      <c r="Q240" s="1" t="s">
        <v>273</v>
      </c>
      <c r="R240" s="1" t="s">
        <v>24</v>
      </c>
    </row>
    <row r="241" customFormat="false" ht="15" hidden="false" customHeight="false" outlineLevel="0" collapsed="false">
      <c r="A241" s="1" t="s">
        <v>18</v>
      </c>
      <c r="B241" s="1" t="s">
        <v>18</v>
      </c>
      <c r="C241" s="1" t="s">
        <v>269</v>
      </c>
      <c r="D241" s="1" t="n">
        <v>29.2</v>
      </c>
      <c r="E241" s="1" t="s">
        <v>285</v>
      </c>
      <c r="F241" s="1" t="n">
        <v>13</v>
      </c>
      <c r="G241" s="1" t="str">
        <f aca="false">F241&amp;"/"&amp;17</f>
        <v>13/17</v>
      </c>
      <c r="H241" s="1" t="n">
        <v>1700</v>
      </c>
      <c r="I241" s="1" t="n">
        <v>103</v>
      </c>
      <c r="J241" s="1" t="n">
        <v>80</v>
      </c>
      <c r="K241" s="1" t="s">
        <v>271</v>
      </c>
      <c r="L241" s="1" t="s">
        <v>272</v>
      </c>
      <c r="M241" s="1" t="n">
        <v>2015</v>
      </c>
      <c r="N241" s="1" t="n">
        <v>52.5119794</v>
      </c>
      <c r="O241" s="1" t="n">
        <v>-110.0337599</v>
      </c>
      <c r="Q241" s="1" t="s">
        <v>273</v>
      </c>
      <c r="R241" s="1" t="s">
        <v>24</v>
      </c>
    </row>
    <row r="242" customFormat="false" ht="15" hidden="false" customHeight="false" outlineLevel="0" collapsed="false">
      <c r="A242" s="1" t="s">
        <v>18</v>
      </c>
      <c r="B242" s="1" t="s">
        <v>18</v>
      </c>
      <c r="C242" s="1" t="s">
        <v>269</v>
      </c>
      <c r="D242" s="1" t="n">
        <v>29.2</v>
      </c>
      <c r="E242" s="1" t="s">
        <v>286</v>
      </c>
      <c r="F242" s="1" t="n">
        <v>14</v>
      </c>
      <c r="G242" s="1" t="str">
        <f aca="false">F242&amp;"/"&amp;17</f>
        <v>14/17</v>
      </c>
      <c r="H242" s="1" t="n">
        <v>1700</v>
      </c>
      <c r="I242" s="1" t="n">
        <v>103</v>
      </c>
      <c r="J242" s="1" t="n">
        <v>80</v>
      </c>
      <c r="K242" s="1" t="s">
        <v>271</v>
      </c>
      <c r="L242" s="1" t="s">
        <v>272</v>
      </c>
      <c r="M242" s="1" t="n">
        <v>2015</v>
      </c>
      <c r="N242" s="1" t="n">
        <v>52.5123922</v>
      </c>
      <c r="O242" s="1" t="n">
        <v>-110.0228343</v>
      </c>
      <c r="Q242" s="1" t="s">
        <v>273</v>
      </c>
      <c r="R242" s="1" t="s">
        <v>24</v>
      </c>
    </row>
    <row r="243" customFormat="false" ht="15" hidden="false" customHeight="false" outlineLevel="0" collapsed="false">
      <c r="A243" s="1" t="s">
        <v>18</v>
      </c>
      <c r="B243" s="1" t="s">
        <v>18</v>
      </c>
      <c r="C243" s="1" t="s">
        <v>269</v>
      </c>
      <c r="D243" s="1" t="n">
        <v>29.2</v>
      </c>
      <c r="E243" s="1" t="s">
        <v>287</v>
      </c>
      <c r="F243" s="1" t="n">
        <v>15</v>
      </c>
      <c r="G243" s="1" t="str">
        <f aca="false">F243&amp;"/"&amp;17</f>
        <v>15/17</v>
      </c>
      <c r="H243" s="1" t="n">
        <v>1700</v>
      </c>
      <c r="I243" s="1" t="n">
        <v>103</v>
      </c>
      <c r="J243" s="1" t="n">
        <v>80</v>
      </c>
      <c r="K243" s="1" t="s">
        <v>271</v>
      </c>
      <c r="L243" s="1" t="s">
        <v>272</v>
      </c>
      <c r="M243" s="1" t="n">
        <v>2015</v>
      </c>
      <c r="N243" s="1" t="n">
        <v>52.5122116</v>
      </c>
      <c r="O243" s="1" t="n">
        <v>-110.013663</v>
      </c>
      <c r="Q243" s="1" t="s">
        <v>273</v>
      </c>
      <c r="R243" s="1" t="s">
        <v>24</v>
      </c>
    </row>
    <row r="244" customFormat="false" ht="15" hidden="false" customHeight="false" outlineLevel="0" collapsed="false">
      <c r="A244" s="1" t="s">
        <v>18</v>
      </c>
      <c r="B244" s="1" t="s">
        <v>18</v>
      </c>
      <c r="C244" s="1" t="s">
        <v>269</v>
      </c>
      <c r="D244" s="1" t="n">
        <v>29.2</v>
      </c>
      <c r="E244" s="1" t="s">
        <v>288</v>
      </c>
      <c r="F244" s="1" t="n">
        <v>16</v>
      </c>
      <c r="G244" s="1" t="str">
        <f aca="false">F244&amp;"/"&amp;17</f>
        <v>16/17</v>
      </c>
      <c r="H244" s="1" t="n">
        <v>1700</v>
      </c>
      <c r="I244" s="1" t="n">
        <v>103</v>
      </c>
      <c r="J244" s="1" t="n">
        <v>80</v>
      </c>
      <c r="K244" s="1" t="s">
        <v>271</v>
      </c>
      <c r="L244" s="1" t="s">
        <v>272</v>
      </c>
      <c r="M244" s="1" t="n">
        <v>2015</v>
      </c>
      <c r="N244" s="1" t="n">
        <v>52.508703</v>
      </c>
      <c r="O244" s="1" t="n">
        <v>-110.0205254</v>
      </c>
      <c r="Q244" s="1" t="s">
        <v>273</v>
      </c>
      <c r="R244" s="1" t="s">
        <v>24</v>
      </c>
    </row>
    <row r="245" customFormat="false" ht="15" hidden="false" customHeight="false" outlineLevel="0" collapsed="false">
      <c r="A245" s="1" t="s">
        <v>18</v>
      </c>
      <c r="B245" s="1" t="s">
        <v>18</v>
      </c>
      <c r="C245" s="1" t="s">
        <v>269</v>
      </c>
      <c r="D245" s="1" t="n">
        <v>29.2</v>
      </c>
      <c r="E245" s="1" t="s">
        <v>289</v>
      </c>
      <c r="F245" s="1" t="n">
        <v>17</v>
      </c>
      <c r="G245" s="1" t="str">
        <f aca="false">F245&amp;"/"&amp;17</f>
        <v>17/17</v>
      </c>
      <c r="H245" s="1" t="n">
        <v>1700</v>
      </c>
      <c r="I245" s="1" t="n">
        <v>103</v>
      </c>
      <c r="J245" s="1" t="n">
        <v>80</v>
      </c>
      <c r="K245" s="1" t="s">
        <v>271</v>
      </c>
      <c r="L245" s="1" t="s">
        <v>272</v>
      </c>
      <c r="M245" s="1" t="n">
        <v>2015</v>
      </c>
      <c r="N245" s="1" t="n">
        <v>52.5085611</v>
      </c>
      <c r="O245" s="1" t="n">
        <v>-110.0077938</v>
      </c>
      <c r="Q245" s="1" t="s">
        <v>273</v>
      </c>
      <c r="R245" s="1" t="s">
        <v>24</v>
      </c>
    </row>
    <row r="246" customFormat="false" ht="15" hidden="false" customHeight="false" outlineLevel="0" collapsed="false">
      <c r="A246" s="1" t="s">
        <v>18</v>
      </c>
      <c r="B246" s="1" t="s">
        <v>18</v>
      </c>
      <c r="C246" s="1" t="s">
        <v>290</v>
      </c>
      <c r="D246" s="1" t="n">
        <v>44</v>
      </c>
      <c r="E246" s="1" t="s">
        <v>291</v>
      </c>
      <c r="F246" s="1" t="n">
        <v>1</v>
      </c>
      <c r="G246" s="1" t="str">
        <f aca="false">F246&amp;"/"&amp;60</f>
        <v>1/60</v>
      </c>
      <c r="H246" s="1" t="n">
        <v>600</v>
      </c>
      <c r="I246" s="1" t="n">
        <v>44</v>
      </c>
      <c r="J246" s="1" t="n">
        <v>40</v>
      </c>
      <c r="K246" s="1" t="s">
        <v>21</v>
      </c>
      <c r="L246" s="1" t="s">
        <v>292</v>
      </c>
      <c r="M246" s="1" t="n">
        <v>1997</v>
      </c>
      <c r="N246" s="1" t="n">
        <v>49.5126406422048</v>
      </c>
      <c r="O246" s="1" t="n">
        <v>-114.035711741286</v>
      </c>
      <c r="Q246" s="1" t="s">
        <v>293</v>
      </c>
      <c r="R246" s="1" t="s">
        <v>24</v>
      </c>
    </row>
    <row r="247" customFormat="false" ht="15" hidden="false" customHeight="false" outlineLevel="0" collapsed="false">
      <c r="A247" s="1" t="s">
        <v>18</v>
      </c>
      <c r="B247" s="1" t="s">
        <v>18</v>
      </c>
      <c r="C247" s="1" t="s">
        <v>290</v>
      </c>
      <c r="D247" s="1" t="n">
        <v>44</v>
      </c>
      <c r="E247" s="1" t="s">
        <v>294</v>
      </c>
      <c r="F247" s="1" t="n">
        <v>2</v>
      </c>
      <c r="G247" s="1" t="str">
        <f aca="false">F247&amp;"/"&amp;60</f>
        <v>2/60</v>
      </c>
      <c r="H247" s="1" t="n">
        <v>660</v>
      </c>
      <c r="I247" s="1" t="n">
        <v>47</v>
      </c>
      <c r="J247" s="1" t="n">
        <v>50</v>
      </c>
      <c r="K247" s="1" t="s">
        <v>21</v>
      </c>
      <c r="L247" s="1" t="s">
        <v>295</v>
      </c>
      <c r="M247" s="1" t="s">
        <v>296</v>
      </c>
      <c r="N247" s="1" t="n">
        <v>49.5125810008432</v>
      </c>
      <c r="O247" s="1" t="n">
        <v>-114.025663481266</v>
      </c>
      <c r="Q247" s="1" t="s">
        <v>293</v>
      </c>
      <c r="R247" s="1" t="s">
        <v>24</v>
      </c>
    </row>
    <row r="248" customFormat="false" ht="15" hidden="false" customHeight="false" outlineLevel="0" collapsed="false">
      <c r="A248" s="1" t="s">
        <v>18</v>
      </c>
      <c r="B248" s="1" t="s">
        <v>18</v>
      </c>
      <c r="C248" s="1" t="s">
        <v>290</v>
      </c>
      <c r="D248" s="1" t="n">
        <v>44</v>
      </c>
      <c r="E248" s="1" t="s">
        <v>297</v>
      </c>
      <c r="F248" s="1" t="n">
        <v>3</v>
      </c>
      <c r="G248" s="1" t="str">
        <f aca="false">F248&amp;"/"&amp;60</f>
        <v>3/60</v>
      </c>
      <c r="H248" s="1" t="n">
        <v>660</v>
      </c>
      <c r="I248" s="1" t="n">
        <v>47</v>
      </c>
      <c r="J248" s="1" t="n">
        <v>50</v>
      </c>
      <c r="K248" s="1" t="s">
        <v>21</v>
      </c>
      <c r="L248" s="1" t="s">
        <v>295</v>
      </c>
      <c r="M248" s="1" t="s">
        <v>296</v>
      </c>
      <c r="N248" s="1" t="n">
        <v>49.5117085784156</v>
      </c>
      <c r="O248" s="1" t="n">
        <v>-114.025631495553</v>
      </c>
      <c r="Q248" s="1" t="s">
        <v>293</v>
      </c>
      <c r="R248" s="1" t="s">
        <v>24</v>
      </c>
    </row>
    <row r="249" customFormat="false" ht="15" hidden="false" customHeight="false" outlineLevel="0" collapsed="false">
      <c r="A249" s="1" t="s">
        <v>18</v>
      </c>
      <c r="B249" s="1" t="s">
        <v>18</v>
      </c>
      <c r="C249" s="1" t="s">
        <v>290</v>
      </c>
      <c r="D249" s="1" t="n">
        <v>44</v>
      </c>
      <c r="E249" s="1" t="s">
        <v>298</v>
      </c>
      <c r="F249" s="1" t="n">
        <v>4</v>
      </c>
      <c r="G249" s="1" t="str">
        <f aca="false">F249&amp;"/"&amp;60</f>
        <v>4/60</v>
      </c>
      <c r="H249" s="1" t="n">
        <v>660</v>
      </c>
      <c r="I249" s="1" t="n">
        <v>47</v>
      </c>
      <c r="J249" s="1" t="n">
        <v>50</v>
      </c>
      <c r="K249" s="1" t="s">
        <v>21</v>
      </c>
      <c r="L249" s="1" t="s">
        <v>295</v>
      </c>
      <c r="M249" s="1" t="s">
        <v>296</v>
      </c>
      <c r="N249" s="1" t="n">
        <v>49.5107562657144</v>
      </c>
      <c r="O249" s="1" t="n">
        <v>-114.02564176106</v>
      </c>
      <c r="Q249" s="1" t="s">
        <v>293</v>
      </c>
      <c r="R249" s="1" t="s">
        <v>24</v>
      </c>
    </row>
    <row r="250" customFormat="false" ht="15" hidden="false" customHeight="false" outlineLevel="0" collapsed="false">
      <c r="A250" s="1" t="s">
        <v>18</v>
      </c>
      <c r="B250" s="1" t="s">
        <v>18</v>
      </c>
      <c r="C250" s="1" t="s">
        <v>290</v>
      </c>
      <c r="D250" s="1" t="n">
        <v>44</v>
      </c>
      <c r="E250" s="1" t="s">
        <v>299</v>
      </c>
      <c r="F250" s="1" t="n">
        <v>5</v>
      </c>
      <c r="G250" s="1" t="str">
        <f aca="false">F250&amp;"/"&amp;60</f>
        <v>5/60</v>
      </c>
      <c r="H250" s="1" t="n">
        <v>660</v>
      </c>
      <c r="I250" s="1" t="n">
        <v>47</v>
      </c>
      <c r="J250" s="1" t="n">
        <v>50</v>
      </c>
      <c r="K250" s="1" t="s">
        <v>21</v>
      </c>
      <c r="L250" s="1" t="s">
        <v>295</v>
      </c>
      <c r="M250" s="1" t="s">
        <v>296</v>
      </c>
      <c r="N250" s="1" t="n">
        <v>49.509851080093</v>
      </c>
      <c r="O250" s="1" t="n">
        <v>-114.025672699139</v>
      </c>
      <c r="Q250" s="1" t="s">
        <v>293</v>
      </c>
      <c r="R250" s="1" t="s">
        <v>24</v>
      </c>
    </row>
    <row r="251" customFormat="false" ht="15" hidden="false" customHeight="false" outlineLevel="0" collapsed="false">
      <c r="A251" s="1" t="s">
        <v>18</v>
      </c>
      <c r="B251" s="1" t="s">
        <v>18</v>
      </c>
      <c r="C251" s="1" t="s">
        <v>290</v>
      </c>
      <c r="D251" s="1" t="n">
        <v>44</v>
      </c>
      <c r="E251" s="1" t="s">
        <v>300</v>
      </c>
      <c r="F251" s="1" t="n">
        <v>6</v>
      </c>
      <c r="G251" s="1" t="str">
        <f aca="false">F251&amp;"/"&amp;60</f>
        <v>6/60</v>
      </c>
      <c r="H251" s="1" t="n">
        <v>660</v>
      </c>
      <c r="I251" s="1" t="n">
        <v>47</v>
      </c>
      <c r="J251" s="1" t="n">
        <v>50</v>
      </c>
      <c r="K251" s="1" t="s">
        <v>21</v>
      </c>
      <c r="L251" s="1" t="s">
        <v>295</v>
      </c>
      <c r="M251" s="1" t="s">
        <v>296</v>
      </c>
      <c r="N251" s="1" t="n">
        <v>49.5090590543891</v>
      </c>
      <c r="O251" s="1" t="n">
        <v>-114.02561803364</v>
      </c>
      <c r="Q251" s="1" t="s">
        <v>293</v>
      </c>
      <c r="R251" s="1" t="s">
        <v>24</v>
      </c>
    </row>
    <row r="252" customFormat="false" ht="15" hidden="false" customHeight="false" outlineLevel="0" collapsed="false">
      <c r="A252" s="1" t="s">
        <v>18</v>
      </c>
      <c r="B252" s="1" t="s">
        <v>18</v>
      </c>
      <c r="C252" s="1" t="s">
        <v>290</v>
      </c>
      <c r="D252" s="1" t="n">
        <v>44</v>
      </c>
      <c r="E252" s="1" t="s">
        <v>301</v>
      </c>
      <c r="F252" s="1" t="n">
        <v>7</v>
      </c>
      <c r="G252" s="1" t="str">
        <f aca="false">F252&amp;"/"&amp;60</f>
        <v>7/60</v>
      </c>
      <c r="H252" s="1" t="n">
        <v>660</v>
      </c>
      <c r="I252" s="1" t="n">
        <v>47</v>
      </c>
      <c r="J252" s="1" t="n">
        <v>50</v>
      </c>
      <c r="K252" s="1" t="s">
        <v>21</v>
      </c>
      <c r="L252" s="1" t="s">
        <v>295</v>
      </c>
      <c r="M252" s="1" t="s">
        <v>296</v>
      </c>
      <c r="N252" s="1" t="n">
        <v>49.5081861839495</v>
      </c>
      <c r="O252" s="1" t="n">
        <v>-114.025676209798</v>
      </c>
      <c r="Q252" s="1" t="s">
        <v>293</v>
      </c>
      <c r="R252" s="1" t="s">
        <v>24</v>
      </c>
    </row>
    <row r="253" customFormat="false" ht="15" hidden="false" customHeight="false" outlineLevel="0" collapsed="false">
      <c r="A253" s="1" t="s">
        <v>18</v>
      </c>
      <c r="B253" s="1" t="s">
        <v>18</v>
      </c>
      <c r="C253" s="1" t="s">
        <v>290</v>
      </c>
      <c r="D253" s="1" t="n">
        <v>44</v>
      </c>
      <c r="E253" s="1" t="s">
        <v>302</v>
      </c>
      <c r="F253" s="1" t="n">
        <v>8</v>
      </c>
      <c r="G253" s="1" t="str">
        <f aca="false">F253&amp;"/"&amp;60</f>
        <v>8/60</v>
      </c>
      <c r="H253" s="1" t="n">
        <v>660</v>
      </c>
      <c r="I253" s="1" t="n">
        <v>47</v>
      </c>
      <c r="J253" s="1" t="n">
        <v>50</v>
      </c>
      <c r="K253" s="1" t="s">
        <v>21</v>
      </c>
      <c r="L253" s="1" t="s">
        <v>295</v>
      </c>
      <c r="M253" s="1" t="s">
        <v>296</v>
      </c>
      <c r="N253" s="1" t="n">
        <v>49.5072215939056</v>
      </c>
      <c r="O253" s="1" t="n">
        <v>-114.025632779635</v>
      </c>
      <c r="Q253" s="1" t="s">
        <v>293</v>
      </c>
      <c r="R253" s="1" t="s">
        <v>24</v>
      </c>
    </row>
    <row r="254" customFormat="false" ht="15" hidden="false" customHeight="false" outlineLevel="0" collapsed="false">
      <c r="A254" s="1" t="s">
        <v>18</v>
      </c>
      <c r="B254" s="1" t="s">
        <v>18</v>
      </c>
      <c r="C254" s="1" t="s">
        <v>290</v>
      </c>
      <c r="D254" s="1" t="n">
        <v>44</v>
      </c>
      <c r="E254" s="1" t="s">
        <v>303</v>
      </c>
      <c r="F254" s="1" t="n">
        <v>9</v>
      </c>
      <c r="G254" s="1" t="str">
        <f aca="false">F254&amp;"/"&amp;60</f>
        <v>9/60</v>
      </c>
      <c r="H254" s="1" t="n">
        <v>660</v>
      </c>
      <c r="I254" s="1" t="n">
        <v>47</v>
      </c>
      <c r="J254" s="1" t="n">
        <v>50</v>
      </c>
      <c r="K254" s="1" t="s">
        <v>21</v>
      </c>
      <c r="L254" s="1" t="s">
        <v>295</v>
      </c>
      <c r="M254" s="1" t="s">
        <v>296</v>
      </c>
      <c r="N254" s="1" t="n">
        <v>49.5062983487263</v>
      </c>
      <c r="O254" s="1" t="n">
        <v>-114.025651722376</v>
      </c>
      <c r="Q254" s="1" t="s">
        <v>293</v>
      </c>
      <c r="R254" s="1" t="s">
        <v>24</v>
      </c>
    </row>
    <row r="255" customFormat="false" ht="15" hidden="false" customHeight="false" outlineLevel="0" collapsed="false">
      <c r="A255" s="1" t="s">
        <v>18</v>
      </c>
      <c r="B255" s="1" t="s">
        <v>18</v>
      </c>
      <c r="C255" s="1" t="s">
        <v>290</v>
      </c>
      <c r="D255" s="1" t="n">
        <v>44</v>
      </c>
      <c r="E255" s="1" t="s">
        <v>304</v>
      </c>
      <c r="F255" s="1" t="n">
        <v>10</v>
      </c>
      <c r="G255" s="1" t="str">
        <f aca="false">F255&amp;"/"&amp;60</f>
        <v>10/60</v>
      </c>
      <c r="H255" s="1" t="n">
        <v>660</v>
      </c>
      <c r="I255" s="1" t="n">
        <v>47</v>
      </c>
      <c r="J255" s="1" t="n">
        <v>50</v>
      </c>
      <c r="K255" s="1" t="s">
        <v>21</v>
      </c>
      <c r="L255" s="1" t="s">
        <v>295</v>
      </c>
      <c r="M255" s="1" t="s">
        <v>296</v>
      </c>
      <c r="N255" s="1" t="n">
        <v>49.5054118132759</v>
      </c>
      <c r="O255" s="1" t="n">
        <v>-114.025619312111</v>
      </c>
      <c r="Q255" s="1" t="s">
        <v>293</v>
      </c>
      <c r="R255" s="1" t="s">
        <v>24</v>
      </c>
    </row>
    <row r="256" customFormat="false" ht="15" hidden="false" customHeight="false" outlineLevel="0" collapsed="false">
      <c r="A256" s="1" t="s">
        <v>18</v>
      </c>
      <c r="B256" s="1" t="s">
        <v>18</v>
      </c>
      <c r="C256" s="1" t="s">
        <v>290</v>
      </c>
      <c r="D256" s="1" t="n">
        <v>44</v>
      </c>
      <c r="E256" s="1" t="s">
        <v>305</v>
      </c>
      <c r="F256" s="1" t="n">
        <v>11</v>
      </c>
      <c r="G256" s="1" t="str">
        <f aca="false">F256&amp;"/"&amp;60</f>
        <v>11/60</v>
      </c>
      <c r="H256" s="1" t="n">
        <v>660</v>
      </c>
      <c r="I256" s="1" t="n">
        <v>47</v>
      </c>
      <c r="J256" s="1" t="n">
        <v>50</v>
      </c>
      <c r="K256" s="1" t="s">
        <v>21</v>
      </c>
      <c r="L256" s="1" t="s">
        <v>295</v>
      </c>
      <c r="M256" s="1" t="s">
        <v>296</v>
      </c>
      <c r="N256" s="1" t="n">
        <v>49.5045822816605</v>
      </c>
      <c r="O256" s="1" t="n">
        <v>-114.025649950418</v>
      </c>
      <c r="Q256" s="1" t="s">
        <v>293</v>
      </c>
      <c r="R256" s="1" t="s">
        <v>24</v>
      </c>
    </row>
    <row r="257" customFormat="false" ht="15" hidden="false" customHeight="false" outlineLevel="0" collapsed="false">
      <c r="A257" s="1" t="s">
        <v>18</v>
      </c>
      <c r="B257" s="1" t="s">
        <v>18</v>
      </c>
      <c r="C257" s="1" t="s">
        <v>290</v>
      </c>
      <c r="D257" s="1" t="n">
        <v>44</v>
      </c>
      <c r="E257" s="1" t="s">
        <v>306</v>
      </c>
      <c r="F257" s="1" t="n">
        <v>12</v>
      </c>
      <c r="G257" s="1" t="str">
        <f aca="false">F257&amp;"/"&amp;60</f>
        <v>12/60</v>
      </c>
      <c r="H257" s="1" t="n">
        <v>660</v>
      </c>
      <c r="I257" s="1" t="n">
        <v>47</v>
      </c>
      <c r="J257" s="1" t="n">
        <v>50</v>
      </c>
      <c r="K257" s="1" t="s">
        <v>21</v>
      </c>
      <c r="L257" s="1" t="s">
        <v>295</v>
      </c>
      <c r="M257" s="1" t="s">
        <v>296</v>
      </c>
      <c r="N257" s="1" t="n">
        <v>49.503381054991</v>
      </c>
      <c r="O257" s="1" t="n">
        <v>-114.025631486119</v>
      </c>
      <c r="Q257" s="1" t="s">
        <v>293</v>
      </c>
      <c r="R257" s="1" t="s">
        <v>24</v>
      </c>
    </row>
    <row r="258" customFormat="false" ht="15" hidden="false" customHeight="false" outlineLevel="0" collapsed="false">
      <c r="A258" s="1" t="s">
        <v>18</v>
      </c>
      <c r="B258" s="1" t="s">
        <v>18</v>
      </c>
      <c r="C258" s="1" t="s">
        <v>290</v>
      </c>
      <c r="D258" s="1" t="n">
        <v>44</v>
      </c>
      <c r="E258" s="1" t="s">
        <v>307</v>
      </c>
      <c r="F258" s="1" t="n">
        <v>13</v>
      </c>
      <c r="G258" s="1" t="str">
        <f aca="false">F258&amp;"/"&amp;60</f>
        <v>13/60</v>
      </c>
      <c r="H258" s="1" t="n">
        <v>660</v>
      </c>
      <c r="I258" s="1" t="n">
        <v>47</v>
      </c>
      <c r="J258" s="1" t="n">
        <v>50</v>
      </c>
      <c r="K258" s="1" t="s">
        <v>21</v>
      </c>
      <c r="L258" s="1" t="s">
        <v>295</v>
      </c>
      <c r="M258" s="1" t="s">
        <v>296</v>
      </c>
      <c r="N258" s="1" t="n">
        <v>49.5023638754346</v>
      </c>
      <c r="O258" s="1" t="n">
        <v>-114.025601500938</v>
      </c>
      <c r="Q258" s="1" t="s">
        <v>293</v>
      </c>
      <c r="R258" s="1" t="s">
        <v>24</v>
      </c>
    </row>
    <row r="259" customFormat="false" ht="15" hidden="false" customHeight="false" outlineLevel="0" collapsed="false">
      <c r="A259" s="1" t="s">
        <v>18</v>
      </c>
      <c r="B259" s="1" t="s">
        <v>18</v>
      </c>
      <c r="C259" s="1" t="s">
        <v>290</v>
      </c>
      <c r="D259" s="1" t="n">
        <v>44</v>
      </c>
      <c r="E259" s="1" t="s">
        <v>308</v>
      </c>
      <c r="F259" s="1" t="n">
        <v>14</v>
      </c>
      <c r="G259" s="1" t="str">
        <f aca="false">F259&amp;"/"&amp;60</f>
        <v>14/60</v>
      </c>
      <c r="H259" s="1" t="n">
        <v>660</v>
      </c>
      <c r="I259" s="1" t="n">
        <v>47</v>
      </c>
      <c r="J259" s="1" t="n">
        <v>50</v>
      </c>
      <c r="K259" s="1" t="s">
        <v>21</v>
      </c>
      <c r="L259" s="1" t="s">
        <v>295</v>
      </c>
      <c r="M259" s="1" t="s">
        <v>296</v>
      </c>
      <c r="N259" s="1" t="n">
        <v>49.5016292107856</v>
      </c>
      <c r="O259" s="1" t="n">
        <v>-114.025606626009</v>
      </c>
      <c r="Q259" s="1" t="s">
        <v>293</v>
      </c>
      <c r="R259" s="1" t="s">
        <v>24</v>
      </c>
    </row>
    <row r="260" customFormat="false" ht="15" hidden="false" customHeight="false" outlineLevel="0" collapsed="false">
      <c r="A260" s="1" t="s">
        <v>18</v>
      </c>
      <c r="B260" s="1" t="s">
        <v>18</v>
      </c>
      <c r="C260" s="1" t="s">
        <v>290</v>
      </c>
      <c r="D260" s="1" t="n">
        <v>44</v>
      </c>
      <c r="E260" s="1" t="s">
        <v>309</v>
      </c>
      <c r="F260" s="1" t="n">
        <v>15</v>
      </c>
      <c r="G260" s="1" t="str">
        <f aca="false">F260&amp;"/"&amp;60</f>
        <v>15/60</v>
      </c>
      <c r="H260" s="1" t="n">
        <v>660</v>
      </c>
      <c r="I260" s="1" t="n">
        <v>47</v>
      </c>
      <c r="J260" s="1" t="n">
        <v>50</v>
      </c>
      <c r="K260" s="1" t="s">
        <v>21</v>
      </c>
      <c r="L260" s="1" t="s">
        <v>295</v>
      </c>
      <c r="M260" s="1" t="s">
        <v>296</v>
      </c>
      <c r="N260" s="1" t="n">
        <v>49.5007222198834</v>
      </c>
      <c r="O260" s="1" t="n">
        <v>-114.025604389522</v>
      </c>
      <c r="Q260" s="1" t="s">
        <v>293</v>
      </c>
      <c r="R260" s="1" t="s">
        <v>24</v>
      </c>
    </row>
    <row r="261" customFormat="false" ht="15" hidden="false" customHeight="false" outlineLevel="0" collapsed="false">
      <c r="A261" s="1" t="s">
        <v>18</v>
      </c>
      <c r="B261" s="1" t="s">
        <v>18</v>
      </c>
      <c r="C261" s="1" t="s">
        <v>290</v>
      </c>
      <c r="D261" s="1" t="n">
        <v>44</v>
      </c>
      <c r="E261" s="1" t="s">
        <v>310</v>
      </c>
      <c r="F261" s="1" t="n">
        <v>16</v>
      </c>
      <c r="G261" s="1" t="str">
        <f aca="false">F261&amp;"/"&amp;60</f>
        <v>16/60</v>
      </c>
      <c r="H261" s="1" t="n">
        <v>660</v>
      </c>
      <c r="I261" s="1" t="n">
        <v>47</v>
      </c>
      <c r="J261" s="1" t="n">
        <v>50</v>
      </c>
      <c r="K261" s="1" t="s">
        <v>21</v>
      </c>
      <c r="L261" s="1" t="s">
        <v>295</v>
      </c>
      <c r="M261" s="1" t="s">
        <v>296</v>
      </c>
      <c r="N261" s="1" t="n">
        <v>49.4998261818323</v>
      </c>
      <c r="O261" s="1" t="n">
        <v>-114.025644916603</v>
      </c>
      <c r="Q261" s="1" t="s">
        <v>293</v>
      </c>
      <c r="R261" s="1" t="s">
        <v>24</v>
      </c>
    </row>
    <row r="262" customFormat="false" ht="15" hidden="false" customHeight="false" outlineLevel="0" collapsed="false">
      <c r="A262" s="1" t="s">
        <v>18</v>
      </c>
      <c r="B262" s="1" t="s">
        <v>18</v>
      </c>
      <c r="C262" s="1" t="s">
        <v>290</v>
      </c>
      <c r="D262" s="1" t="n">
        <v>44</v>
      </c>
      <c r="E262" s="1" t="s">
        <v>311</v>
      </c>
      <c r="F262" s="1" t="n">
        <v>17</v>
      </c>
      <c r="G262" s="1" t="str">
        <f aca="false">F262&amp;"/"&amp;60</f>
        <v>17/60</v>
      </c>
      <c r="H262" s="1" t="n">
        <v>660</v>
      </c>
      <c r="I262" s="1" t="n">
        <v>47</v>
      </c>
      <c r="J262" s="1" t="n">
        <v>50</v>
      </c>
      <c r="K262" s="1" t="s">
        <v>21</v>
      </c>
      <c r="L262" s="1" t="s">
        <v>295</v>
      </c>
      <c r="M262" s="1" t="s">
        <v>296</v>
      </c>
      <c r="N262" s="1" t="n">
        <v>49.4988908139412</v>
      </c>
      <c r="O262" s="1" t="n">
        <v>-114.025603294755</v>
      </c>
      <c r="Q262" s="1" t="s">
        <v>293</v>
      </c>
      <c r="R262" s="1" t="s">
        <v>24</v>
      </c>
    </row>
    <row r="263" customFormat="false" ht="15" hidden="false" customHeight="false" outlineLevel="0" collapsed="false">
      <c r="A263" s="1" t="s">
        <v>18</v>
      </c>
      <c r="B263" s="1" t="s">
        <v>18</v>
      </c>
      <c r="C263" s="1" t="s">
        <v>290</v>
      </c>
      <c r="D263" s="1" t="n">
        <v>44</v>
      </c>
      <c r="E263" s="1" t="s">
        <v>312</v>
      </c>
      <c r="F263" s="1" t="n">
        <v>18</v>
      </c>
      <c r="G263" s="1" t="str">
        <f aca="false">F263&amp;"/"&amp;60</f>
        <v>18/60</v>
      </c>
      <c r="H263" s="1" t="n">
        <v>660</v>
      </c>
      <c r="I263" s="1" t="n">
        <v>47</v>
      </c>
      <c r="J263" s="1" t="n">
        <v>50</v>
      </c>
      <c r="K263" s="1" t="s">
        <v>21</v>
      </c>
      <c r="L263" s="1" t="s">
        <v>295</v>
      </c>
      <c r="M263" s="1" t="s">
        <v>296</v>
      </c>
      <c r="N263" s="1" t="n">
        <v>49.5110801949072</v>
      </c>
      <c r="O263" s="1" t="n">
        <v>-114.037268073632</v>
      </c>
      <c r="Q263" s="1" t="s">
        <v>293</v>
      </c>
      <c r="R263" s="1" t="s">
        <v>24</v>
      </c>
    </row>
    <row r="264" customFormat="false" ht="15" hidden="false" customHeight="false" outlineLevel="0" collapsed="false">
      <c r="A264" s="1" t="s">
        <v>18</v>
      </c>
      <c r="B264" s="1" t="s">
        <v>18</v>
      </c>
      <c r="C264" s="1" t="s">
        <v>290</v>
      </c>
      <c r="D264" s="1" t="n">
        <v>44</v>
      </c>
      <c r="E264" s="1" t="s">
        <v>313</v>
      </c>
      <c r="F264" s="1" t="n">
        <v>19</v>
      </c>
      <c r="G264" s="1" t="str">
        <f aca="false">F264&amp;"/"&amp;60</f>
        <v>19/60</v>
      </c>
      <c r="H264" s="1" t="n">
        <v>660</v>
      </c>
      <c r="I264" s="1" t="n">
        <v>47</v>
      </c>
      <c r="J264" s="1" t="n">
        <v>50</v>
      </c>
      <c r="K264" s="1" t="s">
        <v>21</v>
      </c>
      <c r="L264" s="1" t="s">
        <v>295</v>
      </c>
      <c r="M264" s="1" t="s">
        <v>296</v>
      </c>
      <c r="N264" s="1" t="n">
        <v>49.5101941865148</v>
      </c>
      <c r="O264" s="1" t="n">
        <v>-114.03732100947</v>
      </c>
      <c r="Q264" s="1" t="s">
        <v>293</v>
      </c>
      <c r="R264" s="1" t="s">
        <v>24</v>
      </c>
    </row>
    <row r="265" customFormat="false" ht="15" hidden="false" customHeight="false" outlineLevel="0" collapsed="false">
      <c r="A265" s="1" t="s">
        <v>18</v>
      </c>
      <c r="B265" s="1" t="s">
        <v>18</v>
      </c>
      <c r="C265" s="1" t="s">
        <v>290</v>
      </c>
      <c r="D265" s="1" t="n">
        <v>44</v>
      </c>
      <c r="E265" s="1" t="s">
        <v>314</v>
      </c>
      <c r="F265" s="1" t="n">
        <v>20</v>
      </c>
      <c r="G265" s="1" t="str">
        <f aca="false">F265&amp;"/"&amp;60</f>
        <v>20/60</v>
      </c>
      <c r="H265" s="1" t="n">
        <v>660</v>
      </c>
      <c r="I265" s="1" t="n">
        <v>47</v>
      </c>
      <c r="J265" s="1" t="n">
        <v>50</v>
      </c>
      <c r="K265" s="1" t="s">
        <v>21</v>
      </c>
      <c r="L265" s="1" t="s">
        <v>295</v>
      </c>
      <c r="M265" s="1" t="s">
        <v>296</v>
      </c>
      <c r="N265" s="1" t="n">
        <v>49.5092576513532</v>
      </c>
      <c r="O265" s="1" t="n">
        <v>-114.03733607762</v>
      </c>
      <c r="Q265" s="1" t="s">
        <v>293</v>
      </c>
      <c r="R265" s="1" t="s">
        <v>24</v>
      </c>
    </row>
    <row r="266" customFormat="false" ht="15" hidden="false" customHeight="false" outlineLevel="0" collapsed="false">
      <c r="A266" s="1" t="s">
        <v>18</v>
      </c>
      <c r="B266" s="1" t="s">
        <v>18</v>
      </c>
      <c r="C266" s="1" t="s">
        <v>290</v>
      </c>
      <c r="D266" s="1" t="n">
        <v>44</v>
      </c>
      <c r="E266" s="1" t="s">
        <v>315</v>
      </c>
      <c r="F266" s="1" t="n">
        <v>21</v>
      </c>
      <c r="G266" s="1" t="str">
        <f aca="false">F266&amp;"/"&amp;60</f>
        <v>21/60</v>
      </c>
      <c r="H266" s="1" t="n">
        <v>660</v>
      </c>
      <c r="I266" s="1" t="n">
        <v>47</v>
      </c>
      <c r="J266" s="1" t="n">
        <v>50</v>
      </c>
      <c r="K266" s="1" t="s">
        <v>21</v>
      </c>
      <c r="L266" s="1" t="s">
        <v>295</v>
      </c>
      <c r="M266" s="1" t="s">
        <v>296</v>
      </c>
      <c r="N266" s="1" t="n">
        <v>49.5083152777729</v>
      </c>
      <c r="O266" s="1" t="n">
        <v>-114.037481398539</v>
      </c>
      <c r="Q266" s="1" t="s">
        <v>293</v>
      </c>
      <c r="R266" s="1" t="s">
        <v>24</v>
      </c>
    </row>
    <row r="267" customFormat="false" ht="15" hidden="false" customHeight="false" outlineLevel="0" collapsed="false">
      <c r="A267" s="1" t="s">
        <v>18</v>
      </c>
      <c r="B267" s="1" t="s">
        <v>18</v>
      </c>
      <c r="C267" s="1" t="s">
        <v>290</v>
      </c>
      <c r="D267" s="1" t="n">
        <v>44</v>
      </c>
      <c r="E267" s="1" t="s">
        <v>316</v>
      </c>
      <c r="F267" s="1" t="n">
        <v>22</v>
      </c>
      <c r="G267" s="1" t="str">
        <f aca="false">F267&amp;"/"&amp;60</f>
        <v>22/60</v>
      </c>
      <c r="H267" s="1" t="n">
        <v>660</v>
      </c>
      <c r="I267" s="1" t="n">
        <v>47</v>
      </c>
      <c r="J267" s="1" t="n">
        <v>50</v>
      </c>
      <c r="K267" s="1" t="s">
        <v>21</v>
      </c>
      <c r="L267" s="1" t="s">
        <v>295</v>
      </c>
      <c r="M267" s="1" t="s">
        <v>296</v>
      </c>
      <c r="N267" s="1" t="n">
        <v>49.507484376576</v>
      </c>
      <c r="O267" s="1" t="n">
        <v>-114.038110581839</v>
      </c>
      <c r="Q267" s="1" t="s">
        <v>293</v>
      </c>
      <c r="R267" s="1" t="s">
        <v>24</v>
      </c>
    </row>
    <row r="268" customFormat="false" ht="15" hidden="false" customHeight="false" outlineLevel="0" collapsed="false">
      <c r="A268" s="1" t="s">
        <v>18</v>
      </c>
      <c r="B268" s="1" t="s">
        <v>18</v>
      </c>
      <c r="C268" s="1" t="s">
        <v>290</v>
      </c>
      <c r="D268" s="1" t="n">
        <v>44</v>
      </c>
      <c r="E268" s="1" t="s">
        <v>317</v>
      </c>
      <c r="F268" s="1" t="n">
        <v>23</v>
      </c>
      <c r="G268" s="1" t="str">
        <f aca="false">F268&amp;"/"&amp;60</f>
        <v>23/60</v>
      </c>
      <c r="H268" s="1" t="n">
        <v>660</v>
      </c>
      <c r="I268" s="1" t="n">
        <v>47</v>
      </c>
      <c r="J268" s="1" t="n">
        <v>50</v>
      </c>
      <c r="K268" s="1" t="s">
        <v>21</v>
      </c>
      <c r="L268" s="1" t="s">
        <v>295</v>
      </c>
      <c r="M268" s="1" t="s">
        <v>296</v>
      </c>
      <c r="N268" s="1" t="n">
        <v>49.5065786593197</v>
      </c>
      <c r="O268" s="1" t="n">
        <v>-114.038482333953</v>
      </c>
      <c r="Q268" s="1" t="s">
        <v>293</v>
      </c>
      <c r="R268" s="1" t="s">
        <v>24</v>
      </c>
    </row>
    <row r="269" customFormat="false" ht="15" hidden="false" customHeight="false" outlineLevel="0" collapsed="false">
      <c r="A269" s="1" t="s">
        <v>18</v>
      </c>
      <c r="B269" s="1" t="s">
        <v>18</v>
      </c>
      <c r="C269" s="1" t="s">
        <v>290</v>
      </c>
      <c r="D269" s="1" t="n">
        <v>44</v>
      </c>
      <c r="E269" s="1" t="s">
        <v>318</v>
      </c>
      <c r="F269" s="1" t="n">
        <v>24</v>
      </c>
      <c r="G269" s="1" t="str">
        <f aca="false">F269&amp;"/"&amp;60</f>
        <v>24/60</v>
      </c>
      <c r="H269" s="1" t="n">
        <v>660</v>
      </c>
      <c r="I269" s="1" t="n">
        <v>47</v>
      </c>
      <c r="J269" s="1" t="n">
        <v>50</v>
      </c>
      <c r="K269" s="1" t="s">
        <v>21</v>
      </c>
      <c r="L269" s="1" t="s">
        <v>295</v>
      </c>
      <c r="M269" s="1" t="s">
        <v>296</v>
      </c>
      <c r="N269" s="1" t="n">
        <v>49.5055289050915</v>
      </c>
      <c r="O269" s="1" t="n">
        <v>-114.038710596707</v>
      </c>
      <c r="Q269" s="1" t="s">
        <v>293</v>
      </c>
      <c r="R269" s="1" t="s">
        <v>24</v>
      </c>
    </row>
    <row r="270" customFormat="false" ht="15" hidden="false" customHeight="false" outlineLevel="0" collapsed="false">
      <c r="A270" s="1" t="s">
        <v>18</v>
      </c>
      <c r="B270" s="1" t="s">
        <v>18</v>
      </c>
      <c r="C270" s="1" t="s">
        <v>290</v>
      </c>
      <c r="D270" s="1" t="n">
        <v>44</v>
      </c>
      <c r="E270" s="1" t="s">
        <v>319</v>
      </c>
      <c r="F270" s="1" t="n">
        <v>25</v>
      </c>
      <c r="G270" s="1" t="str">
        <f aca="false">F270&amp;"/"&amp;60</f>
        <v>25/60</v>
      </c>
      <c r="H270" s="1" t="n">
        <v>660</v>
      </c>
      <c r="I270" s="1" t="n">
        <v>47</v>
      </c>
      <c r="J270" s="1" t="n">
        <v>50</v>
      </c>
      <c r="K270" s="1" t="s">
        <v>21</v>
      </c>
      <c r="L270" s="1" t="s">
        <v>295</v>
      </c>
      <c r="M270" s="1" t="s">
        <v>296</v>
      </c>
      <c r="N270" s="1" t="n">
        <v>49.5046520620362</v>
      </c>
      <c r="O270" s="1" t="n">
        <v>-114.039088770683</v>
      </c>
      <c r="Q270" s="1" t="s">
        <v>293</v>
      </c>
      <c r="R270" s="1" t="s">
        <v>24</v>
      </c>
    </row>
    <row r="271" customFormat="false" ht="15" hidden="false" customHeight="false" outlineLevel="0" collapsed="false">
      <c r="A271" s="1" t="s">
        <v>18</v>
      </c>
      <c r="B271" s="1" t="s">
        <v>18</v>
      </c>
      <c r="C271" s="1" t="s">
        <v>290</v>
      </c>
      <c r="D271" s="1" t="n">
        <v>44</v>
      </c>
      <c r="E271" s="1" t="s">
        <v>320</v>
      </c>
      <c r="F271" s="1" t="n">
        <v>26</v>
      </c>
      <c r="G271" s="1" t="str">
        <f aca="false">F271&amp;"/"&amp;60</f>
        <v>26/60</v>
      </c>
      <c r="H271" s="1" t="n">
        <v>660</v>
      </c>
      <c r="I271" s="1" t="n">
        <v>47</v>
      </c>
      <c r="J271" s="1" t="n">
        <v>50</v>
      </c>
      <c r="K271" s="1" t="s">
        <v>21</v>
      </c>
      <c r="L271" s="1" t="s">
        <v>295</v>
      </c>
      <c r="M271" s="1" t="s">
        <v>296</v>
      </c>
      <c r="N271" s="1" t="n">
        <v>49.5036293691746</v>
      </c>
      <c r="O271" s="1" t="n">
        <v>-114.039522274303</v>
      </c>
      <c r="Q271" s="1" t="s">
        <v>293</v>
      </c>
      <c r="R271" s="1" t="s">
        <v>24</v>
      </c>
    </row>
    <row r="272" customFormat="false" ht="15" hidden="false" customHeight="false" outlineLevel="0" collapsed="false">
      <c r="A272" s="1" t="s">
        <v>18</v>
      </c>
      <c r="B272" s="1" t="s">
        <v>18</v>
      </c>
      <c r="C272" s="1" t="s">
        <v>290</v>
      </c>
      <c r="D272" s="1" t="n">
        <v>44</v>
      </c>
      <c r="E272" s="1" t="s">
        <v>321</v>
      </c>
      <c r="F272" s="1" t="n">
        <v>27</v>
      </c>
      <c r="G272" s="1" t="str">
        <f aca="false">F272&amp;"/"&amp;60</f>
        <v>27/60</v>
      </c>
      <c r="H272" s="1" t="n">
        <v>660</v>
      </c>
      <c r="I272" s="1" t="n">
        <v>47</v>
      </c>
      <c r="J272" s="1" t="n">
        <v>50</v>
      </c>
      <c r="K272" s="1" t="s">
        <v>21</v>
      </c>
      <c r="L272" s="1" t="s">
        <v>295</v>
      </c>
      <c r="M272" s="1" t="s">
        <v>296</v>
      </c>
      <c r="N272" s="1" t="n">
        <v>49.5025824837148</v>
      </c>
      <c r="O272" s="1" t="n">
        <v>-114.039793709104</v>
      </c>
      <c r="Q272" s="1" t="s">
        <v>293</v>
      </c>
      <c r="R272" s="1" t="s">
        <v>24</v>
      </c>
    </row>
    <row r="273" customFormat="false" ht="15" hidden="false" customHeight="false" outlineLevel="0" collapsed="false">
      <c r="A273" s="1" t="s">
        <v>18</v>
      </c>
      <c r="B273" s="1" t="s">
        <v>18</v>
      </c>
      <c r="C273" s="1" t="s">
        <v>290</v>
      </c>
      <c r="D273" s="1" t="n">
        <v>44</v>
      </c>
      <c r="E273" s="1" t="s">
        <v>322</v>
      </c>
      <c r="F273" s="1" t="n">
        <v>28</v>
      </c>
      <c r="G273" s="1" t="str">
        <f aca="false">F273&amp;"/"&amp;60</f>
        <v>28/60</v>
      </c>
      <c r="H273" s="1" t="n">
        <v>660</v>
      </c>
      <c r="I273" s="1" t="n">
        <v>47</v>
      </c>
      <c r="J273" s="1" t="n">
        <v>50</v>
      </c>
      <c r="K273" s="1" t="s">
        <v>21</v>
      </c>
      <c r="L273" s="1" t="s">
        <v>295</v>
      </c>
      <c r="M273" s="1" t="s">
        <v>296</v>
      </c>
      <c r="N273" s="1" t="n">
        <v>49.5015471330628</v>
      </c>
      <c r="O273" s="1" t="n">
        <v>-114.040223362379</v>
      </c>
      <c r="Q273" s="1" t="s">
        <v>293</v>
      </c>
      <c r="R273" s="1" t="s">
        <v>24</v>
      </c>
    </row>
    <row r="274" customFormat="false" ht="15" hidden="false" customHeight="false" outlineLevel="0" collapsed="false">
      <c r="A274" s="1" t="s">
        <v>18</v>
      </c>
      <c r="B274" s="1" t="s">
        <v>18</v>
      </c>
      <c r="C274" s="1" t="s">
        <v>290</v>
      </c>
      <c r="D274" s="1" t="n">
        <v>44</v>
      </c>
      <c r="E274" s="1" t="s">
        <v>323</v>
      </c>
      <c r="F274" s="1" t="n">
        <v>29</v>
      </c>
      <c r="G274" s="1" t="str">
        <f aca="false">F274&amp;"/"&amp;60</f>
        <v>29/60</v>
      </c>
      <c r="H274" s="1" t="n">
        <v>660</v>
      </c>
      <c r="I274" s="1" t="n">
        <v>47</v>
      </c>
      <c r="J274" s="1" t="n">
        <v>50</v>
      </c>
      <c r="K274" s="1" t="s">
        <v>21</v>
      </c>
      <c r="L274" s="1" t="s">
        <v>295</v>
      </c>
      <c r="M274" s="1" t="s">
        <v>296</v>
      </c>
      <c r="N274" s="1" t="n">
        <v>49.500474966069</v>
      </c>
      <c r="O274" s="1" t="n">
        <v>-114.040519454387</v>
      </c>
      <c r="Q274" s="1" t="s">
        <v>293</v>
      </c>
      <c r="R274" s="1" t="s">
        <v>24</v>
      </c>
    </row>
    <row r="275" customFormat="false" ht="15" hidden="false" customHeight="false" outlineLevel="0" collapsed="false">
      <c r="A275" s="1" t="s">
        <v>18</v>
      </c>
      <c r="B275" s="1" t="s">
        <v>18</v>
      </c>
      <c r="C275" s="1" t="s">
        <v>290</v>
      </c>
      <c r="D275" s="1" t="n">
        <v>44</v>
      </c>
      <c r="E275" s="1" t="s">
        <v>324</v>
      </c>
      <c r="F275" s="1" t="n">
        <v>30</v>
      </c>
      <c r="G275" s="1" t="str">
        <f aca="false">F275&amp;"/"&amp;60</f>
        <v>30/60</v>
      </c>
      <c r="H275" s="1" t="n">
        <v>660</v>
      </c>
      <c r="I275" s="1" t="n">
        <v>47</v>
      </c>
      <c r="J275" s="1" t="n">
        <v>50</v>
      </c>
      <c r="K275" s="1" t="s">
        <v>21</v>
      </c>
      <c r="L275" s="1" t="s">
        <v>295</v>
      </c>
      <c r="M275" s="1" t="s">
        <v>296</v>
      </c>
      <c r="N275" s="1" t="n">
        <v>49.4991903746295</v>
      </c>
      <c r="O275" s="1" t="n">
        <v>-114.041018360316</v>
      </c>
      <c r="Q275" s="1" t="s">
        <v>293</v>
      </c>
      <c r="R275" s="1" t="s">
        <v>24</v>
      </c>
    </row>
    <row r="276" customFormat="false" ht="15" hidden="false" customHeight="false" outlineLevel="0" collapsed="false">
      <c r="A276" s="1" t="s">
        <v>18</v>
      </c>
      <c r="B276" s="1" t="s">
        <v>18</v>
      </c>
      <c r="C276" s="1" t="s">
        <v>290</v>
      </c>
      <c r="D276" s="1" t="n">
        <v>44</v>
      </c>
      <c r="E276" s="1" t="s">
        <v>325</v>
      </c>
      <c r="F276" s="1" t="n">
        <v>31</v>
      </c>
      <c r="G276" s="1" t="str">
        <f aca="false">F276&amp;"/"&amp;60</f>
        <v>31/60</v>
      </c>
      <c r="H276" s="1" t="n">
        <v>660</v>
      </c>
      <c r="I276" s="1" t="n">
        <v>47</v>
      </c>
      <c r="J276" s="1" t="n">
        <v>50</v>
      </c>
      <c r="K276" s="1" t="s">
        <v>21</v>
      </c>
      <c r="L276" s="1" t="s">
        <v>295</v>
      </c>
      <c r="M276" s="1" t="s">
        <v>296</v>
      </c>
      <c r="N276" s="1" t="n">
        <v>49.4983188770245</v>
      </c>
      <c r="O276" s="1" t="n">
        <v>-114.041247867253</v>
      </c>
      <c r="Q276" s="1" t="s">
        <v>293</v>
      </c>
      <c r="R276" s="1" t="s">
        <v>24</v>
      </c>
    </row>
    <row r="277" customFormat="false" ht="15" hidden="false" customHeight="false" outlineLevel="0" collapsed="false">
      <c r="A277" s="1" t="s">
        <v>18</v>
      </c>
      <c r="B277" s="1" t="s">
        <v>18</v>
      </c>
      <c r="C277" s="1" t="s">
        <v>290</v>
      </c>
      <c r="D277" s="1" t="n">
        <v>44</v>
      </c>
      <c r="E277" s="1" t="s">
        <v>326</v>
      </c>
      <c r="F277" s="1" t="n">
        <v>32</v>
      </c>
      <c r="G277" s="1" t="str">
        <f aca="false">F277&amp;"/"&amp;60</f>
        <v>32/60</v>
      </c>
      <c r="H277" s="1" t="n">
        <v>660</v>
      </c>
      <c r="I277" s="1" t="n">
        <v>47</v>
      </c>
      <c r="J277" s="1" t="n">
        <v>50</v>
      </c>
      <c r="K277" s="1" t="s">
        <v>21</v>
      </c>
      <c r="L277" s="1" t="s">
        <v>295</v>
      </c>
      <c r="M277" s="1" t="s">
        <v>296</v>
      </c>
      <c r="N277" s="1" t="n">
        <v>49.497451214261</v>
      </c>
      <c r="O277" s="1" t="n">
        <v>-114.041102795233</v>
      </c>
      <c r="Q277" s="1" t="s">
        <v>293</v>
      </c>
      <c r="R277" s="1" t="s">
        <v>24</v>
      </c>
    </row>
    <row r="278" customFormat="false" ht="15" hidden="false" customHeight="false" outlineLevel="0" collapsed="false">
      <c r="A278" s="1" t="s">
        <v>18</v>
      </c>
      <c r="B278" s="1" t="s">
        <v>18</v>
      </c>
      <c r="C278" s="1" t="s">
        <v>290</v>
      </c>
      <c r="D278" s="1" t="n">
        <v>44</v>
      </c>
      <c r="E278" s="1" t="s">
        <v>327</v>
      </c>
      <c r="F278" s="1" t="n">
        <v>33</v>
      </c>
      <c r="G278" s="1" t="str">
        <f aca="false">F278&amp;"/"&amp;60</f>
        <v>33/60</v>
      </c>
      <c r="H278" s="1" t="n">
        <v>660</v>
      </c>
      <c r="I278" s="1" t="n">
        <v>47</v>
      </c>
      <c r="J278" s="1" t="n">
        <v>50</v>
      </c>
      <c r="K278" s="1" t="s">
        <v>21</v>
      </c>
      <c r="L278" s="1" t="s">
        <v>295</v>
      </c>
      <c r="M278" s="1" t="s">
        <v>296</v>
      </c>
      <c r="N278" s="1" t="n">
        <v>49.4966570309833</v>
      </c>
      <c r="O278" s="1" t="n">
        <v>-114.041108567594</v>
      </c>
      <c r="Q278" s="1" t="s">
        <v>293</v>
      </c>
      <c r="R278" s="1" t="s">
        <v>24</v>
      </c>
    </row>
    <row r="279" customFormat="false" ht="15" hidden="false" customHeight="false" outlineLevel="0" collapsed="false">
      <c r="A279" s="1" t="s">
        <v>18</v>
      </c>
      <c r="B279" s="1" t="s">
        <v>18</v>
      </c>
      <c r="C279" s="1" t="s">
        <v>290</v>
      </c>
      <c r="D279" s="1" t="n">
        <v>44</v>
      </c>
      <c r="E279" s="1" t="s">
        <v>328</v>
      </c>
      <c r="F279" s="1" t="n">
        <v>34</v>
      </c>
      <c r="G279" s="1" t="str">
        <f aca="false">F279&amp;"/"&amp;60</f>
        <v>34/60</v>
      </c>
      <c r="H279" s="1" t="n">
        <v>660</v>
      </c>
      <c r="I279" s="1" t="n">
        <v>47</v>
      </c>
      <c r="J279" s="1" t="n">
        <v>50</v>
      </c>
      <c r="K279" s="1" t="s">
        <v>21</v>
      </c>
      <c r="L279" s="1" t="s">
        <v>295</v>
      </c>
      <c r="M279" s="1" t="s">
        <v>296</v>
      </c>
      <c r="N279" s="1" t="n">
        <v>49.4956860948616</v>
      </c>
      <c r="O279" s="1" t="n">
        <v>-114.040949539646</v>
      </c>
      <c r="Q279" s="1" t="s">
        <v>293</v>
      </c>
      <c r="R279" s="1" t="s">
        <v>24</v>
      </c>
    </row>
    <row r="280" customFormat="false" ht="15" hidden="false" customHeight="false" outlineLevel="0" collapsed="false">
      <c r="A280" s="1" t="s">
        <v>18</v>
      </c>
      <c r="B280" s="1" t="s">
        <v>18</v>
      </c>
      <c r="C280" s="1" t="s">
        <v>290</v>
      </c>
      <c r="D280" s="1" t="n">
        <v>44</v>
      </c>
      <c r="E280" s="1" t="s">
        <v>329</v>
      </c>
      <c r="F280" s="1" t="n">
        <v>35</v>
      </c>
      <c r="G280" s="1" t="str">
        <f aca="false">F280&amp;"/"&amp;60</f>
        <v>35/60</v>
      </c>
      <c r="H280" s="1" t="n">
        <v>660</v>
      </c>
      <c r="I280" s="1" t="n">
        <v>47</v>
      </c>
      <c r="J280" s="1" t="n">
        <v>50</v>
      </c>
      <c r="K280" s="1" t="s">
        <v>21</v>
      </c>
      <c r="L280" s="1" t="s">
        <v>295</v>
      </c>
      <c r="M280" s="1" t="s">
        <v>296</v>
      </c>
      <c r="N280" s="1" t="n">
        <v>49.5028967216787</v>
      </c>
      <c r="O280" s="1" t="n">
        <v>-114.04501240913</v>
      </c>
      <c r="Q280" s="1" t="s">
        <v>293</v>
      </c>
      <c r="R280" s="1" t="s">
        <v>24</v>
      </c>
    </row>
    <row r="281" customFormat="false" ht="15" hidden="false" customHeight="false" outlineLevel="0" collapsed="false">
      <c r="A281" s="1" t="s">
        <v>18</v>
      </c>
      <c r="B281" s="1" t="s">
        <v>18</v>
      </c>
      <c r="C281" s="1" t="s">
        <v>290</v>
      </c>
      <c r="D281" s="1" t="n">
        <v>44</v>
      </c>
      <c r="E281" s="1" t="s">
        <v>330</v>
      </c>
      <c r="F281" s="1" t="n">
        <v>36</v>
      </c>
      <c r="G281" s="1" t="str">
        <f aca="false">F281&amp;"/"&amp;60</f>
        <v>36/60</v>
      </c>
      <c r="H281" s="1" t="n">
        <v>660</v>
      </c>
      <c r="I281" s="1" t="n">
        <v>47</v>
      </c>
      <c r="J281" s="1" t="n">
        <v>50</v>
      </c>
      <c r="K281" s="1" t="s">
        <v>21</v>
      </c>
      <c r="L281" s="1" t="s">
        <v>295</v>
      </c>
      <c r="M281" s="1" t="s">
        <v>296</v>
      </c>
      <c r="N281" s="1" t="n">
        <v>49.5019956259823</v>
      </c>
      <c r="O281" s="1" t="n">
        <v>-114.04550967466</v>
      </c>
      <c r="Q281" s="1" t="s">
        <v>293</v>
      </c>
      <c r="R281" s="1" t="s">
        <v>24</v>
      </c>
    </row>
    <row r="282" customFormat="false" ht="15" hidden="false" customHeight="false" outlineLevel="0" collapsed="false">
      <c r="A282" s="1" t="s">
        <v>18</v>
      </c>
      <c r="B282" s="1" t="s">
        <v>18</v>
      </c>
      <c r="C282" s="1" t="s">
        <v>290</v>
      </c>
      <c r="D282" s="1" t="n">
        <v>44</v>
      </c>
      <c r="E282" s="1" t="s">
        <v>331</v>
      </c>
      <c r="F282" s="1" t="n">
        <v>37</v>
      </c>
      <c r="G282" s="1" t="str">
        <f aca="false">F282&amp;"/"&amp;60</f>
        <v>37/60</v>
      </c>
      <c r="H282" s="1" t="n">
        <v>660</v>
      </c>
      <c r="I282" s="1" t="n">
        <v>47</v>
      </c>
      <c r="J282" s="1" t="n">
        <v>50</v>
      </c>
      <c r="K282" s="1" t="s">
        <v>21</v>
      </c>
      <c r="L282" s="1" t="s">
        <v>295</v>
      </c>
      <c r="M282" s="1" t="s">
        <v>296</v>
      </c>
      <c r="N282" s="1" t="n">
        <v>49.5010643262792</v>
      </c>
      <c r="O282" s="1" t="n">
        <v>-114.045712255386</v>
      </c>
      <c r="Q282" s="1" t="s">
        <v>293</v>
      </c>
      <c r="R282" s="1" t="s">
        <v>24</v>
      </c>
    </row>
    <row r="283" customFormat="false" ht="15" hidden="false" customHeight="false" outlineLevel="0" collapsed="false">
      <c r="A283" s="1" t="s">
        <v>18</v>
      </c>
      <c r="B283" s="1" t="s">
        <v>18</v>
      </c>
      <c r="C283" s="1" t="s">
        <v>290</v>
      </c>
      <c r="D283" s="1" t="n">
        <v>44</v>
      </c>
      <c r="E283" s="1" t="s">
        <v>332</v>
      </c>
      <c r="F283" s="1" t="n">
        <v>38</v>
      </c>
      <c r="G283" s="1" t="str">
        <f aca="false">F283&amp;"/"&amp;60</f>
        <v>38/60</v>
      </c>
      <c r="H283" s="1" t="n">
        <v>660</v>
      </c>
      <c r="I283" s="1" t="n">
        <v>47</v>
      </c>
      <c r="J283" s="1" t="n">
        <v>50</v>
      </c>
      <c r="K283" s="1" t="s">
        <v>21</v>
      </c>
      <c r="L283" s="1" t="s">
        <v>295</v>
      </c>
      <c r="M283" s="1" t="s">
        <v>296</v>
      </c>
      <c r="N283" s="1" t="n">
        <v>49.5002175522126</v>
      </c>
      <c r="O283" s="1" t="n">
        <v>-114.046444686409</v>
      </c>
      <c r="Q283" s="1" t="s">
        <v>293</v>
      </c>
      <c r="R283" s="1" t="s">
        <v>24</v>
      </c>
    </row>
    <row r="284" customFormat="false" ht="15" hidden="false" customHeight="false" outlineLevel="0" collapsed="false">
      <c r="A284" s="1" t="s">
        <v>18</v>
      </c>
      <c r="B284" s="1" t="s">
        <v>18</v>
      </c>
      <c r="C284" s="1" t="s">
        <v>290</v>
      </c>
      <c r="D284" s="1" t="n">
        <v>44</v>
      </c>
      <c r="E284" s="1" t="s">
        <v>333</v>
      </c>
      <c r="F284" s="1" t="n">
        <v>39</v>
      </c>
      <c r="G284" s="1" t="str">
        <f aca="false">F284&amp;"/"&amp;60</f>
        <v>39/60</v>
      </c>
      <c r="H284" s="1" t="n">
        <v>660</v>
      </c>
      <c r="I284" s="1" t="n">
        <v>47</v>
      </c>
      <c r="J284" s="1" t="n">
        <v>50</v>
      </c>
      <c r="K284" s="1" t="s">
        <v>21</v>
      </c>
      <c r="L284" s="1" t="s">
        <v>295</v>
      </c>
      <c r="M284" s="1" t="s">
        <v>296</v>
      </c>
      <c r="N284" s="1" t="n">
        <v>49.4992151165076</v>
      </c>
      <c r="O284" s="1" t="n">
        <v>-114.04631567597</v>
      </c>
      <c r="Q284" s="1" t="s">
        <v>293</v>
      </c>
      <c r="R284" s="1" t="s">
        <v>24</v>
      </c>
    </row>
    <row r="285" customFormat="false" ht="15" hidden="false" customHeight="false" outlineLevel="0" collapsed="false">
      <c r="A285" s="1" t="s">
        <v>18</v>
      </c>
      <c r="B285" s="1" t="s">
        <v>18</v>
      </c>
      <c r="C285" s="1" t="s">
        <v>290</v>
      </c>
      <c r="D285" s="1" t="n">
        <v>44</v>
      </c>
      <c r="E285" s="1" t="s">
        <v>334</v>
      </c>
      <c r="F285" s="1" t="n">
        <v>40</v>
      </c>
      <c r="G285" s="1" t="str">
        <f aca="false">F285&amp;"/"&amp;60</f>
        <v>40/60</v>
      </c>
      <c r="H285" s="1" t="n">
        <v>660</v>
      </c>
      <c r="I285" s="1" t="n">
        <v>47</v>
      </c>
      <c r="J285" s="1" t="n">
        <v>50</v>
      </c>
      <c r="K285" s="1" t="s">
        <v>21</v>
      </c>
      <c r="L285" s="1" t="s">
        <v>295</v>
      </c>
      <c r="M285" s="1" t="s">
        <v>296</v>
      </c>
      <c r="N285" s="1" t="n">
        <v>49.4972250127371</v>
      </c>
      <c r="O285" s="1" t="n">
        <v>-114.05139086738</v>
      </c>
      <c r="Q285" s="1" t="s">
        <v>293</v>
      </c>
      <c r="R285" s="1" t="s">
        <v>24</v>
      </c>
    </row>
    <row r="286" customFormat="false" ht="15" hidden="false" customHeight="false" outlineLevel="0" collapsed="false">
      <c r="A286" s="1" t="s">
        <v>18</v>
      </c>
      <c r="B286" s="1" t="s">
        <v>18</v>
      </c>
      <c r="C286" s="1" t="s">
        <v>290</v>
      </c>
      <c r="D286" s="1" t="n">
        <v>44</v>
      </c>
      <c r="E286" s="1" t="s">
        <v>335</v>
      </c>
      <c r="F286" s="1" t="n">
        <v>41</v>
      </c>
      <c r="G286" s="1" t="str">
        <f aca="false">F286&amp;"/"&amp;60</f>
        <v>41/60</v>
      </c>
      <c r="H286" s="1" t="n">
        <v>660</v>
      </c>
      <c r="I286" s="1" t="n">
        <v>47</v>
      </c>
      <c r="J286" s="1" t="n">
        <v>50</v>
      </c>
      <c r="K286" s="1" t="s">
        <v>21</v>
      </c>
      <c r="L286" s="1" t="s">
        <v>295</v>
      </c>
      <c r="M286" s="1" t="s">
        <v>296</v>
      </c>
      <c r="N286" s="1" t="n">
        <v>49.4962379099477</v>
      </c>
      <c r="O286" s="1" t="n">
        <v>-114.051150258036</v>
      </c>
      <c r="Q286" s="1" t="s">
        <v>293</v>
      </c>
      <c r="R286" s="1" t="s">
        <v>24</v>
      </c>
    </row>
    <row r="287" customFormat="false" ht="15" hidden="false" customHeight="false" outlineLevel="0" collapsed="false">
      <c r="A287" s="1" t="s">
        <v>18</v>
      </c>
      <c r="B287" s="1" t="s">
        <v>18</v>
      </c>
      <c r="C287" s="1" t="s">
        <v>290</v>
      </c>
      <c r="D287" s="1" t="n">
        <v>44</v>
      </c>
      <c r="E287" s="1" t="s">
        <v>336</v>
      </c>
      <c r="F287" s="1" t="n">
        <v>42</v>
      </c>
      <c r="G287" s="1" t="str">
        <f aca="false">F287&amp;"/"&amp;60</f>
        <v>42/60</v>
      </c>
      <c r="H287" s="1" t="n">
        <v>660</v>
      </c>
      <c r="I287" s="1" t="n">
        <v>47</v>
      </c>
      <c r="J287" s="1" t="n">
        <v>50</v>
      </c>
      <c r="K287" s="1" t="s">
        <v>21</v>
      </c>
      <c r="L287" s="1" t="s">
        <v>295</v>
      </c>
      <c r="M287" s="1" t="s">
        <v>296</v>
      </c>
      <c r="N287" s="1" t="n">
        <v>49.521443370281</v>
      </c>
      <c r="O287" s="1" t="n">
        <v>-114.051200997052</v>
      </c>
      <c r="Q287" s="1" t="s">
        <v>293</v>
      </c>
      <c r="R287" s="1" t="s">
        <v>24</v>
      </c>
    </row>
    <row r="288" customFormat="false" ht="15" hidden="false" customHeight="false" outlineLevel="0" collapsed="false">
      <c r="A288" s="1" t="s">
        <v>18</v>
      </c>
      <c r="B288" s="1" t="s">
        <v>18</v>
      </c>
      <c r="C288" s="1" t="s">
        <v>290</v>
      </c>
      <c r="D288" s="1" t="n">
        <v>44</v>
      </c>
      <c r="E288" s="1" t="s">
        <v>337</v>
      </c>
      <c r="F288" s="1" t="n">
        <v>43</v>
      </c>
      <c r="G288" s="1" t="str">
        <f aca="false">F288&amp;"/"&amp;60</f>
        <v>43/60</v>
      </c>
      <c r="H288" s="1" t="n">
        <v>660</v>
      </c>
      <c r="I288" s="1" t="n">
        <v>47</v>
      </c>
      <c r="J288" s="1" t="n">
        <v>50</v>
      </c>
      <c r="K288" s="1" t="s">
        <v>21</v>
      </c>
      <c r="L288" s="1" t="s">
        <v>295</v>
      </c>
      <c r="M288" s="1" t="s">
        <v>296</v>
      </c>
      <c r="N288" s="1" t="n">
        <v>49.5197593517827</v>
      </c>
      <c r="O288" s="1" t="n">
        <v>-114.051291624996</v>
      </c>
      <c r="Q288" s="1" t="s">
        <v>293</v>
      </c>
      <c r="R288" s="1" t="s">
        <v>24</v>
      </c>
    </row>
    <row r="289" customFormat="false" ht="15" hidden="false" customHeight="false" outlineLevel="0" collapsed="false">
      <c r="A289" s="1" t="s">
        <v>18</v>
      </c>
      <c r="B289" s="1" t="s">
        <v>18</v>
      </c>
      <c r="C289" s="1" t="s">
        <v>290</v>
      </c>
      <c r="D289" s="1" t="n">
        <v>44</v>
      </c>
      <c r="E289" s="1" t="s">
        <v>338</v>
      </c>
      <c r="F289" s="1" t="n">
        <v>44</v>
      </c>
      <c r="G289" s="1" t="str">
        <f aca="false">F289&amp;"/"&amp;60</f>
        <v>44/60</v>
      </c>
      <c r="H289" s="1" t="n">
        <v>660</v>
      </c>
      <c r="I289" s="1" t="n">
        <v>47</v>
      </c>
      <c r="J289" s="1" t="n">
        <v>50</v>
      </c>
      <c r="K289" s="1" t="s">
        <v>21</v>
      </c>
      <c r="L289" s="1" t="s">
        <v>295</v>
      </c>
      <c r="M289" s="1" t="s">
        <v>296</v>
      </c>
      <c r="N289" s="1" t="n">
        <v>49.5186853405837</v>
      </c>
      <c r="O289" s="1" t="n">
        <v>-114.051300938406</v>
      </c>
      <c r="Q289" s="1" t="s">
        <v>293</v>
      </c>
      <c r="R289" s="1" t="s">
        <v>24</v>
      </c>
    </row>
    <row r="290" customFormat="false" ht="15" hidden="false" customHeight="false" outlineLevel="0" collapsed="false">
      <c r="A290" s="1" t="s">
        <v>18</v>
      </c>
      <c r="B290" s="1" t="s">
        <v>18</v>
      </c>
      <c r="C290" s="1" t="s">
        <v>290</v>
      </c>
      <c r="D290" s="1" t="n">
        <v>44</v>
      </c>
      <c r="E290" s="1" t="s">
        <v>339</v>
      </c>
      <c r="F290" s="1" t="n">
        <v>45</v>
      </c>
      <c r="G290" s="1" t="str">
        <f aca="false">F290&amp;"/"&amp;60</f>
        <v>45/60</v>
      </c>
      <c r="H290" s="1" t="n">
        <v>660</v>
      </c>
      <c r="I290" s="1" t="n">
        <v>47</v>
      </c>
      <c r="J290" s="1" t="n">
        <v>50</v>
      </c>
      <c r="K290" s="1" t="s">
        <v>21</v>
      </c>
      <c r="L290" s="1" t="s">
        <v>295</v>
      </c>
      <c r="M290" s="1" t="s">
        <v>296</v>
      </c>
      <c r="N290" s="1" t="n">
        <v>49.5177068474359</v>
      </c>
      <c r="O290" s="1" t="n">
        <v>-114.051320731615</v>
      </c>
      <c r="Q290" s="1" t="s">
        <v>293</v>
      </c>
      <c r="R290" s="1" t="s">
        <v>24</v>
      </c>
    </row>
    <row r="291" customFormat="false" ht="15" hidden="false" customHeight="false" outlineLevel="0" collapsed="false">
      <c r="A291" s="1" t="s">
        <v>18</v>
      </c>
      <c r="B291" s="1" t="s">
        <v>18</v>
      </c>
      <c r="C291" s="1" t="s">
        <v>290</v>
      </c>
      <c r="D291" s="1" t="n">
        <v>44</v>
      </c>
      <c r="E291" s="1" t="s">
        <v>340</v>
      </c>
      <c r="F291" s="1" t="n">
        <v>46</v>
      </c>
      <c r="G291" s="1" t="str">
        <f aca="false">F291&amp;"/"&amp;60</f>
        <v>46/60</v>
      </c>
      <c r="H291" s="1" t="n">
        <v>660</v>
      </c>
      <c r="I291" s="1" t="n">
        <v>47</v>
      </c>
      <c r="J291" s="1" t="n">
        <v>50</v>
      </c>
      <c r="K291" s="1" t="s">
        <v>21</v>
      </c>
      <c r="L291" s="1" t="s">
        <v>295</v>
      </c>
      <c r="M291" s="1" t="s">
        <v>296</v>
      </c>
      <c r="N291" s="1" t="n">
        <v>49.5167441085891</v>
      </c>
      <c r="O291" s="1" t="n">
        <v>-114.051334073396</v>
      </c>
      <c r="Q291" s="1" t="s">
        <v>293</v>
      </c>
      <c r="R291" s="1" t="s">
        <v>24</v>
      </c>
    </row>
    <row r="292" customFormat="false" ht="15" hidden="false" customHeight="false" outlineLevel="0" collapsed="false">
      <c r="A292" s="1" t="s">
        <v>18</v>
      </c>
      <c r="B292" s="1" t="s">
        <v>18</v>
      </c>
      <c r="C292" s="1" t="s">
        <v>290</v>
      </c>
      <c r="D292" s="1" t="n">
        <v>44</v>
      </c>
      <c r="E292" s="1" t="s">
        <v>341</v>
      </c>
      <c r="F292" s="1" t="n">
        <v>47</v>
      </c>
      <c r="G292" s="1" t="str">
        <f aca="false">F292&amp;"/"&amp;60</f>
        <v>47/60</v>
      </c>
      <c r="H292" s="1" t="n">
        <v>660</v>
      </c>
      <c r="I292" s="1" t="n">
        <v>47</v>
      </c>
      <c r="J292" s="1" t="n">
        <v>50</v>
      </c>
      <c r="K292" s="1" t="s">
        <v>21</v>
      </c>
      <c r="L292" s="1" t="s">
        <v>295</v>
      </c>
      <c r="M292" s="1" t="s">
        <v>296</v>
      </c>
      <c r="N292" s="1" t="n">
        <v>49.5155155586491</v>
      </c>
      <c r="O292" s="1" t="n">
        <v>-114.055662408161</v>
      </c>
      <c r="Q292" s="1" t="s">
        <v>293</v>
      </c>
      <c r="R292" s="1" t="s">
        <v>24</v>
      </c>
    </row>
    <row r="293" customFormat="false" ht="15" hidden="false" customHeight="false" outlineLevel="0" collapsed="false">
      <c r="A293" s="1" t="s">
        <v>18</v>
      </c>
      <c r="B293" s="1" t="s">
        <v>18</v>
      </c>
      <c r="C293" s="1" t="s">
        <v>290</v>
      </c>
      <c r="D293" s="1" t="n">
        <v>44</v>
      </c>
      <c r="E293" s="1" t="s">
        <v>342</v>
      </c>
      <c r="F293" s="1" t="n">
        <v>48</v>
      </c>
      <c r="G293" s="1" t="str">
        <f aca="false">F293&amp;"/"&amp;60</f>
        <v>48/60</v>
      </c>
      <c r="H293" s="1" t="n">
        <v>660</v>
      </c>
      <c r="I293" s="1" t="n">
        <v>47</v>
      </c>
      <c r="J293" s="1" t="n">
        <v>50</v>
      </c>
      <c r="K293" s="1" t="s">
        <v>21</v>
      </c>
      <c r="L293" s="1" t="s">
        <v>295</v>
      </c>
      <c r="M293" s="1" t="s">
        <v>296</v>
      </c>
      <c r="N293" s="1" t="n">
        <v>49.514592859479</v>
      </c>
      <c r="O293" s="1" t="n">
        <v>-114.055538628239</v>
      </c>
      <c r="Q293" s="1" t="s">
        <v>293</v>
      </c>
      <c r="R293" s="1" t="s">
        <v>24</v>
      </c>
    </row>
    <row r="294" customFormat="false" ht="15" hidden="false" customHeight="false" outlineLevel="0" collapsed="false">
      <c r="A294" s="1" t="s">
        <v>18</v>
      </c>
      <c r="B294" s="1" t="s">
        <v>18</v>
      </c>
      <c r="C294" s="1" t="s">
        <v>290</v>
      </c>
      <c r="D294" s="1" t="n">
        <v>44</v>
      </c>
      <c r="E294" s="1" t="s">
        <v>343</v>
      </c>
      <c r="F294" s="1" t="n">
        <v>49</v>
      </c>
      <c r="G294" s="1" t="str">
        <f aca="false">F294&amp;"/"&amp;60</f>
        <v>49/60</v>
      </c>
      <c r="H294" s="1" t="n">
        <v>660</v>
      </c>
      <c r="I294" s="1" t="n">
        <v>47</v>
      </c>
      <c r="J294" s="1" t="n">
        <v>50</v>
      </c>
      <c r="K294" s="1" t="s">
        <v>21</v>
      </c>
      <c r="L294" s="1" t="s">
        <v>295</v>
      </c>
      <c r="M294" s="1" t="s">
        <v>296</v>
      </c>
      <c r="N294" s="1" t="n">
        <v>49.513781311535</v>
      </c>
      <c r="O294" s="1" t="n">
        <v>-114.05553104422</v>
      </c>
      <c r="Q294" s="1" t="s">
        <v>293</v>
      </c>
      <c r="R294" s="1" t="s">
        <v>24</v>
      </c>
    </row>
    <row r="295" customFormat="false" ht="15" hidden="false" customHeight="false" outlineLevel="0" collapsed="false">
      <c r="A295" s="1" t="s">
        <v>18</v>
      </c>
      <c r="B295" s="1" t="s">
        <v>18</v>
      </c>
      <c r="C295" s="1" t="s">
        <v>290</v>
      </c>
      <c r="D295" s="1" t="n">
        <v>44</v>
      </c>
      <c r="E295" s="1" t="s">
        <v>344</v>
      </c>
      <c r="F295" s="1" t="n">
        <v>50</v>
      </c>
      <c r="G295" s="1" t="str">
        <f aca="false">F295&amp;"/"&amp;60</f>
        <v>50/60</v>
      </c>
      <c r="H295" s="1" t="n">
        <v>660</v>
      </c>
      <c r="I295" s="1" t="n">
        <v>47</v>
      </c>
      <c r="J295" s="1" t="n">
        <v>50</v>
      </c>
      <c r="K295" s="1" t="s">
        <v>21</v>
      </c>
      <c r="L295" s="1" t="s">
        <v>295</v>
      </c>
      <c r="M295" s="1" t="s">
        <v>296</v>
      </c>
      <c r="N295" s="1" t="n">
        <v>49.5129507769927</v>
      </c>
      <c r="O295" s="1" t="n">
        <v>-114.055549045308</v>
      </c>
      <c r="Q295" s="1" t="s">
        <v>293</v>
      </c>
      <c r="R295" s="1" t="s">
        <v>24</v>
      </c>
    </row>
    <row r="296" customFormat="false" ht="15" hidden="false" customHeight="false" outlineLevel="0" collapsed="false">
      <c r="A296" s="1" t="s">
        <v>18</v>
      </c>
      <c r="B296" s="1" t="s">
        <v>18</v>
      </c>
      <c r="C296" s="1" t="s">
        <v>290</v>
      </c>
      <c r="D296" s="1" t="n">
        <v>44</v>
      </c>
      <c r="E296" s="1" t="s">
        <v>345</v>
      </c>
      <c r="F296" s="1" t="n">
        <v>51</v>
      </c>
      <c r="G296" s="1" t="str">
        <f aca="false">F296&amp;"/"&amp;60</f>
        <v>51/60</v>
      </c>
      <c r="H296" s="1" t="n">
        <v>660</v>
      </c>
      <c r="I296" s="1" t="n">
        <v>47</v>
      </c>
      <c r="J296" s="1" t="n">
        <v>50</v>
      </c>
      <c r="K296" s="1" t="s">
        <v>21</v>
      </c>
      <c r="L296" s="1" t="s">
        <v>295</v>
      </c>
      <c r="M296" s="1" t="s">
        <v>296</v>
      </c>
      <c r="N296" s="1" t="n">
        <v>49.5120897882975</v>
      </c>
      <c r="O296" s="1" t="n">
        <v>-114.055539586134</v>
      </c>
      <c r="Q296" s="1" t="s">
        <v>293</v>
      </c>
      <c r="R296" s="1" t="s">
        <v>24</v>
      </c>
    </row>
    <row r="297" customFormat="false" ht="15" hidden="false" customHeight="false" outlineLevel="0" collapsed="false">
      <c r="A297" s="1" t="s">
        <v>18</v>
      </c>
      <c r="B297" s="1" t="s">
        <v>18</v>
      </c>
      <c r="C297" s="1" t="s">
        <v>290</v>
      </c>
      <c r="D297" s="1" t="n">
        <v>44</v>
      </c>
      <c r="E297" s="1" t="s">
        <v>346</v>
      </c>
      <c r="F297" s="1" t="n">
        <v>52</v>
      </c>
      <c r="G297" s="1" t="str">
        <f aca="false">F297&amp;"/"&amp;60</f>
        <v>52/60</v>
      </c>
      <c r="H297" s="1" t="n">
        <v>660</v>
      </c>
      <c r="I297" s="1" t="n">
        <v>47</v>
      </c>
      <c r="J297" s="1" t="n">
        <v>50</v>
      </c>
      <c r="K297" s="1" t="s">
        <v>21</v>
      </c>
      <c r="L297" s="1" t="s">
        <v>295</v>
      </c>
      <c r="M297" s="1" t="s">
        <v>296</v>
      </c>
      <c r="N297" s="1" t="n">
        <v>49.51122813192</v>
      </c>
      <c r="O297" s="1" t="n">
        <v>-114.055534019284</v>
      </c>
      <c r="Q297" s="1" t="s">
        <v>293</v>
      </c>
      <c r="R297" s="1" t="s">
        <v>24</v>
      </c>
    </row>
    <row r="298" customFormat="false" ht="15" hidden="false" customHeight="false" outlineLevel="0" collapsed="false">
      <c r="A298" s="1" t="s">
        <v>18</v>
      </c>
      <c r="B298" s="1" t="s">
        <v>18</v>
      </c>
      <c r="C298" s="1" t="s">
        <v>290</v>
      </c>
      <c r="D298" s="1" t="n">
        <v>44</v>
      </c>
      <c r="E298" s="1" t="s">
        <v>347</v>
      </c>
      <c r="F298" s="1" t="n">
        <v>53</v>
      </c>
      <c r="G298" s="1" t="str">
        <f aca="false">F298&amp;"/"&amp;60</f>
        <v>53/60</v>
      </c>
      <c r="H298" s="1" t="n">
        <v>660</v>
      </c>
      <c r="I298" s="1" t="n">
        <v>47</v>
      </c>
      <c r="J298" s="1" t="n">
        <v>50</v>
      </c>
      <c r="K298" s="1" t="s">
        <v>21</v>
      </c>
      <c r="L298" s="1" t="s">
        <v>295</v>
      </c>
      <c r="M298" s="1" t="s">
        <v>296</v>
      </c>
      <c r="N298" s="1" t="n">
        <v>49.5103450734466</v>
      </c>
      <c r="O298" s="1" t="n">
        <v>-114.055567989683</v>
      </c>
      <c r="Q298" s="1" t="s">
        <v>293</v>
      </c>
      <c r="R298" s="1" t="s">
        <v>24</v>
      </c>
    </row>
    <row r="299" customFormat="false" ht="15" hidden="false" customHeight="false" outlineLevel="0" collapsed="false">
      <c r="A299" s="1" t="s">
        <v>18</v>
      </c>
      <c r="B299" s="1" t="s">
        <v>18</v>
      </c>
      <c r="C299" s="1" t="s">
        <v>290</v>
      </c>
      <c r="D299" s="1" t="n">
        <v>44</v>
      </c>
      <c r="E299" s="1" t="s">
        <v>348</v>
      </c>
      <c r="F299" s="1" t="n">
        <v>54</v>
      </c>
      <c r="G299" s="1" t="str">
        <f aca="false">F299&amp;"/"&amp;60</f>
        <v>54/60</v>
      </c>
      <c r="H299" s="1" t="n">
        <v>660</v>
      </c>
      <c r="I299" s="1" t="n">
        <v>47</v>
      </c>
      <c r="J299" s="1" t="n">
        <v>50</v>
      </c>
      <c r="K299" s="1" t="s">
        <v>21</v>
      </c>
      <c r="L299" s="1" t="s">
        <v>295</v>
      </c>
      <c r="M299" s="1" t="s">
        <v>296</v>
      </c>
      <c r="N299" s="1" t="n">
        <v>49.5095150089518</v>
      </c>
      <c r="O299" s="1" t="n">
        <v>-114.055512453706</v>
      </c>
      <c r="Q299" s="1" t="s">
        <v>293</v>
      </c>
      <c r="R299" s="1" t="s">
        <v>24</v>
      </c>
    </row>
    <row r="300" customFormat="false" ht="15" hidden="false" customHeight="false" outlineLevel="0" collapsed="false">
      <c r="A300" s="1" t="s">
        <v>18</v>
      </c>
      <c r="B300" s="1" t="s">
        <v>18</v>
      </c>
      <c r="C300" s="1" t="s">
        <v>290</v>
      </c>
      <c r="D300" s="1" t="n">
        <v>44</v>
      </c>
      <c r="E300" s="1" t="s">
        <v>349</v>
      </c>
      <c r="F300" s="1" t="n">
        <v>55</v>
      </c>
      <c r="G300" s="1" t="str">
        <f aca="false">F300&amp;"/"&amp;60</f>
        <v>55/60</v>
      </c>
      <c r="H300" s="1" t="n">
        <v>660</v>
      </c>
      <c r="I300" s="1" t="n">
        <v>47</v>
      </c>
      <c r="J300" s="1" t="n">
        <v>50</v>
      </c>
      <c r="K300" s="1" t="s">
        <v>21</v>
      </c>
      <c r="L300" s="1" t="s">
        <v>295</v>
      </c>
      <c r="M300" s="1" t="s">
        <v>296</v>
      </c>
      <c r="N300" s="1" t="n">
        <v>49.5086429762893</v>
      </c>
      <c r="O300" s="1" t="n">
        <v>-114.055582425471</v>
      </c>
      <c r="Q300" s="1" t="s">
        <v>293</v>
      </c>
      <c r="R300" s="1" t="s">
        <v>24</v>
      </c>
    </row>
    <row r="301" customFormat="false" ht="15" hidden="false" customHeight="false" outlineLevel="0" collapsed="false">
      <c r="A301" s="1" t="s">
        <v>18</v>
      </c>
      <c r="B301" s="1" t="s">
        <v>18</v>
      </c>
      <c r="C301" s="1" t="s">
        <v>290</v>
      </c>
      <c r="D301" s="1" t="n">
        <v>44</v>
      </c>
      <c r="E301" s="1" t="s">
        <v>350</v>
      </c>
      <c r="F301" s="1" t="n">
        <v>56</v>
      </c>
      <c r="G301" s="1" t="str">
        <f aca="false">F301&amp;"/"&amp;60</f>
        <v>56/60</v>
      </c>
      <c r="H301" s="1" t="n">
        <v>660</v>
      </c>
      <c r="I301" s="1" t="n">
        <v>47</v>
      </c>
      <c r="J301" s="1" t="n">
        <v>50</v>
      </c>
      <c r="K301" s="1" t="s">
        <v>21</v>
      </c>
      <c r="L301" s="1" t="s">
        <v>295</v>
      </c>
      <c r="M301" s="1" t="s">
        <v>296</v>
      </c>
      <c r="N301" s="1" t="n">
        <v>49.5077040446767</v>
      </c>
      <c r="O301" s="1" t="n">
        <v>-114.055600305371</v>
      </c>
      <c r="Q301" s="1" t="s">
        <v>293</v>
      </c>
      <c r="R301" s="1" t="s">
        <v>24</v>
      </c>
    </row>
    <row r="302" customFormat="false" ht="15" hidden="false" customHeight="false" outlineLevel="0" collapsed="false">
      <c r="A302" s="1" t="s">
        <v>18</v>
      </c>
      <c r="B302" s="1" t="s">
        <v>18</v>
      </c>
      <c r="C302" s="1" t="s">
        <v>290</v>
      </c>
      <c r="D302" s="1" t="n">
        <v>44</v>
      </c>
      <c r="E302" s="1" t="s">
        <v>351</v>
      </c>
      <c r="F302" s="1" t="n">
        <v>57</v>
      </c>
      <c r="G302" s="1" t="str">
        <f aca="false">F302&amp;"/"&amp;60</f>
        <v>57/60</v>
      </c>
      <c r="H302" s="1" t="n">
        <v>660</v>
      </c>
      <c r="I302" s="1" t="n">
        <v>47</v>
      </c>
      <c r="J302" s="1" t="n">
        <v>50</v>
      </c>
      <c r="K302" s="1" t="s">
        <v>21</v>
      </c>
      <c r="L302" s="1" t="s">
        <v>295</v>
      </c>
      <c r="M302" s="1" t="s">
        <v>296</v>
      </c>
      <c r="N302" s="1" t="n">
        <v>49.5068914488638</v>
      </c>
      <c r="O302" s="1" t="n">
        <v>-114.055551200563</v>
      </c>
      <c r="Q302" s="1" t="s">
        <v>293</v>
      </c>
      <c r="R302" s="1" t="s">
        <v>24</v>
      </c>
    </row>
    <row r="303" customFormat="false" ht="15" hidden="false" customHeight="false" outlineLevel="0" collapsed="false">
      <c r="A303" s="1" t="s">
        <v>18</v>
      </c>
      <c r="B303" s="1" t="s">
        <v>18</v>
      </c>
      <c r="C303" s="1" t="s">
        <v>290</v>
      </c>
      <c r="D303" s="1" t="n">
        <v>44</v>
      </c>
      <c r="E303" s="1" t="s">
        <v>352</v>
      </c>
      <c r="F303" s="1" t="n">
        <v>58</v>
      </c>
      <c r="G303" s="1" t="str">
        <f aca="false">F303&amp;"/"&amp;60</f>
        <v>58/60</v>
      </c>
      <c r="H303" s="1" t="n">
        <v>660</v>
      </c>
      <c r="I303" s="1" t="n">
        <v>47</v>
      </c>
      <c r="J303" s="1" t="n">
        <v>50</v>
      </c>
      <c r="K303" s="1" t="s">
        <v>21</v>
      </c>
      <c r="L303" s="1" t="s">
        <v>295</v>
      </c>
      <c r="M303" s="1" t="s">
        <v>296</v>
      </c>
      <c r="N303" s="1" t="n">
        <v>49.5081166486432</v>
      </c>
      <c r="O303" s="1" t="n">
        <v>-114.067579769808</v>
      </c>
      <c r="Q303" s="1" t="s">
        <v>293</v>
      </c>
      <c r="R303" s="1" t="s">
        <v>24</v>
      </c>
    </row>
    <row r="304" customFormat="false" ht="15" hidden="false" customHeight="false" outlineLevel="0" collapsed="false">
      <c r="A304" s="1" t="s">
        <v>18</v>
      </c>
      <c r="B304" s="1" t="s">
        <v>18</v>
      </c>
      <c r="C304" s="1" t="s">
        <v>290</v>
      </c>
      <c r="D304" s="1" t="n">
        <v>44</v>
      </c>
      <c r="E304" s="1" t="s">
        <v>353</v>
      </c>
      <c r="F304" s="1" t="n">
        <v>59</v>
      </c>
      <c r="G304" s="1" t="str">
        <f aca="false">F304&amp;"/"&amp;60</f>
        <v>59/60</v>
      </c>
      <c r="H304" s="1" t="n">
        <v>660</v>
      </c>
      <c r="I304" s="1" t="n">
        <v>47</v>
      </c>
      <c r="J304" s="1" t="n">
        <v>50</v>
      </c>
      <c r="K304" s="1" t="s">
        <v>21</v>
      </c>
      <c r="L304" s="1" t="s">
        <v>295</v>
      </c>
      <c r="M304" s="1" t="s">
        <v>296</v>
      </c>
      <c r="N304" s="1" t="n">
        <v>49.5070958812625</v>
      </c>
      <c r="O304" s="1" t="n">
        <v>-114.067633209082</v>
      </c>
      <c r="Q304" s="1" t="s">
        <v>293</v>
      </c>
      <c r="R304" s="1" t="s">
        <v>24</v>
      </c>
    </row>
    <row r="305" customFormat="false" ht="15" hidden="false" customHeight="false" outlineLevel="0" collapsed="false">
      <c r="A305" s="1" t="s">
        <v>18</v>
      </c>
      <c r="B305" s="1" t="s">
        <v>18</v>
      </c>
      <c r="C305" s="1" t="s">
        <v>290</v>
      </c>
      <c r="D305" s="1" t="n">
        <v>44</v>
      </c>
      <c r="E305" s="1" t="s">
        <v>354</v>
      </c>
      <c r="F305" s="1" t="n">
        <v>60</v>
      </c>
      <c r="G305" s="1" t="str">
        <f aca="false">F305&amp;"/"&amp;60</f>
        <v>60/60</v>
      </c>
      <c r="H305" s="1" t="n">
        <v>660</v>
      </c>
      <c r="I305" s="1" t="n">
        <v>47</v>
      </c>
      <c r="J305" s="1" t="n">
        <v>50</v>
      </c>
      <c r="K305" s="1" t="s">
        <v>21</v>
      </c>
      <c r="L305" s="1" t="s">
        <v>295</v>
      </c>
      <c r="M305" s="1" t="s">
        <v>296</v>
      </c>
      <c r="N305" s="1" t="n">
        <v>49.5060916386661</v>
      </c>
      <c r="O305" s="1" t="n">
        <v>-114.067636634398</v>
      </c>
      <c r="Q305" s="1" t="s">
        <v>293</v>
      </c>
      <c r="R305" s="1" t="s">
        <v>24</v>
      </c>
    </row>
    <row r="306" customFormat="false" ht="15" hidden="false" customHeight="false" outlineLevel="0" collapsed="false">
      <c r="A306" s="1" t="s">
        <v>18</v>
      </c>
      <c r="B306" s="1" t="s">
        <v>18</v>
      </c>
      <c r="C306" s="1" t="s">
        <v>355</v>
      </c>
      <c r="D306" s="1" t="n">
        <v>105.6</v>
      </c>
      <c r="E306" s="1" t="s">
        <v>356</v>
      </c>
      <c r="F306" s="1" t="n">
        <v>1</v>
      </c>
      <c r="G306" s="1" t="str">
        <f aca="false">F306&amp;"/"&amp;40</f>
        <v>1/40</v>
      </c>
      <c r="H306" s="1" t="n">
        <v>2310</v>
      </c>
      <c r="I306" s="1" t="n">
        <v>71</v>
      </c>
      <c r="J306" s="1" t="n">
        <v>64</v>
      </c>
      <c r="K306" s="1" t="s">
        <v>357</v>
      </c>
      <c r="L306" s="1" t="s">
        <v>358</v>
      </c>
      <c r="M306" s="1" t="n">
        <v>2012</v>
      </c>
      <c r="N306" s="1" t="n">
        <v>49.5811405059408</v>
      </c>
      <c r="O306" s="1" t="n">
        <v>-113.999578356602</v>
      </c>
      <c r="Q306" s="1" t="s">
        <v>359</v>
      </c>
      <c r="R306" s="1" t="s">
        <v>24</v>
      </c>
    </row>
    <row r="307" customFormat="false" ht="15" hidden="false" customHeight="false" outlineLevel="0" collapsed="false">
      <c r="A307" s="1" t="s">
        <v>18</v>
      </c>
      <c r="B307" s="1" t="s">
        <v>18</v>
      </c>
      <c r="C307" s="1" t="s">
        <v>355</v>
      </c>
      <c r="D307" s="1" t="n">
        <v>105.6</v>
      </c>
      <c r="E307" s="1" t="s">
        <v>360</v>
      </c>
      <c r="F307" s="1" t="n">
        <v>2</v>
      </c>
      <c r="G307" s="1" t="str">
        <f aca="false">F307&amp;"/"&amp;40</f>
        <v>2/40</v>
      </c>
      <c r="H307" s="1" t="n">
        <v>2310</v>
      </c>
      <c r="I307" s="1" t="n">
        <v>71</v>
      </c>
      <c r="J307" s="1" t="n">
        <v>64</v>
      </c>
      <c r="K307" s="1" t="s">
        <v>357</v>
      </c>
      <c r="L307" s="1" t="s">
        <v>358</v>
      </c>
      <c r="M307" s="1" t="n">
        <v>2012</v>
      </c>
      <c r="N307" s="1" t="n">
        <v>49.5799952590471</v>
      </c>
      <c r="O307" s="1" t="n">
        <v>-113.999071620136</v>
      </c>
      <c r="Q307" s="1" t="s">
        <v>359</v>
      </c>
      <c r="R307" s="1" t="s">
        <v>24</v>
      </c>
    </row>
    <row r="308" customFormat="false" ht="15" hidden="false" customHeight="false" outlineLevel="0" collapsed="false">
      <c r="A308" s="1" t="s">
        <v>18</v>
      </c>
      <c r="B308" s="1" t="s">
        <v>18</v>
      </c>
      <c r="C308" s="1" t="s">
        <v>355</v>
      </c>
      <c r="D308" s="1" t="n">
        <v>105.6</v>
      </c>
      <c r="E308" s="1" t="s">
        <v>361</v>
      </c>
      <c r="F308" s="1" t="n">
        <v>3</v>
      </c>
      <c r="G308" s="1" t="str">
        <f aca="false">F308&amp;"/"&amp;40</f>
        <v>3/40</v>
      </c>
      <c r="H308" s="1" t="n">
        <v>2310</v>
      </c>
      <c r="I308" s="1" t="n">
        <v>71</v>
      </c>
      <c r="J308" s="1" t="n">
        <v>64</v>
      </c>
      <c r="K308" s="1" t="s">
        <v>357</v>
      </c>
      <c r="L308" s="1" t="s">
        <v>358</v>
      </c>
      <c r="M308" s="1" t="n">
        <v>2012</v>
      </c>
      <c r="N308" s="1" t="n">
        <v>49.5788730996093</v>
      </c>
      <c r="O308" s="1" t="n">
        <v>-113.998089962728</v>
      </c>
      <c r="Q308" s="1" t="s">
        <v>359</v>
      </c>
      <c r="R308" s="1" t="s">
        <v>24</v>
      </c>
    </row>
    <row r="309" customFormat="false" ht="15" hidden="false" customHeight="false" outlineLevel="0" collapsed="false">
      <c r="A309" s="1" t="s">
        <v>18</v>
      </c>
      <c r="B309" s="1" t="s">
        <v>18</v>
      </c>
      <c r="C309" s="1" t="s">
        <v>355</v>
      </c>
      <c r="D309" s="1" t="n">
        <v>105.6</v>
      </c>
      <c r="E309" s="1" t="s">
        <v>362</v>
      </c>
      <c r="F309" s="1" t="n">
        <v>4</v>
      </c>
      <c r="G309" s="1" t="str">
        <f aca="false">F309&amp;"/"&amp;40</f>
        <v>4/40</v>
      </c>
      <c r="H309" s="1" t="n">
        <v>2310</v>
      </c>
      <c r="I309" s="1" t="n">
        <v>71</v>
      </c>
      <c r="J309" s="1" t="n">
        <v>64</v>
      </c>
      <c r="K309" s="1" t="s">
        <v>357</v>
      </c>
      <c r="L309" s="1" t="s">
        <v>358</v>
      </c>
      <c r="M309" s="1" t="n">
        <v>2012</v>
      </c>
      <c r="N309" s="1" t="n">
        <v>49.5751009301261</v>
      </c>
      <c r="O309" s="1" t="n">
        <v>-113.989529449831</v>
      </c>
      <c r="Q309" s="1" t="s">
        <v>359</v>
      </c>
      <c r="R309" s="1" t="s">
        <v>24</v>
      </c>
    </row>
    <row r="310" customFormat="false" ht="15" hidden="false" customHeight="false" outlineLevel="0" collapsed="false">
      <c r="A310" s="1" t="s">
        <v>18</v>
      </c>
      <c r="B310" s="1" t="s">
        <v>18</v>
      </c>
      <c r="C310" s="1" t="s">
        <v>355</v>
      </c>
      <c r="D310" s="1" t="n">
        <v>105.6</v>
      </c>
      <c r="E310" s="1" t="s">
        <v>363</v>
      </c>
      <c r="F310" s="1" t="n">
        <v>5</v>
      </c>
      <c r="G310" s="1" t="str">
        <f aca="false">F310&amp;"/"&amp;40</f>
        <v>5/40</v>
      </c>
      <c r="H310" s="1" t="n">
        <v>2310</v>
      </c>
      <c r="I310" s="1" t="n">
        <v>71</v>
      </c>
      <c r="J310" s="1" t="n">
        <v>64</v>
      </c>
      <c r="K310" s="1" t="s">
        <v>357</v>
      </c>
      <c r="L310" s="1" t="s">
        <v>358</v>
      </c>
      <c r="M310" s="1" t="n">
        <v>2012</v>
      </c>
      <c r="N310" s="1" t="n">
        <v>49.5738268607171</v>
      </c>
      <c r="O310" s="1" t="n">
        <v>-113.988819778698</v>
      </c>
      <c r="Q310" s="1" t="s">
        <v>359</v>
      </c>
      <c r="R310" s="1" t="s">
        <v>24</v>
      </c>
    </row>
    <row r="311" customFormat="false" ht="15" hidden="false" customHeight="false" outlineLevel="0" collapsed="false">
      <c r="A311" s="1" t="s">
        <v>18</v>
      </c>
      <c r="B311" s="1" t="s">
        <v>18</v>
      </c>
      <c r="C311" s="1" t="s">
        <v>355</v>
      </c>
      <c r="D311" s="1" t="n">
        <v>105.6</v>
      </c>
      <c r="E311" s="1" t="s">
        <v>364</v>
      </c>
      <c r="F311" s="1" t="n">
        <v>6</v>
      </c>
      <c r="G311" s="1" t="str">
        <f aca="false">F311&amp;"/"&amp;40</f>
        <v>6/40</v>
      </c>
      <c r="H311" s="1" t="n">
        <v>2310</v>
      </c>
      <c r="I311" s="1" t="n">
        <v>71</v>
      </c>
      <c r="J311" s="1" t="n">
        <v>64</v>
      </c>
      <c r="K311" s="1" t="s">
        <v>357</v>
      </c>
      <c r="L311" s="1" t="s">
        <v>358</v>
      </c>
      <c r="M311" s="1" t="n">
        <v>2012</v>
      </c>
      <c r="N311" s="1" t="n">
        <v>49.5725635277259</v>
      </c>
      <c r="O311" s="1" t="n">
        <v>-113.988726384237</v>
      </c>
      <c r="Q311" s="1" t="s">
        <v>359</v>
      </c>
      <c r="R311" s="1" t="s">
        <v>24</v>
      </c>
    </row>
    <row r="312" customFormat="false" ht="15" hidden="false" customHeight="false" outlineLevel="0" collapsed="false">
      <c r="A312" s="1" t="s">
        <v>18</v>
      </c>
      <c r="B312" s="1" t="s">
        <v>18</v>
      </c>
      <c r="C312" s="1" t="s">
        <v>355</v>
      </c>
      <c r="D312" s="1" t="n">
        <v>105.6</v>
      </c>
      <c r="E312" s="1" t="s">
        <v>365</v>
      </c>
      <c r="F312" s="1" t="n">
        <v>7</v>
      </c>
      <c r="G312" s="1" t="str">
        <f aca="false">F312&amp;"/"&amp;40</f>
        <v>7/40</v>
      </c>
      <c r="H312" s="1" t="n">
        <v>2310</v>
      </c>
      <c r="I312" s="1" t="n">
        <v>71</v>
      </c>
      <c r="J312" s="1" t="n">
        <v>64</v>
      </c>
      <c r="K312" s="1" t="s">
        <v>357</v>
      </c>
      <c r="L312" s="1" t="s">
        <v>358</v>
      </c>
      <c r="M312" s="1" t="n">
        <v>2012</v>
      </c>
      <c r="N312" s="1" t="n">
        <v>49.5711814683431</v>
      </c>
      <c r="O312" s="1" t="n">
        <v>-113.988661742571</v>
      </c>
      <c r="Q312" s="1" t="s">
        <v>359</v>
      </c>
      <c r="R312" s="1" t="s">
        <v>24</v>
      </c>
    </row>
    <row r="313" customFormat="false" ht="15" hidden="false" customHeight="false" outlineLevel="0" collapsed="false">
      <c r="A313" s="1" t="s">
        <v>18</v>
      </c>
      <c r="B313" s="1" t="s">
        <v>18</v>
      </c>
      <c r="C313" s="1" t="s">
        <v>355</v>
      </c>
      <c r="D313" s="1" t="n">
        <v>105.6</v>
      </c>
      <c r="E313" s="1" t="s">
        <v>366</v>
      </c>
      <c r="F313" s="1" t="n">
        <v>8</v>
      </c>
      <c r="G313" s="1" t="str">
        <f aca="false">F313&amp;"/"&amp;40</f>
        <v>8/40</v>
      </c>
      <c r="H313" s="1" t="n">
        <v>2310</v>
      </c>
      <c r="I313" s="1" t="n">
        <v>71</v>
      </c>
      <c r="J313" s="1" t="n">
        <v>64</v>
      </c>
      <c r="K313" s="1" t="s">
        <v>357</v>
      </c>
      <c r="L313" s="1" t="s">
        <v>358</v>
      </c>
      <c r="M313" s="1" t="n">
        <v>2012</v>
      </c>
      <c r="N313" s="1" t="n">
        <v>49.5698263690703</v>
      </c>
      <c r="O313" s="1" t="n">
        <v>-113.988495753962</v>
      </c>
      <c r="Q313" s="1" t="s">
        <v>359</v>
      </c>
      <c r="R313" s="1" t="s">
        <v>24</v>
      </c>
    </row>
    <row r="314" customFormat="false" ht="15" hidden="false" customHeight="false" outlineLevel="0" collapsed="false">
      <c r="A314" s="1" t="s">
        <v>18</v>
      </c>
      <c r="B314" s="1" t="s">
        <v>18</v>
      </c>
      <c r="C314" s="1" t="s">
        <v>355</v>
      </c>
      <c r="D314" s="1" t="n">
        <v>105.6</v>
      </c>
      <c r="E314" s="1" t="s">
        <v>367</v>
      </c>
      <c r="F314" s="1" t="n">
        <v>9</v>
      </c>
      <c r="G314" s="1" t="str">
        <f aca="false">F314&amp;"/"&amp;40</f>
        <v>9/40</v>
      </c>
      <c r="H314" s="1" t="n">
        <v>2310</v>
      </c>
      <c r="I314" s="1" t="n">
        <v>71</v>
      </c>
      <c r="J314" s="1" t="n">
        <v>64</v>
      </c>
      <c r="K314" s="1" t="s">
        <v>357</v>
      </c>
      <c r="L314" s="1" t="s">
        <v>358</v>
      </c>
      <c r="M314" s="1" t="n">
        <v>2012</v>
      </c>
      <c r="N314" s="1" t="n">
        <v>49.568451553493</v>
      </c>
      <c r="O314" s="1" t="n">
        <v>-113.988037721451</v>
      </c>
      <c r="Q314" s="1" t="s">
        <v>359</v>
      </c>
      <c r="R314" s="1" t="s">
        <v>24</v>
      </c>
    </row>
    <row r="315" customFormat="false" ht="15" hidden="false" customHeight="false" outlineLevel="0" collapsed="false">
      <c r="A315" s="1" t="s">
        <v>18</v>
      </c>
      <c r="B315" s="1" t="s">
        <v>18</v>
      </c>
      <c r="C315" s="1" t="s">
        <v>355</v>
      </c>
      <c r="D315" s="1" t="n">
        <v>105.6</v>
      </c>
      <c r="E315" s="1" t="s">
        <v>368</v>
      </c>
      <c r="F315" s="1" t="n">
        <v>10</v>
      </c>
      <c r="G315" s="1" t="str">
        <f aca="false">F315&amp;"/"&amp;40</f>
        <v>10/40</v>
      </c>
      <c r="H315" s="1" t="n">
        <v>2310</v>
      </c>
      <c r="I315" s="1" t="n">
        <v>71</v>
      </c>
      <c r="J315" s="1" t="n">
        <v>64</v>
      </c>
      <c r="K315" s="1" t="s">
        <v>357</v>
      </c>
      <c r="L315" s="1" t="s">
        <v>358</v>
      </c>
      <c r="M315" s="1" t="n">
        <v>2012</v>
      </c>
      <c r="N315" s="1" t="n">
        <v>49.5674447594059</v>
      </c>
      <c r="O315" s="1" t="n">
        <v>-113.986755812811</v>
      </c>
      <c r="Q315" s="1" t="s">
        <v>359</v>
      </c>
      <c r="R315" s="1" t="s">
        <v>24</v>
      </c>
    </row>
    <row r="316" customFormat="false" ht="15" hidden="false" customHeight="false" outlineLevel="0" collapsed="false">
      <c r="A316" s="1" t="s">
        <v>18</v>
      </c>
      <c r="B316" s="1" t="s">
        <v>18</v>
      </c>
      <c r="C316" s="1" t="s">
        <v>355</v>
      </c>
      <c r="D316" s="1" t="n">
        <v>105.6</v>
      </c>
      <c r="E316" s="1" t="s">
        <v>369</v>
      </c>
      <c r="F316" s="1" t="n">
        <v>11</v>
      </c>
      <c r="G316" s="1" t="str">
        <f aca="false">F316&amp;"/"&amp;40</f>
        <v>11/40</v>
      </c>
      <c r="H316" s="1" t="n">
        <v>2310</v>
      </c>
      <c r="I316" s="1" t="n">
        <v>71</v>
      </c>
      <c r="J316" s="1" t="n">
        <v>64</v>
      </c>
      <c r="K316" s="1" t="s">
        <v>357</v>
      </c>
      <c r="L316" s="1" t="s">
        <v>358</v>
      </c>
      <c r="M316" s="1" t="n">
        <v>2012</v>
      </c>
      <c r="N316" s="1" t="n">
        <v>49.5737472638178</v>
      </c>
      <c r="O316" s="1" t="n">
        <v>-113.978880482376</v>
      </c>
      <c r="Q316" s="1" t="s">
        <v>359</v>
      </c>
      <c r="R316" s="1" t="s">
        <v>24</v>
      </c>
    </row>
    <row r="317" customFormat="false" ht="15" hidden="false" customHeight="false" outlineLevel="0" collapsed="false">
      <c r="A317" s="1" t="s">
        <v>18</v>
      </c>
      <c r="B317" s="1" t="s">
        <v>18</v>
      </c>
      <c r="C317" s="1" t="s">
        <v>355</v>
      </c>
      <c r="D317" s="1" t="n">
        <v>105.6</v>
      </c>
      <c r="E317" s="1" t="s">
        <v>370</v>
      </c>
      <c r="F317" s="1" t="n">
        <v>12</v>
      </c>
      <c r="G317" s="1" t="str">
        <f aca="false">F317&amp;"/"&amp;40</f>
        <v>12/40</v>
      </c>
      <c r="H317" s="1" t="n">
        <v>2310</v>
      </c>
      <c r="I317" s="1" t="n">
        <v>71</v>
      </c>
      <c r="J317" s="1" t="n">
        <v>64</v>
      </c>
      <c r="K317" s="1" t="s">
        <v>357</v>
      </c>
      <c r="L317" s="1" t="s">
        <v>358</v>
      </c>
      <c r="M317" s="1" t="n">
        <v>2012</v>
      </c>
      <c r="N317" s="1" t="n">
        <v>49.5705571519992</v>
      </c>
      <c r="O317" s="1" t="n">
        <v>-113.977887171692</v>
      </c>
      <c r="Q317" s="1" t="s">
        <v>359</v>
      </c>
      <c r="R317" s="1" t="s">
        <v>24</v>
      </c>
    </row>
    <row r="318" customFormat="false" ht="15" hidden="false" customHeight="false" outlineLevel="0" collapsed="false">
      <c r="A318" s="1" t="s">
        <v>18</v>
      </c>
      <c r="B318" s="1" t="s">
        <v>18</v>
      </c>
      <c r="C318" s="1" t="s">
        <v>355</v>
      </c>
      <c r="D318" s="1" t="n">
        <v>105.6</v>
      </c>
      <c r="E318" s="1" t="s">
        <v>371</v>
      </c>
      <c r="F318" s="1" t="n">
        <v>13</v>
      </c>
      <c r="G318" s="1" t="str">
        <f aca="false">F318&amp;"/"&amp;40</f>
        <v>13/40</v>
      </c>
      <c r="H318" s="1" t="n">
        <v>2310</v>
      </c>
      <c r="I318" s="1" t="n">
        <v>71</v>
      </c>
      <c r="J318" s="1" t="n">
        <v>64</v>
      </c>
      <c r="K318" s="1" t="s">
        <v>357</v>
      </c>
      <c r="L318" s="1" t="s">
        <v>358</v>
      </c>
      <c r="M318" s="1" t="n">
        <v>2012</v>
      </c>
      <c r="N318" s="1" t="n">
        <v>49.569519372994</v>
      </c>
      <c r="O318" s="1" t="n">
        <v>-113.977428652512</v>
      </c>
      <c r="Q318" s="1" t="s">
        <v>359</v>
      </c>
      <c r="R318" s="1" t="s">
        <v>24</v>
      </c>
    </row>
    <row r="319" customFormat="false" ht="15" hidden="false" customHeight="false" outlineLevel="0" collapsed="false">
      <c r="A319" s="1" t="s">
        <v>18</v>
      </c>
      <c r="B319" s="1" t="s">
        <v>18</v>
      </c>
      <c r="C319" s="1" t="s">
        <v>355</v>
      </c>
      <c r="D319" s="1" t="n">
        <v>105.6</v>
      </c>
      <c r="E319" s="1" t="s">
        <v>372</v>
      </c>
      <c r="F319" s="1" t="n">
        <v>14</v>
      </c>
      <c r="G319" s="1" t="str">
        <f aca="false">F319&amp;"/"&amp;40</f>
        <v>14/40</v>
      </c>
      <c r="H319" s="1" t="n">
        <v>2310</v>
      </c>
      <c r="I319" s="1" t="n">
        <v>71</v>
      </c>
      <c r="J319" s="1" t="n">
        <v>64</v>
      </c>
      <c r="K319" s="1" t="s">
        <v>357</v>
      </c>
      <c r="L319" s="1" t="s">
        <v>358</v>
      </c>
      <c r="M319" s="1" t="n">
        <v>2012</v>
      </c>
      <c r="N319" s="1" t="n">
        <v>49.5686380899577</v>
      </c>
      <c r="O319" s="1" t="n">
        <v>-113.976733418265</v>
      </c>
      <c r="Q319" s="1" t="s">
        <v>359</v>
      </c>
      <c r="R319" s="1" t="s">
        <v>24</v>
      </c>
    </row>
    <row r="320" customFormat="false" ht="15" hidden="false" customHeight="false" outlineLevel="0" collapsed="false">
      <c r="A320" s="1" t="s">
        <v>18</v>
      </c>
      <c r="B320" s="1" t="s">
        <v>18</v>
      </c>
      <c r="C320" s="1" t="s">
        <v>355</v>
      </c>
      <c r="D320" s="1" t="n">
        <v>105.6</v>
      </c>
      <c r="E320" s="1" t="s">
        <v>373</v>
      </c>
      <c r="F320" s="1" t="n">
        <v>15</v>
      </c>
      <c r="G320" s="1" t="str">
        <f aca="false">F320&amp;"/"&amp;40</f>
        <v>15/40</v>
      </c>
      <c r="H320" s="1" t="n">
        <v>2310</v>
      </c>
      <c r="I320" s="1" t="n">
        <v>71</v>
      </c>
      <c r="J320" s="1" t="n">
        <v>64</v>
      </c>
      <c r="K320" s="1" t="s">
        <v>357</v>
      </c>
      <c r="L320" s="1" t="s">
        <v>358</v>
      </c>
      <c r="M320" s="1" t="n">
        <v>2012</v>
      </c>
      <c r="N320" s="1" t="n">
        <v>49.5665441395773</v>
      </c>
      <c r="O320" s="1" t="n">
        <v>-113.971639495445</v>
      </c>
      <c r="Q320" s="1" t="s">
        <v>359</v>
      </c>
      <c r="R320" s="1" t="s">
        <v>24</v>
      </c>
    </row>
    <row r="321" customFormat="false" ht="15" hidden="false" customHeight="false" outlineLevel="0" collapsed="false">
      <c r="A321" s="1" t="s">
        <v>18</v>
      </c>
      <c r="B321" s="1" t="s">
        <v>18</v>
      </c>
      <c r="C321" s="1" t="s">
        <v>355</v>
      </c>
      <c r="D321" s="1" t="n">
        <v>105.6</v>
      </c>
      <c r="E321" s="1" t="s">
        <v>374</v>
      </c>
      <c r="F321" s="1" t="n">
        <v>16</v>
      </c>
      <c r="G321" s="1" t="str">
        <f aca="false">F321&amp;"/"&amp;40</f>
        <v>16/40</v>
      </c>
      <c r="H321" s="1" t="n">
        <v>2310</v>
      </c>
      <c r="I321" s="1" t="n">
        <v>71</v>
      </c>
      <c r="J321" s="1" t="n">
        <v>64</v>
      </c>
      <c r="K321" s="1" t="s">
        <v>357</v>
      </c>
      <c r="L321" s="1" t="s">
        <v>358</v>
      </c>
      <c r="M321" s="1" t="n">
        <v>2012</v>
      </c>
      <c r="N321" s="1" t="n">
        <v>49.5653511261142</v>
      </c>
      <c r="O321" s="1" t="n">
        <v>-113.970652354295</v>
      </c>
      <c r="Q321" s="1" t="s">
        <v>359</v>
      </c>
      <c r="R321" s="1" t="s">
        <v>24</v>
      </c>
    </row>
    <row r="322" customFormat="false" ht="15" hidden="false" customHeight="false" outlineLevel="0" collapsed="false">
      <c r="A322" s="1" t="s">
        <v>18</v>
      </c>
      <c r="B322" s="1" t="s">
        <v>18</v>
      </c>
      <c r="C322" s="1" t="s">
        <v>355</v>
      </c>
      <c r="D322" s="1" t="n">
        <v>105.6</v>
      </c>
      <c r="E322" s="1" t="s">
        <v>375</v>
      </c>
      <c r="F322" s="1" t="n">
        <v>17</v>
      </c>
      <c r="G322" s="1" t="str">
        <f aca="false">F322&amp;"/"&amp;40</f>
        <v>17/40</v>
      </c>
      <c r="H322" s="1" t="n">
        <v>2310</v>
      </c>
      <c r="I322" s="1" t="n">
        <v>71</v>
      </c>
      <c r="J322" s="1" t="n">
        <v>64</v>
      </c>
      <c r="K322" s="1" t="s">
        <v>357</v>
      </c>
      <c r="L322" s="1" t="s">
        <v>358</v>
      </c>
      <c r="M322" s="1" t="n">
        <v>2012</v>
      </c>
      <c r="N322" s="1" t="n">
        <v>49.563957146026</v>
      </c>
      <c r="O322" s="1" t="n">
        <v>-113.969592088041</v>
      </c>
      <c r="Q322" s="1" t="s">
        <v>359</v>
      </c>
      <c r="R322" s="1" t="s">
        <v>24</v>
      </c>
    </row>
    <row r="323" customFormat="false" ht="15" hidden="false" customHeight="false" outlineLevel="0" collapsed="false">
      <c r="A323" s="1" t="s">
        <v>18</v>
      </c>
      <c r="B323" s="1" t="s">
        <v>18</v>
      </c>
      <c r="C323" s="1" t="s">
        <v>355</v>
      </c>
      <c r="D323" s="1" t="n">
        <v>105.6</v>
      </c>
      <c r="E323" s="1" t="s">
        <v>376</v>
      </c>
      <c r="F323" s="1" t="n">
        <v>18</v>
      </c>
      <c r="G323" s="1" t="str">
        <f aca="false">F323&amp;"/"&amp;40</f>
        <v>18/40</v>
      </c>
      <c r="H323" s="1" t="n">
        <v>2310</v>
      </c>
      <c r="I323" s="1" t="n">
        <v>71</v>
      </c>
      <c r="J323" s="1" t="n">
        <v>64</v>
      </c>
      <c r="K323" s="1" t="s">
        <v>357</v>
      </c>
      <c r="L323" s="1" t="s">
        <v>358</v>
      </c>
      <c r="M323" s="1" t="n">
        <v>2012</v>
      </c>
      <c r="N323" s="1" t="n">
        <v>49.5598972400362</v>
      </c>
      <c r="O323" s="1" t="n">
        <v>-113.966667449189</v>
      </c>
      <c r="Q323" s="1" t="s">
        <v>359</v>
      </c>
      <c r="R323" s="1" t="s">
        <v>24</v>
      </c>
    </row>
    <row r="324" customFormat="false" ht="15" hidden="false" customHeight="false" outlineLevel="0" collapsed="false">
      <c r="A324" s="1" t="s">
        <v>18</v>
      </c>
      <c r="B324" s="1" t="s">
        <v>18</v>
      </c>
      <c r="C324" s="1" t="s">
        <v>355</v>
      </c>
      <c r="D324" s="1" t="n">
        <v>105.6</v>
      </c>
      <c r="E324" s="1" t="s">
        <v>377</v>
      </c>
      <c r="F324" s="1" t="n">
        <v>19</v>
      </c>
      <c r="G324" s="1" t="str">
        <f aca="false">F324&amp;"/"&amp;40</f>
        <v>19/40</v>
      </c>
      <c r="H324" s="1" t="n">
        <v>2310</v>
      </c>
      <c r="I324" s="1" t="n">
        <v>71</v>
      </c>
      <c r="J324" s="1" t="n">
        <v>64</v>
      </c>
      <c r="K324" s="1" t="s">
        <v>357</v>
      </c>
      <c r="L324" s="1" t="s">
        <v>358</v>
      </c>
      <c r="M324" s="1" t="n">
        <v>2012</v>
      </c>
      <c r="N324" s="1" t="n">
        <v>49.5584152263884</v>
      </c>
      <c r="O324" s="1" t="n">
        <v>-113.965864080481</v>
      </c>
      <c r="Q324" s="1" t="s">
        <v>359</v>
      </c>
      <c r="R324" s="1" t="s">
        <v>24</v>
      </c>
    </row>
    <row r="325" customFormat="false" ht="15" hidden="false" customHeight="false" outlineLevel="0" collapsed="false">
      <c r="A325" s="1" t="s">
        <v>18</v>
      </c>
      <c r="B325" s="1" t="s">
        <v>18</v>
      </c>
      <c r="C325" s="1" t="s">
        <v>355</v>
      </c>
      <c r="D325" s="1" t="n">
        <v>105.6</v>
      </c>
      <c r="E325" s="1" t="s">
        <v>378</v>
      </c>
      <c r="F325" s="1" t="n">
        <v>20</v>
      </c>
      <c r="G325" s="1" t="str">
        <f aca="false">F325&amp;"/"&amp;40</f>
        <v>20/40</v>
      </c>
      <c r="H325" s="1" t="n">
        <v>2310</v>
      </c>
      <c r="I325" s="1" t="n">
        <v>71</v>
      </c>
      <c r="J325" s="1" t="n">
        <v>64</v>
      </c>
      <c r="K325" s="1" t="s">
        <v>357</v>
      </c>
      <c r="L325" s="1" t="s">
        <v>358</v>
      </c>
      <c r="M325" s="1" t="n">
        <v>2012</v>
      </c>
      <c r="N325" s="1" t="n">
        <v>49.5572168861022</v>
      </c>
      <c r="O325" s="1" t="n">
        <v>-113.964034978377</v>
      </c>
      <c r="Q325" s="1" t="s">
        <v>359</v>
      </c>
      <c r="R325" s="1" t="s">
        <v>24</v>
      </c>
    </row>
    <row r="326" customFormat="false" ht="15" hidden="false" customHeight="false" outlineLevel="0" collapsed="false">
      <c r="A326" s="1" t="s">
        <v>18</v>
      </c>
      <c r="B326" s="1" t="s">
        <v>18</v>
      </c>
      <c r="C326" s="1" t="s">
        <v>355</v>
      </c>
      <c r="D326" s="1" t="n">
        <v>105.6</v>
      </c>
      <c r="E326" s="1" t="s">
        <v>379</v>
      </c>
      <c r="F326" s="1" t="n">
        <v>21</v>
      </c>
      <c r="G326" s="1" t="str">
        <f aca="false">F326&amp;"/"&amp;40</f>
        <v>21/40</v>
      </c>
      <c r="H326" s="1" t="n">
        <v>2310</v>
      </c>
      <c r="I326" s="1" t="n">
        <v>71</v>
      </c>
      <c r="J326" s="1" t="n">
        <v>64</v>
      </c>
      <c r="K326" s="1" t="s">
        <v>357</v>
      </c>
      <c r="L326" s="1" t="s">
        <v>358</v>
      </c>
      <c r="M326" s="1" t="n">
        <v>2012</v>
      </c>
      <c r="N326" s="1" t="n">
        <v>49.5560309599004</v>
      </c>
      <c r="O326" s="1" t="n">
        <v>-113.9629803125</v>
      </c>
      <c r="Q326" s="1" t="s">
        <v>359</v>
      </c>
      <c r="R326" s="1" t="s">
        <v>24</v>
      </c>
    </row>
    <row r="327" customFormat="false" ht="15" hidden="false" customHeight="false" outlineLevel="0" collapsed="false">
      <c r="A327" s="1" t="s">
        <v>18</v>
      </c>
      <c r="B327" s="1" t="s">
        <v>18</v>
      </c>
      <c r="C327" s="1" t="s">
        <v>355</v>
      </c>
      <c r="D327" s="1" t="n">
        <v>105.6</v>
      </c>
      <c r="E327" s="1" t="s">
        <v>380</v>
      </c>
      <c r="F327" s="1" t="n">
        <v>22</v>
      </c>
      <c r="G327" s="1" t="str">
        <f aca="false">F327&amp;"/"&amp;40</f>
        <v>22/40</v>
      </c>
      <c r="H327" s="1" t="n">
        <v>2310</v>
      </c>
      <c r="I327" s="1" t="n">
        <v>71</v>
      </c>
      <c r="J327" s="1" t="n">
        <v>64</v>
      </c>
      <c r="K327" s="1" t="s">
        <v>357</v>
      </c>
      <c r="L327" s="1" t="s">
        <v>358</v>
      </c>
      <c r="M327" s="1" t="n">
        <v>2012</v>
      </c>
      <c r="N327" s="1" t="n">
        <v>49.5547643510473</v>
      </c>
      <c r="O327" s="1" t="n">
        <v>-113.961992614495</v>
      </c>
      <c r="Q327" s="1" t="s">
        <v>359</v>
      </c>
      <c r="R327" s="1" t="s">
        <v>24</v>
      </c>
    </row>
    <row r="328" customFormat="false" ht="15" hidden="false" customHeight="false" outlineLevel="0" collapsed="false">
      <c r="A328" s="1" t="s">
        <v>18</v>
      </c>
      <c r="B328" s="1" t="s">
        <v>18</v>
      </c>
      <c r="C328" s="1" t="s">
        <v>355</v>
      </c>
      <c r="D328" s="1" t="n">
        <v>105.6</v>
      </c>
      <c r="E328" s="1" t="s">
        <v>381</v>
      </c>
      <c r="F328" s="1" t="n">
        <v>23</v>
      </c>
      <c r="G328" s="1" t="str">
        <f aca="false">F328&amp;"/"&amp;40</f>
        <v>23/40</v>
      </c>
      <c r="H328" s="1" t="n">
        <v>2310</v>
      </c>
      <c r="I328" s="1" t="n">
        <v>71</v>
      </c>
      <c r="J328" s="1" t="n">
        <v>64</v>
      </c>
      <c r="K328" s="1" t="s">
        <v>357</v>
      </c>
      <c r="L328" s="1" t="s">
        <v>358</v>
      </c>
      <c r="M328" s="1" t="n">
        <v>2012</v>
      </c>
      <c r="N328" s="1" t="n">
        <v>49.5537575249625</v>
      </c>
      <c r="O328" s="1" t="n">
        <v>-113.960809076369</v>
      </c>
      <c r="Q328" s="1" t="s">
        <v>359</v>
      </c>
      <c r="R328" s="1" t="s">
        <v>24</v>
      </c>
    </row>
    <row r="329" customFormat="false" ht="15" hidden="false" customHeight="false" outlineLevel="0" collapsed="false">
      <c r="A329" s="1" t="s">
        <v>18</v>
      </c>
      <c r="B329" s="1" t="s">
        <v>18</v>
      </c>
      <c r="C329" s="1" t="s">
        <v>355</v>
      </c>
      <c r="D329" s="1" t="n">
        <v>105.6</v>
      </c>
      <c r="E329" s="1" t="s">
        <v>382</v>
      </c>
      <c r="F329" s="1" t="n">
        <v>24</v>
      </c>
      <c r="G329" s="1" t="str">
        <f aca="false">F329&amp;"/"&amp;40</f>
        <v>24/40</v>
      </c>
      <c r="H329" s="1" t="n">
        <v>2310</v>
      </c>
      <c r="I329" s="1" t="n">
        <v>71</v>
      </c>
      <c r="J329" s="1" t="n">
        <v>64</v>
      </c>
      <c r="K329" s="1" t="s">
        <v>357</v>
      </c>
      <c r="L329" s="1" t="s">
        <v>358</v>
      </c>
      <c r="M329" s="1" t="n">
        <v>2012</v>
      </c>
      <c r="N329" s="1" t="n">
        <v>49.5509292899718</v>
      </c>
      <c r="O329" s="1" t="n">
        <v>-113.957962786683</v>
      </c>
      <c r="Q329" s="1" t="s">
        <v>359</v>
      </c>
      <c r="R329" s="1" t="s">
        <v>24</v>
      </c>
    </row>
    <row r="330" customFormat="false" ht="15" hidden="false" customHeight="false" outlineLevel="0" collapsed="false">
      <c r="A330" s="1" t="s">
        <v>18</v>
      </c>
      <c r="B330" s="1" t="s">
        <v>18</v>
      </c>
      <c r="C330" s="1" t="s">
        <v>355</v>
      </c>
      <c r="D330" s="1" t="n">
        <v>105.6</v>
      </c>
      <c r="E330" s="1" t="s">
        <v>383</v>
      </c>
      <c r="F330" s="1" t="n">
        <v>25</v>
      </c>
      <c r="G330" s="1" t="str">
        <f aca="false">F330&amp;"/"&amp;40</f>
        <v>25/40</v>
      </c>
      <c r="H330" s="1" t="n">
        <v>2310</v>
      </c>
      <c r="I330" s="1" t="n">
        <v>71</v>
      </c>
      <c r="J330" s="1" t="n">
        <v>64</v>
      </c>
      <c r="K330" s="1" t="s">
        <v>357</v>
      </c>
      <c r="L330" s="1" t="s">
        <v>358</v>
      </c>
      <c r="M330" s="1" t="n">
        <v>2012</v>
      </c>
      <c r="N330" s="1" t="n">
        <v>49.5490362290674</v>
      </c>
      <c r="O330" s="1" t="n">
        <v>-113.957711273911</v>
      </c>
      <c r="Q330" s="1" t="s">
        <v>359</v>
      </c>
      <c r="R330" s="1" t="s">
        <v>24</v>
      </c>
    </row>
    <row r="331" customFormat="false" ht="15" hidden="false" customHeight="false" outlineLevel="0" collapsed="false">
      <c r="A331" s="1" t="s">
        <v>18</v>
      </c>
      <c r="B331" s="1" t="s">
        <v>18</v>
      </c>
      <c r="C331" s="1" t="s">
        <v>355</v>
      </c>
      <c r="D331" s="1" t="n">
        <v>105.6</v>
      </c>
      <c r="E331" s="1" t="s">
        <v>384</v>
      </c>
      <c r="F331" s="1" t="n">
        <v>26</v>
      </c>
      <c r="G331" s="1" t="str">
        <f aca="false">F331&amp;"/"&amp;40</f>
        <v>26/40</v>
      </c>
      <c r="H331" s="1" t="n">
        <v>2310</v>
      </c>
      <c r="I331" s="1" t="n">
        <v>71</v>
      </c>
      <c r="J331" s="1" t="n">
        <v>64</v>
      </c>
      <c r="K331" s="1" t="s">
        <v>357</v>
      </c>
      <c r="L331" s="1" t="s">
        <v>358</v>
      </c>
      <c r="M331" s="1" t="n">
        <v>2012</v>
      </c>
      <c r="N331" s="1" t="n">
        <v>49.5426008695776</v>
      </c>
      <c r="O331" s="1" t="n">
        <v>-113.948145579944</v>
      </c>
      <c r="Q331" s="1" t="s">
        <v>359</v>
      </c>
      <c r="R331" s="1" t="s">
        <v>24</v>
      </c>
    </row>
    <row r="332" customFormat="false" ht="15" hidden="false" customHeight="false" outlineLevel="0" collapsed="false">
      <c r="A332" s="1" t="s">
        <v>18</v>
      </c>
      <c r="B332" s="1" t="s">
        <v>18</v>
      </c>
      <c r="C332" s="1" t="s">
        <v>355</v>
      </c>
      <c r="D332" s="1" t="n">
        <v>105.6</v>
      </c>
      <c r="E332" s="1" t="s">
        <v>385</v>
      </c>
      <c r="F332" s="1" t="n">
        <v>27</v>
      </c>
      <c r="G332" s="1" t="str">
        <f aca="false">F332&amp;"/"&amp;40</f>
        <v>27/40</v>
      </c>
      <c r="H332" s="1" t="n">
        <v>2310</v>
      </c>
      <c r="I332" s="1" t="n">
        <v>71</v>
      </c>
      <c r="J332" s="1" t="n">
        <v>64</v>
      </c>
      <c r="K332" s="1" t="s">
        <v>357</v>
      </c>
      <c r="L332" s="1" t="s">
        <v>358</v>
      </c>
      <c r="M332" s="1" t="n">
        <v>2012</v>
      </c>
      <c r="N332" s="1" t="n">
        <v>49.5412579759399</v>
      </c>
      <c r="O332" s="1" t="n">
        <v>-113.946761352012</v>
      </c>
      <c r="Q332" s="1" t="s">
        <v>359</v>
      </c>
      <c r="R332" s="1" t="s">
        <v>24</v>
      </c>
    </row>
    <row r="333" customFormat="false" ht="15" hidden="false" customHeight="false" outlineLevel="0" collapsed="false">
      <c r="A333" s="1" t="s">
        <v>18</v>
      </c>
      <c r="B333" s="1" t="s">
        <v>18</v>
      </c>
      <c r="C333" s="1" t="s">
        <v>355</v>
      </c>
      <c r="D333" s="1" t="n">
        <v>105.6</v>
      </c>
      <c r="E333" s="1" t="s">
        <v>386</v>
      </c>
      <c r="F333" s="1" t="n">
        <v>28</v>
      </c>
      <c r="G333" s="1" t="str">
        <f aca="false">F333&amp;"/"&amp;40</f>
        <v>28/40</v>
      </c>
      <c r="H333" s="1" t="n">
        <v>2310</v>
      </c>
      <c r="I333" s="1" t="n">
        <v>71</v>
      </c>
      <c r="J333" s="1" t="n">
        <v>64</v>
      </c>
      <c r="K333" s="1" t="s">
        <v>357</v>
      </c>
      <c r="L333" s="1" t="s">
        <v>358</v>
      </c>
      <c r="M333" s="1" t="n">
        <v>2012</v>
      </c>
      <c r="N333" s="1" t="n">
        <v>49.5398113237366</v>
      </c>
      <c r="O333" s="1" t="n">
        <v>-113.945035649467</v>
      </c>
      <c r="Q333" s="1" t="s">
        <v>359</v>
      </c>
      <c r="R333" s="1" t="s">
        <v>24</v>
      </c>
    </row>
    <row r="334" customFormat="false" ht="15" hidden="false" customHeight="false" outlineLevel="0" collapsed="false">
      <c r="A334" s="1" t="s">
        <v>18</v>
      </c>
      <c r="B334" s="1" t="s">
        <v>18</v>
      </c>
      <c r="C334" s="1" t="s">
        <v>355</v>
      </c>
      <c r="D334" s="1" t="n">
        <v>105.6</v>
      </c>
      <c r="E334" s="1" t="s">
        <v>387</v>
      </c>
      <c r="F334" s="1" t="n">
        <v>29</v>
      </c>
      <c r="G334" s="1" t="str">
        <f aca="false">F334&amp;"/"&amp;40</f>
        <v>29/40</v>
      </c>
      <c r="H334" s="1" t="n">
        <v>2310</v>
      </c>
      <c r="I334" s="1" t="n">
        <v>71</v>
      </c>
      <c r="J334" s="1" t="n">
        <v>64</v>
      </c>
      <c r="K334" s="1" t="s">
        <v>357</v>
      </c>
      <c r="L334" s="1" t="s">
        <v>358</v>
      </c>
      <c r="M334" s="1" t="n">
        <v>2012</v>
      </c>
      <c r="N334" s="1" t="n">
        <v>49.5376521904422</v>
      </c>
      <c r="O334" s="1" t="n">
        <v>-113.942975477183</v>
      </c>
      <c r="Q334" s="1" t="s">
        <v>359</v>
      </c>
      <c r="R334" s="1" t="s">
        <v>24</v>
      </c>
    </row>
    <row r="335" customFormat="false" ht="15" hidden="false" customHeight="false" outlineLevel="0" collapsed="false">
      <c r="A335" s="1" t="s">
        <v>18</v>
      </c>
      <c r="B335" s="1" t="s">
        <v>18</v>
      </c>
      <c r="C335" s="1" t="s">
        <v>355</v>
      </c>
      <c r="D335" s="1" t="n">
        <v>105.6</v>
      </c>
      <c r="E335" s="1" t="s">
        <v>388</v>
      </c>
      <c r="F335" s="1" t="n">
        <v>30</v>
      </c>
      <c r="G335" s="1" t="str">
        <f aca="false">F335&amp;"/"&amp;40</f>
        <v>30/40</v>
      </c>
      <c r="H335" s="1" t="n">
        <v>2310</v>
      </c>
      <c r="I335" s="1" t="n">
        <v>71</v>
      </c>
      <c r="J335" s="1" t="n">
        <v>64</v>
      </c>
      <c r="K335" s="1" t="s">
        <v>357</v>
      </c>
      <c r="L335" s="1" t="s">
        <v>358</v>
      </c>
      <c r="M335" s="1" t="n">
        <v>2012</v>
      </c>
      <c r="N335" s="1" t="n">
        <v>49.5333383793358</v>
      </c>
      <c r="O335" s="1" t="n">
        <v>-113.938170091727</v>
      </c>
      <c r="Q335" s="1" t="s">
        <v>359</v>
      </c>
      <c r="R335" s="1" t="s">
        <v>24</v>
      </c>
    </row>
    <row r="336" customFormat="false" ht="15" hidden="false" customHeight="false" outlineLevel="0" collapsed="false">
      <c r="A336" s="1" t="s">
        <v>18</v>
      </c>
      <c r="B336" s="1" t="s">
        <v>18</v>
      </c>
      <c r="C336" s="1" t="s">
        <v>355</v>
      </c>
      <c r="D336" s="1" t="n">
        <v>105.6</v>
      </c>
      <c r="E336" s="1" t="s">
        <v>389</v>
      </c>
      <c r="F336" s="1" t="n">
        <v>31</v>
      </c>
      <c r="G336" s="1" t="str">
        <f aca="false">F336&amp;"/"&amp;40</f>
        <v>31/40</v>
      </c>
      <c r="H336" s="1" t="n">
        <v>2310</v>
      </c>
      <c r="I336" s="1" t="n">
        <v>71</v>
      </c>
      <c r="J336" s="1" t="n">
        <v>64</v>
      </c>
      <c r="K336" s="1" t="s">
        <v>357</v>
      </c>
      <c r="L336" s="1" t="s">
        <v>358</v>
      </c>
      <c r="M336" s="1" t="n">
        <v>2012</v>
      </c>
      <c r="N336" s="1" t="n">
        <v>49.5322524638849</v>
      </c>
      <c r="O336" s="1" t="n">
        <v>-113.937006945587</v>
      </c>
      <c r="Q336" s="1" t="s">
        <v>359</v>
      </c>
      <c r="R336" s="1" t="s">
        <v>24</v>
      </c>
    </row>
    <row r="337" customFormat="false" ht="15" hidden="false" customHeight="false" outlineLevel="0" collapsed="false">
      <c r="A337" s="1" t="s">
        <v>18</v>
      </c>
      <c r="B337" s="1" t="s">
        <v>18</v>
      </c>
      <c r="C337" s="1" t="s">
        <v>355</v>
      </c>
      <c r="D337" s="1" t="n">
        <v>105.6</v>
      </c>
      <c r="E337" s="1" t="s">
        <v>390</v>
      </c>
      <c r="F337" s="1" t="n">
        <v>32</v>
      </c>
      <c r="G337" s="1" t="str">
        <f aca="false">F337&amp;"/"&amp;40</f>
        <v>32/40</v>
      </c>
      <c r="H337" s="1" t="n">
        <v>2310</v>
      </c>
      <c r="I337" s="1" t="n">
        <v>71</v>
      </c>
      <c r="J337" s="1" t="n">
        <v>64</v>
      </c>
      <c r="K337" s="1" t="s">
        <v>357</v>
      </c>
      <c r="L337" s="1" t="s">
        <v>358</v>
      </c>
      <c r="M337" s="1" t="n">
        <v>2012</v>
      </c>
      <c r="N337" s="1" t="n">
        <v>49.5311824105931</v>
      </c>
      <c r="O337" s="1" t="n">
        <v>-113.93585251863</v>
      </c>
      <c r="Q337" s="1" t="s">
        <v>359</v>
      </c>
      <c r="R337" s="1" t="s">
        <v>24</v>
      </c>
    </row>
    <row r="338" customFormat="false" ht="15" hidden="false" customHeight="false" outlineLevel="0" collapsed="false">
      <c r="A338" s="1" t="s">
        <v>18</v>
      </c>
      <c r="B338" s="1" t="s">
        <v>18</v>
      </c>
      <c r="C338" s="1" t="s">
        <v>355</v>
      </c>
      <c r="D338" s="1" t="n">
        <v>105.6</v>
      </c>
      <c r="E338" s="1" t="s">
        <v>391</v>
      </c>
      <c r="F338" s="1" t="n">
        <v>33</v>
      </c>
      <c r="G338" s="1" t="str">
        <f aca="false">F338&amp;"/"&amp;40</f>
        <v>33/40</v>
      </c>
      <c r="H338" s="1" t="n">
        <v>2310</v>
      </c>
      <c r="I338" s="1" t="n">
        <v>71</v>
      </c>
      <c r="J338" s="1" t="n">
        <v>64</v>
      </c>
      <c r="K338" s="1" t="s">
        <v>357</v>
      </c>
      <c r="L338" s="1" t="s">
        <v>358</v>
      </c>
      <c r="M338" s="1" t="n">
        <v>2012</v>
      </c>
      <c r="N338" s="1" t="n">
        <v>49.529905108322</v>
      </c>
      <c r="O338" s="1" t="n">
        <v>-113.934367302359</v>
      </c>
      <c r="Q338" s="1" t="s">
        <v>359</v>
      </c>
      <c r="R338" s="1" t="s">
        <v>24</v>
      </c>
    </row>
    <row r="339" customFormat="false" ht="15" hidden="false" customHeight="false" outlineLevel="0" collapsed="false">
      <c r="A339" s="1" t="s">
        <v>18</v>
      </c>
      <c r="B339" s="1" t="s">
        <v>18</v>
      </c>
      <c r="C339" s="1" t="s">
        <v>355</v>
      </c>
      <c r="D339" s="1" t="n">
        <v>105.6</v>
      </c>
      <c r="E339" s="1" t="s">
        <v>392</v>
      </c>
      <c r="F339" s="1" t="n">
        <v>34</v>
      </c>
      <c r="G339" s="1" t="str">
        <f aca="false">F339&amp;"/"&amp;40</f>
        <v>34/40</v>
      </c>
      <c r="H339" s="1" t="n">
        <v>4200</v>
      </c>
      <c r="I339" s="1" t="n">
        <v>136</v>
      </c>
      <c r="J339" s="1" t="n">
        <v>82</v>
      </c>
      <c r="K339" s="1" t="s">
        <v>21</v>
      </c>
      <c r="L339" s="1" t="s">
        <v>393</v>
      </c>
      <c r="M339" s="1" t="n">
        <v>2020</v>
      </c>
      <c r="N339" s="1" t="n">
        <v>49.565383</v>
      </c>
      <c r="O339" s="1" t="n">
        <v>-113.984639</v>
      </c>
      <c r="Q339" s="1" t="s">
        <v>359</v>
      </c>
      <c r="R339" s="1" t="s">
        <v>24</v>
      </c>
    </row>
    <row r="340" customFormat="false" ht="15" hidden="false" customHeight="false" outlineLevel="0" collapsed="false">
      <c r="A340" s="1" t="s">
        <v>18</v>
      </c>
      <c r="B340" s="1" t="s">
        <v>18</v>
      </c>
      <c r="C340" s="1" t="s">
        <v>355</v>
      </c>
      <c r="D340" s="1" t="n">
        <v>105.6</v>
      </c>
      <c r="E340" s="1" t="s">
        <v>394</v>
      </c>
      <c r="F340" s="1" t="n">
        <v>35</v>
      </c>
      <c r="G340" s="1" t="str">
        <f aca="false">F340&amp;"/"&amp;40</f>
        <v>35/40</v>
      </c>
      <c r="H340" s="1" t="n">
        <v>4200</v>
      </c>
      <c r="I340" s="1" t="n">
        <v>136</v>
      </c>
      <c r="J340" s="1" t="n">
        <v>82</v>
      </c>
      <c r="K340" s="1" t="s">
        <v>21</v>
      </c>
      <c r="L340" s="1" t="s">
        <v>393</v>
      </c>
      <c r="M340" s="1" t="n">
        <v>2020</v>
      </c>
      <c r="N340" s="1" t="n">
        <v>49.562619</v>
      </c>
      <c r="O340" s="1" t="n">
        <v>-113.981539</v>
      </c>
      <c r="Q340" s="1" t="s">
        <v>359</v>
      </c>
      <c r="R340" s="1" t="s">
        <v>24</v>
      </c>
    </row>
    <row r="341" customFormat="false" ht="15" hidden="false" customHeight="false" outlineLevel="0" collapsed="false">
      <c r="A341" s="1" t="s">
        <v>18</v>
      </c>
      <c r="B341" s="1" t="s">
        <v>18</v>
      </c>
      <c r="C341" s="1" t="s">
        <v>355</v>
      </c>
      <c r="D341" s="1" t="n">
        <v>105.6</v>
      </c>
      <c r="E341" s="1" t="s">
        <v>395</v>
      </c>
      <c r="F341" s="1" t="n">
        <v>36</v>
      </c>
      <c r="G341" s="1" t="str">
        <f aca="false">F341&amp;"/"&amp;40</f>
        <v>36/40</v>
      </c>
      <c r="H341" s="1" t="n">
        <v>4200</v>
      </c>
      <c r="I341" s="1" t="n">
        <v>136</v>
      </c>
      <c r="J341" s="1" t="n">
        <v>82</v>
      </c>
      <c r="K341" s="1" t="s">
        <v>21</v>
      </c>
      <c r="L341" s="1" t="s">
        <v>393</v>
      </c>
      <c r="M341" s="1" t="n">
        <v>2020</v>
      </c>
      <c r="N341" s="1" t="n">
        <v>49.558906</v>
      </c>
      <c r="O341" s="1" t="n">
        <v>-113.982903</v>
      </c>
      <c r="Q341" s="1" t="s">
        <v>359</v>
      </c>
      <c r="R341" s="1" t="s">
        <v>24</v>
      </c>
    </row>
    <row r="342" customFormat="false" ht="15" hidden="false" customHeight="false" outlineLevel="0" collapsed="false">
      <c r="A342" s="1" t="s">
        <v>18</v>
      </c>
      <c r="B342" s="1" t="s">
        <v>18</v>
      </c>
      <c r="C342" s="1" t="s">
        <v>355</v>
      </c>
      <c r="D342" s="1" t="n">
        <v>105.6</v>
      </c>
      <c r="E342" s="1" t="s">
        <v>396</v>
      </c>
      <c r="F342" s="1" t="n">
        <v>37</v>
      </c>
      <c r="G342" s="1" t="str">
        <f aca="false">F342&amp;"/"&amp;40</f>
        <v>37/40</v>
      </c>
      <c r="H342" s="1" t="n">
        <v>4200</v>
      </c>
      <c r="I342" s="1" t="n">
        <v>136</v>
      </c>
      <c r="J342" s="1" t="n">
        <v>82</v>
      </c>
      <c r="K342" s="1" t="s">
        <v>21</v>
      </c>
      <c r="L342" s="1" t="s">
        <v>393</v>
      </c>
      <c r="M342" s="1" t="n">
        <v>2020</v>
      </c>
      <c r="N342" s="1" t="n">
        <v>49.555519</v>
      </c>
      <c r="O342" s="1" t="n">
        <v>-113.985086</v>
      </c>
      <c r="Q342" s="1" t="s">
        <v>359</v>
      </c>
      <c r="R342" s="1" t="s">
        <v>24</v>
      </c>
    </row>
    <row r="343" customFormat="false" ht="15" hidden="false" customHeight="false" outlineLevel="0" collapsed="false">
      <c r="A343" s="1" t="s">
        <v>18</v>
      </c>
      <c r="B343" s="1" t="s">
        <v>18</v>
      </c>
      <c r="C343" s="1" t="s">
        <v>355</v>
      </c>
      <c r="D343" s="1" t="n">
        <v>105.6</v>
      </c>
      <c r="E343" s="1" t="s">
        <v>397</v>
      </c>
      <c r="F343" s="1" t="n">
        <v>38</v>
      </c>
      <c r="G343" s="1" t="str">
        <f aca="false">F343&amp;"/"&amp;40</f>
        <v>38/40</v>
      </c>
      <c r="H343" s="1" t="n">
        <v>4200</v>
      </c>
      <c r="I343" s="1" t="n">
        <v>136</v>
      </c>
      <c r="J343" s="1" t="n">
        <v>82</v>
      </c>
      <c r="K343" s="1" t="s">
        <v>21</v>
      </c>
      <c r="L343" s="1" t="s">
        <v>393</v>
      </c>
      <c r="M343" s="1" t="n">
        <v>2020</v>
      </c>
      <c r="N343" s="1" t="n">
        <v>49.562675</v>
      </c>
      <c r="O343" s="1" t="n">
        <v>-113.967144</v>
      </c>
      <c r="Q343" s="1" t="s">
        <v>359</v>
      </c>
      <c r="R343" s="1" t="s">
        <v>24</v>
      </c>
    </row>
    <row r="344" customFormat="false" ht="15" hidden="false" customHeight="false" outlineLevel="0" collapsed="false">
      <c r="A344" s="1" t="s">
        <v>18</v>
      </c>
      <c r="B344" s="1" t="s">
        <v>18</v>
      </c>
      <c r="C344" s="1" t="s">
        <v>355</v>
      </c>
      <c r="D344" s="1" t="n">
        <v>105.6</v>
      </c>
      <c r="E344" s="1" t="s">
        <v>398</v>
      </c>
      <c r="F344" s="1" t="n">
        <v>39</v>
      </c>
      <c r="G344" s="1" t="str">
        <f aca="false">F344&amp;"/"&amp;40</f>
        <v>39/40</v>
      </c>
      <c r="H344" s="1" t="n">
        <v>4200</v>
      </c>
      <c r="I344" s="1" t="n">
        <v>136</v>
      </c>
      <c r="J344" s="1" t="n">
        <v>82</v>
      </c>
      <c r="K344" s="1" t="s">
        <v>21</v>
      </c>
      <c r="L344" s="1" t="s">
        <v>393</v>
      </c>
      <c r="M344" s="1" t="n">
        <v>2020</v>
      </c>
      <c r="N344" s="1" t="n">
        <v>49.559722</v>
      </c>
      <c r="O344" s="1" t="n">
        <v>-113.955333</v>
      </c>
      <c r="Q344" s="1" t="s">
        <v>359</v>
      </c>
      <c r="R344" s="1" t="s">
        <v>24</v>
      </c>
    </row>
    <row r="345" customFormat="false" ht="15" hidden="false" customHeight="false" outlineLevel="0" collapsed="false">
      <c r="A345" s="1" t="s">
        <v>18</v>
      </c>
      <c r="B345" s="1" t="s">
        <v>18</v>
      </c>
      <c r="C345" s="1" t="s">
        <v>355</v>
      </c>
      <c r="D345" s="1" t="n">
        <v>105.6</v>
      </c>
      <c r="E345" s="1" t="s">
        <v>399</v>
      </c>
      <c r="F345" s="1" t="n">
        <v>40</v>
      </c>
      <c r="G345" s="1" t="str">
        <f aca="false">F345&amp;"/"&amp;40</f>
        <v>40/40</v>
      </c>
      <c r="H345" s="1" t="n">
        <v>4200</v>
      </c>
      <c r="I345" s="1" t="n">
        <v>136</v>
      </c>
      <c r="J345" s="1" t="n">
        <v>82</v>
      </c>
      <c r="K345" s="1" t="s">
        <v>21</v>
      </c>
      <c r="L345" s="1" t="s">
        <v>393</v>
      </c>
      <c r="M345" s="1" t="n">
        <v>2020</v>
      </c>
      <c r="N345" s="1" t="n">
        <v>49.556339</v>
      </c>
      <c r="O345" s="1" t="n">
        <v>-113.954658</v>
      </c>
      <c r="Q345" s="1" t="s">
        <v>359</v>
      </c>
      <c r="R345" s="1" t="s">
        <v>24</v>
      </c>
    </row>
    <row r="346" customFormat="false" ht="15" hidden="false" customHeight="false" outlineLevel="0" collapsed="false">
      <c r="A346" s="1" t="s">
        <v>18</v>
      </c>
      <c r="B346" s="1" t="s">
        <v>18</v>
      </c>
      <c r="C346" s="1" t="s">
        <v>400</v>
      </c>
      <c r="D346" s="1" t="n">
        <v>30</v>
      </c>
      <c r="E346" s="1" t="s">
        <v>401</v>
      </c>
      <c r="F346" s="1" t="n">
        <v>1</v>
      </c>
      <c r="G346" s="1" t="str">
        <f aca="false">F346&amp;"/"&amp;20</f>
        <v>1/20</v>
      </c>
      <c r="H346" s="1" t="n">
        <v>1500</v>
      </c>
      <c r="I346" s="1" t="n">
        <v>77</v>
      </c>
      <c r="J346" s="1" t="n">
        <v>65</v>
      </c>
      <c r="K346" s="1" t="s">
        <v>271</v>
      </c>
      <c r="L346" s="1" t="s">
        <v>402</v>
      </c>
      <c r="M346" s="1" t="n">
        <v>2006</v>
      </c>
      <c r="N346" s="1" t="n">
        <v>49.6921945983017</v>
      </c>
      <c r="O346" s="1" t="n">
        <v>-112.351116309543</v>
      </c>
      <c r="Q346" s="1" t="s">
        <v>403</v>
      </c>
      <c r="R346" s="1" t="s">
        <v>24</v>
      </c>
    </row>
    <row r="347" customFormat="false" ht="15" hidden="false" customHeight="false" outlineLevel="0" collapsed="false">
      <c r="A347" s="1" t="s">
        <v>18</v>
      </c>
      <c r="B347" s="1" t="s">
        <v>18</v>
      </c>
      <c r="C347" s="1" t="s">
        <v>400</v>
      </c>
      <c r="D347" s="1" t="n">
        <v>30</v>
      </c>
      <c r="E347" s="1" t="s">
        <v>404</v>
      </c>
      <c r="F347" s="1" t="n">
        <v>2</v>
      </c>
      <c r="G347" s="1" t="str">
        <f aca="false">F347&amp;"/"&amp;20</f>
        <v>2/20</v>
      </c>
      <c r="H347" s="1" t="n">
        <v>1500</v>
      </c>
      <c r="I347" s="1" t="n">
        <v>77</v>
      </c>
      <c r="J347" s="1" t="n">
        <v>65</v>
      </c>
      <c r="K347" s="1" t="s">
        <v>271</v>
      </c>
      <c r="L347" s="1" t="s">
        <v>402</v>
      </c>
      <c r="M347" s="1" t="n">
        <v>2006</v>
      </c>
      <c r="N347" s="1" t="n">
        <v>49.6908395838324</v>
      </c>
      <c r="O347" s="1" t="n">
        <v>-112.349434253145</v>
      </c>
      <c r="Q347" s="1" t="s">
        <v>403</v>
      </c>
      <c r="R347" s="1" t="s">
        <v>24</v>
      </c>
    </row>
    <row r="348" customFormat="false" ht="15" hidden="false" customHeight="false" outlineLevel="0" collapsed="false">
      <c r="A348" s="1" t="s">
        <v>18</v>
      </c>
      <c r="B348" s="1" t="s">
        <v>18</v>
      </c>
      <c r="C348" s="1" t="s">
        <v>400</v>
      </c>
      <c r="D348" s="1" t="n">
        <v>30</v>
      </c>
      <c r="E348" s="1" t="s">
        <v>405</v>
      </c>
      <c r="F348" s="1" t="n">
        <v>3</v>
      </c>
      <c r="G348" s="1" t="str">
        <f aca="false">F348&amp;"/"&amp;20</f>
        <v>3/20</v>
      </c>
      <c r="H348" s="1" t="n">
        <v>1500</v>
      </c>
      <c r="I348" s="1" t="n">
        <v>77</v>
      </c>
      <c r="J348" s="1" t="n">
        <v>65</v>
      </c>
      <c r="K348" s="1" t="s">
        <v>271</v>
      </c>
      <c r="L348" s="1" t="s">
        <v>402</v>
      </c>
      <c r="M348" s="1" t="n">
        <v>2006</v>
      </c>
      <c r="N348" s="1" t="n">
        <v>49.6869705256467</v>
      </c>
      <c r="O348" s="1" t="n">
        <v>-112.342731897636</v>
      </c>
      <c r="Q348" s="1" t="s">
        <v>403</v>
      </c>
      <c r="R348" s="1" t="s">
        <v>24</v>
      </c>
    </row>
    <row r="349" customFormat="false" ht="15" hidden="false" customHeight="false" outlineLevel="0" collapsed="false">
      <c r="A349" s="1" t="s">
        <v>18</v>
      </c>
      <c r="B349" s="1" t="s">
        <v>18</v>
      </c>
      <c r="C349" s="1" t="s">
        <v>400</v>
      </c>
      <c r="D349" s="1" t="n">
        <v>30</v>
      </c>
      <c r="E349" s="1" t="s">
        <v>406</v>
      </c>
      <c r="F349" s="1" t="n">
        <v>4</v>
      </c>
      <c r="G349" s="1" t="str">
        <f aca="false">F349&amp;"/"&amp;20</f>
        <v>4/20</v>
      </c>
      <c r="H349" s="1" t="n">
        <v>1500</v>
      </c>
      <c r="I349" s="1" t="n">
        <v>77</v>
      </c>
      <c r="J349" s="1" t="n">
        <v>65</v>
      </c>
      <c r="K349" s="1" t="s">
        <v>271</v>
      </c>
      <c r="L349" s="1" t="s">
        <v>402</v>
      </c>
      <c r="M349" s="1" t="n">
        <v>2006</v>
      </c>
      <c r="N349" s="1" t="n">
        <v>49.6863078785741</v>
      </c>
      <c r="O349" s="1" t="n">
        <v>-112.340021411619</v>
      </c>
      <c r="Q349" s="1" t="s">
        <v>403</v>
      </c>
      <c r="R349" s="1" t="s">
        <v>24</v>
      </c>
    </row>
    <row r="350" customFormat="false" ht="15" hidden="false" customHeight="false" outlineLevel="0" collapsed="false">
      <c r="A350" s="1" t="s">
        <v>18</v>
      </c>
      <c r="B350" s="1" t="s">
        <v>18</v>
      </c>
      <c r="C350" s="1" t="s">
        <v>400</v>
      </c>
      <c r="D350" s="1" t="n">
        <v>30</v>
      </c>
      <c r="E350" s="1" t="s">
        <v>407</v>
      </c>
      <c r="F350" s="1" t="n">
        <v>5</v>
      </c>
      <c r="G350" s="1" t="str">
        <f aca="false">F350&amp;"/"&amp;20</f>
        <v>5/20</v>
      </c>
      <c r="H350" s="1" t="n">
        <v>1500</v>
      </c>
      <c r="I350" s="1" t="n">
        <v>77</v>
      </c>
      <c r="J350" s="1" t="n">
        <v>65</v>
      </c>
      <c r="K350" s="1" t="s">
        <v>271</v>
      </c>
      <c r="L350" s="1" t="s">
        <v>402</v>
      </c>
      <c r="M350" s="1" t="n">
        <v>2006</v>
      </c>
      <c r="N350" s="1" t="n">
        <v>49.6856335618287</v>
      </c>
      <c r="O350" s="1" t="n">
        <v>-112.337513540767</v>
      </c>
      <c r="Q350" s="1" t="s">
        <v>403</v>
      </c>
      <c r="R350" s="1" t="s">
        <v>24</v>
      </c>
    </row>
    <row r="351" customFormat="false" ht="15" hidden="false" customHeight="false" outlineLevel="0" collapsed="false">
      <c r="A351" s="1" t="s">
        <v>18</v>
      </c>
      <c r="B351" s="1" t="s">
        <v>18</v>
      </c>
      <c r="C351" s="1" t="s">
        <v>400</v>
      </c>
      <c r="D351" s="1" t="n">
        <v>30</v>
      </c>
      <c r="E351" s="1" t="s">
        <v>408</v>
      </c>
      <c r="F351" s="1" t="n">
        <v>6</v>
      </c>
      <c r="G351" s="1" t="str">
        <f aca="false">F351&amp;"/"&amp;20</f>
        <v>6/20</v>
      </c>
      <c r="H351" s="1" t="n">
        <v>1500</v>
      </c>
      <c r="I351" s="1" t="n">
        <v>77</v>
      </c>
      <c r="J351" s="1" t="n">
        <v>65</v>
      </c>
      <c r="K351" s="1" t="s">
        <v>271</v>
      </c>
      <c r="L351" s="1" t="s">
        <v>402</v>
      </c>
      <c r="M351" s="1" t="n">
        <v>2006</v>
      </c>
      <c r="N351" s="1" t="n">
        <v>49.684975831891</v>
      </c>
      <c r="O351" s="1" t="n">
        <v>-112.334755116876</v>
      </c>
      <c r="Q351" s="1" t="s">
        <v>403</v>
      </c>
      <c r="R351" s="1" t="s">
        <v>24</v>
      </c>
    </row>
    <row r="352" customFormat="false" ht="15" hidden="false" customHeight="false" outlineLevel="0" collapsed="false">
      <c r="A352" s="1" t="s">
        <v>18</v>
      </c>
      <c r="B352" s="1" t="s">
        <v>18</v>
      </c>
      <c r="C352" s="1" t="s">
        <v>400</v>
      </c>
      <c r="D352" s="1" t="n">
        <v>30</v>
      </c>
      <c r="E352" s="1" t="s">
        <v>409</v>
      </c>
      <c r="F352" s="1" t="n">
        <v>7</v>
      </c>
      <c r="G352" s="1" t="str">
        <f aca="false">F352&amp;"/"&amp;20</f>
        <v>7/20</v>
      </c>
      <c r="H352" s="1" t="n">
        <v>1500</v>
      </c>
      <c r="I352" s="1" t="n">
        <v>77</v>
      </c>
      <c r="J352" s="1" t="n">
        <v>65</v>
      </c>
      <c r="K352" s="1" t="s">
        <v>271</v>
      </c>
      <c r="L352" s="1" t="s">
        <v>402</v>
      </c>
      <c r="M352" s="1" t="n">
        <v>2006</v>
      </c>
      <c r="N352" s="1" t="n">
        <v>49.6931907615636</v>
      </c>
      <c r="O352" s="1" t="n">
        <v>-112.334089744465</v>
      </c>
      <c r="Q352" s="1" t="s">
        <v>403</v>
      </c>
      <c r="R352" s="1" t="s">
        <v>24</v>
      </c>
    </row>
    <row r="353" customFormat="false" ht="15" hidden="false" customHeight="false" outlineLevel="0" collapsed="false">
      <c r="A353" s="1" t="s">
        <v>18</v>
      </c>
      <c r="B353" s="1" t="s">
        <v>18</v>
      </c>
      <c r="C353" s="1" t="s">
        <v>400</v>
      </c>
      <c r="D353" s="1" t="n">
        <v>30</v>
      </c>
      <c r="E353" s="1" t="s">
        <v>410</v>
      </c>
      <c r="F353" s="1" t="n">
        <v>8</v>
      </c>
      <c r="G353" s="1" t="str">
        <f aca="false">F353&amp;"/"&amp;20</f>
        <v>8/20</v>
      </c>
      <c r="H353" s="1" t="n">
        <v>1500</v>
      </c>
      <c r="I353" s="1" t="n">
        <v>77</v>
      </c>
      <c r="J353" s="1" t="n">
        <v>65</v>
      </c>
      <c r="K353" s="1" t="s">
        <v>271</v>
      </c>
      <c r="L353" s="1" t="s">
        <v>402</v>
      </c>
      <c r="M353" s="1" t="n">
        <v>2006</v>
      </c>
      <c r="N353" s="1" t="n">
        <v>49.6922927391074</v>
      </c>
      <c r="O353" s="1" t="n">
        <v>-112.331437799927</v>
      </c>
      <c r="Q353" s="1" t="s">
        <v>403</v>
      </c>
      <c r="R353" s="1" t="s">
        <v>24</v>
      </c>
    </row>
    <row r="354" customFormat="false" ht="15" hidden="false" customHeight="false" outlineLevel="0" collapsed="false">
      <c r="A354" s="1" t="s">
        <v>18</v>
      </c>
      <c r="B354" s="1" t="s">
        <v>18</v>
      </c>
      <c r="C354" s="1" t="s">
        <v>400</v>
      </c>
      <c r="D354" s="1" t="n">
        <v>30</v>
      </c>
      <c r="E354" s="1" t="s">
        <v>411</v>
      </c>
      <c r="F354" s="1" t="n">
        <v>9</v>
      </c>
      <c r="G354" s="1" t="str">
        <f aca="false">F354&amp;"/"&amp;20</f>
        <v>9/20</v>
      </c>
      <c r="H354" s="1" t="n">
        <v>1500</v>
      </c>
      <c r="I354" s="1" t="n">
        <v>77</v>
      </c>
      <c r="J354" s="1" t="n">
        <v>65</v>
      </c>
      <c r="K354" s="1" t="s">
        <v>271</v>
      </c>
      <c r="L354" s="1" t="s">
        <v>402</v>
      </c>
      <c r="M354" s="1" t="n">
        <v>2006</v>
      </c>
      <c r="N354" s="1" t="n">
        <v>49.6913398353369</v>
      </c>
      <c r="O354" s="1" t="n">
        <v>-112.329184172314</v>
      </c>
      <c r="Q354" s="1" t="s">
        <v>403</v>
      </c>
      <c r="R354" s="1" t="s">
        <v>24</v>
      </c>
    </row>
    <row r="355" customFormat="false" ht="15" hidden="false" customHeight="false" outlineLevel="0" collapsed="false">
      <c r="A355" s="1" t="s">
        <v>18</v>
      </c>
      <c r="B355" s="1" t="s">
        <v>18</v>
      </c>
      <c r="C355" s="1" t="s">
        <v>400</v>
      </c>
      <c r="D355" s="1" t="n">
        <v>30</v>
      </c>
      <c r="E355" s="1" t="s">
        <v>412</v>
      </c>
      <c r="F355" s="1" t="n">
        <v>10</v>
      </c>
      <c r="G355" s="1" t="str">
        <f aca="false">F355&amp;"/"&amp;20</f>
        <v>10/20</v>
      </c>
      <c r="H355" s="1" t="n">
        <v>1500</v>
      </c>
      <c r="I355" s="1" t="n">
        <v>77</v>
      </c>
      <c r="J355" s="1" t="n">
        <v>65</v>
      </c>
      <c r="K355" s="1" t="s">
        <v>271</v>
      </c>
      <c r="L355" s="1" t="s">
        <v>402</v>
      </c>
      <c r="M355" s="1" t="n">
        <v>2006</v>
      </c>
      <c r="N355" s="1" t="n">
        <v>49.6868346696416</v>
      </c>
      <c r="O355" s="1" t="n">
        <v>-112.32487944672</v>
      </c>
      <c r="Q355" s="1" t="s">
        <v>403</v>
      </c>
      <c r="R355" s="1" t="s">
        <v>24</v>
      </c>
    </row>
    <row r="356" customFormat="false" ht="15" hidden="false" customHeight="false" outlineLevel="0" collapsed="false">
      <c r="A356" s="1" t="s">
        <v>18</v>
      </c>
      <c r="B356" s="1" t="s">
        <v>18</v>
      </c>
      <c r="C356" s="1" t="s">
        <v>400</v>
      </c>
      <c r="D356" s="1" t="n">
        <v>30</v>
      </c>
      <c r="E356" s="1" t="s">
        <v>413</v>
      </c>
      <c r="F356" s="1" t="n">
        <v>11</v>
      </c>
      <c r="G356" s="1" t="str">
        <f aca="false">F356&amp;"/"&amp;20</f>
        <v>11/20</v>
      </c>
      <c r="H356" s="1" t="n">
        <v>1500</v>
      </c>
      <c r="I356" s="1" t="n">
        <v>77</v>
      </c>
      <c r="J356" s="1" t="n">
        <v>65</v>
      </c>
      <c r="K356" s="1" t="s">
        <v>271</v>
      </c>
      <c r="L356" s="1" t="s">
        <v>402</v>
      </c>
      <c r="M356" s="1" t="n">
        <v>2006</v>
      </c>
      <c r="N356" s="1" t="n">
        <v>49.6856793323452</v>
      </c>
      <c r="O356" s="1" t="n">
        <v>-112.322205280505</v>
      </c>
      <c r="Q356" s="1" t="s">
        <v>403</v>
      </c>
      <c r="R356" s="1" t="s">
        <v>24</v>
      </c>
    </row>
    <row r="357" customFormat="false" ht="15" hidden="false" customHeight="false" outlineLevel="0" collapsed="false">
      <c r="A357" s="1" t="s">
        <v>18</v>
      </c>
      <c r="B357" s="1" t="s">
        <v>18</v>
      </c>
      <c r="C357" s="1" t="s">
        <v>400</v>
      </c>
      <c r="D357" s="1" t="n">
        <v>30</v>
      </c>
      <c r="E357" s="1" t="s">
        <v>414</v>
      </c>
      <c r="F357" s="1" t="n">
        <v>12</v>
      </c>
      <c r="G357" s="1" t="str">
        <f aca="false">F357&amp;"/"&amp;20</f>
        <v>12/20</v>
      </c>
      <c r="H357" s="1" t="n">
        <v>1500</v>
      </c>
      <c r="I357" s="1" t="n">
        <v>77</v>
      </c>
      <c r="J357" s="1" t="n">
        <v>65</v>
      </c>
      <c r="K357" s="1" t="s">
        <v>271</v>
      </c>
      <c r="L357" s="1" t="s">
        <v>402</v>
      </c>
      <c r="M357" s="1" t="n">
        <v>2006</v>
      </c>
      <c r="N357" s="1" t="n">
        <v>49.6843970966729</v>
      </c>
      <c r="O357" s="1" t="n">
        <v>-112.320004503698</v>
      </c>
      <c r="Q357" s="1" t="s">
        <v>403</v>
      </c>
      <c r="R357" s="1" t="s">
        <v>24</v>
      </c>
    </row>
    <row r="358" customFormat="false" ht="15" hidden="false" customHeight="false" outlineLevel="0" collapsed="false">
      <c r="A358" s="1" t="s">
        <v>18</v>
      </c>
      <c r="B358" s="1" t="s">
        <v>18</v>
      </c>
      <c r="C358" s="1" t="s">
        <v>400</v>
      </c>
      <c r="D358" s="1" t="n">
        <v>30</v>
      </c>
      <c r="E358" s="1" t="s">
        <v>415</v>
      </c>
      <c r="F358" s="1" t="n">
        <v>13</v>
      </c>
      <c r="G358" s="1" t="str">
        <f aca="false">F358&amp;"/"&amp;20</f>
        <v>13/20</v>
      </c>
      <c r="H358" s="1" t="n">
        <v>1500</v>
      </c>
      <c r="I358" s="1" t="n">
        <v>77</v>
      </c>
      <c r="J358" s="1" t="n">
        <v>65</v>
      </c>
      <c r="K358" s="1" t="s">
        <v>271</v>
      </c>
      <c r="L358" s="1" t="s">
        <v>402</v>
      </c>
      <c r="M358" s="1" t="n">
        <v>2006</v>
      </c>
      <c r="N358" s="1" t="n">
        <v>49.6831912830283</v>
      </c>
      <c r="O358" s="1" t="n">
        <v>-112.317691485119</v>
      </c>
      <c r="Q358" s="1" t="s">
        <v>403</v>
      </c>
      <c r="R358" s="1" t="s">
        <v>24</v>
      </c>
    </row>
    <row r="359" customFormat="false" ht="15" hidden="false" customHeight="false" outlineLevel="0" collapsed="false">
      <c r="A359" s="1" t="s">
        <v>18</v>
      </c>
      <c r="B359" s="1" t="s">
        <v>18</v>
      </c>
      <c r="C359" s="1" t="s">
        <v>400</v>
      </c>
      <c r="D359" s="1" t="n">
        <v>30</v>
      </c>
      <c r="E359" s="1" t="s">
        <v>416</v>
      </c>
      <c r="F359" s="1" t="n">
        <v>14</v>
      </c>
      <c r="G359" s="1" t="str">
        <f aca="false">F359&amp;"/"&amp;20</f>
        <v>14/20</v>
      </c>
      <c r="H359" s="1" t="n">
        <v>1500</v>
      </c>
      <c r="I359" s="1" t="n">
        <v>77</v>
      </c>
      <c r="J359" s="1" t="n">
        <v>65</v>
      </c>
      <c r="K359" s="1" t="s">
        <v>271</v>
      </c>
      <c r="L359" s="1" t="s">
        <v>402</v>
      </c>
      <c r="M359" s="1" t="n">
        <v>2006</v>
      </c>
      <c r="N359" s="1" t="n">
        <v>49.6821500314594</v>
      </c>
      <c r="O359" s="1" t="n">
        <v>-112.315418386288</v>
      </c>
      <c r="Q359" s="1" t="s">
        <v>403</v>
      </c>
      <c r="R359" s="1" t="s">
        <v>24</v>
      </c>
    </row>
    <row r="360" customFormat="false" ht="15" hidden="false" customHeight="false" outlineLevel="0" collapsed="false">
      <c r="A360" s="1" t="s">
        <v>18</v>
      </c>
      <c r="B360" s="1" t="s">
        <v>18</v>
      </c>
      <c r="C360" s="1" t="s">
        <v>400</v>
      </c>
      <c r="D360" s="1" t="n">
        <v>30</v>
      </c>
      <c r="E360" s="1" t="s">
        <v>417</v>
      </c>
      <c r="F360" s="1" t="n">
        <v>15</v>
      </c>
      <c r="G360" s="1" t="str">
        <f aca="false">F360&amp;"/"&amp;20</f>
        <v>15/20</v>
      </c>
      <c r="H360" s="1" t="n">
        <v>1500</v>
      </c>
      <c r="I360" s="1" t="n">
        <v>77</v>
      </c>
      <c r="J360" s="1" t="n">
        <v>65</v>
      </c>
      <c r="K360" s="1" t="s">
        <v>271</v>
      </c>
      <c r="L360" s="1" t="s">
        <v>402</v>
      </c>
      <c r="M360" s="1" t="n">
        <v>2006</v>
      </c>
      <c r="N360" s="1" t="n">
        <v>49.6809308109153</v>
      </c>
      <c r="O360" s="1" t="n">
        <v>-112.313312958604</v>
      </c>
      <c r="Q360" s="1" t="s">
        <v>403</v>
      </c>
      <c r="R360" s="1" t="s">
        <v>24</v>
      </c>
    </row>
    <row r="361" customFormat="false" ht="15" hidden="false" customHeight="false" outlineLevel="0" collapsed="false">
      <c r="A361" s="1" t="s">
        <v>18</v>
      </c>
      <c r="B361" s="1" t="s">
        <v>18</v>
      </c>
      <c r="C361" s="1" t="s">
        <v>400</v>
      </c>
      <c r="D361" s="1" t="n">
        <v>30</v>
      </c>
      <c r="E361" s="1" t="s">
        <v>418</v>
      </c>
      <c r="F361" s="1" t="n">
        <v>16</v>
      </c>
      <c r="G361" s="1" t="str">
        <f aca="false">F361&amp;"/"&amp;20</f>
        <v>16/20</v>
      </c>
      <c r="H361" s="1" t="n">
        <v>1500</v>
      </c>
      <c r="I361" s="1" t="n">
        <v>77</v>
      </c>
      <c r="J361" s="1" t="n">
        <v>65</v>
      </c>
      <c r="K361" s="1" t="s">
        <v>271</v>
      </c>
      <c r="L361" s="1" t="s">
        <v>402</v>
      </c>
      <c r="M361" s="1" t="n">
        <v>2006</v>
      </c>
      <c r="N361" s="1" t="n">
        <v>49.6795852699793</v>
      </c>
      <c r="O361" s="1" t="n">
        <v>-112.311096918221</v>
      </c>
      <c r="Q361" s="1" t="s">
        <v>403</v>
      </c>
      <c r="R361" s="1" t="s">
        <v>24</v>
      </c>
    </row>
    <row r="362" customFormat="false" ht="15" hidden="false" customHeight="false" outlineLevel="0" collapsed="false">
      <c r="A362" s="1" t="s">
        <v>18</v>
      </c>
      <c r="B362" s="1" t="s">
        <v>18</v>
      </c>
      <c r="C362" s="1" t="s">
        <v>400</v>
      </c>
      <c r="D362" s="1" t="n">
        <v>30</v>
      </c>
      <c r="E362" s="1" t="s">
        <v>419</v>
      </c>
      <c r="F362" s="1" t="n">
        <v>17</v>
      </c>
      <c r="G362" s="1" t="str">
        <f aca="false">F362&amp;"/"&amp;20</f>
        <v>17/20</v>
      </c>
      <c r="H362" s="1" t="n">
        <v>1500</v>
      </c>
      <c r="I362" s="1" t="n">
        <v>77</v>
      </c>
      <c r="J362" s="1" t="n">
        <v>65</v>
      </c>
      <c r="K362" s="1" t="s">
        <v>271</v>
      </c>
      <c r="L362" s="1" t="s">
        <v>402</v>
      </c>
      <c r="M362" s="1" t="n">
        <v>2006</v>
      </c>
      <c r="N362" s="1" t="n">
        <v>49.6784485339622</v>
      </c>
      <c r="O362" s="1" t="n">
        <v>-112.30877164118</v>
      </c>
      <c r="Q362" s="1" t="s">
        <v>403</v>
      </c>
      <c r="R362" s="1" t="s">
        <v>24</v>
      </c>
    </row>
    <row r="363" customFormat="false" ht="15" hidden="false" customHeight="false" outlineLevel="0" collapsed="false">
      <c r="A363" s="1" t="s">
        <v>18</v>
      </c>
      <c r="B363" s="1" t="s">
        <v>18</v>
      </c>
      <c r="C363" s="1" t="s">
        <v>400</v>
      </c>
      <c r="D363" s="1" t="n">
        <v>30</v>
      </c>
      <c r="E363" s="1" t="s">
        <v>420</v>
      </c>
      <c r="F363" s="1" t="n">
        <v>18</v>
      </c>
      <c r="G363" s="1" t="str">
        <f aca="false">F363&amp;"/"&amp;20</f>
        <v>18/20</v>
      </c>
      <c r="H363" s="1" t="n">
        <v>1500</v>
      </c>
      <c r="I363" s="1" t="n">
        <v>77</v>
      </c>
      <c r="J363" s="1" t="n">
        <v>65</v>
      </c>
      <c r="K363" s="1" t="s">
        <v>271</v>
      </c>
      <c r="L363" s="1" t="s">
        <v>402</v>
      </c>
      <c r="M363" s="1" t="n">
        <v>2006</v>
      </c>
      <c r="N363" s="1" t="n">
        <v>49.6769518721785</v>
      </c>
      <c r="O363" s="1" t="n">
        <v>-112.305665816036</v>
      </c>
      <c r="Q363" s="1" t="s">
        <v>403</v>
      </c>
      <c r="R363" s="1" t="s">
        <v>24</v>
      </c>
    </row>
    <row r="364" customFormat="false" ht="15" hidden="false" customHeight="false" outlineLevel="0" collapsed="false">
      <c r="A364" s="1" t="s">
        <v>18</v>
      </c>
      <c r="B364" s="1" t="s">
        <v>18</v>
      </c>
      <c r="C364" s="1" t="s">
        <v>400</v>
      </c>
      <c r="D364" s="1" t="n">
        <v>30</v>
      </c>
      <c r="E364" s="1" t="s">
        <v>421</v>
      </c>
      <c r="F364" s="1" t="n">
        <v>19</v>
      </c>
      <c r="G364" s="1" t="str">
        <f aca="false">F364&amp;"/"&amp;20</f>
        <v>19/20</v>
      </c>
      <c r="H364" s="1" t="n">
        <v>1500</v>
      </c>
      <c r="I364" s="1" t="n">
        <v>77</v>
      </c>
      <c r="J364" s="1" t="n">
        <v>65</v>
      </c>
      <c r="K364" s="1" t="s">
        <v>271</v>
      </c>
      <c r="L364" s="1" t="s">
        <v>402</v>
      </c>
      <c r="M364" s="1" t="n">
        <v>2006</v>
      </c>
      <c r="N364" s="1" t="n">
        <v>49.6757050882768</v>
      </c>
      <c r="O364" s="1" t="n">
        <v>-112.301134395543</v>
      </c>
      <c r="Q364" s="1" t="s">
        <v>403</v>
      </c>
      <c r="R364" s="1" t="s">
        <v>24</v>
      </c>
    </row>
    <row r="365" customFormat="false" ht="15" hidden="false" customHeight="false" outlineLevel="0" collapsed="false">
      <c r="A365" s="1" t="s">
        <v>18</v>
      </c>
      <c r="B365" s="1" t="s">
        <v>18</v>
      </c>
      <c r="C365" s="1" t="s">
        <v>400</v>
      </c>
      <c r="D365" s="1" t="n">
        <v>30</v>
      </c>
      <c r="E365" s="1" t="s">
        <v>422</v>
      </c>
      <c r="F365" s="1" t="n">
        <v>20</v>
      </c>
      <c r="G365" s="1" t="str">
        <f aca="false">F365&amp;"/"&amp;20</f>
        <v>20/20</v>
      </c>
      <c r="H365" s="1" t="n">
        <v>1500</v>
      </c>
      <c r="I365" s="1" t="n">
        <v>77</v>
      </c>
      <c r="J365" s="1" t="n">
        <v>65</v>
      </c>
      <c r="K365" s="1" t="s">
        <v>271</v>
      </c>
      <c r="L365" s="1" t="s">
        <v>402</v>
      </c>
      <c r="M365" s="1" t="n">
        <v>2006</v>
      </c>
      <c r="N365" s="1" t="n">
        <v>49.6746901756538</v>
      </c>
      <c r="O365" s="1" t="n">
        <v>-112.298564655445</v>
      </c>
      <c r="Q365" s="1" t="s">
        <v>403</v>
      </c>
      <c r="R365" s="1" t="s">
        <v>24</v>
      </c>
    </row>
    <row r="366" customFormat="false" ht="15" hidden="false" customHeight="false" outlineLevel="0" collapsed="false">
      <c r="A366" s="1" t="s">
        <v>18</v>
      </c>
      <c r="B366" s="1" t="s">
        <v>18</v>
      </c>
      <c r="C366" s="1" t="s">
        <v>423</v>
      </c>
      <c r="D366" s="1" t="n">
        <v>19.5</v>
      </c>
      <c r="E366" s="1" t="s">
        <v>424</v>
      </c>
      <c r="F366" s="1" t="n">
        <v>1</v>
      </c>
      <c r="G366" s="1" t="str">
        <f aca="false">F366&amp;"/"&amp;15</f>
        <v>1/15</v>
      </c>
      <c r="H366" s="1" t="n">
        <v>1300</v>
      </c>
      <c r="I366" s="1" t="n">
        <v>60</v>
      </c>
      <c r="J366" s="1" t="n">
        <v>46</v>
      </c>
      <c r="K366" s="1" t="s">
        <v>425</v>
      </c>
      <c r="L366" s="1" t="s">
        <v>426</v>
      </c>
      <c r="M366" s="1" t="n">
        <v>2001</v>
      </c>
      <c r="N366" s="1" t="n">
        <v>49.5687585769995</v>
      </c>
      <c r="O366" s="1" t="n">
        <v>-114.110351893935</v>
      </c>
      <c r="Q366" s="1" t="s">
        <v>427</v>
      </c>
      <c r="R366" s="1" t="s">
        <v>24</v>
      </c>
    </row>
    <row r="367" customFormat="false" ht="15" hidden="false" customHeight="false" outlineLevel="0" collapsed="false">
      <c r="A367" s="1" t="s">
        <v>18</v>
      </c>
      <c r="B367" s="1" t="s">
        <v>18</v>
      </c>
      <c r="C367" s="1" t="s">
        <v>423</v>
      </c>
      <c r="D367" s="1" t="n">
        <v>19.5</v>
      </c>
      <c r="E367" s="1" t="s">
        <v>428</v>
      </c>
      <c r="F367" s="1" t="n">
        <v>2</v>
      </c>
      <c r="G367" s="1" t="str">
        <f aca="false">F367&amp;"/"&amp;15</f>
        <v>2/15</v>
      </c>
      <c r="H367" s="1" t="n">
        <v>1300</v>
      </c>
      <c r="I367" s="1" t="n">
        <v>60</v>
      </c>
      <c r="J367" s="1" t="n">
        <v>46</v>
      </c>
      <c r="K367" s="1" t="s">
        <v>425</v>
      </c>
      <c r="L367" s="1" t="s">
        <v>426</v>
      </c>
      <c r="M367" s="1" t="n">
        <v>2001</v>
      </c>
      <c r="N367" s="1" t="n">
        <v>49.56787880246</v>
      </c>
      <c r="O367" s="1" t="n">
        <v>-114.109682456433</v>
      </c>
      <c r="Q367" s="1" t="s">
        <v>427</v>
      </c>
      <c r="R367" s="1" t="s">
        <v>24</v>
      </c>
    </row>
    <row r="368" customFormat="false" ht="15" hidden="false" customHeight="false" outlineLevel="0" collapsed="false">
      <c r="A368" s="1" t="s">
        <v>18</v>
      </c>
      <c r="B368" s="1" t="s">
        <v>18</v>
      </c>
      <c r="C368" s="1" t="s">
        <v>423</v>
      </c>
      <c r="D368" s="1" t="n">
        <v>19.5</v>
      </c>
      <c r="E368" s="1" t="s">
        <v>429</v>
      </c>
      <c r="F368" s="1" t="n">
        <v>3</v>
      </c>
      <c r="G368" s="1" t="str">
        <f aca="false">F368&amp;"/"&amp;15</f>
        <v>3/15</v>
      </c>
      <c r="H368" s="1" t="n">
        <v>1300</v>
      </c>
      <c r="I368" s="1" t="n">
        <v>60</v>
      </c>
      <c r="J368" s="1" t="n">
        <v>46</v>
      </c>
      <c r="K368" s="1" t="s">
        <v>425</v>
      </c>
      <c r="L368" s="1" t="s">
        <v>426</v>
      </c>
      <c r="M368" s="1" t="n">
        <v>2001</v>
      </c>
      <c r="N368" s="1" t="n">
        <v>49.5669590502259</v>
      </c>
      <c r="O368" s="1" t="n">
        <v>-114.110309019836</v>
      </c>
      <c r="Q368" s="1" t="s">
        <v>427</v>
      </c>
      <c r="R368" s="1" t="s">
        <v>24</v>
      </c>
    </row>
    <row r="369" customFormat="false" ht="15" hidden="false" customHeight="false" outlineLevel="0" collapsed="false">
      <c r="A369" s="1" t="s">
        <v>18</v>
      </c>
      <c r="B369" s="1" t="s">
        <v>18</v>
      </c>
      <c r="C369" s="1" t="s">
        <v>423</v>
      </c>
      <c r="D369" s="1" t="n">
        <v>19.5</v>
      </c>
      <c r="E369" s="1" t="s">
        <v>430</v>
      </c>
      <c r="F369" s="1" t="n">
        <v>4</v>
      </c>
      <c r="G369" s="1" t="str">
        <f aca="false">F369&amp;"/"&amp;15</f>
        <v>4/15</v>
      </c>
      <c r="H369" s="1" t="n">
        <v>1300</v>
      </c>
      <c r="I369" s="1" t="n">
        <v>60</v>
      </c>
      <c r="J369" s="1" t="n">
        <v>46</v>
      </c>
      <c r="K369" s="1" t="s">
        <v>425</v>
      </c>
      <c r="L369" s="1" t="s">
        <v>426</v>
      </c>
      <c r="M369" s="1" t="n">
        <v>2001</v>
      </c>
      <c r="N369" s="1" t="n">
        <v>49.5659731714606</v>
      </c>
      <c r="O369" s="1" t="n">
        <v>-114.110513350773</v>
      </c>
      <c r="Q369" s="1" t="s">
        <v>427</v>
      </c>
      <c r="R369" s="1" t="s">
        <v>24</v>
      </c>
    </row>
    <row r="370" customFormat="false" ht="15" hidden="false" customHeight="false" outlineLevel="0" collapsed="false">
      <c r="A370" s="1" t="s">
        <v>18</v>
      </c>
      <c r="B370" s="1" t="s">
        <v>18</v>
      </c>
      <c r="C370" s="1" t="s">
        <v>423</v>
      </c>
      <c r="D370" s="1" t="n">
        <v>19.5</v>
      </c>
      <c r="E370" s="1" t="s">
        <v>431</v>
      </c>
      <c r="F370" s="1" t="n">
        <v>5</v>
      </c>
      <c r="G370" s="1" t="str">
        <f aca="false">F370&amp;"/"&amp;15</f>
        <v>5/15</v>
      </c>
      <c r="H370" s="1" t="n">
        <v>1300</v>
      </c>
      <c r="I370" s="1" t="n">
        <v>60</v>
      </c>
      <c r="J370" s="1" t="n">
        <v>46</v>
      </c>
      <c r="K370" s="1" t="s">
        <v>425</v>
      </c>
      <c r="L370" s="1" t="s">
        <v>426</v>
      </c>
      <c r="M370" s="1" t="n">
        <v>2001</v>
      </c>
      <c r="N370" s="1" t="n">
        <v>49.5649545057313</v>
      </c>
      <c r="O370" s="1" t="n">
        <v>-114.110403738996</v>
      </c>
      <c r="Q370" s="1" t="s">
        <v>427</v>
      </c>
      <c r="R370" s="1" t="s">
        <v>24</v>
      </c>
    </row>
    <row r="371" customFormat="false" ht="15" hidden="false" customHeight="false" outlineLevel="0" collapsed="false">
      <c r="A371" s="1" t="s">
        <v>18</v>
      </c>
      <c r="B371" s="1" t="s">
        <v>18</v>
      </c>
      <c r="C371" s="1" t="s">
        <v>423</v>
      </c>
      <c r="D371" s="1" t="n">
        <v>19.5</v>
      </c>
      <c r="E371" s="1" t="s">
        <v>432</v>
      </c>
      <c r="F371" s="1" t="n">
        <v>6</v>
      </c>
      <c r="G371" s="1" t="str">
        <f aca="false">F371&amp;"/"&amp;15</f>
        <v>6/15</v>
      </c>
      <c r="H371" s="1" t="n">
        <v>1300</v>
      </c>
      <c r="I371" s="1" t="n">
        <v>60</v>
      </c>
      <c r="J371" s="1" t="n">
        <v>46</v>
      </c>
      <c r="K371" s="1" t="s">
        <v>425</v>
      </c>
      <c r="L371" s="1" t="s">
        <v>426</v>
      </c>
      <c r="M371" s="1" t="n">
        <v>2001</v>
      </c>
      <c r="N371" s="1" t="n">
        <v>49.563936622438</v>
      </c>
      <c r="O371" s="1" t="n">
        <v>-114.110089240982</v>
      </c>
      <c r="Q371" s="1" t="s">
        <v>427</v>
      </c>
      <c r="R371" s="1" t="s">
        <v>24</v>
      </c>
    </row>
    <row r="372" customFormat="false" ht="15" hidden="false" customHeight="false" outlineLevel="0" collapsed="false">
      <c r="A372" s="1" t="s">
        <v>18</v>
      </c>
      <c r="B372" s="1" t="s">
        <v>18</v>
      </c>
      <c r="C372" s="1" t="s">
        <v>423</v>
      </c>
      <c r="D372" s="1" t="n">
        <v>19.5</v>
      </c>
      <c r="E372" s="1" t="s">
        <v>433</v>
      </c>
      <c r="F372" s="1" t="n">
        <v>7</v>
      </c>
      <c r="G372" s="1" t="str">
        <f aca="false">F372&amp;"/"&amp;15</f>
        <v>7/15</v>
      </c>
      <c r="H372" s="1" t="n">
        <v>1300</v>
      </c>
      <c r="I372" s="1" t="n">
        <v>60</v>
      </c>
      <c r="J372" s="1" t="n">
        <v>46</v>
      </c>
      <c r="K372" s="1" t="s">
        <v>425</v>
      </c>
      <c r="L372" s="1" t="s">
        <v>426</v>
      </c>
      <c r="M372" s="1" t="n">
        <v>2001</v>
      </c>
      <c r="N372" s="1" t="n">
        <v>49.563161101426</v>
      </c>
      <c r="O372" s="1" t="n">
        <v>-114.109223252058</v>
      </c>
      <c r="Q372" s="1" t="s">
        <v>427</v>
      </c>
      <c r="R372" s="1" t="s">
        <v>24</v>
      </c>
    </row>
    <row r="373" customFormat="false" ht="15" hidden="false" customHeight="false" outlineLevel="0" collapsed="false">
      <c r="A373" s="1" t="s">
        <v>18</v>
      </c>
      <c r="B373" s="1" t="s">
        <v>18</v>
      </c>
      <c r="C373" s="1" t="s">
        <v>423</v>
      </c>
      <c r="D373" s="1" t="n">
        <v>19.5</v>
      </c>
      <c r="E373" s="1" t="s">
        <v>434</v>
      </c>
      <c r="F373" s="1" t="n">
        <v>8</v>
      </c>
      <c r="G373" s="1" t="str">
        <f aca="false">F373&amp;"/"&amp;15</f>
        <v>8/15</v>
      </c>
      <c r="H373" s="1" t="n">
        <v>1300</v>
      </c>
      <c r="I373" s="1" t="n">
        <v>60</v>
      </c>
      <c r="J373" s="1" t="n">
        <v>46</v>
      </c>
      <c r="K373" s="1" t="s">
        <v>425</v>
      </c>
      <c r="L373" s="1" t="s">
        <v>426</v>
      </c>
      <c r="M373" s="1" t="n">
        <v>2001</v>
      </c>
      <c r="N373" s="1" t="n">
        <v>49.5623602316361</v>
      </c>
      <c r="O373" s="1" t="n">
        <v>-114.108317002454</v>
      </c>
      <c r="Q373" s="1" t="s">
        <v>427</v>
      </c>
      <c r="R373" s="1" t="s">
        <v>24</v>
      </c>
    </row>
    <row r="374" customFormat="false" ht="15" hidden="false" customHeight="false" outlineLevel="0" collapsed="false">
      <c r="A374" s="1" t="s">
        <v>18</v>
      </c>
      <c r="B374" s="1" t="s">
        <v>18</v>
      </c>
      <c r="C374" s="1" t="s">
        <v>423</v>
      </c>
      <c r="D374" s="1" t="n">
        <v>19.5</v>
      </c>
      <c r="E374" s="1" t="s">
        <v>435</v>
      </c>
      <c r="F374" s="1" t="n">
        <v>9</v>
      </c>
      <c r="G374" s="1" t="str">
        <f aca="false">F374&amp;"/"&amp;15</f>
        <v>9/15</v>
      </c>
      <c r="H374" s="1" t="n">
        <v>1300</v>
      </c>
      <c r="I374" s="1" t="n">
        <v>60</v>
      </c>
      <c r="J374" s="1" t="n">
        <v>46</v>
      </c>
      <c r="K374" s="1" t="s">
        <v>425</v>
      </c>
      <c r="L374" s="1" t="s">
        <v>426</v>
      </c>
      <c r="M374" s="1" t="n">
        <v>2001</v>
      </c>
      <c r="N374" s="1" t="n">
        <v>49.5616853835598</v>
      </c>
      <c r="O374" s="1" t="n">
        <v>-114.107190813353</v>
      </c>
      <c r="Q374" s="1" t="s">
        <v>427</v>
      </c>
      <c r="R374" s="1" t="s">
        <v>24</v>
      </c>
    </row>
    <row r="375" customFormat="false" ht="15" hidden="false" customHeight="false" outlineLevel="0" collapsed="false">
      <c r="A375" s="1" t="s">
        <v>18</v>
      </c>
      <c r="B375" s="1" t="s">
        <v>18</v>
      </c>
      <c r="C375" s="1" t="s">
        <v>423</v>
      </c>
      <c r="D375" s="1" t="n">
        <v>19.5</v>
      </c>
      <c r="E375" s="1" t="s">
        <v>436</v>
      </c>
      <c r="F375" s="1" t="n">
        <v>10</v>
      </c>
      <c r="G375" s="1" t="str">
        <f aca="false">F375&amp;"/"&amp;15</f>
        <v>10/15</v>
      </c>
      <c r="H375" s="1" t="n">
        <v>1300</v>
      </c>
      <c r="I375" s="1" t="n">
        <v>60</v>
      </c>
      <c r="J375" s="1" t="n">
        <v>46</v>
      </c>
      <c r="K375" s="1" t="s">
        <v>425</v>
      </c>
      <c r="L375" s="1" t="s">
        <v>426</v>
      </c>
      <c r="M375" s="1" t="n">
        <v>2001</v>
      </c>
      <c r="N375" s="1" t="n">
        <v>49.5609111156073</v>
      </c>
      <c r="O375" s="1" t="n">
        <v>-114.106101866521</v>
      </c>
      <c r="Q375" s="1" t="s">
        <v>427</v>
      </c>
      <c r="R375" s="1" t="s">
        <v>24</v>
      </c>
    </row>
    <row r="376" customFormat="false" ht="15" hidden="false" customHeight="false" outlineLevel="0" collapsed="false">
      <c r="A376" s="1" t="s">
        <v>18</v>
      </c>
      <c r="B376" s="1" t="s">
        <v>18</v>
      </c>
      <c r="C376" s="1" t="s">
        <v>423</v>
      </c>
      <c r="D376" s="1" t="n">
        <v>19.5</v>
      </c>
      <c r="E376" s="1" t="s">
        <v>437</v>
      </c>
      <c r="F376" s="1" t="n">
        <v>11</v>
      </c>
      <c r="G376" s="1" t="str">
        <f aca="false">F376&amp;"/"&amp;15</f>
        <v>11/15</v>
      </c>
      <c r="H376" s="1" t="n">
        <v>1300</v>
      </c>
      <c r="I376" s="1" t="n">
        <v>60</v>
      </c>
      <c r="J376" s="1" t="n">
        <v>46</v>
      </c>
      <c r="K376" s="1" t="s">
        <v>425</v>
      </c>
      <c r="L376" s="1" t="s">
        <v>426</v>
      </c>
      <c r="M376" s="1" t="n">
        <v>2001</v>
      </c>
      <c r="N376" s="1" t="n">
        <v>49.559961907857</v>
      </c>
      <c r="O376" s="1" t="n">
        <v>-114.105429692414</v>
      </c>
      <c r="Q376" s="1" t="s">
        <v>427</v>
      </c>
      <c r="R376" s="1" t="s">
        <v>24</v>
      </c>
    </row>
    <row r="377" customFormat="false" ht="15" hidden="false" customHeight="false" outlineLevel="0" collapsed="false">
      <c r="A377" s="1" t="s">
        <v>18</v>
      </c>
      <c r="B377" s="1" t="s">
        <v>18</v>
      </c>
      <c r="C377" s="1" t="s">
        <v>423</v>
      </c>
      <c r="D377" s="1" t="n">
        <v>19.5</v>
      </c>
      <c r="E377" s="1" t="s">
        <v>438</v>
      </c>
      <c r="F377" s="1" t="n">
        <v>12</v>
      </c>
      <c r="G377" s="1" t="str">
        <f aca="false">F377&amp;"/"&amp;15</f>
        <v>12/15</v>
      </c>
      <c r="H377" s="1" t="n">
        <v>1300</v>
      </c>
      <c r="I377" s="1" t="n">
        <v>60</v>
      </c>
      <c r="J377" s="1" t="n">
        <v>46</v>
      </c>
      <c r="K377" s="1" t="s">
        <v>425</v>
      </c>
      <c r="L377" s="1" t="s">
        <v>426</v>
      </c>
      <c r="M377" s="1" t="n">
        <v>2001</v>
      </c>
      <c r="N377" s="1" t="n">
        <v>49.5590049675234</v>
      </c>
      <c r="O377" s="1" t="n">
        <v>-114.105125774676</v>
      </c>
      <c r="Q377" s="1" t="s">
        <v>427</v>
      </c>
      <c r="R377" s="1" t="s">
        <v>24</v>
      </c>
    </row>
    <row r="378" customFormat="false" ht="15" hidden="false" customHeight="false" outlineLevel="0" collapsed="false">
      <c r="A378" s="1" t="s">
        <v>18</v>
      </c>
      <c r="B378" s="1" t="s">
        <v>18</v>
      </c>
      <c r="C378" s="1" t="s">
        <v>423</v>
      </c>
      <c r="D378" s="1" t="n">
        <v>19.5</v>
      </c>
      <c r="E378" s="1" t="s">
        <v>439</v>
      </c>
      <c r="F378" s="1" t="n">
        <v>13</v>
      </c>
      <c r="G378" s="1" t="str">
        <f aca="false">F378&amp;"/"&amp;15</f>
        <v>13/15</v>
      </c>
      <c r="H378" s="1" t="n">
        <v>1300</v>
      </c>
      <c r="I378" s="1" t="n">
        <v>60</v>
      </c>
      <c r="J378" s="1" t="n">
        <v>46</v>
      </c>
      <c r="K378" s="1" t="s">
        <v>425</v>
      </c>
      <c r="L378" s="1" t="s">
        <v>426</v>
      </c>
      <c r="M378" s="1" t="n">
        <v>2001</v>
      </c>
      <c r="N378" s="1" t="n">
        <v>49.5580106061721</v>
      </c>
      <c r="O378" s="1" t="n">
        <v>-114.10470406335</v>
      </c>
      <c r="Q378" s="1" t="s">
        <v>427</v>
      </c>
      <c r="R378" s="1" t="s">
        <v>24</v>
      </c>
    </row>
    <row r="379" customFormat="false" ht="15" hidden="false" customHeight="false" outlineLevel="0" collapsed="false">
      <c r="A379" s="1" t="s">
        <v>18</v>
      </c>
      <c r="B379" s="1" t="s">
        <v>18</v>
      </c>
      <c r="C379" s="1" t="s">
        <v>423</v>
      </c>
      <c r="D379" s="1" t="n">
        <v>19.5</v>
      </c>
      <c r="E379" s="1" t="s">
        <v>440</v>
      </c>
      <c r="F379" s="1" t="n">
        <v>14</v>
      </c>
      <c r="G379" s="1" t="str">
        <f aca="false">F379&amp;"/"&amp;15</f>
        <v>14/15</v>
      </c>
      <c r="H379" s="1" t="n">
        <v>1300</v>
      </c>
      <c r="I379" s="1" t="n">
        <v>60</v>
      </c>
      <c r="J379" s="1" t="n">
        <v>46</v>
      </c>
      <c r="K379" s="1" t="s">
        <v>425</v>
      </c>
      <c r="L379" s="1" t="s">
        <v>426</v>
      </c>
      <c r="M379" s="1" t="n">
        <v>2001</v>
      </c>
      <c r="N379" s="1" t="n">
        <v>49.5571088719307</v>
      </c>
      <c r="O379" s="1" t="n">
        <v>-114.104412767269</v>
      </c>
      <c r="Q379" s="1" t="s">
        <v>427</v>
      </c>
      <c r="R379" s="1" t="s">
        <v>24</v>
      </c>
    </row>
    <row r="380" customFormat="false" ht="15" hidden="false" customHeight="false" outlineLevel="0" collapsed="false">
      <c r="A380" s="1" t="s">
        <v>18</v>
      </c>
      <c r="B380" s="1" t="s">
        <v>18</v>
      </c>
      <c r="C380" s="1" t="s">
        <v>423</v>
      </c>
      <c r="D380" s="1" t="n">
        <v>19.5</v>
      </c>
      <c r="E380" s="1" t="s">
        <v>441</v>
      </c>
      <c r="F380" s="1" t="n">
        <v>15</v>
      </c>
      <c r="G380" s="1" t="str">
        <f aca="false">F380&amp;"/"&amp;15</f>
        <v>15/15</v>
      </c>
      <c r="H380" s="1" t="n">
        <v>1300</v>
      </c>
      <c r="I380" s="1" t="n">
        <v>60</v>
      </c>
      <c r="J380" s="1" t="n">
        <v>46</v>
      </c>
      <c r="K380" s="1" t="s">
        <v>425</v>
      </c>
      <c r="L380" s="1" t="s">
        <v>426</v>
      </c>
      <c r="M380" s="1" t="n">
        <v>2001</v>
      </c>
      <c r="N380" s="1" t="n">
        <v>49.5561596578603</v>
      </c>
      <c r="O380" s="1" t="n">
        <v>-114.103625122009</v>
      </c>
      <c r="Q380" s="1" t="s">
        <v>427</v>
      </c>
      <c r="R380" s="1" t="s">
        <v>24</v>
      </c>
    </row>
    <row r="381" customFormat="false" ht="15" hidden="false" customHeight="false" outlineLevel="0" collapsed="false">
      <c r="A381" s="1" t="s">
        <v>18</v>
      </c>
      <c r="B381" s="1" t="s">
        <v>18</v>
      </c>
      <c r="C381" s="1" t="s">
        <v>442</v>
      </c>
      <c r="D381" s="1" t="n">
        <v>247</v>
      </c>
      <c r="E381" s="1" t="s">
        <v>443</v>
      </c>
      <c r="F381" s="1" t="n">
        <v>1</v>
      </c>
      <c r="G381" s="1" t="str">
        <f aca="false">F381&amp;"/"&amp;48</f>
        <v>1/48</v>
      </c>
      <c r="H381" s="1" t="n">
        <v>5200</v>
      </c>
      <c r="I381" s="1" t="n">
        <v>145</v>
      </c>
      <c r="J381" s="1" t="n">
        <v>90</v>
      </c>
      <c r="K381" s="1" t="s">
        <v>249</v>
      </c>
      <c r="L381" s="1" t="s">
        <v>444</v>
      </c>
      <c r="M381" s="1" t="n">
        <v>2022</v>
      </c>
      <c r="N381" s="1" t="n">
        <v>49.871238138668</v>
      </c>
      <c r="O381" s="1" t="n">
        <v>-110.408561998458</v>
      </c>
      <c r="P381" s="1" t="s">
        <v>445</v>
      </c>
      <c r="Q381" s="1" t="s">
        <v>446</v>
      </c>
      <c r="R381" s="1" t="s">
        <v>254</v>
      </c>
    </row>
    <row r="382" customFormat="false" ht="15" hidden="false" customHeight="false" outlineLevel="0" collapsed="false">
      <c r="A382" s="1" t="s">
        <v>18</v>
      </c>
      <c r="B382" s="1" t="s">
        <v>18</v>
      </c>
      <c r="C382" s="1" t="s">
        <v>442</v>
      </c>
      <c r="D382" s="1" t="n">
        <v>247</v>
      </c>
      <c r="E382" s="1" t="s">
        <v>447</v>
      </c>
      <c r="F382" s="1" t="n">
        <v>2</v>
      </c>
      <c r="G382" s="1" t="str">
        <f aca="false">F382&amp;"/"&amp;48</f>
        <v>2/48</v>
      </c>
      <c r="H382" s="1" t="n">
        <v>5200</v>
      </c>
      <c r="I382" s="1" t="n">
        <v>145</v>
      </c>
      <c r="J382" s="1" t="n">
        <v>90</v>
      </c>
      <c r="K382" s="1" t="s">
        <v>249</v>
      </c>
      <c r="L382" s="1" t="s">
        <v>444</v>
      </c>
      <c r="M382" s="1" t="n">
        <v>2022</v>
      </c>
      <c r="N382" s="1" t="n">
        <v>49.8713099809798</v>
      </c>
      <c r="O382" s="1" t="n">
        <v>-110.371269152715</v>
      </c>
      <c r="P382" s="1" t="s">
        <v>445</v>
      </c>
      <c r="Q382" s="1" t="s">
        <v>446</v>
      </c>
      <c r="R382" s="1" t="s">
        <v>254</v>
      </c>
    </row>
    <row r="383" customFormat="false" ht="15" hidden="false" customHeight="false" outlineLevel="0" collapsed="false">
      <c r="A383" s="1" t="s">
        <v>18</v>
      </c>
      <c r="B383" s="1" t="s">
        <v>18</v>
      </c>
      <c r="C383" s="1" t="s">
        <v>442</v>
      </c>
      <c r="D383" s="1" t="n">
        <v>247</v>
      </c>
      <c r="E383" s="1" t="s">
        <v>448</v>
      </c>
      <c r="F383" s="1" t="n">
        <v>3</v>
      </c>
      <c r="G383" s="1" t="str">
        <f aca="false">F383&amp;"/"&amp;48</f>
        <v>3/48</v>
      </c>
      <c r="H383" s="1" t="n">
        <v>5200</v>
      </c>
      <c r="I383" s="1" t="n">
        <v>145</v>
      </c>
      <c r="J383" s="1" t="n">
        <v>90</v>
      </c>
      <c r="K383" s="1" t="s">
        <v>249</v>
      </c>
      <c r="L383" s="1" t="s">
        <v>444</v>
      </c>
      <c r="M383" s="1" t="n">
        <v>2022</v>
      </c>
      <c r="N383" s="1" t="n">
        <v>49.8651914542268</v>
      </c>
      <c r="O383" s="1" t="n">
        <v>-110.370643448624</v>
      </c>
      <c r="P383" s="1" t="s">
        <v>445</v>
      </c>
      <c r="Q383" s="1" t="s">
        <v>446</v>
      </c>
      <c r="R383" s="1" t="s">
        <v>254</v>
      </c>
    </row>
    <row r="384" customFormat="false" ht="15" hidden="false" customHeight="false" outlineLevel="0" collapsed="false">
      <c r="A384" s="1" t="s">
        <v>18</v>
      </c>
      <c r="B384" s="1" t="s">
        <v>18</v>
      </c>
      <c r="C384" s="1" t="s">
        <v>442</v>
      </c>
      <c r="D384" s="1" t="n">
        <v>247</v>
      </c>
      <c r="E384" s="1" t="s">
        <v>449</v>
      </c>
      <c r="F384" s="1" t="n">
        <v>4</v>
      </c>
      <c r="G384" s="1" t="str">
        <f aca="false">F384&amp;"/"&amp;48</f>
        <v>4/48</v>
      </c>
      <c r="H384" s="1" t="n">
        <v>5200</v>
      </c>
      <c r="I384" s="1" t="n">
        <v>145</v>
      </c>
      <c r="J384" s="1" t="n">
        <v>90</v>
      </c>
      <c r="K384" s="1" t="s">
        <v>249</v>
      </c>
      <c r="L384" s="1" t="s">
        <v>444</v>
      </c>
      <c r="M384" s="1" t="n">
        <v>2022</v>
      </c>
      <c r="N384" s="1" t="n">
        <v>49.8632585172398</v>
      </c>
      <c r="O384" s="1" t="n">
        <v>-110.385916815005</v>
      </c>
      <c r="P384" s="1" t="s">
        <v>445</v>
      </c>
      <c r="Q384" s="1" t="s">
        <v>446</v>
      </c>
      <c r="R384" s="1" t="s">
        <v>254</v>
      </c>
    </row>
    <row r="385" customFormat="false" ht="15" hidden="false" customHeight="false" outlineLevel="0" collapsed="false">
      <c r="A385" s="1" t="s">
        <v>18</v>
      </c>
      <c r="B385" s="1" t="s">
        <v>18</v>
      </c>
      <c r="C385" s="1" t="s">
        <v>442</v>
      </c>
      <c r="D385" s="1" t="n">
        <v>247</v>
      </c>
      <c r="E385" s="1" t="s">
        <v>450</v>
      </c>
      <c r="F385" s="1" t="n">
        <v>5</v>
      </c>
      <c r="G385" s="1" t="str">
        <f aca="false">F385&amp;"/"&amp;48</f>
        <v>5/48</v>
      </c>
      <c r="H385" s="1" t="n">
        <v>5200</v>
      </c>
      <c r="I385" s="1" t="n">
        <v>145</v>
      </c>
      <c r="J385" s="1" t="n">
        <v>90</v>
      </c>
      <c r="K385" s="1" t="s">
        <v>249</v>
      </c>
      <c r="L385" s="1" t="s">
        <v>444</v>
      </c>
      <c r="M385" s="1" t="n">
        <v>2022</v>
      </c>
      <c r="N385" s="1" t="n">
        <v>49.8651492106088</v>
      </c>
      <c r="O385" s="1" t="n">
        <v>-110.406699877638</v>
      </c>
      <c r="P385" s="1" t="s">
        <v>445</v>
      </c>
      <c r="Q385" s="1" t="s">
        <v>446</v>
      </c>
      <c r="R385" s="1" t="s">
        <v>254</v>
      </c>
    </row>
    <row r="386" customFormat="false" ht="15" hidden="false" customHeight="false" outlineLevel="0" collapsed="false">
      <c r="A386" s="1" t="s">
        <v>18</v>
      </c>
      <c r="B386" s="1" t="s">
        <v>18</v>
      </c>
      <c r="C386" s="1" t="s">
        <v>442</v>
      </c>
      <c r="D386" s="1" t="n">
        <v>247</v>
      </c>
      <c r="E386" s="1" t="s">
        <v>451</v>
      </c>
      <c r="F386" s="1" t="n">
        <v>6</v>
      </c>
      <c r="G386" s="1" t="str">
        <f aca="false">F386&amp;"/"&amp;48</f>
        <v>6/48</v>
      </c>
      <c r="H386" s="1" t="n">
        <v>5200</v>
      </c>
      <c r="I386" s="1" t="n">
        <v>145</v>
      </c>
      <c r="J386" s="1" t="n">
        <v>90</v>
      </c>
      <c r="K386" s="1" t="s">
        <v>249</v>
      </c>
      <c r="L386" s="1" t="s">
        <v>444</v>
      </c>
      <c r="M386" s="1" t="n">
        <v>2022</v>
      </c>
      <c r="N386" s="1" t="n">
        <v>49.8610748746543</v>
      </c>
      <c r="O386" s="1" t="n">
        <v>-110.430739171776</v>
      </c>
      <c r="P386" s="1" t="s">
        <v>445</v>
      </c>
      <c r="Q386" s="1" t="s">
        <v>446</v>
      </c>
      <c r="R386" s="1" t="s">
        <v>254</v>
      </c>
    </row>
    <row r="387" customFormat="false" ht="15" hidden="false" customHeight="false" outlineLevel="0" collapsed="false">
      <c r="A387" s="1" t="s">
        <v>18</v>
      </c>
      <c r="B387" s="1" t="s">
        <v>18</v>
      </c>
      <c r="C387" s="1" t="s">
        <v>442</v>
      </c>
      <c r="D387" s="1" t="n">
        <v>247</v>
      </c>
      <c r="E387" s="1" t="s">
        <v>452</v>
      </c>
      <c r="F387" s="1" t="n">
        <v>7</v>
      </c>
      <c r="G387" s="1" t="str">
        <f aca="false">F387&amp;"/"&amp;48</f>
        <v>7/48</v>
      </c>
      <c r="H387" s="1" t="n">
        <v>5200</v>
      </c>
      <c r="I387" s="1" t="n">
        <v>145</v>
      </c>
      <c r="J387" s="1" t="n">
        <v>90</v>
      </c>
      <c r="K387" s="1" t="s">
        <v>249</v>
      </c>
      <c r="L387" s="1" t="s">
        <v>444</v>
      </c>
      <c r="M387" s="1" t="n">
        <v>2022</v>
      </c>
      <c r="N387" s="1" t="n">
        <v>49.8615066741478</v>
      </c>
      <c r="O387" s="1" t="n">
        <v>-110.415650728351</v>
      </c>
      <c r="P387" s="1" t="s">
        <v>445</v>
      </c>
      <c r="Q387" s="1" t="s">
        <v>446</v>
      </c>
      <c r="R387" s="1" t="s">
        <v>254</v>
      </c>
    </row>
    <row r="388" customFormat="false" ht="15" hidden="false" customHeight="false" outlineLevel="0" collapsed="false">
      <c r="A388" s="1" t="s">
        <v>18</v>
      </c>
      <c r="B388" s="1" t="s">
        <v>18</v>
      </c>
      <c r="C388" s="1" t="s">
        <v>442</v>
      </c>
      <c r="D388" s="1" t="n">
        <v>247</v>
      </c>
      <c r="E388" s="1" t="s">
        <v>453</v>
      </c>
      <c r="F388" s="1" t="n">
        <v>8</v>
      </c>
      <c r="G388" s="1" t="str">
        <f aca="false">F388&amp;"/"&amp;48</f>
        <v>8/48</v>
      </c>
      <c r="H388" s="1" t="n">
        <v>5200</v>
      </c>
      <c r="I388" s="1" t="n">
        <v>145</v>
      </c>
      <c r="J388" s="1" t="n">
        <v>90</v>
      </c>
      <c r="K388" s="1" t="s">
        <v>249</v>
      </c>
      <c r="L388" s="1" t="s">
        <v>444</v>
      </c>
      <c r="M388" s="1" t="n">
        <v>2022</v>
      </c>
      <c r="N388" s="1" t="n">
        <v>49.8596908672055</v>
      </c>
      <c r="O388" s="1" t="n">
        <v>-110.372399501157</v>
      </c>
      <c r="P388" s="1" t="s">
        <v>445</v>
      </c>
      <c r="Q388" s="1" t="s">
        <v>446</v>
      </c>
      <c r="R388" s="1" t="s">
        <v>254</v>
      </c>
    </row>
    <row r="389" customFormat="false" ht="15" hidden="false" customHeight="false" outlineLevel="0" collapsed="false">
      <c r="A389" s="1" t="s">
        <v>18</v>
      </c>
      <c r="B389" s="1" t="s">
        <v>18</v>
      </c>
      <c r="C389" s="1" t="s">
        <v>442</v>
      </c>
      <c r="D389" s="1" t="n">
        <v>247</v>
      </c>
      <c r="E389" s="1" t="s">
        <v>454</v>
      </c>
      <c r="F389" s="1" t="n">
        <v>9</v>
      </c>
      <c r="G389" s="1" t="str">
        <f aca="false">F389&amp;"/"&amp;48</f>
        <v>9/48</v>
      </c>
      <c r="H389" s="1" t="n">
        <v>5200</v>
      </c>
      <c r="I389" s="1" t="n">
        <v>145</v>
      </c>
      <c r="J389" s="1" t="n">
        <v>90</v>
      </c>
      <c r="K389" s="1" t="s">
        <v>249</v>
      </c>
      <c r="L389" s="1" t="s">
        <v>444</v>
      </c>
      <c r="M389" s="1" t="n">
        <v>2022</v>
      </c>
      <c r="N389" s="1" t="n">
        <v>49.8577623715393</v>
      </c>
      <c r="O389" s="1" t="n">
        <v>-110.358720754925</v>
      </c>
      <c r="P389" s="1" t="s">
        <v>445</v>
      </c>
      <c r="Q389" s="1" t="s">
        <v>446</v>
      </c>
      <c r="R389" s="1" t="s">
        <v>254</v>
      </c>
    </row>
    <row r="390" customFormat="false" ht="15" hidden="false" customHeight="false" outlineLevel="0" collapsed="false">
      <c r="A390" s="1" t="s">
        <v>18</v>
      </c>
      <c r="B390" s="1" t="s">
        <v>18</v>
      </c>
      <c r="C390" s="1" t="s">
        <v>442</v>
      </c>
      <c r="D390" s="1" t="n">
        <v>247</v>
      </c>
      <c r="E390" s="1" t="s">
        <v>455</v>
      </c>
      <c r="F390" s="1" t="n">
        <v>10</v>
      </c>
      <c r="G390" s="1" t="str">
        <f aca="false">F390&amp;"/"&amp;48</f>
        <v>10/48</v>
      </c>
      <c r="H390" s="1" t="n">
        <v>5200</v>
      </c>
      <c r="I390" s="1" t="n">
        <v>145</v>
      </c>
      <c r="J390" s="1" t="n">
        <v>90</v>
      </c>
      <c r="K390" s="1" t="s">
        <v>249</v>
      </c>
      <c r="L390" s="1" t="s">
        <v>444</v>
      </c>
      <c r="M390" s="1" t="n">
        <v>2022</v>
      </c>
      <c r="N390" s="1" t="n">
        <v>49.8521843683296</v>
      </c>
      <c r="O390" s="1" t="n">
        <v>-110.347442564493</v>
      </c>
      <c r="P390" s="1" t="s">
        <v>445</v>
      </c>
      <c r="Q390" s="1" t="s">
        <v>446</v>
      </c>
      <c r="R390" s="1" t="s">
        <v>254</v>
      </c>
    </row>
    <row r="391" customFormat="false" ht="15" hidden="false" customHeight="false" outlineLevel="0" collapsed="false">
      <c r="A391" s="1" t="s">
        <v>18</v>
      </c>
      <c r="B391" s="1" t="s">
        <v>18</v>
      </c>
      <c r="C391" s="1" t="s">
        <v>442</v>
      </c>
      <c r="D391" s="1" t="n">
        <v>247</v>
      </c>
      <c r="E391" s="1" t="s">
        <v>456</v>
      </c>
      <c r="F391" s="1" t="n">
        <v>11</v>
      </c>
      <c r="G391" s="1" t="str">
        <f aca="false">F391&amp;"/"&amp;48</f>
        <v>11/48</v>
      </c>
      <c r="H391" s="1" t="n">
        <v>5200</v>
      </c>
      <c r="I391" s="1" t="n">
        <v>145</v>
      </c>
      <c r="J391" s="1" t="n">
        <v>90</v>
      </c>
      <c r="K391" s="1" t="s">
        <v>249</v>
      </c>
      <c r="L391" s="1" t="s">
        <v>444</v>
      </c>
      <c r="M391" s="1" t="n">
        <v>2022</v>
      </c>
      <c r="N391" s="1" t="n">
        <v>49.846622516239</v>
      </c>
      <c r="O391" s="1" t="n">
        <v>-110.34825076005</v>
      </c>
      <c r="P391" s="1" t="s">
        <v>445</v>
      </c>
      <c r="Q391" s="1" t="s">
        <v>446</v>
      </c>
      <c r="R391" s="1" t="s">
        <v>254</v>
      </c>
    </row>
    <row r="392" customFormat="false" ht="15" hidden="false" customHeight="false" outlineLevel="0" collapsed="false">
      <c r="A392" s="1" t="s">
        <v>18</v>
      </c>
      <c r="B392" s="1" t="s">
        <v>18</v>
      </c>
      <c r="C392" s="1" t="s">
        <v>442</v>
      </c>
      <c r="D392" s="1" t="n">
        <v>247</v>
      </c>
      <c r="E392" s="1" t="s">
        <v>457</v>
      </c>
      <c r="F392" s="1" t="n">
        <v>12</v>
      </c>
      <c r="G392" s="1" t="str">
        <f aca="false">F392&amp;"/"&amp;48</f>
        <v>12/48</v>
      </c>
      <c r="H392" s="1" t="n">
        <v>5200</v>
      </c>
      <c r="I392" s="1" t="n">
        <v>145</v>
      </c>
      <c r="J392" s="1" t="n">
        <v>90</v>
      </c>
      <c r="K392" s="1" t="s">
        <v>249</v>
      </c>
      <c r="L392" s="1" t="s">
        <v>444</v>
      </c>
      <c r="M392" s="1" t="n">
        <v>2022</v>
      </c>
      <c r="N392" s="1" t="n">
        <v>49.8403752089678</v>
      </c>
      <c r="O392" s="1" t="n">
        <v>-110.358550012673</v>
      </c>
      <c r="P392" s="1" t="s">
        <v>445</v>
      </c>
      <c r="Q392" s="1" t="s">
        <v>446</v>
      </c>
      <c r="R392" s="1" t="s">
        <v>254</v>
      </c>
    </row>
    <row r="393" customFormat="false" ht="15" hidden="false" customHeight="false" outlineLevel="0" collapsed="false">
      <c r="A393" s="1" t="s">
        <v>18</v>
      </c>
      <c r="B393" s="1" t="s">
        <v>18</v>
      </c>
      <c r="C393" s="1" t="s">
        <v>442</v>
      </c>
      <c r="D393" s="1" t="n">
        <v>247</v>
      </c>
      <c r="E393" s="1" t="s">
        <v>458</v>
      </c>
      <c r="F393" s="1" t="n">
        <v>13</v>
      </c>
      <c r="G393" s="1" t="str">
        <f aca="false">F393&amp;"/"&amp;48</f>
        <v>13/48</v>
      </c>
      <c r="H393" s="1" t="n">
        <v>5200</v>
      </c>
      <c r="I393" s="1" t="n">
        <v>145</v>
      </c>
      <c r="J393" s="1" t="n">
        <v>90</v>
      </c>
      <c r="K393" s="1" t="s">
        <v>249</v>
      </c>
      <c r="L393" s="1" t="s">
        <v>444</v>
      </c>
      <c r="M393" s="1" t="n">
        <v>2022</v>
      </c>
      <c r="N393" s="1" t="n">
        <v>49.8377545159484</v>
      </c>
      <c r="O393" s="1" t="n">
        <v>-110.351966275004</v>
      </c>
      <c r="P393" s="1" t="s">
        <v>445</v>
      </c>
      <c r="Q393" s="1" t="s">
        <v>446</v>
      </c>
      <c r="R393" s="1" t="s">
        <v>254</v>
      </c>
    </row>
    <row r="394" customFormat="false" ht="15" hidden="false" customHeight="false" outlineLevel="0" collapsed="false">
      <c r="A394" s="1" t="s">
        <v>18</v>
      </c>
      <c r="B394" s="1" t="s">
        <v>18</v>
      </c>
      <c r="C394" s="1" t="s">
        <v>442</v>
      </c>
      <c r="D394" s="1" t="n">
        <v>247</v>
      </c>
      <c r="E394" s="1" t="s">
        <v>459</v>
      </c>
      <c r="F394" s="1" t="n">
        <v>14</v>
      </c>
      <c r="G394" s="1" t="str">
        <f aca="false">F394&amp;"/"&amp;48</f>
        <v>14/48</v>
      </c>
      <c r="H394" s="1" t="n">
        <v>5200</v>
      </c>
      <c r="I394" s="1" t="n">
        <v>145</v>
      </c>
      <c r="J394" s="1" t="n">
        <v>90</v>
      </c>
      <c r="K394" s="1" t="s">
        <v>249</v>
      </c>
      <c r="L394" s="1" t="s">
        <v>444</v>
      </c>
      <c r="M394" s="1" t="n">
        <v>2022</v>
      </c>
      <c r="N394" s="1" t="n">
        <v>49.832292661823</v>
      </c>
      <c r="O394" s="1" t="n">
        <v>-110.351990488031</v>
      </c>
      <c r="P394" s="1" t="s">
        <v>445</v>
      </c>
      <c r="Q394" s="1" t="s">
        <v>446</v>
      </c>
      <c r="R394" s="1" t="s">
        <v>254</v>
      </c>
    </row>
    <row r="395" customFormat="false" ht="15" hidden="false" customHeight="false" outlineLevel="0" collapsed="false">
      <c r="A395" s="1" t="s">
        <v>18</v>
      </c>
      <c r="B395" s="1" t="s">
        <v>18</v>
      </c>
      <c r="C395" s="1" t="s">
        <v>442</v>
      </c>
      <c r="D395" s="1" t="n">
        <v>247</v>
      </c>
      <c r="E395" s="1" t="s">
        <v>460</v>
      </c>
      <c r="F395" s="1" t="n">
        <v>15</v>
      </c>
      <c r="G395" s="1" t="str">
        <f aca="false">F395&amp;"/"&amp;48</f>
        <v>15/48</v>
      </c>
      <c r="H395" s="1" t="n">
        <v>5200</v>
      </c>
      <c r="I395" s="1" t="n">
        <v>145</v>
      </c>
      <c r="J395" s="1" t="n">
        <v>90</v>
      </c>
      <c r="K395" s="1" t="s">
        <v>249</v>
      </c>
      <c r="L395" s="1" t="s">
        <v>444</v>
      </c>
      <c r="M395" s="1" t="n">
        <v>2022</v>
      </c>
      <c r="N395" s="1" t="n">
        <v>49.8316482533979</v>
      </c>
      <c r="O395" s="1" t="n">
        <v>-110.363428493714</v>
      </c>
      <c r="P395" s="1" t="s">
        <v>445</v>
      </c>
      <c r="Q395" s="1" t="s">
        <v>446</v>
      </c>
      <c r="R395" s="1" t="s">
        <v>254</v>
      </c>
    </row>
    <row r="396" customFormat="false" ht="15" hidden="false" customHeight="false" outlineLevel="0" collapsed="false">
      <c r="A396" s="1" t="s">
        <v>18</v>
      </c>
      <c r="B396" s="1" t="s">
        <v>18</v>
      </c>
      <c r="C396" s="1" t="s">
        <v>442</v>
      </c>
      <c r="D396" s="1" t="n">
        <v>247</v>
      </c>
      <c r="E396" s="1" t="s">
        <v>461</v>
      </c>
      <c r="F396" s="1" t="n">
        <v>16</v>
      </c>
      <c r="G396" s="1" t="str">
        <f aca="false">F396&amp;"/"&amp;48</f>
        <v>16/48</v>
      </c>
      <c r="H396" s="1" t="n">
        <v>5200</v>
      </c>
      <c r="I396" s="1" t="n">
        <v>145</v>
      </c>
      <c r="J396" s="1" t="n">
        <v>90</v>
      </c>
      <c r="K396" s="1" t="s">
        <v>249</v>
      </c>
      <c r="L396" s="1" t="s">
        <v>444</v>
      </c>
      <c r="M396" s="1" t="n">
        <v>2022</v>
      </c>
      <c r="N396" s="1" t="n">
        <v>49.8250516671516</v>
      </c>
      <c r="O396" s="1" t="n">
        <v>-110.373553841266</v>
      </c>
      <c r="P396" s="1" t="s">
        <v>445</v>
      </c>
      <c r="Q396" s="1" t="s">
        <v>446</v>
      </c>
      <c r="R396" s="1" t="s">
        <v>254</v>
      </c>
    </row>
    <row r="397" customFormat="false" ht="15" hidden="false" customHeight="false" outlineLevel="0" collapsed="false">
      <c r="A397" s="1" t="s">
        <v>18</v>
      </c>
      <c r="B397" s="1" t="s">
        <v>18</v>
      </c>
      <c r="C397" s="1" t="s">
        <v>442</v>
      </c>
      <c r="D397" s="1" t="n">
        <v>247</v>
      </c>
      <c r="E397" s="1" t="s">
        <v>462</v>
      </c>
      <c r="F397" s="1" t="n">
        <v>17</v>
      </c>
      <c r="G397" s="1" t="str">
        <f aca="false">F397&amp;"/"&amp;48</f>
        <v>17/48</v>
      </c>
      <c r="H397" s="1" t="n">
        <v>5200</v>
      </c>
      <c r="I397" s="1" t="n">
        <v>145</v>
      </c>
      <c r="J397" s="1" t="n">
        <v>90</v>
      </c>
      <c r="K397" s="1" t="s">
        <v>249</v>
      </c>
      <c r="L397" s="1" t="s">
        <v>444</v>
      </c>
      <c r="M397" s="1" t="n">
        <v>2022</v>
      </c>
      <c r="N397" s="1" t="n">
        <v>49.8238919621997</v>
      </c>
      <c r="O397" s="1" t="n">
        <v>-110.357552114884</v>
      </c>
      <c r="P397" s="1" t="s">
        <v>445</v>
      </c>
      <c r="Q397" s="1" t="s">
        <v>446</v>
      </c>
      <c r="R397" s="1" t="s">
        <v>254</v>
      </c>
    </row>
    <row r="398" customFormat="false" ht="15" hidden="false" customHeight="false" outlineLevel="0" collapsed="false">
      <c r="A398" s="1" t="s">
        <v>18</v>
      </c>
      <c r="B398" s="1" t="s">
        <v>18</v>
      </c>
      <c r="C398" s="1" t="s">
        <v>442</v>
      </c>
      <c r="D398" s="1" t="n">
        <v>247</v>
      </c>
      <c r="E398" s="1" t="s">
        <v>463</v>
      </c>
      <c r="F398" s="1" t="n">
        <v>18</v>
      </c>
      <c r="G398" s="1" t="str">
        <f aca="false">F398&amp;"/"&amp;48</f>
        <v>18/48</v>
      </c>
      <c r="H398" s="1" t="n">
        <v>5200</v>
      </c>
      <c r="I398" s="1" t="n">
        <v>145</v>
      </c>
      <c r="J398" s="1" t="n">
        <v>90</v>
      </c>
      <c r="K398" s="1" t="s">
        <v>249</v>
      </c>
      <c r="L398" s="1" t="s">
        <v>444</v>
      </c>
      <c r="M398" s="1" t="n">
        <v>2022</v>
      </c>
      <c r="N398" s="1" t="n">
        <v>49.8182748336223</v>
      </c>
      <c r="O398" s="1" t="n">
        <v>-110.359035329517</v>
      </c>
      <c r="P398" s="1" t="s">
        <v>445</v>
      </c>
      <c r="Q398" s="1" t="s">
        <v>446</v>
      </c>
      <c r="R398" s="1" t="s">
        <v>254</v>
      </c>
    </row>
    <row r="399" customFormat="false" ht="15" hidden="false" customHeight="false" outlineLevel="0" collapsed="false">
      <c r="A399" s="1" t="s">
        <v>18</v>
      </c>
      <c r="B399" s="1" t="s">
        <v>18</v>
      </c>
      <c r="C399" s="1" t="s">
        <v>442</v>
      </c>
      <c r="D399" s="1" t="n">
        <v>247</v>
      </c>
      <c r="E399" s="1" t="s">
        <v>464</v>
      </c>
      <c r="F399" s="1" t="n">
        <v>19</v>
      </c>
      <c r="G399" s="1" t="str">
        <f aca="false">F399&amp;"/"&amp;48</f>
        <v>19/48</v>
      </c>
      <c r="H399" s="1" t="n">
        <v>5200</v>
      </c>
      <c r="I399" s="1" t="n">
        <v>145</v>
      </c>
      <c r="J399" s="1" t="n">
        <v>90</v>
      </c>
      <c r="K399" s="1" t="s">
        <v>249</v>
      </c>
      <c r="L399" s="1" t="s">
        <v>444</v>
      </c>
      <c r="M399" s="1" t="n">
        <v>2022</v>
      </c>
      <c r="N399" s="1" t="n">
        <v>49.8188154764299</v>
      </c>
      <c r="O399" s="1" t="n">
        <v>-110.372521863926</v>
      </c>
      <c r="P399" s="1" t="s">
        <v>445</v>
      </c>
      <c r="Q399" s="1" t="s">
        <v>446</v>
      </c>
      <c r="R399" s="1" t="s">
        <v>254</v>
      </c>
    </row>
    <row r="400" customFormat="false" ht="15" hidden="false" customHeight="false" outlineLevel="0" collapsed="false">
      <c r="A400" s="1" t="s">
        <v>18</v>
      </c>
      <c r="B400" s="1" t="s">
        <v>18</v>
      </c>
      <c r="C400" s="1" t="s">
        <v>442</v>
      </c>
      <c r="D400" s="1" t="n">
        <v>247</v>
      </c>
      <c r="E400" s="1" t="s">
        <v>465</v>
      </c>
      <c r="F400" s="1" t="n">
        <v>20</v>
      </c>
      <c r="G400" s="1" t="str">
        <f aca="false">F400&amp;"/"&amp;48</f>
        <v>20/48</v>
      </c>
      <c r="H400" s="1" t="n">
        <v>5200</v>
      </c>
      <c r="I400" s="1" t="n">
        <v>145</v>
      </c>
      <c r="J400" s="1" t="n">
        <v>90</v>
      </c>
      <c r="K400" s="1" t="s">
        <v>249</v>
      </c>
      <c r="L400" s="1" t="s">
        <v>444</v>
      </c>
      <c r="M400" s="1" t="n">
        <v>2022</v>
      </c>
      <c r="N400" s="1" t="n">
        <v>49.810365052701</v>
      </c>
      <c r="O400" s="1" t="n">
        <v>-110.349256769417</v>
      </c>
      <c r="P400" s="1" t="s">
        <v>445</v>
      </c>
      <c r="Q400" s="1" t="s">
        <v>446</v>
      </c>
      <c r="R400" s="1" t="s">
        <v>254</v>
      </c>
    </row>
    <row r="401" customFormat="false" ht="15" hidden="false" customHeight="false" outlineLevel="0" collapsed="false">
      <c r="A401" s="1" t="s">
        <v>18</v>
      </c>
      <c r="B401" s="1" t="s">
        <v>18</v>
      </c>
      <c r="C401" s="1" t="s">
        <v>442</v>
      </c>
      <c r="D401" s="1" t="n">
        <v>247</v>
      </c>
      <c r="E401" s="1" t="s">
        <v>466</v>
      </c>
      <c r="F401" s="1" t="n">
        <v>21</v>
      </c>
      <c r="G401" s="1" t="str">
        <f aca="false">F401&amp;"/"&amp;48</f>
        <v>21/48</v>
      </c>
      <c r="H401" s="1" t="n">
        <v>5200</v>
      </c>
      <c r="I401" s="1" t="n">
        <v>145</v>
      </c>
      <c r="J401" s="1" t="n">
        <v>90</v>
      </c>
      <c r="K401" s="1" t="s">
        <v>249</v>
      </c>
      <c r="L401" s="1" t="s">
        <v>444</v>
      </c>
      <c r="M401" s="1" t="n">
        <v>2022</v>
      </c>
      <c r="N401" s="1" t="n">
        <v>49.8114708756235</v>
      </c>
      <c r="O401" s="1" t="n">
        <v>-110.358296188389</v>
      </c>
      <c r="P401" s="1" t="s">
        <v>445</v>
      </c>
      <c r="Q401" s="1" t="s">
        <v>446</v>
      </c>
      <c r="R401" s="1" t="s">
        <v>254</v>
      </c>
    </row>
    <row r="402" customFormat="false" ht="15" hidden="false" customHeight="false" outlineLevel="0" collapsed="false">
      <c r="A402" s="1" t="s">
        <v>18</v>
      </c>
      <c r="B402" s="1" t="s">
        <v>18</v>
      </c>
      <c r="C402" s="1" t="s">
        <v>442</v>
      </c>
      <c r="D402" s="1" t="n">
        <v>247</v>
      </c>
      <c r="E402" s="1" t="s">
        <v>467</v>
      </c>
      <c r="F402" s="1" t="n">
        <v>22</v>
      </c>
      <c r="G402" s="1" t="str">
        <f aca="false">F402&amp;"/"&amp;48</f>
        <v>22/48</v>
      </c>
      <c r="H402" s="1" t="n">
        <v>5200</v>
      </c>
      <c r="I402" s="1" t="n">
        <v>145</v>
      </c>
      <c r="J402" s="1" t="n">
        <v>90</v>
      </c>
      <c r="K402" s="1" t="s">
        <v>249</v>
      </c>
      <c r="L402" s="1" t="s">
        <v>444</v>
      </c>
      <c r="M402" s="1" t="n">
        <v>2022</v>
      </c>
      <c r="N402" s="1" t="n">
        <v>49.8084218683804</v>
      </c>
      <c r="O402" s="1" t="n">
        <v>-110.368876398987</v>
      </c>
      <c r="P402" s="1" t="s">
        <v>445</v>
      </c>
      <c r="Q402" s="1" t="s">
        <v>446</v>
      </c>
      <c r="R402" s="1" t="s">
        <v>254</v>
      </c>
    </row>
    <row r="403" customFormat="false" ht="15" hidden="false" customHeight="false" outlineLevel="0" collapsed="false">
      <c r="A403" s="1" t="s">
        <v>18</v>
      </c>
      <c r="B403" s="1" t="s">
        <v>18</v>
      </c>
      <c r="C403" s="1" t="s">
        <v>442</v>
      </c>
      <c r="D403" s="1" t="n">
        <v>247</v>
      </c>
      <c r="E403" s="1" t="s">
        <v>468</v>
      </c>
      <c r="F403" s="1" t="n">
        <v>23</v>
      </c>
      <c r="G403" s="1" t="str">
        <f aca="false">F403&amp;"/"&amp;48</f>
        <v>23/48</v>
      </c>
      <c r="H403" s="1" t="n">
        <v>5200</v>
      </c>
      <c r="I403" s="1" t="n">
        <v>145</v>
      </c>
      <c r="J403" s="1" t="n">
        <v>90</v>
      </c>
      <c r="K403" s="1" t="s">
        <v>249</v>
      </c>
      <c r="L403" s="1" t="s">
        <v>444</v>
      </c>
      <c r="M403" s="1" t="n">
        <v>2022</v>
      </c>
      <c r="N403" s="1" t="n">
        <v>49.8128514053964</v>
      </c>
      <c r="O403" s="1" t="n">
        <v>-110.373697885511</v>
      </c>
      <c r="P403" s="1" t="s">
        <v>445</v>
      </c>
      <c r="Q403" s="1" t="s">
        <v>446</v>
      </c>
      <c r="R403" s="1" t="s">
        <v>254</v>
      </c>
    </row>
    <row r="404" customFormat="false" ht="15" hidden="false" customHeight="false" outlineLevel="0" collapsed="false">
      <c r="A404" s="1" t="s">
        <v>18</v>
      </c>
      <c r="B404" s="1" t="s">
        <v>18</v>
      </c>
      <c r="C404" s="1" t="s">
        <v>442</v>
      </c>
      <c r="D404" s="1" t="n">
        <v>247</v>
      </c>
      <c r="E404" s="1" t="s">
        <v>469</v>
      </c>
      <c r="F404" s="1" t="n">
        <v>24</v>
      </c>
      <c r="G404" s="1" t="str">
        <f aca="false">F404&amp;"/"&amp;48</f>
        <v>24/48</v>
      </c>
      <c r="H404" s="1" t="n">
        <v>5200</v>
      </c>
      <c r="I404" s="1" t="n">
        <v>145</v>
      </c>
      <c r="J404" s="1" t="n">
        <v>90</v>
      </c>
      <c r="K404" s="1" t="s">
        <v>249</v>
      </c>
      <c r="L404" s="1" t="s">
        <v>444</v>
      </c>
      <c r="M404" s="1" t="n">
        <v>2022</v>
      </c>
      <c r="N404" s="1" t="n">
        <v>49.8177629059898</v>
      </c>
      <c r="O404" s="1" t="n">
        <v>-110.396369812997</v>
      </c>
      <c r="P404" s="1" t="s">
        <v>445</v>
      </c>
      <c r="Q404" s="1" t="s">
        <v>446</v>
      </c>
      <c r="R404" s="1" t="s">
        <v>254</v>
      </c>
    </row>
    <row r="405" customFormat="false" ht="15" hidden="false" customHeight="false" outlineLevel="0" collapsed="false">
      <c r="A405" s="1" t="s">
        <v>18</v>
      </c>
      <c r="B405" s="1" t="s">
        <v>18</v>
      </c>
      <c r="C405" s="1" t="s">
        <v>442</v>
      </c>
      <c r="D405" s="1" t="n">
        <v>247</v>
      </c>
      <c r="E405" s="1" t="s">
        <v>470</v>
      </c>
      <c r="F405" s="1" t="n">
        <v>25</v>
      </c>
      <c r="G405" s="1" t="str">
        <f aca="false">F405&amp;"/"&amp;48</f>
        <v>25/48</v>
      </c>
      <c r="H405" s="1" t="n">
        <v>5200</v>
      </c>
      <c r="I405" s="1" t="n">
        <v>145</v>
      </c>
      <c r="J405" s="1" t="n">
        <v>90</v>
      </c>
      <c r="K405" s="1" t="s">
        <v>249</v>
      </c>
      <c r="L405" s="1" t="s">
        <v>444</v>
      </c>
      <c r="M405" s="1" t="n">
        <v>2022</v>
      </c>
      <c r="N405" s="1" t="n">
        <v>49.8171995560388</v>
      </c>
      <c r="O405" s="1" t="n">
        <v>-110.385624074776</v>
      </c>
      <c r="P405" s="1" t="s">
        <v>445</v>
      </c>
      <c r="Q405" s="1" t="s">
        <v>446</v>
      </c>
      <c r="R405" s="1" t="s">
        <v>254</v>
      </c>
    </row>
    <row r="406" customFormat="false" ht="15" hidden="false" customHeight="false" outlineLevel="0" collapsed="false">
      <c r="A406" s="1" t="s">
        <v>18</v>
      </c>
      <c r="B406" s="1" t="s">
        <v>18</v>
      </c>
      <c r="C406" s="1" t="s">
        <v>442</v>
      </c>
      <c r="D406" s="1" t="n">
        <v>247</v>
      </c>
      <c r="E406" s="1" t="s">
        <v>471</v>
      </c>
      <c r="F406" s="1" t="n">
        <v>26</v>
      </c>
      <c r="G406" s="1" t="str">
        <f aca="false">F406&amp;"/"&amp;48</f>
        <v>26/48</v>
      </c>
      <c r="H406" s="1" t="n">
        <v>5200</v>
      </c>
      <c r="I406" s="1" t="n">
        <v>145</v>
      </c>
      <c r="J406" s="1" t="n">
        <v>90</v>
      </c>
      <c r="K406" s="1" t="s">
        <v>249</v>
      </c>
      <c r="L406" s="1" t="s">
        <v>444</v>
      </c>
      <c r="M406" s="1" t="n">
        <v>2022</v>
      </c>
      <c r="N406" s="1" t="n">
        <v>49.8119225769962</v>
      </c>
      <c r="O406" s="1" t="n">
        <v>-110.385547187273</v>
      </c>
      <c r="P406" s="1" t="s">
        <v>445</v>
      </c>
      <c r="Q406" s="1" t="s">
        <v>446</v>
      </c>
      <c r="R406" s="1" t="s">
        <v>254</v>
      </c>
    </row>
    <row r="407" customFormat="false" ht="15" hidden="false" customHeight="false" outlineLevel="0" collapsed="false">
      <c r="A407" s="1" t="s">
        <v>18</v>
      </c>
      <c r="B407" s="1" t="s">
        <v>18</v>
      </c>
      <c r="C407" s="1" t="s">
        <v>442</v>
      </c>
      <c r="D407" s="1" t="n">
        <v>247</v>
      </c>
      <c r="E407" s="1" t="s">
        <v>472</v>
      </c>
      <c r="F407" s="1" t="n">
        <v>27</v>
      </c>
      <c r="G407" s="1" t="str">
        <f aca="false">F407&amp;"/"&amp;48</f>
        <v>27/48</v>
      </c>
      <c r="H407" s="1" t="n">
        <v>5200</v>
      </c>
      <c r="I407" s="1" t="n">
        <v>145</v>
      </c>
      <c r="J407" s="1" t="n">
        <v>90</v>
      </c>
      <c r="K407" s="1" t="s">
        <v>249</v>
      </c>
      <c r="L407" s="1" t="s">
        <v>444</v>
      </c>
      <c r="M407" s="1" t="n">
        <v>2023</v>
      </c>
      <c r="N407" s="1" t="n">
        <v>49.8087649280494</v>
      </c>
      <c r="O407" s="1" t="n">
        <v>-110.3954152025</v>
      </c>
      <c r="P407" s="1" t="s">
        <v>445</v>
      </c>
      <c r="Q407" s="1" t="s">
        <v>446</v>
      </c>
      <c r="R407" s="1" t="s">
        <v>254</v>
      </c>
    </row>
    <row r="408" customFormat="false" ht="15" hidden="false" customHeight="false" outlineLevel="0" collapsed="false">
      <c r="A408" s="1" t="s">
        <v>18</v>
      </c>
      <c r="B408" s="1" t="s">
        <v>18</v>
      </c>
      <c r="C408" s="1" t="s">
        <v>442</v>
      </c>
      <c r="D408" s="1" t="n">
        <v>247</v>
      </c>
      <c r="E408" s="1" t="s">
        <v>473</v>
      </c>
      <c r="F408" s="1" t="n">
        <v>28</v>
      </c>
      <c r="G408" s="1" t="str">
        <f aca="false">F408&amp;"/"&amp;48</f>
        <v>28/48</v>
      </c>
      <c r="H408" s="1" t="n">
        <v>5200</v>
      </c>
      <c r="I408" s="1" t="n">
        <v>145</v>
      </c>
      <c r="J408" s="1" t="n">
        <v>90</v>
      </c>
      <c r="K408" s="1" t="s">
        <v>249</v>
      </c>
      <c r="L408" s="1" t="s">
        <v>444</v>
      </c>
      <c r="M408" s="1" t="n">
        <v>2022</v>
      </c>
      <c r="N408" s="1" t="n">
        <v>49.805861675692</v>
      </c>
      <c r="O408" s="1" t="n">
        <v>-110.385440812714</v>
      </c>
      <c r="P408" s="1" t="s">
        <v>445</v>
      </c>
      <c r="Q408" s="1" t="s">
        <v>446</v>
      </c>
      <c r="R408" s="1" t="s">
        <v>254</v>
      </c>
    </row>
    <row r="409" customFormat="false" ht="15" hidden="false" customHeight="false" outlineLevel="0" collapsed="false">
      <c r="A409" s="1" t="s">
        <v>18</v>
      </c>
      <c r="B409" s="1" t="s">
        <v>18</v>
      </c>
      <c r="C409" s="1" t="s">
        <v>442</v>
      </c>
      <c r="D409" s="1" t="n">
        <v>247</v>
      </c>
      <c r="E409" s="1" t="s">
        <v>474</v>
      </c>
      <c r="F409" s="1" t="n">
        <v>29</v>
      </c>
      <c r="G409" s="1" t="str">
        <f aca="false">F409&amp;"/"&amp;48</f>
        <v>29/48</v>
      </c>
      <c r="H409" s="1" t="n">
        <v>5200</v>
      </c>
      <c r="I409" s="1" t="n">
        <v>145</v>
      </c>
      <c r="J409" s="1" t="n">
        <v>90</v>
      </c>
      <c r="K409" s="1" t="s">
        <v>249</v>
      </c>
      <c r="L409" s="1" t="s">
        <v>444</v>
      </c>
      <c r="M409" s="1" t="n">
        <v>2022</v>
      </c>
      <c r="N409" s="1" t="n">
        <v>49.8012753380798</v>
      </c>
      <c r="O409" s="1" t="n">
        <v>-110.382687236581</v>
      </c>
      <c r="P409" s="1" t="s">
        <v>445</v>
      </c>
      <c r="Q409" s="1" t="s">
        <v>446</v>
      </c>
      <c r="R409" s="1" t="s">
        <v>254</v>
      </c>
    </row>
    <row r="410" customFormat="false" ht="15" hidden="false" customHeight="false" outlineLevel="0" collapsed="false">
      <c r="A410" s="1" t="s">
        <v>18</v>
      </c>
      <c r="B410" s="1" t="s">
        <v>18</v>
      </c>
      <c r="C410" s="1" t="s">
        <v>442</v>
      </c>
      <c r="D410" s="1" t="n">
        <v>247</v>
      </c>
      <c r="E410" s="1" t="s">
        <v>475</v>
      </c>
      <c r="F410" s="1" t="n">
        <v>30</v>
      </c>
      <c r="G410" s="1" t="str">
        <f aca="false">F410&amp;"/"&amp;48</f>
        <v>30/48</v>
      </c>
      <c r="H410" s="1" t="n">
        <v>5200</v>
      </c>
      <c r="I410" s="1" t="n">
        <v>145</v>
      </c>
      <c r="J410" s="1" t="n">
        <v>90</v>
      </c>
      <c r="K410" s="1" t="s">
        <v>249</v>
      </c>
      <c r="L410" s="1" t="s">
        <v>444</v>
      </c>
      <c r="M410" s="1" t="n">
        <v>2022</v>
      </c>
      <c r="N410" s="1" t="n">
        <v>49.8026650211859</v>
      </c>
      <c r="O410" s="1" t="n">
        <v>-110.370708529522</v>
      </c>
      <c r="P410" s="1" t="s">
        <v>445</v>
      </c>
      <c r="Q410" s="1" t="s">
        <v>446</v>
      </c>
      <c r="R410" s="1" t="s">
        <v>254</v>
      </c>
    </row>
    <row r="411" customFormat="false" ht="15" hidden="false" customHeight="false" outlineLevel="0" collapsed="false">
      <c r="A411" s="1" t="s">
        <v>18</v>
      </c>
      <c r="B411" s="1" t="s">
        <v>18</v>
      </c>
      <c r="C411" s="1" t="s">
        <v>442</v>
      </c>
      <c r="D411" s="1" t="n">
        <v>247</v>
      </c>
      <c r="E411" s="1" t="s">
        <v>476</v>
      </c>
      <c r="F411" s="1" t="n">
        <v>31</v>
      </c>
      <c r="G411" s="1" t="str">
        <f aca="false">F411&amp;"/"&amp;48</f>
        <v>31/48</v>
      </c>
      <c r="H411" s="1" t="n">
        <v>5200</v>
      </c>
      <c r="I411" s="1" t="n">
        <v>145</v>
      </c>
      <c r="J411" s="1" t="n">
        <v>90</v>
      </c>
      <c r="K411" s="1" t="s">
        <v>249</v>
      </c>
      <c r="L411" s="1" t="s">
        <v>444</v>
      </c>
      <c r="M411" s="1" t="n">
        <v>2022</v>
      </c>
      <c r="N411" s="1" t="n">
        <v>49.8017723931497</v>
      </c>
      <c r="O411" s="1" t="n">
        <v>-110.360943232664</v>
      </c>
      <c r="P411" s="1" t="s">
        <v>445</v>
      </c>
      <c r="Q411" s="1" t="s">
        <v>446</v>
      </c>
      <c r="R411" s="1" t="s">
        <v>254</v>
      </c>
    </row>
    <row r="412" customFormat="false" ht="15" hidden="false" customHeight="false" outlineLevel="0" collapsed="false">
      <c r="A412" s="1" t="s">
        <v>18</v>
      </c>
      <c r="B412" s="1" t="s">
        <v>18</v>
      </c>
      <c r="C412" s="1" t="s">
        <v>442</v>
      </c>
      <c r="D412" s="1" t="n">
        <v>247</v>
      </c>
      <c r="E412" s="1" t="s">
        <v>477</v>
      </c>
      <c r="F412" s="1" t="n">
        <v>32</v>
      </c>
      <c r="G412" s="1" t="str">
        <f aca="false">F412&amp;"/"&amp;48</f>
        <v>32/48</v>
      </c>
      <c r="H412" s="1" t="n">
        <v>5200</v>
      </c>
      <c r="I412" s="1" t="n">
        <v>145</v>
      </c>
      <c r="J412" s="1" t="n">
        <v>90</v>
      </c>
      <c r="K412" s="1" t="s">
        <v>249</v>
      </c>
      <c r="L412" s="1" t="s">
        <v>444</v>
      </c>
      <c r="M412" s="1" t="n">
        <v>2023</v>
      </c>
      <c r="N412" s="1" t="n">
        <v>49.7946606574316</v>
      </c>
      <c r="O412" s="1" t="n">
        <v>-110.391482030714</v>
      </c>
      <c r="P412" s="1" t="s">
        <v>445</v>
      </c>
      <c r="Q412" s="1" t="s">
        <v>446</v>
      </c>
      <c r="R412" s="1" t="s">
        <v>254</v>
      </c>
    </row>
    <row r="413" customFormat="false" ht="15" hidden="false" customHeight="false" outlineLevel="0" collapsed="false">
      <c r="A413" s="1" t="s">
        <v>18</v>
      </c>
      <c r="B413" s="1" t="s">
        <v>18</v>
      </c>
      <c r="C413" s="1" t="s">
        <v>442</v>
      </c>
      <c r="D413" s="1" t="n">
        <v>247</v>
      </c>
      <c r="E413" s="1" t="s">
        <v>478</v>
      </c>
      <c r="F413" s="1" t="n">
        <v>33</v>
      </c>
      <c r="G413" s="1" t="str">
        <f aca="false">F413&amp;"/"&amp;48</f>
        <v>33/48</v>
      </c>
      <c r="H413" s="1" t="n">
        <v>5200</v>
      </c>
      <c r="I413" s="1" t="n">
        <v>145</v>
      </c>
      <c r="J413" s="1" t="n">
        <v>90</v>
      </c>
      <c r="K413" s="1" t="s">
        <v>249</v>
      </c>
      <c r="L413" s="1" t="s">
        <v>444</v>
      </c>
      <c r="M413" s="1" t="n">
        <v>2023</v>
      </c>
      <c r="N413" s="1" t="n">
        <v>49.7950399881238</v>
      </c>
      <c r="O413" s="1" t="n">
        <v>-110.381889658714</v>
      </c>
      <c r="P413" s="1" t="s">
        <v>445</v>
      </c>
      <c r="Q413" s="1" t="s">
        <v>446</v>
      </c>
      <c r="R413" s="1" t="s">
        <v>254</v>
      </c>
    </row>
    <row r="414" customFormat="false" ht="15" hidden="false" customHeight="false" outlineLevel="0" collapsed="false">
      <c r="A414" s="1" t="s">
        <v>18</v>
      </c>
      <c r="B414" s="1" t="s">
        <v>18</v>
      </c>
      <c r="C414" s="1" t="s">
        <v>442</v>
      </c>
      <c r="D414" s="1" t="n">
        <v>247</v>
      </c>
      <c r="E414" s="1" t="s">
        <v>479</v>
      </c>
      <c r="F414" s="1" t="n">
        <v>34</v>
      </c>
      <c r="G414" s="1" t="str">
        <f aca="false">F414&amp;"/"&amp;48</f>
        <v>34/48</v>
      </c>
      <c r="H414" s="1" t="n">
        <v>5200</v>
      </c>
      <c r="I414" s="1" t="n">
        <v>145</v>
      </c>
      <c r="J414" s="1" t="n">
        <v>90</v>
      </c>
      <c r="K414" s="1" t="s">
        <v>249</v>
      </c>
      <c r="L414" s="1" t="s">
        <v>444</v>
      </c>
      <c r="M414" s="1" t="n">
        <v>2023</v>
      </c>
      <c r="N414" s="1" t="n">
        <v>49.7939722360959</v>
      </c>
      <c r="O414" s="1" t="n">
        <v>-110.374011053337</v>
      </c>
      <c r="P414" s="1" t="s">
        <v>445</v>
      </c>
      <c r="Q414" s="1" t="s">
        <v>446</v>
      </c>
      <c r="R414" s="1" t="s">
        <v>254</v>
      </c>
    </row>
    <row r="415" customFormat="false" ht="15" hidden="false" customHeight="false" outlineLevel="0" collapsed="false">
      <c r="A415" s="1" t="s">
        <v>18</v>
      </c>
      <c r="B415" s="1" t="s">
        <v>18</v>
      </c>
      <c r="C415" s="1" t="s">
        <v>442</v>
      </c>
      <c r="D415" s="1" t="n">
        <v>247</v>
      </c>
      <c r="E415" s="1" t="s">
        <v>480</v>
      </c>
      <c r="F415" s="1" t="n">
        <v>35</v>
      </c>
      <c r="G415" s="1" t="str">
        <f aca="false">F415&amp;"/"&amp;48</f>
        <v>35/48</v>
      </c>
      <c r="H415" s="1" t="n">
        <v>5200</v>
      </c>
      <c r="I415" s="1" t="n">
        <v>145</v>
      </c>
      <c r="J415" s="1" t="n">
        <v>90</v>
      </c>
      <c r="K415" s="1" t="s">
        <v>249</v>
      </c>
      <c r="L415" s="1" t="s">
        <v>444</v>
      </c>
      <c r="M415" s="1" t="n">
        <v>2023</v>
      </c>
      <c r="N415" s="1" t="n">
        <v>49.7911865733059</v>
      </c>
      <c r="O415" s="1" t="n">
        <v>-110.3691832526</v>
      </c>
      <c r="P415" s="1" t="s">
        <v>445</v>
      </c>
      <c r="Q415" s="1" t="s">
        <v>446</v>
      </c>
      <c r="R415" s="1" t="s">
        <v>254</v>
      </c>
    </row>
    <row r="416" customFormat="false" ht="15" hidden="false" customHeight="false" outlineLevel="0" collapsed="false">
      <c r="A416" s="1" t="s">
        <v>18</v>
      </c>
      <c r="B416" s="1" t="s">
        <v>18</v>
      </c>
      <c r="C416" s="1" t="s">
        <v>442</v>
      </c>
      <c r="D416" s="1" t="n">
        <v>247</v>
      </c>
      <c r="E416" s="1" t="s">
        <v>481</v>
      </c>
      <c r="F416" s="1" t="n">
        <v>36</v>
      </c>
      <c r="G416" s="1" t="str">
        <f aca="false">F416&amp;"/"&amp;48</f>
        <v>36/48</v>
      </c>
      <c r="H416" s="1" t="n">
        <v>5200</v>
      </c>
      <c r="I416" s="1" t="n">
        <v>145</v>
      </c>
      <c r="J416" s="1" t="n">
        <v>90</v>
      </c>
      <c r="K416" s="1" t="s">
        <v>249</v>
      </c>
      <c r="L416" s="1" t="s">
        <v>444</v>
      </c>
      <c r="M416" s="1" t="n">
        <v>2022</v>
      </c>
      <c r="N416" s="1" t="n">
        <v>49.8557293373223</v>
      </c>
      <c r="O416" s="1" t="n">
        <v>-110.427655026716</v>
      </c>
      <c r="P416" s="1" t="s">
        <v>445</v>
      </c>
      <c r="Q416" s="1" t="s">
        <v>446</v>
      </c>
      <c r="R416" s="1" t="s">
        <v>254</v>
      </c>
    </row>
    <row r="417" customFormat="false" ht="15" hidden="false" customHeight="false" outlineLevel="0" collapsed="false">
      <c r="A417" s="1" t="s">
        <v>18</v>
      </c>
      <c r="B417" s="1" t="s">
        <v>18</v>
      </c>
      <c r="C417" s="1" t="s">
        <v>442</v>
      </c>
      <c r="D417" s="1" t="n">
        <v>247</v>
      </c>
      <c r="E417" s="1" t="s">
        <v>482</v>
      </c>
      <c r="F417" s="1" t="n">
        <v>37</v>
      </c>
      <c r="G417" s="1" t="str">
        <f aca="false">F417&amp;"/"&amp;48</f>
        <v>37/48</v>
      </c>
      <c r="H417" s="1" t="n">
        <v>5200</v>
      </c>
      <c r="I417" s="1" t="n">
        <v>145</v>
      </c>
      <c r="J417" s="1" t="n">
        <v>90</v>
      </c>
      <c r="K417" s="1" t="s">
        <v>249</v>
      </c>
      <c r="L417" s="1" t="s">
        <v>444</v>
      </c>
      <c r="M417" s="1" t="n">
        <v>2022</v>
      </c>
      <c r="N417" s="1" t="n">
        <v>49.8532246562331</v>
      </c>
      <c r="O417" s="1" t="n">
        <v>-110.438992596497</v>
      </c>
      <c r="P417" s="1" t="s">
        <v>445</v>
      </c>
      <c r="Q417" s="1" t="s">
        <v>446</v>
      </c>
      <c r="R417" s="1" t="s">
        <v>254</v>
      </c>
    </row>
    <row r="418" customFormat="false" ht="15" hidden="false" customHeight="false" outlineLevel="0" collapsed="false">
      <c r="A418" s="1" t="s">
        <v>18</v>
      </c>
      <c r="B418" s="1" t="s">
        <v>18</v>
      </c>
      <c r="C418" s="1" t="s">
        <v>442</v>
      </c>
      <c r="D418" s="1" t="n">
        <v>247</v>
      </c>
      <c r="E418" s="1" t="s">
        <v>483</v>
      </c>
      <c r="F418" s="1" t="n">
        <v>38</v>
      </c>
      <c r="G418" s="1" t="str">
        <f aca="false">F418&amp;"/"&amp;48</f>
        <v>38/48</v>
      </c>
      <c r="H418" s="1" t="n">
        <v>5200</v>
      </c>
      <c r="I418" s="1" t="n">
        <v>145</v>
      </c>
      <c r="J418" s="1" t="n">
        <v>90</v>
      </c>
      <c r="K418" s="1" t="s">
        <v>249</v>
      </c>
      <c r="L418" s="1" t="s">
        <v>444</v>
      </c>
      <c r="M418" s="1" t="n">
        <v>2022</v>
      </c>
      <c r="N418" s="1" t="n">
        <v>49.8492387181641</v>
      </c>
      <c r="O418" s="1" t="n">
        <v>-110.448299579758</v>
      </c>
      <c r="P418" s="1" t="s">
        <v>445</v>
      </c>
      <c r="Q418" s="1" t="s">
        <v>446</v>
      </c>
      <c r="R418" s="1" t="s">
        <v>254</v>
      </c>
    </row>
    <row r="419" customFormat="false" ht="15" hidden="false" customHeight="false" outlineLevel="0" collapsed="false">
      <c r="A419" s="1" t="s">
        <v>18</v>
      </c>
      <c r="B419" s="1" t="s">
        <v>18</v>
      </c>
      <c r="C419" s="1" t="s">
        <v>442</v>
      </c>
      <c r="D419" s="1" t="n">
        <v>247</v>
      </c>
      <c r="E419" s="1" t="s">
        <v>484</v>
      </c>
      <c r="F419" s="1" t="n">
        <v>39</v>
      </c>
      <c r="G419" s="1" t="str">
        <f aca="false">F419&amp;"/"&amp;48</f>
        <v>39/48</v>
      </c>
      <c r="H419" s="1" t="n">
        <v>5200</v>
      </c>
      <c r="I419" s="1" t="n">
        <v>145</v>
      </c>
      <c r="J419" s="1" t="n">
        <v>90</v>
      </c>
      <c r="K419" s="1" t="s">
        <v>249</v>
      </c>
      <c r="L419" s="1" t="s">
        <v>444</v>
      </c>
      <c r="M419" s="1" t="n">
        <v>2022</v>
      </c>
      <c r="N419" s="1" t="n">
        <v>49.8472925560432</v>
      </c>
      <c r="O419" s="1" t="n">
        <v>-110.439210614106</v>
      </c>
      <c r="P419" s="1" t="s">
        <v>445</v>
      </c>
      <c r="Q419" s="1" t="s">
        <v>446</v>
      </c>
      <c r="R419" s="1" t="s">
        <v>254</v>
      </c>
    </row>
    <row r="420" customFormat="false" ht="15" hidden="false" customHeight="false" outlineLevel="0" collapsed="false">
      <c r="A420" s="1" t="s">
        <v>18</v>
      </c>
      <c r="B420" s="1" t="s">
        <v>18</v>
      </c>
      <c r="C420" s="1" t="s">
        <v>442</v>
      </c>
      <c r="D420" s="1" t="n">
        <v>247</v>
      </c>
      <c r="E420" s="1" t="s">
        <v>485</v>
      </c>
      <c r="F420" s="1" t="n">
        <v>40</v>
      </c>
      <c r="G420" s="1" t="str">
        <f aca="false">F420&amp;"/"&amp;48</f>
        <v>40/48</v>
      </c>
      <c r="H420" s="1" t="n">
        <v>5200</v>
      </c>
      <c r="I420" s="1" t="n">
        <v>145</v>
      </c>
      <c r="J420" s="1" t="n">
        <v>90</v>
      </c>
      <c r="K420" s="1" t="s">
        <v>249</v>
      </c>
      <c r="L420" s="1" t="s">
        <v>444</v>
      </c>
      <c r="M420" s="1" t="n">
        <v>2022</v>
      </c>
      <c r="N420" s="1" t="n">
        <v>49.8484703438762</v>
      </c>
      <c r="O420" s="1" t="n">
        <v>-110.42939740359</v>
      </c>
      <c r="P420" s="1" t="s">
        <v>445</v>
      </c>
      <c r="Q420" s="1" t="s">
        <v>446</v>
      </c>
      <c r="R420" s="1" t="s">
        <v>254</v>
      </c>
    </row>
    <row r="421" customFormat="false" ht="15" hidden="false" customHeight="false" outlineLevel="0" collapsed="false">
      <c r="A421" s="1" t="s">
        <v>18</v>
      </c>
      <c r="B421" s="1" t="s">
        <v>18</v>
      </c>
      <c r="C421" s="1" t="s">
        <v>442</v>
      </c>
      <c r="D421" s="1" t="n">
        <v>247</v>
      </c>
      <c r="E421" s="1" t="s">
        <v>486</v>
      </c>
      <c r="F421" s="1" t="n">
        <v>41</v>
      </c>
      <c r="G421" s="1" t="str">
        <f aca="false">F421&amp;"/"&amp;48</f>
        <v>41/48</v>
      </c>
      <c r="H421" s="1" t="n">
        <v>5200</v>
      </c>
      <c r="I421" s="1" t="n">
        <v>145</v>
      </c>
      <c r="J421" s="1" t="n">
        <v>90</v>
      </c>
      <c r="K421" s="1" t="s">
        <v>249</v>
      </c>
      <c r="L421" s="1" t="s">
        <v>444</v>
      </c>
      <c r="M421" s="1" t="n">
        <v>2023</v>
      </c>
      <c r="N421" s="1" t="n">
        <v>49.8418719901422</v>
      </c>
      <c r="O421" s="1" t="n">
        <v>-110.441025298878</v>
      </c>
      <c r="P421" s="1" t="s">
        <v>445</v>
      </c>
      <c r="Q421" s="1" t="s">
        <v>446</v>
      </c>
      <c r="R421" s="1" t="s">
        <v>254</v>
      </c>
    </row>
    <row r="422" customFormat="false" ht="15" hidden="false" customHeight="false" outlineLevel="0" collapsed="false">
      <c r="A422" s="1" t="s">
        <v>18</v>
      </c>
      <c r="B422" s="1" t="s">
        <v>18</v>
      </c>
      <c r="C422" s="1" t="s">
        <v>442</v>
      </c>
      <c r="D422" s="1" t="n">
        <v>247</v>
      </c>
      <c r="E422" s="1" t="s">
        <v>487</v>
      </c>
      <c r="F422" s="1" t="n">
        <v>42</v>
      </c>
      <c r="G422" s="1" t="str">
        <f aca="false">F422&amp;"/"&amp;48</f>
        <v>42/48</v>
      </c>
      <c r="H422" s="1" t="n">
        <v>5200</v>
      </c>
      <c r="I422" s="1" t="n">
        <v>145</v>
      </c>
      <c r="J422" s="1" t="n">
        <v>90</v>
      </c>
      <c r="K422" s="1" t="s">
        <v>249</v>
      </c>
      <c r="L422" s="1" t="s">
        <v>444</v>
      </c>
      <c r="M422" s="1" t="n">
        <v>2023</v>
      </c>
      <c r="N422" s="1" t="n">
        <v>49.8422745594987</v>
      </c>
      <c r="O422" s="1" t="n">
        <v>-110.430356055712</v>
      </c>
      <c r="P422" s="1" t="s">
        <v>445</v>
      </c>
      <c r="Q422" s="1" t="s">
        <v>446</v>
      </c>
      <c r="R422" s="1" t="s">
        <v>254</v>
      </c>
    </row>
    <row r="423" customFormat="false" ht="15" hidden="false" customHeight="false" outlineLevel="0" collapsed="false">
      <c r="A423" s="1" t="s">
        <v>18</v>
      </c>
      <c r="B423" s="1" t="s">
        <v>18</v>
      </c>
      <c r="C423" s="1" t="s">
        <v>442</v>
      </c>
      <c r="D423" s="1" t="n">
        <v>247</v>
      </c>
      <c r="E423" s="1" t="s">
        <v>488</v>
      </c>
      <c r="F423" s="1" t="n">
        <v>43</v>
      </c>
      <c r="G423" s="1" t="str">
        <f aca="false">F423&amp;"/"&amp;48</f>
        <v>43/48</v>
      </c>
      <c r="H423" s="1" t="n">
        <v>5200</v>
      </c>
      <c r="I423" s="1" t="n">
        <v>145</v>
      </c>
      <c r="J423" s="1" t="n">
        <v>90</v>
      </c>
      <c r="K423" s="1" t="s">
        <v>249</v>
      </c>
      <c r="L423" s="1" t="s">
        <v>444</v>
      </c>
      <c r="M423" s="1" t="n">
        <v>2022</v>
      </c>
      <c r="N423" s="1" t="n">
        <v>49.8422998943369</v>
      </c>
      <c r="O423" s="1" t="n">
        <v>-110.407160980419</v>
      </c>
      <c r="P423" s="1" t="s">
        <v>445</v>
      </c>
      <c r="Q423" s="1" t="s">
        <v>446</v>
      </c>
      <c r="R423" s="1" t="s">
        <v>254</v>
      </c>
    </row>
    <row r="424" customFormat="false" ht="15" hidden="false" customHeight="false" outlineLevel="0" collapsed="false">
      <c r="A424" s="1" t="s">
        <v>18</v>
      </c>
      <c r="B424" s="1" t="s">
        <v>18</v>
      </c>
      <c r="C424" s="1" t="s">
        <v>442</v>
      </c>
      <c r="D424" s="1" t="n">
        <v>247</v>
      </c>
      <c r="E424" s="1" t="s">
        <v>489</v>
      </c>
      <c r="F424" s="1" t="n">
        <v>44</v>
      </c>
      <c r="G424" s="1" t="str">
        <f aca="false">F424&amp;"/"&amp;48</f>
        <v>44/48</v>
      </c>
      <c r="H424" s="1" t="n">
        <v>5200</v>
      </c>
      <c r="I424" s="1" t="n">
        <v>145</v>
      </c>
      <c r="J424" s="1" t="n">
        <v>90</v>
      </c>
      <c r="K424" s="1" t="s">
        <v>249</v>
      </c>
      <c r="L424" s="1" t="s">
        <v>444</v>
      </c>
      <c r="M424" s="1" t="n">
        <v>2023</v>
      </c>
      <c r="N424" s="1" t="n">
        <v>49.8328667910117</v>
      </c>
      <c r="O424" s="1" t="n">
        <v>-110.446845386032</v>
      </c>
      <c r="P424" s="1" t="s">
        <v>445</v>
      </c>
      <c r="Q424" s="1" t="s">
        <v>446</v>
      </c>
      <c r="R424" s="1" t="s">
        <v>254</v>
      </c>
    </row>
    <row r="425" customFormat="false" ht="15" hidden="false" customHeight="false" outlineLevel="0" collapsed="false">
      <c r="A425" s="1" t="s">
        <v>18</v>
      </c>
      <c r="B425" s="1" t="s">
        <v>18</v>
      </c>
      <c r="C425" s="1" t="s">
        <v>442</v>
      </c>
      <c r="D425" s="1" t="n">
        <v>247</v>
      </c>
      <c r="E425" s="1" t="s">
        <v>490</v>
      </c>
      <c r="F425" s="1" t="n">
        <v>45</v>
      </c>
      <c r="G425" s="1" t="str">
        <f aca="false">F425&amp;"/"&amp;48</f>
        <v>45/48</v>
      </c>
      <c r="H425" s="1" t="n">
        <v>5200</v>
      </c>
      <c r="I425" s="1" t="n">
        <v>145</v>
      </c>
      <c r="J425" s="1" t="n">
        <v>90</v>
      </c>
      <c r="K425" s="1" t="s">
        <v>249</v>
      </c>
      <c r="L425" s="1" t="s">
        <v>444</v>
      </c>
      <c r="M425" s="1" t="n">
        <v>2023</v>
      </c>
      <c r="N425" s="1" t="n">
        <v>49.830542059227</v>
      </c>
      <c r="O425" s="1" t="n">
        <v>-110.436978251594</v>
      </c>
      <c r="P425" s="1" t="s">
        <v>445</v>
      </c>
      <c r="Q425" s="1" t="s">
        <v>446</v>
      </c>
      <c r="R425" s="1" t="s">
        <v>254</v>
      </c>
    </row>
    <row r="426" customFormat="false" ht="15" hidden="false" customHeight="false" outlineLevel="0" collapsed="false">
      <c r="A426" s="1" t="s">
        <v>18</v>
      </c>
      <c r="B426" s="1" t="s">
        <v>18</v>
      </c>
      <c r="C426" s="1" t="s">
        <v>442</v>
      </c>
      <c r="D426" s="1" t="n">
        <v>247</v>
      </c>
      <c r="E426" s="1" t="s">
        <v>491</v>
      </c>
      <c r="F426" s="1" t="n">
        <v>46</v>
      </c>
      <c r="G426" s="1" t="str">
        <f aca="false">F426&amp;"/"&amp;48</f>
        <v>46/48</v>
      </c>
      <c r="H426" s="1" t="n">
        <v>5200</v>
      </c>
      <c r="I426" s="1" t="n">
        <v>145</v>
      </c>
      <c r="J426" s="1" t="n">
        <v>90</v>
      </c>
      <c r="K426" s="1" t="s">
        <v>249</v>
      </c>
      <c r="L426" s="1" t="s">
        <v>444</v>
      </c>
      <c r="M426" s="1" t="n">
        <v>2022</v>
      </c>
      <c r="N426" s="1" t="n">
        <v>49.8349429003935</v>
      </c>
      <c r="O426" s="1" t="n">
        <v>-110.421147146717</v>
      </c>
      <c r="P426" s="1" t="s">
        <v>445</v>
      </c>
      <c r="Q426" s="1" t="s">
        <v>446</v>
      </c>
      <c r="R426" s="1" t="s">
        <v>254</v>
      </c>
    </row>
    <row r="427" customFormat="false" ht="15" hidden="false" customHeight="false" outlineLevel="0" collapsed="false">
      <c r="A427" s="1" t="s">
        <v>18</v>
      </c>
      <c r="B427" s="1" t="s">
        <v>18</v>
      </c>
      <c r="C427" s="1" t="s">
        <v>442</v>
      </c>
      <c r="D427" s="1" t="n">
        <v>247</v>
      </c>
      <c r="E427" s="1" t="s">
        <v>492</v>
      </c>
      <c r="F427" s="1" t="n">
        <v>47</v>
      </c>
      <c r="G427" s="1" t="str">
        <f aca="false">F427&amp;"/"&amp;48</f>
        <v>47/48</v>
      </c>
      <c r="H427" s="1" t="n">
        <v>5200</v>
      </c>
      <c r="I427" s="1" t="n">
        <v>145</v>
      </c>
      <c r="J427" s="1" t="n">
        <v>90</v>
      </c>
      <c r="K427" s="1" t="s">
        <v>249</v>
      </c>
      <c r="L427" s="1" t="s">
        <v>444</v>
      </c>
      <c r="M427" s="1" t="n">
        <v>2022</v>
      </c>
      <c r="N427" s="1" t="n">
        <v>49.8580110417109</v>
      </c>
      <c r="O427" s="1" t="n">
        <v>-110.441142895824</v>
      </c>
      <c r="P427" s="1" t="s">
        <v>445</v>
      </c>
      <c r="Q427" s="1" t="s">
        <v>446</v>
      </c>
      <c r="R427" s="1" t="s">
        <v>254</v>
      </c>
    </row>
    <row r="428" customFormat="false" ht="15" hidden="false" customHeight="false" outlineLevel="0" collapsed="false">
      <c r="A428" s="1" t="s">
        <v>18</v>
      </c>
      <c r="B428" s="1" t="s">
        <v>18</v>
      </c>
      <c r="C428" s="1" t="s">
        <v>442</v>
      </c>
      <c r="D428" s="1" t="n">
        <v>247</v>
      </c>
      <c r="E428" s="1" t="s">
        <v>493</v>
      </c>
      <c r="F428" s="1" t="n">
        <v>48</v>
      </c>
      <c r="G428" s="1" t="str">
        <f aca="false">F428&amp;"/"&amp;48</f>
        <v>48/48</v>
      </c>
      <c r="H428" s="1" t="n">
        <v>5200</v>
      </c>
      <c r="I428" s="1" t="n">
        <v>145</v>
      </c>
      <c r="J428" s="1" t="n">
        <v>90</v>
      </c>
      <c r="K428" s="1" t="s">
        <v>249</v>
      </c>
      <c r="L428" s="1" t="s">
        <v>444</v>
      </c>
      <c r="M428" s="1" t="n">
        <v>2022</v>
      </c>
      <c r="N428" s="1" t="n">
        <v>49.8539969248889</v>
      </c>
      <c r="O428" s="1" t="n">
        <v>-110.353335419892</v>
      </c>
      <c r="P428" s="1" t="s">
        <v>445</v>
      </c>
      <c r="Q428" s="1" t="s">
        <v>446</v>
      </c>
      <c r="R428" s="1" t="s">
        <v>254</v>
      </c>
    </row>
    <row r="429" customFormat="false" ht="15" hidden="false" customHeight="false" outlineLevel="0" collapsed="false">
      <c r="A429" s="1" t="s">
        <v>18</v>
      </c>
      <c r="B429" s="1" t="s">
        <v>18</v>
      </c>
      <c r="C429" s="1" t="s">
        <v>494</v>
      </c>
      <c r="D429" s="1" t="n">
        <v>228</v>
      </c>
      <c r="E429" s="1" t="s">
        <v>495</v>
      </c>
      <c r="F429" s="1" t="n">
        <v>1</v>
      </c>
      <c r="G429" s="1" t="str">
        <f aca="false">F429&amp;"/"&amp;45</f>
        <v>1/45</v>
      </c>
      <c r="H429" s="1" t="n">
        <v>5000</v>
      </c>
      <c r="I429" s="1" t="n">
        <v>145</v>
      </c>
      <c r="J429" s="1" t="n">
        <v>107.5</v>
      </c>
      <c r="K429" s="1" t="s">
        <v>249</v>
      </c>
      <c r="L429" s="1" t="s">
        <v>444</v>
      </c>
      <c r="M429" s="1" t="n">
        <v>2022</v>
      </c>
      <c r="N429" s="1" t="n">
        <v>49.755033</v>
      </c>
      <c r="O429" s="1" t="n">
        <v>-111.327236</v>
      </c>
      <c r="P429" s="1" t="s">
        <v>496</v>
      </c>
      <c r="Q429" s="1" t="s">
        <v>497</v>
      </c>
      <c r="R429" s="1" t="s">
        <v>24</v>
      </c>
    </row>
    <row r="430" customFormat="false" ht="15" hidden="false" customHeight="false" outlineLevel="0" collapsed="false">
      <c r="A430" s="1" t="s">
        <v>18</v>
      </c>
      <c r="B430" s="1" t="s">
        <v>18</v>
      </c>
      <c r="C430" s="1" t="s">
        <v>494</v>
      </c>
      <c r="D430" s="1" t="n">
        <v>228</v>
      </c>
      <c r="E430" s="1" t="s">
        <v>498</v>
      </c>
      <c r="F430" s="1" t="n">
        <v>2</v>
      </c>
      <c r="G430" s="1" t="str">
        <f aca="false">F430&amp;"/"&amp;45</f>
        <v>2/45</v>
      </c>
      <c r="H430" s="1" t="n">
        <v>5000</v>
      </c>
      <c r="I430" s="1" t="n">
        <v>145</v>
      </c>
      <c r="J430" s="1" t="n">
        <v>107.5</v>
      </c>
      <c r="K430" s="1" t="s">
        <v>249</v>
      </c>
      <c r="L430" s="1" t="s">
        <v>444</v>
      </c>
      <c r="M430" s="1" t="n">
        <v>2022</v>
      </c>
      <c r="N430" s="1" t="n">
        <v>49.751706</v>
      </c>
      <c r="O430" s="1" t="n">
        <v>-111.33363</v>
      </c>
      <c r="P430" s="1" t="s">
        <v>496</v>
      </c>
      <c r="Q430" s="1" t="s">
        <v>497</v>
      </c>
      <c r="R430" s="1" t="s">
        <v>24</v>
      </c>
    </row>
    <row r="431" customFormat="false" ht="15" hidden="false" customHeight="false" outlineLevel="0" collapsed="false">
      <c r="A431" s="1" t="s">
        <v>18</v>
      </c>
      <c r="B431" s="1" t="s">
        <v>18</v>
      </c>
      <c r="C431" s="1" t="s">
        <v>494</v>
      </c>
      <c r="D431" s="1" t="n">
        <v>228</v>
      </c>
      <c r="E431" s="1" t="s">
        <v>499</v>
      </c>
      <c r="F431" s="1" t="n">
        <v>3</v>
      </c>
      <c r="G431" s="1" t="str">
        <f aca="false">F431&amp;"/"&amp;45</f>
        <v>3/45</v>
      </c>
      <c r="H431" s="1" t="n">
        <v>5000</v>
      </c>
      <c r="I431" s="1" t="n">
        <v>145</v>
      </c>
      <c r="J431" s="1" t="n">
        <v>107.5</v>
      </c>
      <c r="K431" s="1" t="s">
        <v>249</v>
      </c>
      <c r="L431" s="1" t="s">
        <v>444</v>
      </c>
      <c r="M431" s="1" t="n">
        <v>2022</v>
      </c>
      <c r="N431" s="1" t="n">
        <v>49.732848</v>
      </c>
      <c r="O431" s="1" t="n">
        <v>-111.332729</v>
      </c>
      <c r="P431" s="1" t="s">
        <v>496</v>
      </c>
      <c r="Q431" s="1" t="s">
        <v>497</v>
      </c>
      <c r="R431" s="1" t="s">
        <v>24</v>
      </c>
    </row>
    <row r="432" customFormat="false" ht="15" hidden="false" customHeight="false" outlineLevel="0" collapsed="false">
      <c r="A432" s="1" t="s">
        <v>18</v>
      </c>
      <c r="B432" s="1" t="s">
        <v>18</v>
      </c>
      <c r="C432" s="1" t="s">
        <v>494</v>
      </c>
      <c r="D432" s="1" t="n">
        <v>228</v>
      </c>
      <c r="E432" s="1" t="s">
        <v>500</v>
      </c>
      <c r="F432" s="1" t="n">
        <v>4</v>
      </c>
      <c r="G432" s="1" t="str">
        <f aca="false">F432&amp;"/"&amp;45</f>
        <v>4/45</v>
      </c>
      <c r="H432" s="1" t="n">
        <v>5000</v>
      </c>
      <c r="I432" s="1" t="n">
        <v>145</v>
      </c>
      <c r="J432" s="1" t="n">
        <v>107.5</v>
      </c>
      <c r="K432" s="1" t="s">
        <v>249</v>
      </c>
      <c r="L432" s="1" t="s">
        <v>444</v>
      </c>
      <c r="M432" s="1" t="n">
        <v>2022</v>
      </c>
      <c r="N432" s="1" t="n">
        <v>49.723638</v>
      </c>
      <c r="O432" s="1" t="n">
        <v>-111.333244</v>
      </c>
      <c r="P432" s="1" t="s">
        <v>496</v>
      </c>
      <c r="Q432" s="1" t="s">
        <v>497</v>
      </c>
      <c r="R432" s="1" t="s">
        <v>24</v>
      </c>
    </row>
    <row r="433" customFormat="false" ht="15" hidden="false" customHeight="false" outlineLevel="0" collapsed="false">
      <c r="A433" s="1" t="s">
        <v>18</v>
      </c>
      <c r="B433" s="1" t="s">
        <v>18</v>
      </c>
      <c r="C433" s="1" t="s">
        <v>494</v>
      </c>
      <c r="D433" s="1" t="n">
        <v>228</v>
      </c>
      <c r="E433" s="1" t="s">
        <v>501</v>
      </c>
      <c r="F433" s="1" t="n">
        <v>5</v>
      </c>
      <c r="G433" s="1" t="str">
        <f aca="false">F433&amp;"/"&amp;45</f>
        <v>5/45</v>
      </c>
      <c r="H433" s="1" t="n">
        <v>5000</v>
      </c>
      <c r="I433" s="1" t="n">
        <v>145</v>
      </c>
      <c r="J433" s="1" t="n">
        <v>107.5</v>
      </c>
      <c r="K433" s="1" t="s">
        <v>249</v>
      </c>
      <c r="L433" s="1" t="s">
        <v>444</v>
      </c>
      <c r="M433" s="1" t="n">
        <v>2022</v>
      </c>
      <c r="N433" s="1" t="n">
        <v>49.71992</v>
      </c>
      <c r="O433" s="1" t="n">
        <v>-111.319855</v>
      </c>
      <c r="P433" s="1" t="s">
        <v>496</v>
      </c>
      <c r="Q433" s="1" t="s">
        <v>497</v>
      </c>
      <c r="R433" s="1" t="s">
        <v>24</v>
      </c>
    </row>
    <row r="434" customFormat="false" ht="15" hidden="false" customHeight="false" outlineLevel="0" collapsed="false">
      <c r="A434" s="1" t="s">
        <v>18</v>
      </c>
      <c r="B434" s="1" t="s">
        <v>18</v>
      </c>
      <c r="C434" s="1" t="s">
        <v>494</v>
      </c>
      <c r="D434" s="1" t="n">
        <v>228</v>
      </c>
      <c r="E434" s="1" t="s">
        <v>502</v>
      </c>
      <c r="F434" s="1" t="n">
        <v>6</v>
      </c>
      <c r="G434" s="1" t="str">
        <f aca="false">F434&amp;"/"&amp;45</f>
        <v>6/45</v>
      </c>
      <c r="H434" s="1" t="n">
        <v>5000</v>
      </c>
      <c r="I434" s="1" t="n">
        <v>145</v>
      </c>
      <c r="J434" s="1" t="n">
        <v>107.5</v>
      </c>
      <c r="K434" s="1" t="s">
        <v>249</v>
      </c>
      <c r="L434" s="1" t="s">
        <v>444</v>
      </c>
      <c r="M434" s="1" t="n">
        <v>2022</v>
      </c>
      <c r="N434" s="1" t="n">
        <v>49.715369</v>
      </c>
      <c r="O434" s="1" t="n">
        <v>-111.31994</v>
      </c>
      <c r="P434" s="1" t="s">
        <v>496</v>
      </c>
      <c r="Q434" s="1" t="s">
        <v>497</v>
      </c>
      <c r="R434" s="1" t="s">
        <v>24</v>
      </c>
    </row>
    <row r="435" customFormat="false" ht="15" hidden="false" customHeight="false" outlineLevel="0" collapsed="false">
      <c r="A435" s="1" t="s">
        <v>18</v>
      </c>
      <c r="B435" s="1" t="s">
        <v>18</v>
      </c>
      <c r="C435" s="1" t="s">
        <v>494</v>
      </c>
      <c r="D435" s="1" t="n">
        <v>228</v>
      </c>
      <c r="E435" s="1" t="s">
        <v>503</v>
      </c>
      <c r="F435" s="1" t="n">
        <v>7</v>
      </c>
      <c r="G435" s="1" t="str">
        <f aca="false">F435&amp;"/"&amp;45</f>
        <v>7/45</v>
      </c>
      <c r="H435" s="1" t="n">
        <v>5000</v>
      </c>
      <c r="I435" s="1" t="n">
        <v>145</v>
      </c>
      <c r="J435" s="1" t="n">
        <v>107.5</v>
      </c>
      <c r="K435" s="1" t="s">
        <v>249</v>
      </c>
      <c r="L435" s="1" t="s">
        <v>444</v>
      </c>
      <c r="M435" s="1" t="n">
        <v>2022</v>
      </c>
      <c r="N435" s="1" t="n">
        <v>49.707988</v>
      </c>
      <c r="O435" s="1" t="n">
        <v>-111.30595</v>
      </c>
      <c r="P435" s="1" t="s">
        <v>496</v>
      </c>
      <c r="Q435" s="1" t="s">
        <v>497</v>
      </c>
      <c r="R435" s="1" t="s">
        <v>24</v>
      </c>
    </row>
    <row r="436" customFormat="false" ht="15" hidden="false" customHeight="false" outlineLevel="0" collapsed="false">
      <c r="A436" s="1" t="s">
        <v>18</v>
      </c>
      <c r="B436" s="1" t="s">
        <v>18</v>
      </c>
      <c r="C436" s="1" t="s">
        <v>494</v>
      </c>
      <c r="D436" s="1" t="n">
        <v>228</v>
      </c>
      <c r="E436" s="1" t="s">
        <v>504</v>
      </c>
      <c r="F436" s="1" t="n">
        <v>8</v>
      </c>
      <c r="G436" s="1" t="str">
        <f aca="false">F436&amp;"/"&amp;45</f>
        <v>8/45</v>
      </c>
      <c r="H436" s="1" t="n">
        <v>5000</v>
      </c>
      <c r="I436" s="1" t="n">
        <v>145</v>
      </c>
      <c r="J436" s="1" t="n">
        <v>107.5</v>
      </c>
      <c r="K436" s="1" t="s">
        <v>249</v>
      </c>
      <c r="L436" s="1" t="s">
        <v>444</v>
      </c>
      <c r="M436" s="1" t="n">
        <v>2022</v>
      </c>
      <c r="N436" s="1" t="n">
        <v>49.703991</v>
      </c>
      <c r="O436" s="1" t="n">
        <v>-111.285351</v>
      </c>
      <c r="P436" s="1" t="s">
        <v>496</v>
      </c>
      <c r="Q436" s="1" t="s">
        <v>497</v>
      </c>
      <c r="R436" s="1" t="s">
        <v>24</v>
      </c>
    </row>
    <row r="437" customFormat="false" ht="15" hidden="false" customHeight="false" outlineLevel="0" collapsed="false">
      <c r="A437" s="1" t="s">
        <v>18</v>
      </c>
      <c r="B437" s="1" t="s">
        <v>18</v>
      </c>
      <c r="C437" s="1" t="s">
        <v>494</v>
      </c>
      <c r="D437" s="1" t="n">
        <v>228</v>
      </c>
      <c r="E437" s="1" t="s">
        <v>505</v>
      </c>
      <c r="F437" s="1" t="n">
        <v>9</v>
      </c>
      <c r="G437" s="1" t="str">
        <f aca="false">F437&amp;"/"&amp;45</f>
        <v>9/45</v>
      </c>
      <c r="H437" s="1" t="n">
        <v>5000</v>
      </c>
      <c r="I437" s="1" t="n">
        <v>145</v>
      </c>
      <c r="J437" s="1" t="n">
        <v>107.5</v>
      </c>
      <c r="K437" s="1" t="s">
        <v>249</v>
      </c>
      <c r="L437" s="1" t="s">
        <v>444</v>
      </c>
      <c r="M437" s="1" t="n">
        <v>2022</v>
      </c>
      <c r="N437" s="1" t="n">
        <v>49.70499</v>
      </c>
      <c r="O437" s="1" t="n">
        <v>-111.272219</v>
      </c>
      <c r="P437" s="1" t="s">
        <v>496</v>
      </c>
      <c r="Q437" s="1" t="s">
        <v>497</v>
      </c>
      <c r="R437" s="1" t="s">
        <v>24</v>
      </c>
    </row>
    <row r="438" customFormat="false" ht="15" hidden="false" customHeight="false" outlineLevel="0" collapsed="false">
      <c r="A438" s="1" t="s">
        <v>18</v>
      </c>
      <c r="B438" s="1" t="s">
        <v>18</v>
      </c>
      <c r="C438" s="1" t="s">
        <v>494</v>
      </c>
      <c r="D438" s="1" t="n">
        <v>228</v>
      </c>
      <c r="E438" s="1" t="s">
        <v>506</v>
      </c>
      <c r="F438" s="1" t="n">
        <v>10</v>
      </c>
      <c r="G438" s="1" t="str">
        <f aca="false">F438&amp;"/"&amp;45</f>
        <v>10/45</v>
      </c>
      <c r="H438" s="1" t="n">
        <v>5000</v>
      </c>
      <c r="I438" s="1" t="n">
        <v>145</v>
      </c>
      <c r="J438" s="1" t="n">
        <v>107.5</v>
      </c>
      <c r="K438" s="1" t="s">
        <v>249</v>
      </c>
      <c r="L438" s="1" t="s">
        <v>444</v>
      </c>
      <c r="M438" s="1" t="n">
        <v>2022</v>
      </c>
      <c r="N438" s="1" t="n">
        <v>49.702992</v>
      </c>
      <c r="O438" s="1" t="n">
        <v>-111.204412</v>
      </c>
      <c r="P438" s="1" t="s">
        <v>496</v>
      </c>
      <c r="Q438" s="1" t="s">
        <v>497</v>
      </c>
      <c r="R438" s="1" t="s">
        <v>24</v>
      </c>
    </row>
    <row r="439" customFormat="false" ht="15" hidden="false" customHeight="false" outlineLevel="0" collapsed="false">
      <c r="A439" s="1" t="s">
        <v>18</v>
      </c>
      <c r="B439" s="1" t="s">
        <v>18</v>
      </c>
      <c r="C439" s="1" t="s">
        <v>494</v>
      </c>
      <c r="D439" s="1" t="n">
        <v>228</v>
      </c>
      <c r="E439" s="1" t="s">
        <v>507</v>
      </c>
      <c r="F439" s="1" t="n">
        <v>11</v>
      </c>
      <c r="G439" s="1" t="str">
        <f aca="false">F439&amp;"/"&amp;45</f>
        <v>11/45</v>
      </c>
      <c r="H439" s="1" t="n">
        <v>5000</v>
      </c>
      <c r="I439" s="1" t="n">
        <v>145</v>
      </c>
      <c r="J439" s="1" t="n">
        <v>107.5</v>
      </c>
      <c r="K439" s="1" t="s">
        <v>249</v>
      </c>
      <c r="L439" s="1" t="s">
        <v>444</v>
      </c>
      <c r="M439" s="1" t="n">
        <v>2022</v>
      </c>
      <c r="N439" s="1" t="n">
        <v>49.709098</v>
      </c>
      <c r="O439" s="1" t="n">
        <v>-111.188619</v>
      </c>
      <c r="P439" s="1" t="s">
        <v>496</v>
      </c>
      <c r="Q439" s="1" t="s">
        <v>497</v>
      </c>
      <c r="R439" s="1" t="s">
        <v>24</v>
      </c>
    </row>
    <row r="440" customFormat="false" ht="15" hidden="false" customHeight="false" outlineLevel="0" collapsed="false">
      <c r="A440" s="1" t="s">
        <v>18</v>
      </c>
      <c r="B440" s="1" t="s">
        <v>18</v>
      </c>
      <c r="C440" s="1" t="s">
        <v>494</v>
      </c>
      <c r="D440" s="1" t="n">
        <v>228</v>
      </c>
      <c r="E440" s="1" t="s">
        <v>508</v>
      </c>
      <c r="F440" s="1" t="n">
        <v>12</v>
      </c>
      <c r="G440" s="1" t="str">
        <f aca="false">F440&amp;"/"&amp;45</f>
        <v>12/45</v>
      </c>
      <c r="H440" s="1" t="n">
        <v>5000</v>
      </c>
      <c r="I440" s="1" t="n">
        <v>145</v>
      </c>
      <c r="J440" s="1" t="n">
        <v>107.5</v>
      </c>
      <c r="K440" s="1" t="s">
        <v>249</v>
      </c>
      <c r="L440" s="1" t="s">
        <v>444</v>
      </c>
      <c r="M440" s="1" t="n">
        <v>2022</v>
      </c>
      <c r="N440" s="1" t="n">
        <v>49.729963</v>
      </c>
      <c r="O440" s="1" t="n">
        <v>-111.206386</v>
      </c>
      <c r="P440" s="1" t="s">
        <v>496</v>
      </c>
      <c r="Q440" s="1" t="s">
        <v>497</v>
      </c>
      <c r="R440" s="1" t="s">
        <v>24</v>
      </c>
    </row>
    <row r="441" customFormat="false" ht="15" hidden="false" customHeight="false" outlineLevel="0" collapsed="false">
      <c r="A441" s="1" t="s">
        <v>18</v>
      </c>
      <c r="B441" s="1" t="s">
        <v>18</v>
      </c>
      <c r="C441" s="1" t="s">
        <v>494</v>
      </c>
      <c r="D441" s="1" t="n">
        <v>228</v>
      </c>
      <c r="E441" s="1" t="s">
        <v>509</v>
      </c>
      <c r="F441" s="1" t="n">
        <v>13</v>
      </c>
      <c r="G441" s="1" t="str">
        <f aca="false">F441&amp;"/"&amp;45</f>
        <v>13/45</v>
      </c>
      <c r="H441" s="1" t="n">
        <v>5000</v>
      </c>
      <c r="I441" s="1" t="n">
        <v>145</v>
      </c>
      <c r="J441" s="1" t="n">
        <v>107.5</v>
      </c>
      <c r="K441" s="1" t="s">
        <v>249</v>
      </c>
      <c r="L441" s="1" t="s">
        <v>444</v>
      </c>
      <c r="M441" s="1" t="n">
        <v>2022</v>
      </c>
      <c r="N441" s="1" t="n">
        <v>49.725857</v>
      </c>
      <c r="O441" s="1" t="n">
        <v>-111.186045</v>
      </c>
      <c r="P441" s="1" t="s">
        <v>496</v>
      </c>
      <c r="Q441" s="1" t="s">
        <v>497</v>
      </c>
      <c r="R441" s="1" t="s">
        <v>24</v>
      </c>
    </row>
    <row r="442" customFormat="false" ht="15" hidden="false" customHeight="false" outlineLevel="0" collapsed="false">
      <c r="A442" s="1" t="s">
        <v>18</v>
      </c>
      <c r="B442" s="1" t="s">
        <v>18</v>
      </c>
      <c r="C442" s="1" t="s">
        <v>494</v>
      </c>
      <c r="D442" s="1" t="n">
        <v>228</v>
      </c>
      <c r="E442" s="1" t="s">
        <v>510</v>
      </c>
      <c r="F442" s="1" t="n">
        <v>14</v>
      </c>
      <c r="G442" s="1" t="str">
        <f aca="false">F442&amp;"/"&amp;45</f>
        <v>14/45</v>
      </c>
      <c r="H442" s="1" t="n">
        <v>5000</v>
      </c>
      <c r="I442" s="1" t="n">
        <v>145</v>
      </c>
      <c r="J442" s="1" t="n">
        <v>107.5</v>
      </c>
      <c r="K442" s="1" t="s">
        <v>249</v>
      </c>
      <c r="L442" s="1" t="s">
        <v>444</v>
      </c>
      <c r="M442" s="1" t="n">
        <v>2022</v>
      </c>
      <c r="N442" s="1" t="n">
        <v>49.717645</v>
      </c>
      <c r="O442" s="1" t="n">
        <v>-111.185787</v>
      </c>
      <c r="P442" s="1" t="s">
        <v>496</v>
      </c>
      <c r="Q442" s="1" t="s">
        <v>497</v>
      </c>
      <c r="R442" s="1" t="s">
        <v>24</v>
      </c>
    </row>
    <row r="443" customFormat="false" ht="15" hidden="false" customHeight="false" outlineLevel="0" collapsed="false">
      <c r="A443" s="1" t="s">
        <v>18</v>
      </c>
      <c r="B443" s="1" t="s">
        <v>18</v>
      </c>
      <c r="C443" s="1" t="s">
        <v>494</v>
      </c>
      <c r="D443" s="1" t="n">
        <v>228</v>
      </c>
      <c r="E443" s="1" t="s">
        <v>511</v>
      </c>
      <c r="F443" s="1" t="n">
        <v>15</v>
      </c>
      <c r="G443" s="1" t="str">
        <f aca="false">F443&amp;"/"&amp;45</f>
        <v>15/45</v>
      </c>
      <c r="H443" s="1" t="n">
        <v>5000</v>
      </c>
      <c r="I443" s="1" t="n">
        <v>145</v>
      </c>
      <c r="J443" s="1" t="n">
        <v>107.5</v>
      </c>
      <c r="K443" s="1" t="s">
        <v>249</v>
      </c>
      <c r="L443" s="1" t="s">
        <v>444</v>
      </c>
      <c r="M443" s="1" t="n">
        <v>2022</v>
      </c>
      <c r="N443" s="1" t="n">
        <v>49.711207</v>
      </c>
      <c r="O443" s="1" t="n">
        <v>-111.163299</v>
      </c>
      <c r="P443" s="1" t="s">
        <v>496</v>
      </c>
      <c r="Q443" s="1" t="s">
        <v>497</v>
      </c>
      <c r="R443" s="1" t="s">
        <v>24</v>
      </c>
    </row>
    <row r="444" customFormat="false" ht="15" hidden="false" customHeight="false" outlineLevel="0" collapsed="false">
      <c r="A444" s="1" t="s">
        <v>18</v>
      </c>
      <c r="B444" s="1" t="s">
        <v>18</v>
      </c>
      <c r="C444" s="1" t="s">
        <v>494</v>
      </c>
      <c r="D444" s="1" t="n">
        <v>228</v>
      </c>
      <c r="E444" s="1" t="s">
        <v>512</v>
      </c>
      <c r="F444" s="1" t="n">
        <v>16</v>
      </c>
      <c r="G444" s="1" t="str">
        <f aca="false">F444&amp;"/"&amp;45</f>
        <v>16/45</v>
      </c>
      <c r="H444" s="1" t="n">
        <v>5000</v>
      </c>
      <c r="I444" s="1" t="n">
        <v>145</v>
      </c>
      <c r="J444" s="1" t="n">
        <v>107.5</v>
      </c>
      <c r="K444" s="1" t="s">
        <v>249</v>
      </c>
      <c r="L444" s="1" t="s">
        <v>444</v>
      </c>
      <c r="M444" s="1" t="n">
        <v>2022</v>
      </c>
      <c r="N444" s="1" t="n">
        <v>49.710374</v>
      </c>
      <c r="O444" s="1" t="n">
        <v>-111.147077</v>
      </c>
      <c r="P444" s="1" t="s">
        <v>496</v>
      </c>
      <c r="Q444" s="1" t="s">
        <v>497</v>
      </c>
      <c r="R444" s="1" t="s">
        <v>24</v>
      </c>
    </row>
    <row r="445" customFormat="false" ht="15" hidden="false" customHeight="false" outlineLevel="0" collapsed="false">
      <c r="A445" s="1" t="s">
        <v>18</v>
      </c>
      <c r="B445" s="1" t="s">
        <v>18</v>
      </c>
      <c r="C445" s="1" t="s">
        <v>494</v>
      </c>
      <c r="D445" s="1" t="n">
        <v>228</v>
      </c>
      <c r="E445" s="1" t="s">
        <v>513</v>
      </c>
      <c r="F445" s="1" t="n">
        <v>17</v>
      </c>
      <c r="G445" s="1" t="str">
        <f aca="false">F445&amp;"/"&amp;45</f>
        <v>17/45</v>
      </c>
      <c r="H445" s="1" t="n">
        <v>5000</v>
      </c>
      <c r="I445" s="1" t="n">
        <v>145</v>
      </c>
      <c r="J445" s="1" t="n">
        <v>107.5</v>
      </c>
      <c r="K445" s="1" t="s">
        <v>249</v>
      </c>
      <c r="L445" s="1" t="s">
        <v>444</v>
      </c>
      <c r="M445" s="1" t="n">
        <v>2022</v>
      </c>
      <c r="N445" s="1" t="n">
        <v>49.716091</v>
      </c>
      <c r="O445" s="1" t="n">
        <v>-111.143215</v>
      </c>
      <c r="P445" s="1" t="s">
        <v>496</v>
      </c>
      <c r="Q445" s="1" t="s">
        <v>497</v>
      </c>
      <c r="R445" s="1" t="s">
        <v>24</v>
      </c>
    </row>
    <row r="446" customFormat="false" ht="15" hidden="false" customHeight="false" outlineLevel="0" collapsed="false">
      <c r="A446" s="1" t="s">
        <v>18</v>
      </c>
      <c r="B446" s="1" t="s">
        <v>18</v>
      </c>
      <c r="C446" s="1" t="s">
        <v>494</v>
      </c>
      <c r="D446" s="1" t="n">
        <v>228</v>
      </c>
      <c r="E446" s="1" t="s">
        <v>514</v>
      </c>
      <c r="F446" s="1" t="n">
        <v>18</v>
      </c>
      <c r="G446" s="1" t="str">
        <f aca="false">F446&amp;"/"&amp;45</f>
        <v>18/45</v>
      </c>
      <c r="H446" s="1" t="n">
        <v>5000</v>
      </c>
      <c r="I446" s="1" t="n">
        <v>145</v>
      </c>
      <c r="J446" s="1" t="n">
        <v>107.5</v>
      </c>
      <c r="K446" s="1" t="s">
        <v>249</v>
      </c>
      <c r="L446" s="1" t="s">
        <v>444</v>
      </c>
      <c r="M446" s="1" t="n">
        <v>2022</v>
      </c>
      <c r="N446" s="1" t="n">
        <v>49.703492</v>
      </c>
      <c r="O446" s="1" t="n">
        <v>-111.12356</v>
      </c>
      <c r="P446" s="1" t="s">
        <v>496</v>
      </c>
      <c r="Q446" s="1" t="s">
        <v>497</v>
      </c>
      <c r="R446" s="1" t="s">
        <v>24</v>
      </c>
    </row>
    <row r="447" customFormat="false" ht="15" hidden="false" customHeight="false" outlineLevel="0" collapsed="false">
      <c r="A447" s="1" t="s">
        <v>18</v>
      </c>
      <c r="B447" s="1" t="s">
        <v>18</v>
      </c>
      <c r="C447" s="1" t="s">
        <v>494</v>
      </c>
      <c r="D447" s="1" t="n">
        <v>228</v>
      </c>
      <c r="E447" s="1" t="s">
        <v>515</v>
      </c>
      <c r="F447" s="1" t="n">
        <v>19</v>
      </c>
      <c r="G447" s="1" t="str">
        <f aca="false">F447&amp;"/"&amp;45</f>
        <v>19/45</v>
      </c>
      <c r="H447" s="1" t="n">
        <v>5000</v>
      </c>
      <c r="I447" s="1" t="n">
        <v>145</v>
      </c>
      <c r="J447" s="1" t="n">
        <v>107.5</v>
      </c>
      <c r="K447" s="1" t="s">
        <v>249</v>
      </c>
      <c r="L447" s="1" t="s">
        <v>444</v>
      </c>
      <c r="M447" s="1" t="n">
        <v>2022</v>
      </c>
      <c r="N447" s="1" t="n">
        <v>49.696053</v>
      </c>
      <c r="O447" s="1" t="n">
        <v>-111.130255</v>
      </c>
      <c r="P447" s="1" t="s">
        <v>496</v>
      </c>
      <c r="Q447" s="1" t="s">
        <v>497</v>
      </c>
      <c r="R447" s="1" t="s">
        <v>24</v>
      </c>
    </row>
    <row r="448" customFormat="false" ht="15" hidden="false" customHeight="false" outlineLevel="0" collapsed="false">
      <c r="A448" s="1" t="s">
        <v>18</v>
      </c>
      <c r="B448" s="1" t="s">
        <v>18</v>
      </c>
      <c r="C448" s="1" t="s">
        <v>494</v>
      </c>
      <c r="D448" s="1" t="n">
        <v>228</v>
      </c>
      <c r="E448" s="1" t="s">
        <v>516</v>
      </c>
      <c r="F448" s="1" t="n">
        <v>20</v>
      </c>
      <c r="G448" s="1" t="str">
        <f aca="false">F448&amp;"/"&amp;45</f>
        <v>20/45</v>
      </c>
      <c r="H448" s="1" t="n">
        <v>5000</v>
      </c>
      <c r="I448" s="1" t="n">
        <v>145</v>
      </c>
      <c r="J448" s="1" t="n">
        <v>107.5</v>
      </c>
      <c r="K448" s="1" t="s">
        <v>249</v>
      </c>
      <c r="L448" s="1" t="s">
        <v>444</v>
      </c>
      <c r="M448" s="1" t="n">
        <v>2022</v>
      </c>
      <c r="N448" s="1" t="n">
        <v>49.693776</v>
      </c>
      <c r="O448" s="1" t="n">
        <v>-111.14991</v>
      </c>
      <c r="P448" s="1" t="s">
        <v>496</v>
      </c>
      <c r="Q448" s="1" t="s">
        <v>497</v>
      </c>
      <c r="R448" s="1" t="s">
        <v>24</v>
      </c>
    </row>
    <row r="449" customFormat="false" ht="15" hidden="false" customHeight="false" outlineLevel="0" collapsed="false">
      <c r="A449" s="1" t="s">
        <v>18</v>
      </c>
      <c r="B449" s="1" t="s">
        <v>18</v>
      </c>
      <c r="C449" s="1" t="s">
        <v>494</v>
      </c>
      <c r="D449" s="1" t="n">
        <v>228</v>
      </c>
      <c r="E449" s="1" t="s">
        <v>517</v>
      </c>
      <c r="F449" s="1" t="n">
        <v>21</v>
      </c>
      <c r="G449" s="1" t="str">
        <f aca="false">F449&amp;"/"&amp;45</f>
        <v>21/45</v>
      </c>
      <c r="H449" s="1" t="n">
        <v>5000</v>
      </c>
      <c r="I449" s="1" t="n">
        <v>145</v>
      </c>
      <c r="J449" s="1" t="n">
        <v>107.5</v>
      </c>
      <c r="K449" s="1" t="s">
        <v>249</v>
      </c>
      <c r="L449" s="1" t="s">
        <v>444</v>
      </c>
      <c r="M449" s="1" t="n">
        <v>2022</v>
      </c>
      <c r="N449" s="1" t="n">
        <v>49.686169</v>
      </c>
      <c r="O449" s="1" t="n">
        <v>-111.149652</v>
      </c>
      <c r="P449" s="1" t="s">
        <v>496</v>
      </c>
      <c r="Q449" s="1" t="s">
        <v>497</v>
      </c>
      <c r="R449" s="1" t="s">
        <v>24</v>
      </c>
    </row>
    <row r="450" customFormat="false" ht="15" hidden="false" customHeight="false" outlineLevel="0" collapsed="false">
      <c r="A450" s="1" t="s">
        <v>18</v>
      </c>
      <c r="B450" s="1" t="s">
        <v>18</v>
      </c>
      <c r="C450" s="1" t="s">
        <v>494</v>
      </c>
      <c r="D450" s="1" t="n">
        <v>228</v>
      </c>
      <c r="E450" s="1" t="s">
        <v>518</v>
      </c>
      <c r="F450" s="1" t="n">
        <v>22</v>
      </c>
      <c r="G450" s="1" t="str">
        <f aca="false">F450&amp;"/"&amp;45</f>
        <v>22/45</v>
      </c>
      <c r="H450" s="1" t="n">
        <v>5000</v>
      </c>
      <c r="I450" s="1" t="n">
        <v>145</v>
      </c>
      <c r="J450" s="1" t="n">
        <v>107.5</v>
      </c>
      <c r="K450" s="1" t="s">
        <v>249</v>
      </c>
      <c r="L450" s="1" t="s">
        <v>444</v>
      </c>
      <c r="M450" s="1" t="n">
        <v>2022</v>
      </c>
      <c r="N450" s="1" t="n">
        <v>49.709375</v>
      </c>
      <c r="O450" s="1" t="n">
        <v>-111.071546</v>
      </c>
      <c r="P450" s="1" t="s">
        <v>496</v>
      </c>
      <c r="Q450" s="1" t="s">
        <v>497</v>
      </c>
      <c r="R450" s="1" t="s">
        <v>254</v>
      </c>
    </row>
    <row r="451" customFormat="false" ht="15" hidden="false" customHeight="false" outlineLevel="0" collapsed="false">
      <c r="A451" s="1" t="s">
        <v>18</v>
      </c>
      <c r="B451" s="1" t="s">
        <v>18</v>
      </c>
      <c r="C451" s="1" t="s">
        <v>494</v>
      </c>
      <c r="D451" s="1" t="n">
        <v>228</v>
      </c>
      <c r="E451" s="1" t="s">
        <v>519</v>
      </c>
      <c r="F451" s="1" t="n">
        <v>23</v>
      </c>
      <c r="G451" s="1" t="str">
        <f aca="false">F451&amp;"/"&amp;45</f>
        <v>23/45</v>
      </c>
      <c r="H451" s="1" t="n">
        <v>5000</v>
      </c>
      <c r="I451" s="1" t="n">
        <v>145</v>
      </c>
      <c r="J451" s="1" t="n">
        <v>107.5</v>
      </c>
      <c r="K451" s="1" t="s">
        <v>249</v>
      </c>
      <c r="L451" s="1" t="s">
        <v>444</v>
      </c>
      <c r="M451" s="1" t="n">
        <v>2022</v>
      </c>
      <c r="N451" s="1" t="n">
        <v>49.711318</v>
      </c>
      <c r="O451" s="1" t="n">
        <v>-111.078842</v>
      </c>
      <c r="P451" s="1" t="s">
        <v>496</v>
      </c>
      <c r="Q451" s="1" t="s">
        <v>497</v>
      </c>
      <c r="R451" s="1" t="s">
        <v>254</v>
      </c>
    </row>
    <row r="452" customFormat="false" ht="15" hidden="false" customHeight="false" outlineLevel="0" collapsed="false">
      <c r="A452" s="1" t="s">
        <v>18</v>
      </c>
      <c r="B452" s="1" t="s">
        <v>18</v>
      </c>
      <c r="C452" s="1" t="s">
        <v>494</v>
      </c>
      <c r="D452" s="1" t="n">
        <v>228</v>
      </c>
      <c r="E452" s="1" t="s">
        <v>520</v>
      </c>
      <c r="F452" s="1" t="n">
        <v>24</v>
      </c>
      <c r="G452" s="1" t="str">
        <f aca="false">F452&amp;"/"&amp;45</f>
        <v>24/45</v>
      </c>
      <c r="H452" s="1" t="n">
        <v>5000</v>
      </c>
      <c r="I452" s="1" t="n">
        <v>145</v>
      </c>
      <c r="J452" s="1" t="n">
        <v>107.5</v>
      </c>
      <c r="K452" s="1" t="s">
        <v>249</v>
      </c>
      <c r="L452" s="1" t="s">
        <v>444</v>
      </c>
      <c r="M452" s="1" t="n">
        <v>2022</v>
      </c>
      <c r="N452" s="1" t="n">
        <v>49.718422</v>
      </c>
      <c r="O452" s="1" t="n">
        <v>-111.069229</v>
      </c>
      <c r="P452" s="1" t="s">
        <v>496</v>
      </c>
      <c r="Q452" s="1" t="s">
        <v>497</v>
      </c>
      <c r="R452" s="1" t="s">
        <v>254</v>
      </c>
    </row>
    <row r="453" customFormat="false" ht="15" hidden="false" customHeight="false" outlineLevel="0" collapsed="false">
      <c r="A453" s="1" t="s">
        <v>18</v>
      </c>
      <c r="B453" s="1" t="s">
        <v>18</v>
      </c>
      <c r="C453" s="1" t="s">
        <v>494</v>
      </c>
      <c r="D453" s="1" t="n">
        <v>228</v>
      </c>
      <c r="E453" s="1" t="s">
        <v>521</v>
      </c>
      <c r="F453" s="1" t="n">
        <v>25</v>
      </c>
      <c r="G453" s="1" t="str">
        <f aca="false">F453&amp;"/"&amp;45</f>
        <v>25/45</v>
      </c>
      <c r="H453" s="1" t="n">
        <v>5000</v>
      </c>
      <c r="I453" s="1" t="n">
        <v>145</v>
      </c>
      <c r="J453" s="1" t="n">
        <v>107.5</v>
      </c>
      <c r="K453" s="1" t="s">
        <v>249</v>
      </c>
      <c r="L453" s="1" t="s">
        <v>444</v>
      </c>
      <c r="M453" s="1" t="n">
        <v>2022</v>
      </c>
      <c r="N453" s="1" t="n">
        <v>49.723416</v>
      </c>
      <c r="O453" s="1" t="n">
        <v>-111.097296</v>
      </c>
      <c r="P453" s="1" t="s">
        <v>496</v>
      </c>
      <c r="Q453" s="1" t="s">
        <v>497</v>
      </c>
      <c r="R453" s="1" t="s">
        <v>24</v>
      </c>
    </row>
    <row r="454" customFormat="false" ht="15" hidden="false" customHeight="false" outlineLevel="0" collapsed="false">
      <c r="A454" s="1" t="s">
        <v>18</v>
      </c>
      <c r="B454" s="1" t="s">
        <v>18</v>
      </c>
      <c r="C454" s="1" t="s">
        <v>494</v>
      </c>
      <c r="D454" s="1" t="n">
        <v>228</v>
      </c>
      <c r="E454" s="1" t="s">
        <v>522</v>
      </c>
      <c r="F454" s="1" t="n">
        <v>26</v>
      </c>
      <c r="G454" s="1" t="str">
        <f aca="false">F454&amp;"/"&amp;45</f>
        <v>26/45</v>
      </c>
      <c r="H454" s="1" t="n">
        <v>5000</v>
      </c>
      <c r="I454" s="1" t="n">
        <v>145</v>
      </c>
      <c r="J454" s="1" t="n">
        <v>107.5</v>
      </c>
      <c r="K454" s="1" t="s">
        <v>249</v>
      </c>
      <c r="L454" s="1" t="s">
        <v>444</v>
      </c>
      <c r="M454" s="1" t="n">
        <v>2022</v>
      </c>
      <c r="N454" s="1" t="n">
        <v>49.731072</v>
      </c>
      <c r="O454" s="1" t="n">
        <v>-111.091717</v>
      </c>
      <c r="P454" s="1" t="s">
        <v>496</v>
      </c>
      <c r="Q454" s="1" t="s">
        <v>497</v>
      </c>
      <c r="R454" s="1" t="s">
        <v>24</v>
      </c>
    </row>
    <row r="455" customFormat="false" ht="15" hidden="false" customHeight="false" outlineLevel="0" collapsed="false">
      <c r="A455" s="1" t="s">
        <v>18</v>
      </c>
      <c r="B455" s="1" t="s">
        <v>18</v>
      </c>
      <c r="C455" s="1" t="s">
        <v>494</v>
      </c>
      <c r="D455" s="1" t="n">
        <v>228</v>
      </c>
      <c r="E455" s="1" t="s">
        <v>523</v>
      </c>
      <c r="F455" s="1" t="n">
        <v>27</v>
      </c>
      <c r="G455" s="1" t="str">
        <f aca="false">F455&amp;"/"&amp;45</f>
        <v>27/45</v>
      </c>
      <c r="H455" s="1" t="n">
        <v>5000</v>
      </c>
      <c r="I455" s="1" t="n">
        <v>145</v>
      </c>
      <c r="J455" s="1" t="n">
        <v>107.5</v>
      </c>
      <c r="K455" s="1" t="s">
        <v>249</v>
      </c>
      <c r="L455" s="1" t="s">
        <v>444</v>
      </c>
      <c r="M455" s="1" t="n">
        <v>2022</v>
      </c>
      <c r="N455" s="1" t="n">
        <v>49.737674</v>
      </c>
      <c r="O455" s="1" t="n">
        <v>-111.092232</v>
      </c>
      <c r="P455" s="1" t="s">
        <v>496</v>
      </c>
      <c r="Q455" s="1" t="s">
        <v>497</v>
      </c>
      <c r="R455" s="1" t="s">
        <v>24</v>
      </c>
    </row>
    <row r="456" customFormat="false" ht="15" hidden="false" customHeight="false" outlineLevel="0" collapsed="false">
      <c r="A456" s="1" t="s">
        <v>18</v>
      </c>
      <c r="B456" s="1" t="s">
        <v>18</v>
      </c>
      <c r="C456" s="1" t="s">
        <v>494</v>
      </c>
      <c r="D456" s="1" t="n">
        <v>228</v>
      </c>
      <c r="E456" s="1" t="s">
        <v>524</v>
      </c>
      <c r="F456" s="1" t="n">
        <v>28</v>
      </c>
      <c r="G456" s="1" t="str">
        <f aca="false">F456&amp;"/"&amp;45</f>
        <v>28/45</v>
      </c>
      <c r="H456" s="1" t="n">
        <v>5000</v>
      </c>
      <c r="I456" s="1" t="n">
        <v>145</v>
      </c>
      <c r="J456" s="1" t="n">
        <v>107.5</v>
      </c>
      <c r="K456" s="1" t="s">
        <v>249</v>
      </c>
      <c r="L456" s="1" t="s">
        <v>444</v>
      </c>
      <c r="M456" s="1" t="n">
        <v>2022</v>
      </c>
      <c r="N456" s="1" t="n">
        <v>49.744108</v>
      </c>
      <c r="O456" s="1" t="n">
        <v>-111.091287</v>
      </c>
      <c r="P456" s="1" t="s">
        <v>496</v>
      </c>
      <c r="Q456" s="1" t="s">
        <v>497</v>
      </c>
      <c r="R456" s="1" t="s">
        <v>24</v>
      </c>
    </row>
    <row r="457" customFormat="false" ht="15" hidden="false" customHeight="false" outlineLevel="0" collapsed="false">
      <c r="A457" s="1" t="s">
        <v>18</v>
      </c>
      <c r="B457" s="1" t="s">
        <v>18</v>
      </c>
      <c r="C457" s="1" t="s">
        <v>494</v>
      </c>
      <c r="D457" s="1" t="n">
        <v>228</v>
      </c>
      <c r="E457" s="1" t="s">
        <v>525</v>
      </c>
      <c r="F457" s="1" t="n">
        <v>29</v>
      </c>
      <c r="G457" s="1" t="str">
        <f aca="false">F457&amp;"/"&amp;45</f>
        <v>29/45</v>
      </c>
      <c r="H457" s="1" t="n">
        <v>5000</v>
      </c>
      <c r="I457" s="1" t="n">
        <v>145</v>
      </c>
      <c r="J457" s="1" t="n">
        <v>107.5</v>
      </c>
      <c r="K457" s="1" t="s">
        <v>249</v>
      </c>
      <c r="L457" s="1" t="s">
        <v>444</v>
      </c>
      <c r="M457" s="1" t="n">
        <v>2022</v>
      </c>
      <c r="N457" s="1" t="n">
        <v>49.752982</v>
      </c>
      <c r="O457" s="1" t="n">
        <v>-111.09309</v>
      </c>
      <c r="P457" s="1" t="s">
        <v>496</v>
      </c>
      <c r="Q457" s="1" t="s">
        <v>497</v>
      </c>
      <c r="R457" s="1" t="s">
        <v>24</v>
      </c>
    </row>
    <row r="458" customFormat="false" ht="15" hidden="false" customHeight="false" outlineLevel="0" collapsed="false">
      <c r="A458" s="1" t="s">
        <v>18</v>
      </c>
      <c r="B458" s="1" t="s">
        <v>18</v>
      </c>
      <c r="C458" s="1" t="s">
        <v>494</v>
      </c>
      <c r="D458" s="1" t="n">
        <v>228</v>
      </c>
      <c r="E458" s="1" t="s">
        <v>526</v>
      </c>
      <c r="F458" s="1" t="n">
        <v>30</v>
      </c>
      <c r="G458" s="1" t="str">
        <f aca="false">F458&amp;"/"&amp;45</f>
        <v>30/45</v>
      </c>
      <c r="H458" s="1" t="n">
        <v>5000</v>
      </c>
      <c r="I458" s="1" t="n">
        <v>145</v>
      </c>
      <c r="J458" s="1" t="n">
        <v>107.5</v>
      </c>
      <c r="K458" s="1" t="s">
        <v>249</v>
      </c>
      <c r="L458" s="1" t="s">
        <v>444</v>
      </c>
      <c r="M458" s="1" t="n">
        <v>2022</v>
      </c>
      <c r="N458" s="1" t="n">
        <v>49.759081</v>
      </c>
      <c r="O458" s="1" t="n">
        <v>-111.091459</v>
      </c>
      <c r="P458" s="1" t="s">
        <v>496</v>
      </c>
      <c r="Q458" s="1" t="s">
        <v>497</v>
      </c>
      <c r="R458" s="1" t="s">
        <v>24</v>
      </c>
    </row>
    <row r="459" customFormat="false" ht="15" hidden="false" customHeight="false" outlineLevel="0" collapsed="false">
      <c r="A459" s="1" t="s">
        <v>18</v>
      </c>
      <c r="B459" s="1" t="s">
        <v>18</v>
      </c>
      <c r="C459" s="1" t="s">
        <v>494</v>
      </c>
      <c r="D459" s="1" t="n">
        <v>228</v>
      </c>
      <c r="E459" s="1" t="s">
        <v>527</v>
      </c>
      <c r="F459" s="1" t="n">
        <v>31</v>
      </c>
      <c r="G459" s="1" t="str">
        <f aca="false">F459&amp;"/"&amp;45</f>
        <v>31/45</v>
      </c>
      <c r="H459" s="1" t="n">
        <v>5000</v>
      </c>
      <c r="I459" s="1" t="n">
        <v>145</v>
      </c>
      <c r="J459" s="1" t="n">
        <v>107.5</v>
      </c>
      <c r="K459" s="1" t="s">
        <v>249</v>
      </c>
      <c r="L459" s="1" t="s">
        <v>444</v>
      </c>
      <c r="M459" s="1" t="n">
        <v>2022</v>
      </c>
      <c r="N459" s="1" t="n">
        <v>49.744386</v>
      </c>
      <c r="O459" s="1" t="n">
        <v>-111.148279</v>
      </c>
      <c r="P459" s="1" t="s">
        <v>496</v>
      </c>
      <c r="Q459" s="1" t="s">
        <v>497</v>
      </c>
      <c r="R459" s="1" t="s">
        <v>24</v>
      </c>
    </row>
    <row r="460" customFormat="false" ht="15" hidden="false" customHeight="false" outlineLevel="0" collapsed="false">
      <c r="A460" s="1" t="s">
        <v>18</v>
      </c>
      <c r="B460" s="1" t="s">
        <v>18</v>
      </c>
      <c r="C460" s="1" t="s">
        <v>494</v>
      </c>
      <c r="D460" s="1" t="n">
        <v>228</v>
      </c>
      <c r="E460" s="1" t="s">
        <v>528</v>
      </c>
      <c r="F460" s="1" t="n">
        <v>32</v>
      </c>
      <c r="G460" s="1" t="str">
        <f aca="false">F460&amp;"/"&amp;45</f>
        <v>32/45</v>
      </c>
      <c r="H460" s="1" t="n">
        <v>5000</v>
      </c>
      <c r="I460" s="1" t="n">
        <v>145</v>
      </c>
      <c r="J460" s="1" t="n">
        <v>107.5</v>
      </c>
      <c r="K460" s="1" t="s">
        <v>249</v>
      </c>
      <c r="L460" s="1" t="s">
        <v>444</v>
      </c>
      <c r="M460" s="1" t="n">
        <v>2022</v>
      </c>
      <c r="N460" s="1" t="n">
        <v>49.738395</v>
      </c>
      <c r="O460" s="1" t="n">
        <v>-111.141498</v>
      </c>
      <c r="P460" s="1" t="s">
        <v>496</v>
      </c>
      <c r="Q460" s="1" t="s">
        <v>497</v>
      </c>
      <c r="R460" s="1" t="s">
        <v>24</v>
      </c>
    </row>
    <row r="461" customFormat="false" ht="15" hidden="false" customHeight="false" outlineLevel="0" collapsed="false">
      <c r="A461" s="1" t="s">
        <v>18</v>
      </c>
      <c r="B461" s="1" t="s">
        <v>18</v>
      </c>
      <c r="C461" s="1" t="s">
        <v>494</v>
      </c>
      <c r="D461" s="1" t="n">
        <v>228</v>
      </c>
      <c r="E461" s="1" t="s">
        <v>529</v>
      </c>
      <c r="F461" s="1" t="n">
        <v>33</v>
      </c>
      <c r="G461" s="1" t="str">
        <f aca="false">F461&amp;"/"&amp;45</f>
        <v>33/45</v>
      </c>
      <c r="H461" s="1" t="n">
        <v>5000</v>
      </c>
      <c r="I461" s="1" t="n">
        <v>145</v>
      </c>
      <c r="J461" s="1" t="n">
        <v>107.5</v>
      </c>
      <c r="K461" s="1" t="s">
        <v>249</v>
      </c>
      <c r="L461" s="1" t="s">
        <v>444</v>
      </c>
      <c r="M461" s="1" t="n">
        <v>2022</v>
      </c>
      <c r="N461" s="1" t="n">
        <v>49.741501</v>
      </c>
      <c r="O461" s="1" t="n">
        <v>-111.130169</v>
      </c>
      <c r="P461" s="1" t="s">
        <v>496</v>
      </c>
      <c r="Q461" s="1" t="s">
        <v>497</v>
      </c>
      <c r="R461" s="1" t="s">
        <v>24</v>
      </c>
    </row>
    <row r="462" customFormat="false" ht="15" hidden="false" customHeight="false" outlineLevel="0" collapsed="false">
      <c r="A462" s="1" t="s">
        <v>18</v>
      </c>
      <c r="B462" s="1" t="s">
        <v>18</v>
      </c>
      <c r="C462" s="1" t="s">
        <v>494</v>
      </c>
      <c r="D462" s="1" t="n">
        <v>228</v>
      </c>
      <c r="E462" s="1" t="s">
        <v>530</v>
      </c>
      <c r="F462" s="1" t="n">
        <v>34</v>
      </c>
      <c r="G462" s="1" t="str">
        <f aca="false">F462&amp;"/"&amp;45</f>
        <v>34/45</v>
      </c>
      <c r="H462" s="1" t="n">
        <v>5000</v>
      </c>
      <c r="I462" s="1" t="n">
        <v>145</v>
      </c>
      <c r="J462" s="1" t="n">
        <v>107.5</v>
      </c>
      <c r="K462" s="1" t="s">
        <v>249</v>
      </c>
      <c r="L462" s="1" t="s">
        <v>444</v>
      </c>
      <c r="M462" s="1" t="n">
        <v>2022</v>
      </c>
      <c r="N462" s="1" t="n">
        <v>49.75215</v>
      </c>
      <c r="O462" s="1" t="n">
        <v>-111.130598</v>
      </c>
      <c r="P462" s="1" t="s">
        <v>496</v>
      </c>
      <c r="Q462" s="1" t="s">
        <v>497</v>
      </c>
      <c r="R462" s="1" t="s">
        <v>24</v>
      </c>
    </row>
    <row r="463" customFormat="false" ht="15" hidden="false" customHeight="false" outlineLevel="0" collapsed="false">
      <c r="A463" s="1" t="s">
        <v>18</v>
      </c>
      <c r="B463" s="1" t="s">
        <v>18</v>
      </c>
      <c r="C463" s="1" t="s">
        <v>494</v>
      </c>
      <c r="D463" s="1" t="n">
        <v>228</v>
      </c>
      <c r="E463" s="1" t="s">
        <v>531</v>
      </c>
      <c r="F463" s="1" t="n">
        <v>35</v>
      </c>
      <c r="G463" s="1" t="str">
        <f aca="false">F463&amp;"/"&amp;45</f>
        <v>35/45</v>
      </c>
      <c r="H463" s="1" t="n">
        <v>5000</v>
      </c>
      <c r="I463" s="1" t="n">
        <v>145</v>
      </c>
      <c r="J463" s="1" t="n">
        <v>107.5</v>
      </c>
      <c r="K463" s="1" t="s">
        <v>249</v>
      </c>
      <c r="L463" s="1" t="s">
        <v>444</v>
      </c>
      <c r="M463" s="1" t="n">
        <v>2022</v>
      </c>
      <c r="N463" s="1" t="n">
        <v>49.74824</v>
      </c>
      <c r="O463" s="1" t="n">
        <v>-111.218961</v>
      </c>
      <c r="P463" s="1" t="s">
        <v>496</v>
      </c>
      <c r="Q463" s="1" t="s">
        <v>497</v>
      </c>
      <c r="R463" s="1" t="s">
        <v>24</v>
      </c>
    </row>
    <row r="464" customFormat="false" ht="15" hidden="false" customHeight="false" outlineLevel="0" collapsed="false">
      <c r="A464" s="1" t="s">
        <v>18</v>
      </c>
      <c r="B464" s="1" t="s">
        <v>18</v>
      </c>
      <c r="C464" s="1" t="s">
        <v>494</v>
      </c>
      <c r="D464" s="1" t="n">
        <v>228</v>
      </c>
      <c r="E464" s="1" t="s">
        <v>532</v>
      </c>
      <c r="F464" s="1" t="n">
        <v>36</v>
      </c>
      <c r="G464" s="1" t="str">
        <f aca="false">F464&amp;"/"&amp;45</f>
        <v>36/45</v>
      </c>
      <c r="H464" s="1" t="n">
        <v>5000</v>
      </c>
      <c r="I464" s="1" t="n">
        <v>145</v>
      </c>
      <c r="J464" s="1" t="n">
        <v>107.5</v>
      </c>
      <c r="K464" s="1" t="s">
        <v>249</v>
      </c>
      <c r="L464" s="1" t="s">
        <v>444</v>
      </c>
      <c r="M464" s="1" t="n">
        <v>2022</v>
      </c>
      <c r="N464" s="1" t="n">
        <v>49.754146</v>
      </c>
      <c r="O464" s="1" t="n">
        <v>-111.218531</v>
      </c>
      <c r="P464" s="1" t="s">
        <v>496</v>
      </c>
      <c r="Q464" s="1" t="s">
        <v>497</v>
      </c>
      <c r="R464" s="1" t="s">
        <v>24</v>
      </c>
    </row>
    <row r="465" customFormat="false" ht="15" hidden="false" customHeight="false" outlineLevel="0" collapsed="false">
      <c r="A465" s="1" t="s">
        <v>18</v>
      </c>
      <c r="B465" s="1" t="s">
        <v>18</v>
      </c>
      <c r="C465" s="1" t="s">
        <v>494</v>
      </c>
      <c r="D465" s="1" t="n">
        <v>228</v>
      </c>
      <c r="E465" s="1" t="s">
        <v>533</v>
      </c>
      <c r="F465" s="1" t="n">
        <v>37</v>
      </c>
      <c r="G465" s="1" t="str">
        <f aca="false">F465&amp;"/"&amp;45</f>
        <v>37/45</v>
      </c>
      <c r="H465" s="1" t="n">
        <v>5000</v>
      </c>
      <c r="I465" s="1" t="n">
        <v>145</v>
      </c>
      <c r="J465" s="1" t="n">
        <v>107.5</v>
      </c>
      <c r="K465" s="1" t="s">
        <v>249</v>
      </c>
      <c r="L465" s="1" t="s">
        <v>444</v>
      </c>
      <c r="M465" s="1" t="n">
        <v>2022</v>
      </c>
      <c r="N465" s="1" t="n">
        <v>49.754673</v>
      </c>
      <c r="O465" s="1" t="n">
        <v>-111.192096</v>
      </c>
      <c r="P465" s="1" t="s">
        <v>496</v>
      </c>
      <c r="Q465" s="1" t="s">
        <v>497</v>
      </c>
      <c r="R465" s="1" t="s">
        <v>24</v>
      </c>
    </row>
    <row r="466" customFormat="false" ht="15" hidden="false" customHeight="false" outlineLevel="0" collapsed="false">
      <c r="A466" s="1" t="s">
        <v>18</v>
      </c>
      <c r="B466" s="1" t="s">
        <v>18</v>
      </c>
      <c r="C466" s="1" t="s">
        <v>494</v>
      </c>
      <c r="D466" s="1" t="n">
        <v>228</v>
      </c>
      <c r="E466" s="1" t="s">
        <v>534</v>
      </c>
      <c r="F466" s="1" t="n">
        <v>38</v>
      </c>
      <c r="G466" s="1" t="str">
        <f aca="false">F466&amp;"/"&amp;45</f>
        <v>38/45</v>
      </c>
      <c r="H466" s="1" t="n">
        <v>5000</v>
      </c>
      <c r="I466" s="1" t="n">
        <v>145</v>
      </c>
      <c r="J466" s="1" t="n">
        <v>107.5</v>
      </c>
      <c r="K466" s="1" t="s">
        <v>249</v>
      </c>
      <c r="L466" s="1" t="s">
        <v>444</v>
      </c>
      <c r="M466" s="1" t="n">
        <v>2022</v>
      </c>
      <c r="N466" s="1" t="n">
        <v>49.762158</v>
      </c>
      <c r="O466" s="1" t="n">
        <v>-111.193083</v>
      </c>
      <c r="P466" s="1" t="s">
        <v>496</v>
      </c>
      <c r="Q466" s="1" t="s">
        <v>497</v>
      </c>
      <c r="R466" s="1" t="s">
        <v>24</v>
      </c>
    </row>
    <row r="467" customFormat="false" ht="15" hidden="false" customHeight="false" outlineLevel="0" collapsed="false">
      <c r="A467" s="1" t="s">
        <v>18</v>
      </c>
      <c r="B467" s="1" t="s">
        <v>18</v>
      </c>
      <c r="C467" s="1" t="s">
        <v>494</v>
      </c>
      <c r="D467" s="1" t="n">
        <v>228</v>
      </c>
      <c r="E467" s="1" t="s">
        <v>535</v>
      </c>
      <c r="F467" s="1" t="n">
        <v>39</v>
      </c>
      <c r="G467" s="1" t="str">
        <f aca="false">F467&amp;"/"&amp;45</f>
        <v>39/45</v>
      </c>
      <c r="H467" s="1" t="n">
        <v>5000</v>
      </c>
      <c r="I467" s="1" t="n">
        <v>145</v>
      </c>
      <c r="J467" s="1" t="n">
        <v>107.5</v>
      </c>
      <c r="K467" s="1" t="s">
        <v>249</v>
      </c>
      <c r="L467" s="1" t="s">
        <v>444</v>
      </c>
      <c r="M467" s="1" t="n">
        <v>2022</v>
      </c>
      <c r="N467" s="1" t="n">
        <v>49.761937</v>
      </c>
      <c r="O467" s="1" t="n">
        <v>-111.216815</v>
      </c>
      <c r="P467" s="1" t="s">
        <v>496</v>
      </c>
      <c r="Q467" s="1" t="s">
        <v>497</v>
      </c>
      <c r="R467" s="1" t="s">
        <v>24</v>
      </c>
    </row>
    <row r="468" customFormat="false" ht="15" hidden="false" customHeight="false" outlineLevel="0" collapsed="false">
      <c r="A468" s="1" t="s">
        <v>18</v>
      </c>
      <c r="B468" s="1" t="s">
        <v>18</v>
      </c>
      <c r="C468" s="1" t="s">
        <v>494</v>
      </c>
      <c r="D468" s="1" t="n">
        <v>228</v>
      </c>
      <c r="E468" s="1" t="s">
        <v>536</v>
      </c>
      <c r="F468" s="1" t="n">
        <v>40</v>
      </c>
      <c r="G468" s="1" t="str">
        <f aca="false">F468&amp;"/"&amp;45</f>
        <v>40/45</v>
      </c>
      <c r="H468" s="1" t="n">
        <v>5000</v>
      </c>
      <c r="I468" s="1" t="n">
        <v>145</v>
      </c>
      <c r="J468" s="1" t="n">
        <v>107.5</v>
      </c>
      <c r="K468" s="1" t="s">
        <v>249</v>
      </c>
      <c r="L468" s="1" t="s">
        <v>444</v>
      </c>
      <c r="M468" s="1" t="n">
        <v>2022</v>
      </c>
      <c r="N468" s="1" t="n">
        <v>49.766483</v>
      </c>
      <c r="O468" s="1" t="n">
        <v>-111.214197</v>
      </c>
      <c r="P468" s="1" t="s">
        <v>496</v>
      </c>
      <c r="Q468" s="1" t="s">
        <v>497</v>
      </c>
      <c r="R468" s="1" t="s">
        <v>24</v>
      </c>
    </row>
    <row r="469" customFormat="false" ht="15" hidden="false" customHeight="false" outlineLevel="0" collapsed="false">
      <c r="A469" s="1" t="s">
        <v>18</v>
      </c>
      <c r="B469" s="1" t="s">
        <v>18</v>
      </c>
      <c r="C469" s="1" t="s">
        <v>494</v>
      </c>
      <c r="D469" s="1" t="n">
        <v>228</v>
      </c>
      <c r="E469" s="1" t="s">
        <v>537</v>
      </c>
      <c r="F469" s="1" t="n">
        <v>41</v>
      </c>
      <c r="G469" s="1" t="str">
        <f aca="false">F469&amp;"/"&amp;45</f>
        <v>41/45</v>
      </c>
      <c r="H469" s="1" t="n">
        <v>5000</v>
      </c>
      <c r="I469" s="1" t="n">
        <v>145</v>
      </c>
      <c r="J469" s="1" t="n">
        <v>107.5</v>
      </c>
      <c r="K469" s="1" t="s">
        <v>249</v>
      </c>
      <c r="L469" s="1" t="s">
        <v>444</v>
      </c>
      <c r="M469" s="1" t="n">
        <v>2022</v>
      </c>
      <c r="N469" s="1" t="n">
        <v>49.774521</v>
      </c>
      <c r="O469" s="1" t="n">
        <v>-111.219004</v>
      </c>
      <c r="P469" s="1" t="s">
        <v>496</v>
      </c>
      <c r="Q469" s="1" t="s">
        <v>497</v>
      </c>
      <c r="R469" s="1" t="s">
        <v>24</v>
      </c>
    </row>
    <row r="470" customFormat="false" ht="15" hidden="false" customHeight="false" outlineLevel="0" collapsed="false">
      <c r="A470" s="1" t="s">
        <v>18</v>
      </c>
      <c r="B470" s="1" t="s">
        <v>18</v>
      </c>
      <c r="C470" s="1" t="s">
        <v>494</v>
      </c>
      <c r="D470" s="1" t="n">
        <v>228</v>
      </c>
      <c r="E470" s="1" t="s">
        <v>538</v>
      </c>
      <c r="F470" s="1" t="n">
        <v>42</v>
      </c>
      <c r="G470" s="1" t="str">
        <f aca="false">F470&amp;"/"&amp;45</f>
        <v>42/45</v>
      </c>
      <c r="H470" s="1" t="n">
        <v>5000</v>
      </c>
      <c r="I470" s="1" t="n">
        <v>145</v>
      </c>
      <c r="J470" s="1" t="n">
        <v>107.5</v>
      </c>
      <c r="K470" s="1" t="s">
        <v>249</v>
      </c>
      <c r="L470" s="1" t="s">
        <v>444</v>
      </c>
      <c r="M470" s="1" t="n">
        <v>2022</v>
      </c>
      <c r="N470" s="1" t="n">
        <v>49.77804</v>
      </c>
      <c r="O470" s="1" t="n">
        <v>-111.23205</v>
      </c>
      <c r="P470" s="1" t="s">
        <v>496</v>
      </c>
      <c r="Q470" s="1" t="s">
        <v>497</v>
      </c>
      <c r="R470" s="1" t="s">
        <v>24</v>
      </c>
    </row>
    <row r="471" customFormat="false" ht="15" hidden="false" customHeight="false" outlineLevel="0" collapsed="false">
      <c r="A471" s="1" t="s">
        <v>18</v>
      </c>
      <c r="B471" s="1" t="s">
        <v>18</v>
      </c>
      <c r="C471" s="1" t="s">
        <v>494</v>
      </c>
      <c r="D471" s="1" t="n">
        <v>228</v>
      </c>
      <c r="E471" s="1" t="s">
        <v>539</v>
      </c>
      <c r="F471" s="1" t="n">
        <v>43</v>
      </c>
      <c r="G471" s="1" t="str">
        <f aca="false">F471&amp;"/"&amp;45</f>
        <v>43/45</v>
      </c>
      <c r="H471" s="1" t="n">
        <v>5000</v>
      </c>
      <c r="I471" s="1" t="n">
        <v>145</v>
      </c>
      <c r="J471" s="1" t="n">
        <v>107.5</v>
      </c>
      <c r="K471" s="1" t="s">
        <v>249</v>
      </c>
      <c r="L471" s="1" t="s">
        <v>444</v>
      </c>
      <c r="M471" s="1" t="n">
        <v>2022</v>
      </c>
      <c r="N471" s="1" t="n">
        <v>49.782613</v>
      </c>
      <c r="O471" s="1" t="n">
        <v>-111.2372</v>
      </c>
      <c r="P471" s="1" t="s">
        <v>496</v>
      </c>
      <c r="Q471" s="1" t="s">
        <v>497</v>
      </c>
      <c r="R471" s="1" t="s">
        <v>24</v>
      </c>
    </row>
    <row r="472" customFormat="false" ht="15" hidden="false" customHeight="false" outlineLevel="0" collapsed="false">
      <c r="A472" s="1" t="s">
        <v>18</v>
      </c>
      <c r="B472" s="1" t="s">
        <v>18</v>
      </c>
      <c r="C472" s="1" t="s">
        <v>494</v>
      </c>
      <c r="D472" s="1" t="n">
        <v>228</v>
      </c>
      <c r="E472" s="1" t="s">
        <v>540</v>
      </c>
      <c r="F472" s="1" t="n">
        <v>44</v>
      </c>
      <c r="G472" s="1" t="str">
        <f aca="false">F472&amp;"/"&amp;45</f>
        <v>44/45</v>
      </c>
      <c r="H472" s="1" t="n">
        <v>5000</v>
      </c>
      <c r="I472" s="1" t="n">
        <v>145</v>
      </c>
      <c r="J472" s="1" t="n">
        <v>107.5</v>
      </c>
      <c r="K472" s="1" t="s">
        <v>249</v>
      </c>
      <c r="L472" s="1" t="s">
        <v>444</v>
      </c>
      <c r="M472" s="1" t="n">
        <v>2022</v>
      </c>
      <c r="N472" s="1" t="n">
        <v>49.688143</v>
      </c>
      <c r="O472" s="1" t="n">
        <v>-111.081491</v>
      </c>
      <c r="P472" s="1" t="s">
        <v>496</v>
      </c>
      <c r="Q472" s="1" t="s">
        <v>497</v>
      </c>
      <c r="R472" s="1" t="s">
        <v>24</v>
      </c>
    </row>
    <row r="473" customFormat="false" ht="15" hidden="false" customHeight="false" outlineLevel="0" collapsed="false">
      <c r="A473" s="1" t="s">
        <v>18</v>
      </c>
      <c r="B473" s="1" t="s">
        <v>18</v>
      </c>
      <c r="C473" s="1" t="s">
        <v>494</v>
      </c>
      <c r="D473" s="1" t="n">
        <v>228</v>
      </c>
      <c r="E473" s="1" t="s">
        <v>541</v>
      </c>
      <c r="F473" s="1" t="n">
        <v>45</v>
      </c>
      <c r="G473" s="1" t="str">
        <f aca="false">F473&amp;"/"&amp;45</f>
        <v>45/45</v>
      </c>
      <c r="H473" s="1" t="n">
        <v>5000</v>
      </c>
      <c r="I473" s="1" t="n">
        <v>145</v>
      </c>
      <c r="J473" s="1" t="n">
        <v>107.5</v>
      </c>
      <c r="K473" s="1" t="s">
        <v>249</v>
      </c>
      <c r="L473" s="1" t="s">
        <v>444</v>
      </c>
      <c r="M473" s="1" t="n">
        <v>2022</v>
      </c>
      <c r="N473" s="1" t="n">
        <v>49.686227</v>
      </c>
      <c r="O473" s="1" t="n">
        <v>-111.073423</v>
      </c>
      <c r="P473" s="1" t="s">
        <v>496</v>
      </c>
      <c r="Q473" s="1" t="s">
        <v>497</v>
      </c>
      <c r="R473" s="1" t="s">
        <v>24</v>
      </c>
    </row>
    <row r="474" customFormat="false" ht="15" hidden="false" customHeight="false" outlineLevel="0" collapsed="false">
      <c r="A474" s="1" t="s">
        <v>18</v>
      </c>
      <c r="B474" s="1" t="s">
        <v>18</v>
      </c>
      <c r="C474" s="1" t="s">
        <v>542</v>
      </c>
      <c r="D474" s="1" t="n">
        <v>130</v>
      </c>
      <c r="E474" s="1" t="s">
        <v>543</v>
      </c>
      <c r="F474" s="1" t="n">
        <v>1</v>
      </c>
      <c r="G474" s="1" t="str">
        <f aca="false">F474&amp;"/"&amp;26</f>
        <v>1/26</v>
      </c>
      <c r="H474" s="1" t="n">
        <v>5000</v>
      </c>
      <c r="I474" s="1" t="n">
        <v>145</v>
      </c>
      <c r="J474" s="1" t="n">
        <v>102.5</v>
      </c>
      <c r="K474" s="1" t="s">
        <v>249</v>
      </c>
      <c r="L474" s="1" t="s">
        <v>250</v>
      </c>
      <c r="M474" s="1" t="n">
        <v>2023</v>
      </c>
      <c r="N474" s="1" t="n">
        <v>52.0033333333333</v>
      </c>
      <c r="O474" s="1" t="n">
        <v>-111.820833333333</v>
      </c>
      <c r="Q474" s="1" t="s">
        <v>544</v>
      </c>
      <c r="R474" s="1" t="s">
        <v>24</v>
      </c>
    </row>
    <row r="475" customFormat="false" ht="15" hidden="false" customHeight="false" outlineLevel="0" collapsed="false">
      <c r="A475" s="1" t="s">
        <v>18</v>
      </c>
      <c r="B475" s="1" t="s">
        <v>18</v>
      </c>
      <c r="C475" s="1" t="s">
        <v>542</v>
      </c>
      <c r="D475" s="1" t="n">
        <v>130</v>
      </c>
      <c r="E475" s="1" t="s">
        <v>545</v>
      </c>
      <c r="F475" s="1" t="n">
        <v>2</v>
      </c>
      <c r="G475" s="1" t="str">
        <f aca="false">F475&amp;"/"&amp;26</f>
        <v>2/26</v>
      </c>
      <c r="H475" s="1" t="n">
        <v>5000</v>
      </c>
      <c r="I475" s="1" t="n">
        <v>145</v>
      </c>
      <c r="J475" s="1" t="n">
        <v>102.5</v>
      </c>
      <c r="K475" s="1" t="s">
        <v>249</v>
      </c>
      <c r="L475" s="1" t="s">
        <v>250</v>
      </c>
      <c r="M475" s="1" t="n">
        <v>2023</v>
      </c>
      <c r="N475" s="1" t="n">
        <v>51.9955555555556</v>
      </c>
      <c r="O475" s="1" t="n">
        <v>-111.820277777778</v>
      </c>
      <c r="Q475" s="1" t="s">
        <v>544</v>
      </c>
      <c r="R475" s="1" t="s">
        <v>24</v>
      </c>
    </row>
    <row r="476" customFormat="false" ht="15" hidden="false" customHeight="false" outlineLevel="0" collapsed="false">
      <c r="A476" s="1" t="s">
        <v>18</v>
      </c>
      <c r="B476" s="1" t="s">
        <v>18</v>
      </c>
      <c r="C476" s="1" t="s">
        <v>542</v>
      </c>
      <c r="D476" s="1" t="n">
        <v>130</v>
      </c>
      <c r="E476" s="1" t="s">
        <v>546</v>
      </c>
      <c r="F476" s="1" t="n">
        <v>3</v>
      </c>
      <c r="G476" s="1" t="str">
        <f aca="false">F476&amp;"/"&amp;26</f>
        <v>3/26</v>
      </c>
      <c r="H476" s="1" t="n">
        <v>5000</v>
      </c>
      <c r="I476" s="1" t="n">
        <v>145</v>
      </c>
      <c r="J476" s="1" t="n">
        <v>102.5</v>
      </c>
      <c r="K476" s="1" t="s">
        <v>249</v>
      </c>
      <c r="L476" s="1" t="s">
        <v>250</v>
      </c>
      <c r="M476" s="1" t="n">
        <v>2023</v>
      </c>
      <c r="N476" s="1" t="n">
        <v>51.9844444444444</v>
      </c>
      <c r="O476" s="1" t="n">
        <v>-111.823333333333</v>
      </c>
      <c r="Q476" s="1" t="s">
        <v>544</v>
      </c>
      <c r="R476" s="1" t="s">
        <v>24</v>
      </c>
    </row>
    <row r="477" customFormat="false" ht="15" hidden="false" customHeight="false" outlineLevel="0" collapsed="false">
      <c r="A477" s="1" t="s">
        <v>18</v>
      </c>
      <c r="B477" s="1" t="s">
        <v>18</v>
      </c>
      <c r="C477" s="1" t="s">
        <v>542</v>
      </c>
      <c r="D477" s="1" t="n">
        <v>130</v>
      </c>
      <c r="E477" s="1" t="s">
        <v>547</v>
      </c>
      <c r="F477" s="1" t="n">
        <v>4</v>
      </c>
      <c r="G477" s="1" t="str">
        <f aca="false">F477&amp;"/"&amp;26</f>
        <v>4/26</v>
      </c>
      <c r="H477" s="1" t="n">
        <v>5000</v>
      </c>
      <c r="I477" s="1" t="n">
        <v>145</v>
      </c>
      <c r="J477" s="1" t="n">
        <v>102.5</v>
      </c>
      <c r="K477" s="1" t="s">
        <v>249</v>
      </c>
      <c r="L477" s="1" t="s">
        <v>250</v>
      </c>
      <c r="M477" s="1" t="n">
        <v>2023</v>
      </c>
      <c r="N477" s="1" t="n">
        <v>52.0022222222222</v>
      </c>
      <c r="O477" s="1" t="n">
        <v>-111.840833333333</v>
      </c>
      <c r="Q477" s="1" t="s">
        <v>544</v>
      </c>
      <c r="R477" s="1" t="s">
        <v>24</v>
      </c>
    </row>
    <row r="478" customFormat="false" ht="15" hidden="false" customHeight="false" outlineLevel="0" collapsed="false">
      <c r="A478" s="1" t="s">
        <v>18</v>
      </c>
      <c r="B478" s="1" t="s">
        <v>18</v>
      </c>
      <c r="C478" s="1" t="s">
        <v>542</v>
      </c>
      <c r="D478" s="1" t="n">
        <v>130</v>
      </c>
      <c r="E478" s="1" t="s">
        <v>548</v>
      </c>
      <c r="F478" s="1" t="n">
        <v>5</v>
      </c>
      <c r="G478" s="1" t="str">
        <f aca="false">F478&amp;"/"&amp;26</f>
        <v>5/26</v>
      </c>
      <c r="H478" s="1" t="n">
        <v>5000</v>
      </c>
      <c r="I478" s="1" t="n">
        <v>145</v>
      </c>
      <c r="J478" s="1" t="n">
        <v>102.5</v>
      </c>
      <c r="K478" s="1" t="s">
        <v>249</v>
      </c>
      <c r="L478" s="1" t="s">
        <v>250</v>
      </c>
      <c r="M478" s="1" t="n">
        <v>2023</v>
      </c>
      <c r="N478" s="1" t="n">
        <v>51.9961111111111</v>
      </c>
      <c r="O478" s="1" t="n">
        <v>-111.846666666667</v>
      </c>
      <c r="Q478" s="1" t="s">
        <v>544</v>
      </c>
      <c r="R478" s="1" t="s">
        <v>24</v>
      </c>
    </row>
    <row r="479" customFormat="false" ht="15" hidden="false" customHeight="false" outlineLevel="0" collapsed="false">
      <c r="A479" s="1" t="s">
        <v>18</v>
      </c>
      <c r="B479" s="1" t="s">
        <v>18</v>
      </c>
      <c r="C479" s="1" t="s">
        <v>542</v>
      </c>
      <c r="D479" s="1" t="n">
        <v>130</v>
      </c>
      <c r="E479" s="1" t="s">
        <v>549</v>
      </c>
      <c r="F479" s="1" t="n">
        <v>6</v>
      </c>
      <c r="G479" s="1" t="str">
        <f aca="false">F479&amp;"/"&amp;26</f>
        <v>6/26</v>
      </c>
      <c r="H479" s="1" t="n">
        <v>5000</v>
      </c>
      <c r="I479" s="1" t="n">
        <v>145</v>
      </c>
      <c r="J479" s="1" t="n">
        <v>102.5</v>
      </c>
      <c r="K479" s="1" t="s">
        <v>249</v>
      </c>
      <c r="L479" s="1" t="s">
        <v>250</v>
      </c>
      <c r="M479" s="1" t="n">
        <v>2023</v>
      </c>
      <c r="N479" s="1" t="n">
        <v>51.9927777777778</v>
      </c>
      <c r="O479" s="1" t="n">
        <v>-111.851388888889</v>
      </c>
      <c r="Q479" s="1" t="s">
        <v>544</v>
      </c>
      <c r="R479" s="1" t="s">
        <v>24</v>
      </c>
    </row>
    <row r="480" customFormat="false" ht="15" hidden="false" customHeight="false" outlineLevel="0" collapsed="false">
      <c r="A480" s="1" t="s">
        <v>18</v>
      </c>
      <c r="B480" s="1" t="s">
        <v>18</v>
      </c>
      <c r="C480" s="1" t="s">
        <v>542</v>
      </c>
      <c r="D480" s="1" t="n">
        <v>130</v>
      </c>
      <c r="E480" s="1" t="s">
        <v>550</v>
      </c>
      <c r="F480" s="1" t="n">
        <v>7</v>
      </c>
      <c r="G480" s="1" t="str">
        <f aca="false">F480&amp;"/"&amp;26</f>
        <v>7/26</v>
      </c>
      <c r="H480" s="1" t="n">
        <v>5000</v>
      </c>
      <c r="I480" s="1" t="n">
        <v>145</v>
      </c>
      <c r="J480" s="1" t="n">
        <v>102.5</v>
      </c>
      <c r="K480" s="1" t="s">
        <v>249</v>
      </c>
      <c r="L480" s="1" t="s">
        <v>250</v>
      </c>
      <c r="M480" s="1" t="n">
        <v>2023</v>
      </c>
      <c r="N480" s="1" t="n">
        <v>51.9891666666667</v>
      </c>
      <c r="O480" s="1" t="n">
        <v>-111.854166666667</v>
      </c>
      <c r="Q480" s="1" t="s">
        <v>544</v>
      </c>
      <c r="R480" s="1" t="s">
        <v>24</v>
      </c>
    </row>
    <row r="481" customFormat="false" ht="15" hidden="false" customHeight="false" outlineLevel="0" collapsed="false">
      <c r="A481" s="1" t="s">
        <v>18</v>
      </c>
      <c r="B481" s="1" t="s">
        <v>18</v>
      </c>
      <c r="C481" s="1" t="s">
        <v>542</v>
      </c>
      <c r="D481" s="1" t="n">
        <v>130</v>
      </c>
      <c r="E481" s="1" t="s">
        <v>551</v>
      </c>
      <c r="F481" s="1" t="n">
        <v>8</v>
      </c>
      <c r="G481" s="1" t="str">
        <f aca="false">F481&amp;"/"&amp;26</f>
        <v>8/26</v>
      </c>
      <c r="H481" s="1" t="n">
        <v>5000</v>
      </c>
      <c r="I481" s="1" t="n">
        <v>145</v>
      </c>
      <c r="J481" s="1" t="n">
        <v>102.5</v>
      </c>
      <c r="K481" s="1" t="s">
        <v>249</v>
      </c>
      <c r="L481" s="1" t="s">
        <v>250</v>
      </c>
      <c r="M481" s="1" t="n">
        <v>2023</v>
      </c>
      <c r="N481" s="1" t="n">
        <v>51.9863888888889</v>
      </c>
      <c r="O481" s="1" t="n">
        <v>-111.858611111111</v>
      </c>
      <c r="Q481" s="1" t="s">
        <v>544</v>
      </c>
      <c r="R481" s="1" t="s">
        <v>24</v>
      </c>
    </row>
    <row r="482" customFormat="false" ht="15" hidden="false" customHeight="false" outlineLevel="0" collapsed="false">
      <c r="A482" s="1" t="s">
        <v>18</v>
      </c>
      <c r="B482" s="1" t="s">
        <v>18</v>
      </c>
      <c r="C482" s="1" t="s">
        <v>542</v>
      </c>
      <c r="D482" s="1" t="n">
        <v>130</v>
      </c>
      <c r="E482" s="1" t="s">
        <v>552</v>
      </c>
      <c r="F482" s="1" t="n">
        <v>9</v>
      </c>
      <c r="G482" s="1" t="str">
        <f aca="false">F482&amp;"/"&amp;26</f>
        <v>9/26</v>
      </c>
      <c r="H482" s="1" t="n">
        <v>5000</v>
      </c>
      <c r="I482" s="1" t="n">
        <v>145</v>
      </c>
      <c r="J482" s="1" t="n">
        <v>102.5</v>
      </c>
      <c r="K482" s="1" t="s">
        <v>249</v>
      </c>
      <c r="L482" s="1" t="s">
        <v>250</v>
      </c>
      <c r="M482" s="1" t="n">
        <v>2023</v>
      </c>
      <c r="N482" s="1" t="n">
        <v>51.9727777777778</v>
      </c>
      <c r="O482" s="1" t="n">
        <v>-111.823055555556</v>
      </c>
      <c r="Q482" s="1" t="s">
        <v>544</v>
      </c>
      <c r="R482" s="1" t="s">
        <v>24</v>
      </c>
    </row>
    <row r="483" customFormat="false" ht="15" hidden="false" customHeight="false" outlineLevel="0" collapsed="false">
      <c r="A483" s="1" t="s">
        <v>18</v>
      </c>
      <c r="B483" s="1" t="s">
        <v>18</v>
      </c>
      <c r="C483" s="1" t="s">
        <v>542</v>
      </c>
      <c r="D483" s="1" t="n">
        <v>130</v>
      </c>
      <c r="E483" s="1" t="s">
        <v>553</v>
      </c>
      <c r="F483" s="1" t="n">
        <v>10</v>
      </c>
      <c r="G483" s="1" t="str">
        <f aca="false">F483&amp;"/"&amp;26</f>
        <v>10/26</v>
      </c>
      <c r="H483" s="1" t="n">
        <v>5000</v>
      </c>
      <c r="I483" s="1" t="n">
        <v>145</v>
      </c>
      <c r="J483" s="1" t="n">
        <v>102.5</v>
      </c>
      <c r="K483" s="1" t="s">
        <v>249</v>
      </c>
      <c r="L483" s="1" t="s">
        <v>250</v>
      </c>
      <c r="M483" s="1" t="n">
        <v>2023</v>
      </c>
      <c r="N483" s="1" t="n">
        <v>51.9701599</v>
      </c>
      <c r="O483" s="1" t="n">
        <v>-111.828926</v>
      </c>
      <c r="Q483" s="1" t="s">
        <v>544</v>
      </c>
      <c r="R483" s="1" t="s">
        <v>24</v>
      </c>
    </row>
    <row r="484" customFormat="false" ht="15" hidden="false" customHeight="false" outlineLevel="0" collapsed="false">
      <c r="A484" s="1" t="s">
        <v>18</v>
      </c>
      <c r="B484" s="1" t="s">
        <v>18</v>
      </c>
      <c r="C484" s="1" t="s">
        <v>542</v>
      </c>
      <c r="D484" s="1" t="n">
        <v>130</v>
      </c>
      <c r="E484" s="1" t="s">
        <v>554</v>
      </c>
      <c r="F484" s="1" t="n">
        <v>11</v>
      </c>
      <c r="G484" s="1" t="str">
        <f aca="false">F484&amp;"/"&amp;26</f>
        <v>11/26</v>
      </c>
      <c r="H484" s="1" t="n">
        <v>5000</v>
      </c>
      <c r="I484" s="1" t="n">
        <v>145</v>
      </c>
      <c r="J484" s="1" t="n">
        <v>102.5</v>
      </c>
      <c r="K484" s="1" t="s">
        <v>249</v>
      </c>
      <c r="L484" s="1" t="s">
        <v>250</v>
      </c>
      <c r="M484" s="1" t="n">
        <v>2023</v>
      </c>
      <c r="N484" s="1" t="n">
        <v>51.9637406</v>
      </c>
      <c r="O484" s="1" t="n">
        <v>-111.7900787</v>
      </c>
      <c r="Q484" s="1" t="s">
        <v>544</v>
      </c>
      <c r="R484" s="1" t="s">
        <v>24</v>
      </c>
    </row>
    <row r="485" customFormat="false" ht="15" hidden="false" customHeight="false" outlineLevel="0" collapsed="false">
      <c r="A485" s="1" t="s">
        <v>18</v>
      </c>
      <c r="B485" s="1" t="s">
        <v>18</v>
      </c>
      <c r="C485" s="1" t="s">
        <v>542</v>
      </c>
      <c r="D485" s="1" t="n">
        <v>130</v>
      </c>
      <c r="E485" s="1" t="s">
        <v>555</v>
      </c>
      <c r="F485" s="1" t="n">
        <v>12</v>
      </c>
      <c r="G485" s="1" t="str">
        <f aca="false">F485&amp;"/"&amp;26</f>
        <v>12/26</v>
      </c>
      <c r="H485" s="1" t="n">
        <v>5000</v>
      </c>
      <c r="I485" s="1" t="n">
        <v>145</v>
      </c>
      <c r="J485" s="1" t="n">
        <v>102.5</v>
      </c>
      <c r="K485" s="1" t="s">
        <v>249</v>
      </c>
      <c r="L485" s="1" t="s">
        <v>250</v>
      </c>
      <c r="M485" s="1" t="n">
        <v>2023</v>
      </c>
      <c r="N485" s="1" t="n">
        <v>51.9672222222222</v>
      </c>
      <c r="O485" s="1" t="n">
        <v>-111.780555555556</v>
      </c>
      <c r="Q485" s="1" t="s">
        <v>544</v>
      </c>
      <c r="R485" s="1" t="s">
        <v>24</v>
      </c>
    </row>
    <row r="486" customFormat="false" ht="15" hidden="false" customHeight="false" outlineLevel="0" collapsed="false">
      <c r="A486" s="1" t="s">
        <v>18</v>
      </c>
      <c r="B486" s="1" t="s">
        <v>18</v>
      </c>
      <c r="C486" s="1" t="s">
        <v>542</v>
      </c>
      <c r="D486" s="1" t="n">
        <v>130</v>
      </c>
      <c r="E486" s="1" t="s">
        <v>556</v>
      </c>
      <c r="F486" s="1" t="n">
        <v>13</v>
      </c>
      <c r="G486" s="1" t="str">
        <f aca="false">F486&amp;"/"&amp;26</f>
        <v>13/26</v>
      </c>
      <c r="H486" s="1" t="n">
        <v>5000</v>
      </c>
      <c r="I486" s="1" t="n">
        <v>145</v>
      </c>
      <c r="J486" s="1" t="n">
        <v>102.5</v>
      </c>
      <c r="K486" s="1" t="s">
        <v>249</v>
      </c>
      <c r="L486" s="1" t="s">
        <v>250</v>
      </c>
      <c r="M486" s="1" t="n">
        <v>2023</v>
      </c>
      <c r="N486" s="1" t="n">
        <v>51.9627777777778</v>
      </c>
      <c r="O486" s="1" t="n">
        <v>-111.846111111111</v>
      </c>
      <c r="Q486" s="1" t="s">
        <v>544</v>
      </c>
      <c r="R486" s="1" t="s">
        <v>24</v>
      </c>
    </row>
    <row r="487" customFormat="false" ht="15" hidden="false" customHeight="false" outlineLevel="0" collapsed="false">
      <c r="A487" s="1" t="s">
        <v>18</v>
      </c>
      <c r="B487" s="1" t="s">
        <v>18</v>
      </c>
      <c r="C487" s="1" t="s">
        <v>542</v>
      </c>
      <c r="D487" s="1" t="n">
        <v>130</v>
      </c>
      <c r="E487" s="1" t="s">
        <v>557</v>
      </c>
      <c r="F487" s="1" t="n">
        <v>14</v>
      </c>
      <c r="G487" s="1" t="str">
        <f aca="false">F487&amp;"/"&amp;26</f>
        <v>14/26</v>
      </c>
      <c r="H487" s="1" t="n">
        <v>5000</v>
      </c>
      <c r="I487" s="1" t="n">
        <v>145</v>
      </c>
      <c r="J487" s="1" t="n">
        <v>102.5</v>
      </c>
      <c r="K487" s="1" t="s">
        <v>249</v>
      </c>
      <c r="L487" s="1" t="s">
        <v>250</v>
      </c>
      <c r="M487" s="1" t="n">
        <v>2023</v>
      </c>
      <c r="N487" s="1" t="n">
        <v>51.9552644</v>
      </c>
      <c r="O487" s="1" t="n">
        <v>-111.841834</v>
      </c>
      <c r="Q487" s="1" t="s">
        <v>544</v>
      </c>
      <c r="R487" s="1" t="s">
        <v>24</v>
      </c>
    </row>
    <row r="488" customFormat="false" ht="15" hidden="false" customHeight="false" outlineLevel="0" collapsed="false">
      <c r="A488" s="1" t="s">
        <v>18</v>
      </c>
      <c r="B488" s="1" t="s">
        <v>18</v>
      </c>
      <c r="C488" s="1" t="s">
        <v>542</v>
      </c>
      <c r="D488" s="1" t="n">
        <v>130</v>
      </c>
      <c r="E488" s="1" t="s">
        <v>558</v>
      </c>
      <c r="F488" s="1" t="n">
        <v>15</v>
      </c>
      <c r="G488" s="1" t="str">
        <f aca="false">F488&amp;"/"&amp;26</f>
        <v>15/26</v>
      </c>
      <c r="H488" s="1" t="n">
        <v>5000</v>
      </c>
      <c r="I488" s="1" t="n">
        <v>145</v>
      </c>
      <c r="J488" s="1" t="n">
        <v>102.5</v>
      </c>
      <c r="K488" s="1" t="s">
        <v>249</v>
      </c>
      <c r="L488" s="1" t="s">
        <v>250</v>
      </c>
      <c r="M488" s="1" t="n">
        <v>2023</v>
      </c>
      <c r="N488" s="1" t="n">
        <v>51.9477777777778</v>
      </c>
      <c r="O488" s="1" t="n">
        <v>-111.842777777778</v>
      </c>
      <c r="Q488" s="1" t="s">
        <v>544</v>
      </c>
      <c r="R488" s="1" t="s">
        <v>24</v>
      </c>
    </row>
    <row r="489" customFormat="false" ht="15" hidden="false" customHeight="false" outlineLevel="0" collapsed="false">
      <c r="A489" s="1" t="s">
        <v>18</v>
      </c>
      <c r="B489" s="1" t="s">
        <v>18</v>
      </c>
      <c r="C489" s="1" t="s">
        <v>542</v>
      </c>
      <c r="D489" s="1" t="n">
        <v>130</v>
      </c>
      <c r="E489" s="1" t="s">
        <v>559</v>
      </c>
      <c r="F489" s="1" t="n">
        <v>16</v>
      </c>
      <c r="G489" s="1" t="str">
        <f aca="false">F489&amp;"/"&amp;26</f>
        <v>16/26</v>
      </c>
      <c r="H489" s="1" t="n">
        <v>5000</v>
      </c>
      <c r="I489" s="1" t="n">
        <v>145</v>
      </c>
      <c r="J489" s="1" t="n">
        <v>102.5</v>
      </c>
      <c r="K489" s="1" t="s">
        <v>249</v>
      </c>
      <c r="L489" s="1" t="s">
        <v>250</v>
      </c>
      <c r="M489" s="1" t="n">
        <v>2023</v>
      </c>
      <c r="N489" s="1" t="n">
        <v>51.9366666666667</v>
      </c>
      <c r="O489" s="1" t="n">
        <v>-111.862222222222</v>
      </c>
      <c r="Q489" s="1" t="s">
        <v>544</v>
      </c>
      <c r="R489" s="1" t="s">
        <v>24</v>
      </c>
    </row>
    <row r="490" customFormat="false" ht="15" hidden="false" customHeight="false" outlineLevel="0" collapsed="false">
      <c r="A490" s="1" t="s">
        <v>18</v>
      </c>
      <c r="B490" s="1" t="s">
        <v>18</v>
      </c>
      <c r="C490" s="1" t="s">
        <v>542</v>
      </c>
      <c r="D490" s="1" t="n">
        <v>130</v>
      </c>
      <c r="E490" s="1" t="s">
        <v>560</v>
      </c>
      <c r="F490" s="1" t="n">
        <v>17</v>
      </c>
      <c r="G490" s="1" t="str">
        <f aca="false">F490&amp;"/"&amp;26</f>
        <v>17/26</v>
      </c>
      <c r="H490" s="1" t="n">
        <v>5000</v>
      </c>
      <c r="I490" s="1" t="n">
        <v>145</v>
      </c>
      <c r="J490" s="1" t="n">
        <v>102.5</v>
      </c>
      <c r="K490" s="1" t="s">
        <v>249</v>
      </c>
      <c r="L490" s="1" t="s">
        <v>250</v>
      </c>
      <c r="M490" s="1" t="n">
        <v>2023</v>
      </c>
      <c r="N490" s="1" t="n">
        <v>51.9694341888193</v>
      </c>
      <c r="O490" s="1" t="n">
        <v>-111.877433215692</v>
      </c>
      <c r="Q490" s="1" t="s">
        <v>544</v>
      </c>
      <c r="R490" s="1" t="s">
        <v>254</v>
      </c>
    </row>
    <row r="491" customFormat="false" ht="15" hidden="false" customHeight="false" outlineLevel="0" collapsed="false">
      <c r="A491" s="1" t="s">
        <v>18</v>
      </c>
      <c r="B491" s="1" t="s">
        <v>18</v>
      </c>
      <c r="C491" s="1" t="s">
        <v>542</v>
      </c>
      <c r="D491" s="1" t="n">
        <v>130</v>
      </c>
      <c r="E491" s="1" t="s">
        <v>561</v>
      </c>
      <c r="F491" s="1" t="n">
        <v>18</v>
      </c>
      <c r="G491" s="1" t="str">
        <f aca="false">F491&amp;"/"&amp;26</f>
        <v>18/26</v>
      </c>
      <c r="H491" s="1" t="n">
        <v>5000</v>
      </c>
      <c r="I491" s="1" t="n">
        <v>145</v>
      </c>
      <c r="J491" s="1" t="n">
        <v>102.5</v>
      </c>
      <c r="K491" s="1" t="s">
        <v>249</v>
      </c>
      <c r="L491" s="1" t="s">
        <v>250</v>
      </c>
      <c r="M491" s="1" t="n">
        <v>2023</v>
      </c>
      <c r="N491" s="1" t="n">
        <v>51.9336111111111</v>
      </c>
      <c r="O491" s="1" t="n">
        <v>-111.868055555556</v>
      </c>
      <c r="Q491" s="1" t="s">
        <v>544</v>
      </c>
      <c r="R491" s="1" t="s">
        <v>24</v>
      </c>
    </row>
    <row r="492" customFormat="false" ht="15" hidden="false" customHeight="false" outlineLevel="0" collapsed="false">
      <c r="A492" s="1" t="s">
        <v>18</v>
      </c>
      <c r="B492" s="1" t="s">
        <v>18</v>
      </c>
      <c r="C492" s="1" t="s">
        <v>542</v>
      </c>
      <c r="D492" s="1" t="n">
        <v>130</v>
      </c>
      <c r="E492" s="1" t="s">
        <v>562</v>
      </c>
      <c r="F492" s="1" t="n">
        <v>19</v>
      </c>
      <c r="G492" s="1" t="str">
        <f aca="false">F492&amp;"/"&amp;26</f>
        <v>19/26</v>
      </c>
      <c r="H492" s="1" t="n">
        <v>5000</v>
      </c>
      <c r="I492" s="1" t="n">
        <v>145</v>
      </c>
      <c r="J492" s="1" t="n">
        <v>102.5</v>
      </c>
      <c r="K492" s="1" t="s">
        <v>249</v>
      </c>
      <c r="L492" s="1" t="s">
        <v>250</v>
      </c>
      <c r="M492" s="1" t="n">
        <v>2023</v>
      </c>
      <c r="N492" s="1" t="n">
        <v>51.95809195656</v>
      </c>
      <c r="O492" s="1" t="n">
        <v>-111.896721891434</v>
      </c>
      <c r="Q492" s="1" t="s">
        <v>544</v>
      </c>
      <c r="R492" s="1" t="s">
        <v>254</v>
      </c>
    </row>
    <row r="493" customFormat="false" ht="15" hidden="false" customHeight="false" outlineLevel="0" collapsed="false">
      <c r="A493" s="1" t="s">
        <v>18</v>
      </c>
      <c r="B493" s="1" t="s">
        <v>18</v>
      </c>
      <c r="C493" s="1" t="s">
        <v>542</v>
      </c>
      <c r="D493" s="1" t="n">
        <v>130</v>
      </c>
      <c r="E493" s="1" t="s">
        <v>563</v>
      </c>
      <c r="F493" s="1" t="n">
        <v>20</v>
      </c>
      <c r="G493" s="1" t="str">
        <f aca="false">F493&amp;"/"&amp;26</f>
        <v>20/26</v>
      </c>
      <c r="H493" s="1" t="n">
        <v>5000</v>
      </c>
      <c r="I493" s="1" t="n">
        <v>145</v>
      </c>
      <c r="J493" s="1" t="n">
        <v>102.5</v>
      </c>
      <c r="K493" s="1" t="s">
        <v>249</v>
      </c>
      <c r="L493" s="1" t="s">
        <v>250</v>
      </c>
      <c r="M493" s="1" t="n">
        <v>2023</v>
      </c>
      <c r="N493" s="1" t="n">
        <v>51.9537028051468</v>
      </c>
      <c r="O493" s="1" t="n">
        <v>-111.898828298044</v>
      </c>
      <c r="Q493" s="1" t="s">
        <v>544</v>
      </c>
      <c r="R493" s="1" t="s">
        <v>254</v>
      </c>
    </row>
    <row r="494" customFormat="false" ht="15" hidden="false" customHeight="false" outlineLevel="0" collapsed="false">
      <c r="A494" s="1" t="s">
        <v>18</v>
      </c>
      <c r="B494" s="1" t="s">
        <v>18</v>
      </c>
      <c r="C494" s="1" t="s">
        <v>542</v>
      </c>
      <c r="D494" s="1" t="n">
        <v>130</v>
      </c>
      <c r="E494" s="1" t="s">
        <v>564</v>
      </c>
      <c r="F494" s="1" t="n">
        <v>21</v>
      </c>
      <c r="G494" s="1" t="str">
        <f aca="false">F494&amp;"/"&amp;26</f>
        <v>21/26</v>
      </c>
      <c r="H494" s="1" t="n">
        <v>5000</v>
      </c>
      <c r="I494" s="1" t="n">
        <v>145</v>
      </c>
      <c r="J494" s="1" t="n">
        <v>102.5</v>
      </c>
      <c r="K494" s="1" t="s">
        <v>249</v>
      </c>
      <c r="L494" s="1" t="s">
        <v>250</v>
      </c>
      <c r="M494" s="1" t="n">
        <v>2023</v>
      </c>
      <c r="N494" s="1" t="n">
        <v>51.95045869351</v>
      </c>
      <c r="O494" s="1" t="n">
        <v>-111.903039619867</v>
      </c>
      <c r="Q494" s="1" t="s">
        <v>544</v>
      </c>
      <c r="R494" s="1" t="s">
        <v>254</v>
      </c>
    </row>
    <row r="495" customFormat="false" ht="15" hidden="false" customHeight="false" outlineLevel="0" collapsed="false">
      <c r="A495" s="1" t="s">
        <v>18</v>
      </c>
      <c r="B495" s="1" t="s">
        <v>18</v>
      </c>
      <c r="C495" s="1" t="s">
        <v>542</v>
      </c>
      <c r="D495" s="1" t="n">
        <v>130</v>
      </c>
      <c r="E495" s="1" t="s">
        <v>565</v>
      </c>
      <c r="F495" s="1" t="n">
        <v>22</v>
      </c>
      <c r="G495" s="1" t="str">
        <f aca="false">F495&amp;"/"&amp;26</f>
        <v>22/26</v>
      </c>
      <c r="H495" s="1" t="n">
        <v>5000</v>
      </c>
      <c r="I495" s="1" t="n">
        <v>145</v>
      </c>
      <c r="J495" s="1" t="n">
        <v>102.5</v>
      </c>
      <c r="K495" s="1" t="s">
        <v>249</v>
      </c>
      <c r="L495" s="1" t="s">
        <v>250</v>
      </c>
      <c r="M495" s="1" t="n">
        <v>2023</v>
      </c>
      <c r="N495" s="1" t="n">
        <v>51.9416732648558</v>
      </c>
      <c r="O495" s="1" t="n">
        <v>-111.911536823328</v>
      </c>
      <c r="Q495" s="1" t="s">
        <v>544</v>
      </c>
      <c r="R495" s="1" t="s">
        <v>254</v>
      </c>
    </row>
    <row r="496" customFormat="false" ht="15" hidden="false" customHeight="false" outlineLevel="0" collapsed="false">
      <c r="A496" s="1" t="s">
        <v>18</v>
      </c>
      <c r="B496" s="1" t="s">
        <v>18</v>
      </c>
      <c r="C496" s="1" t="s">
        <v>542</v>
      </c>
      <c r="D496" s="1" t="n">
        <v>130</v>
      </c>
      <c r="E496" s="1" t="s">
        <v>566</v>
      </c>
      <c r="F496" s="1" t="n">
        <v>23</v>
      </c>
      <c r="G496" s="1" t="str">
        <f aca="false">F496&amp;"/"&amp;26</f>
        <v>23/26</v>
      </c>
      <c r="H496" s="1" t="n">
        <v>5000</v>
      </c>
      <c r="I496" s="1" t="n">
        <v>145</v>
      </c>
      <c r="J496" s="1" t="n">
        <v>102.5</v>
      </c>
      <c r="K496" s="1" t="s">
        <v>249</v>
      </c>
      <c r="L496" s="1" t="s">
        <v>250</v>
      </c>
      <c r="M496" s="1" t="n">
        <v>2023</v>
      </c>
      <c r="N496" s="1" t="n">
        <v>51.953837</v>
      </c>
      <c r="O496" s="1" t="n">
        <v>-111.876706</v>
      </c>
      <c r="Q496" s="1" t="s">
        <v>544</v>
      </c>
      <c r="R496" s="1" t="s">
        <v>254</v>
      </c>
    </row>
    <row r="497" customFormat="false" ht="15" hidden="false" customHeight="false" outlineLevel="0" collapsed="false">
      <c r="A497" s="1" t="s">
        <v>18</v>
      </c>
      <c r="B497" s="1" t="s">
        <v>18</v>
      </c>
      <c r="C497" s="1" t="s">
        <v>542</v>
      </c>
      <c r="D497" s="1" t="n">
        <v>130</v>
      </c>
      <c r="E497" s="1" t="s">
        <v>567</v>
      </c>
      <c r="F497" s="1" t="n">
        <v>24</v>
      </c>
      <c r="G497" s="1" t="str">
        <f aca="false">F497&amp;"/"&amp;26</f>
        <v>24/26</v>
      </c>
      <c r="H497" s="1" t="n">
        <v>5000</v>
      </c>
      <c r="I497" s="1" t="n">
        <v>145</v>
      </c>
      <c r="J497" s="1" t="n">
        <v>102.5</v>
      </c>
      <c r="K497" s="1" t="s">
        <v>249</v>
      </c>
      <c r="L497" s="1" t="s">
        <v>250</v>
      </c>
      <c r="M497" s="1" t="n">
        <v>2023</v>
      </c>
      <c r="N497" s="1" t="n">
        <v>51.945276</v>
      </c>
      <c r="O497" s="1" t="n">
        <v>-111.791531</v>
      </c>
      <c r="Q497" s="1" t="s">
        <v>544</v>
      </c>
      <c r="R497" s="1" t="s">
        <v>254</v>
      </c>
    </row>
    <row r="498" customFormat="false" ht="15" hidden="false" customHeight="false" outlineLevel="0" collapsed="false">
      <c r="A498" s="1" t="s">
        <v>18</v>
      </c>
      <c r="B498" s="1" t="s">
        <v>18</v>
      </c>
      <c r="C498" s="1" t="s">
        <v>542</v>
      </c>
      <c r="D498" s="1" t="n">
        <v>130</v>
      </c>
      <c r="E498" s="1" t="s">
        <v>568</v>
      </c>
      <c r="F498" s="1" t="n">
        <v>25</v>
      </c>
      <c r="G498" s="1" t="str">
        <f aca="false">F498&amp;"/"&amp;26</f>
        <v>25/26</v>
      </c>
      <c r="H498" s="1" t="n">
        <v>5000</v>
      </c>
      <c r="I498" s="1" t="n">
        <v>145</v>
      </c>
      <c r="J498" s="1" t="n">
        <v>102.5</v>
      </c>
      <c r="K498" s="1" t="s">
        <v>249</v>
      </c>
      <c r="L498" s="1" t="s">
        <v>250</v>
      </c>
      <c r="M498" s="1" t="n">
        <v>2023</v>
      </c>
      <c r="N498" s="1" t="n">
        <v>51.948205</v>
      </c>
      <c r="O498" s="1" t="n">
        <v>-111.786508</v>
      </c>
      <c r="Q498" s="1" t="s">
        <v>544</v>
      </c>
      <c r="R498" s="1" t="s">
        <v>254</v>
      </c>
    </row>
    <row r="499" customFormat="false" ht="15" hidden="false" customHeight="false" outlineLevel="0" collapsed="false">
      <c r="A499" s="1" t="s">
        <v>18</v>
      </c>
      <c r="B499" s="1" t="s">
        <v>18</v>
      </c>
      <c r="C499" s="1" t="s">
        <v>542</v>
      </c>
      <c r="D499" s="1" t="n">
        <v>130</v>
      </c>
      <c r="E499" s="1" t="s">
        <v>569</v>
      </c>
      <c r="F499" s="1" t="n">
        <v>26</v>
      </c>
      <c r="G499" s="1" t="str">
        <f aca="false">F499&amp;"/"&amp;26</f>
        <v>26/26</v>
      </c>
      <c r="H499" s="1" t="n">
        <v>5000</v>
      </c>
      <c r="I499" s="1" t="n">
        <v>145</v>
      </c>
      <c r="J499" s="1" t="n">
        <v>102.5</v>
      </c>
      <c r="K499" s="1" t="s">
        <v>249</v>
      </c>
      <c r="L499" s="1" t="s">
        <v>250</v>
      </c>
      <c r="M499" s="1" t="n">
        <v>2023</v>
      </c>
      <c r="N499" s="1" t="n">
        <v>51.950823</v>
      </c>
      <c r="O499" s="1" t="n">
        <v>-111.779078</v>
      </c>
      <c r="Q499" s="1" t="s">
        <v>544</v>
      </c>
      <c r="R499" s="1" t="s">
        <v>254</v>
      </c>
    </row>
    <row r="500" customFormat="false" ht="15" hidden="false" customHeight="false" outlineLevel="0" collapsed="false">
      <c r="A500" s="1" t="s">
        <v>18</v>
      </c>
      <c r="B500" s="1" t="s">
        <v>18</v>
      </c>
      <c r="C500" s="1" t="s">
        <v>570</v>
      </c>
      <c r="D500" s="1" t="n">
        <v>81.6</v>
      </c>
      <c r="E500" s="1" t="s">
        <v>571</v>
      </c>
      <c r="F500" s="1" t="n">
        <v>1</v>
      </c>
      <c r="G500" s="1" t="str">
        <f aca="false">F500&amp;"/"&amp;51</f>
        <v>1/51</v>
      </c>
      <c r="H500" s="1" t="n">
        <v>1600</v>
      </c>
      <c r="I500" s="1" t="n">
        <v>82.5</v>
      </c>
      <c r="J500" s="1" t="n">
        <v>80</v>
      </c>
      <c r="K500" s="1" t="s">
        <v>271</v>
      </c>
      <c r="L500" s="1" t="s">
        <v>572</v>
      </c>
      <c r="M500" s="1" t="n">
        <v>2010</v>
      </c>
      <c r="N500" s="1" t="n">
        <v>51.9344318848016</v>
      </c>
      <c r="O500" s="1" t="n">
        <v>-113.432933904524</v>
      </c>
      <c r="Q500" s="1" t="s">
        <v>573</v>
      </c>
      <c r="R500" s="1" t="s">
        <v>24</v>
      </c>
    </row>
    <row r="501" customFormat="false" ht="15" hidden="false" customHeight="false" outlineLevel="0" collapsed="false">
      <c r="A501" s="1" t="s">
        <v>18</v>
      </c>
      <c r="B501" s="1" t="s">
        <v>18</v>
      </c>
      <c r="C501" s="1" t="s">
        <v>570</v>
      </c>
      <c r="D501" s="1" t="n">
        <v>81.6</v>
      </c>
      <c r="E501" s="1" t="s">
        <v>574</v>
      </c>
      <c r="F501" s="1" t="n">
        <v>2</v>
      </c>
      <c r="G501" s="1" t="str">
        <f aca="false">F501&amp;"/"&amp;51</f>
        <v>2/51</v>
      </c>
      <c r="H501" s="1" t="n">
        <v>1600</v>
      </c>
      <c r="I501" s="1" t="n">
        <v>82.5</v>
      </c>
      <c r="J501" s="1" t="n">
        <v>80</v>
      </c>
      <c r="K501" s="1" t="s">
        <v>271</v>
      </c>
      <c r="L501" s="1" t="s">
        <v>572</v>
      </c>
      <c r="M501" s="1" t="n">
        <v>2010</v>
      </c>
      <c r="N501" s="1" t="n">
        <v>51.9308541704578</v>
      </c>
      <c r="O501" s="1" t="n">
        <v>-113.432622978167</v>
      </c>
      <c r="Q501" s="1" t="s">
        <v>573</v>
      </c>
      <c r="R501" s="1" t="s">
        <v>24</v>
      </c>
    </row>
    <row r="502" customFormat="false" ht="15" hidden="false" customHeight="false" outlineLevel="0" collapsed="false">
      <c r="A502" s="1" t="s">
        <v>18</v>
      </c>
      <c r="B502" s="1" t="s">
        <v>18</v>
      </c>
      <c r="C502" s="1" t="s">
        <v>570</v>
      </c>
      <c r="D502" s="1" t="n">
        <v>81.6</v>
      </c>
      <c r="E502" s="1" t="s">
        <v>575</v>
      </c>
      <c r="F502" s="1" t="n">
        <v>3</v>
      </c>
      <c r="G502" s="1" t="str">
        <f aca="false">F502&amp;"/"&amp;51</f>
        <v>3/51</v>
      </c>
      <c r="H502" s="1" t="n">
        <v>1600</v>
      </c>
      <c r="I502" s="1" t="n">
        <v>82.5</v>
      </c>
      <c r="J502" s="1" t="n">
        <v>80</v>
      </c>
      <c r="K502" s="1" t="s">
        <v>271</v>
      </c>
      <c r="L502" s="1" t="s">
        <v>572</v>
      </c>
      <c r="M502" s="1" t="n">
        <v>2010</v>
      </c>
      <c r="N502" s="1" t="n">
        <v>51.9280068406203</v>
      </c>
      <c r="O502" s="1" t="n">
        <v>-113.432530921521</v>
      </c>
      <c r="Q502" s="1" t="s">
        <v>573</v>
      </c>
      <c r="R502" s="1" t="s">
        <v>24</v>
      </c>
    </row>
    <row r="503" customFormat="false" ht="15" hidden="false" customHeight="false" outlineLevel="0" collapsed="false">
      <c r="A503" s="1" t="s">
        <v>18</v>
      </c>
      <c r="B503" s="1" t="s">
        <v>18</v>
      </c>
      <c r="C503" s="1" t="s">
        <v>570</v>
      </c>
      <c r="D503" s="1" t="n">
        <v>81.6</v>
      </c>
      <c r="E503" s="1" t="s">
        <v>576</v>
      </c>
      <c r="F503" s="1" t="n">
        <v>4</v>
      </c>
      <c r="G503" s="1" t="str">
        <f aca="false">F503&amp;"/"&amp;51</f>
        <v>4/51</v>
      </c>
      <c r="H503" s="1" t="n">
        <v>1600</v>
      </c>
      <c r="I503" s="1" t="n">
        <v>82.5</v>
      </c>
      <c r="J503" s="1" t="n">
        <v>80</v>
      </c>
      <c r="K503" s="1" t="s">
        <v>271</v>
      </c>
      <c r="L503" s="1" t="s">
        <v>572</v>
      </c>
      <c r="M503" s="1" t="n">
        <v>2010</v>
      </c>
      <c r="N503" s="1" t="n">
        <v>51.9247428441927</v>
      </c>
      <c r="O503" s="1" t="n">
        <v>-113.432661784613</v>
      </c>
      <c r="Q503" s="1" t="s">
        <v>573</v>
      </c>
      <c r="R503" s="1" t="s">
        <v>24</v>
      </c>
    </row>
    <row r="504" customFormat="false" ht="15" hidden="false" customHeight="false" outlineLevel="0" collapsed="false">
      <c r="A504" s="1" t="s">
        <v>18</v>
      </c>
      <c r="B504" s="1" t="s">
        <v>18</v>
      </c>
      <c r="C504" s="1" t="s">
        <v>570</v>
      </c>
      <c r="D504" s="1" t="n">
        <v>81.6</v>
      </c>
      <c r="E504" s="1" t="s">
        <v>577</v>
      </c>
      <c r="F504" s="1" t="n">
        <v>5</v>
      </c>
      <c r="G504" s="1" t="str">
        <f aca="false">F504&amp;"/"&amp;51</f>
        <v>5/51</v>
      </c>
      <c r="H504" s="1" t="n">
        <v>1600</v>
      </c>
      <c r="I504" s="1" t="n">
        <v>82.5</v>
      </c>
      <c r="J504" s="1" t="n">
        <v>80</v>
      </c>
      <c r="K504" s="1" t="s">
        <v>271</v>
      </c>
      <c r="L504" s="1" t="s">
        <v>572</v>
      </c>
      <c r="M504" s="1" t="n">
        <v>2010</v>
      </c>
      <c r="N504" s="1" t="n">
        <v>51.9219123422526</v>
      </c>
      <c r="O504" s="1" t="n">
        <v>-113.435635919257</v>
      </c>
      <c r="Q504" s="1" t="s">
        <v>573</v>
      </c>
      <c r="R504" s="1" t="s">
        <v>24</v>
      </c>
    </row>
    <row r="505" customFormat="false" ht="15" hidden="false" customHeight="false" outlineLevel="0" collapsed="false">
      <c r="A505" s="1" t="s">
        <v>18</v>
      </c>
      <c r="B505" s="1" t="s">
        <v>18</v>
      </c>
      <c r="C505" s="1" t="s">
        <v>570</v>
      </c>
      <c r="D505" s="1" t="n">
        <v>81.6</v>
      </c>
      <c r="E505" s="1" t="s">
        <v>578</v>
      </c>
      <c r="F505" s="1" t="n">
        <v>6</v>
      </c>
      <c r="G505" s="1" t="str">
        <f aca="false">F505&amp;"/"&amp;51</f>
        <v>6/51</v>
      </c>
      <c r="H505" s="1" t="n">
        <v>1600</v>
      </c>
      <c r="I505" s="1" t="n">
        <v>82.5</v>
      </c>
      <c r="J505" s="1" t="n">
        <v>80</v>
      </c>
      <c r="K505" s="1" t="s">
        <v>271</v>
      </c>
      <c r="L505" s="1" t="s">
        <v>572</v>
      </c>
      <c r="M505" s="1" t="n">
        <v>2010</v>
      </c>
      <c r="N505" s="1" t="n">
        <v>51.9185733360147</v>
      </c>
      <c r="O505" s="1" t="n">
        <v>-113.438283268662</v>
      </c>
      <c r="Q505" s="1" t="s">
        <v>573</v>
      </c>
      <c r="R505" s="1" t="s">
        <v>24</v>
      </c>
    </row>
    <row r="506" customFormat="false" ht="15" hidden="false" customHeight="false" outlineLevel="0" collapsed="false">
      <c r="A506" s="1" t="s">
        <v>18</v>
      </c>
      <c r="B506" s="1" t="s">
        <v>18</v>
      </c>
      <c r="C506" s="1" t="s">
        <v>570</v>
      </c>
      <c r="D506" s="1" t="n">
        <v>81.6</v>
      </c>
      <c r="E506" s="1" t="s">
        <v>579</v>
      </c>
      <c r="F506" s="1" t="n">
        <v>7</v>
      </c>
      <c r="G506" s="1" t="str">
        <f aca="false">F506&amp;"/"&amp;51</f>
        <v>7/51</v>
      </c>
      <c r="H506" s="1" t="n">
        <v>1600</v>
      </c>
      <c r="I506" s="1" t="n">
        <v>82.5</v>
      </c>
      <c r="J506" s="1" t="n">
        <v>80</v>
      </c>
      <c r="K506" s="1" t="s">
        <v>271</v>
      </c>
      <c r="L506" s="1" t="s">
        <v>572</v>
      </c>
      <c r="M506" s="1" t="n">
        <v>2010</v>
      </c>
      <c r="N506" s="1" t="n">
        <v>51.9339394808298</v>
      </c>
      <c r="O506" s="1" t="n">
        <v>-113.40302359207</v>
      </c>
      <c r="Q506" s="1" t="s">
        <v>573</v>
      </c>
      <c r="R506" s="1" t="s">
        <v>24</v>
      </c>
    </row>
    <row r="507" customFormat="false" ht="15" hidden="false" customHeight="false" outlineLevel="0" collapsed="false">
      <c r="A507" s="1" t="s">
        <v>18</v>
      </c>
      <c r="B507" s="1" t="s">
        <v>18</v>
      </c>
      <c r="C507" s="1" t="s">
        <v>570</v>
      </c>
      <c r="D507" s="1" t="n">
        <v>81.6</v>
      </c>
      <c r="E507" s="1" t="s">
        <v>580</v>
      </c>
      <c r="F507" s="1" t="n">
        <v>8</v>
      </c>
      <c r="G507" s="1" t="str">
        <f aca="false">F507&amp;"/"&amp;51</f>
        <v>8/51</v>
      </c>
      <c r="H507" s="1" t="n">
        <v>1600</v>
      </c>
      <c r="I507" s="1" t="n">
        <v>82.5</v>
      </c>
      <c r="J507" s="1" t="n">
        <v>80</v>
      </c>
      <c r="K507" s="1" t="s">
        <v>271</v>
      </c>
      <c r="L507" s="1" t="s">
        <v>572</v>
      </c>
      <c r="M507" s="1" t="n">
        <v>2010</v>
      </c>
      <c r="N507" s="1" t="n">
        <v>51.9299368592527</v>
      </c>
      <c r="O507" s="1" t="n">
        <v>-113.402910068607</v>
      </c>
      <c r="Q507" s="1" t="s">
        <v>573</v>
      </c>
      <c r="R507" s="1" t="s">
        <v>24</v>
      </c>
    </row>
    <row r="508" customFormat="false" ht="15" hidden="false" customHeight="false" outlineLevel="0" collapsed="false">
      <c r="A508" s="1" t="s">
        <v>18</v>
      </c>
      <c r="B508" s="1" t="s">
        <v>18</v>
      </c>
      <c r="C508" s="1" t="s">
        <v>570</v>
      </c>
      <c r="D508" s="1" t="n">
        <v>81.6</v>
      </c>
      <c r="E508" s="1" t="s">
        <v>581</v>
      </c>
      <c r="F508" s="1" t="n">
        <v>9</v>
      </c>
      <c r="G508" s="1" t="str">
        <f aca="false">F508&amp;"/"&amp;51</f>
        <v>9/51</v>
      </c>
      <c r="H508" s="1" t="n">
        <v>1600</v>
      </c>
      <c r="I508" s="1" t="n">
        <v>82.5</v>
      </c>
      <c r="J508" s="1" t="n">
        <v>80</v>
      </c>
      <c r="K508" s="1" t="s">
        <v>271</v>
      </c>
      <c r="L508" s="1" t="s">
        <v>572</v>
      </c>
      <c r="M508" s="1" t="n">
        <v>2010</v>
      </c>
      <c r="N508" s="1" t="n">
        <v>51.9271536889107</v>
      </c>
      <c r="O508" s="1" t="n">
        <v>-113.402251581086</v>
      </c>
      <c r="Q508" s="1" t="s">
        <v>573</v>
      </c>
      <c r="R508" s="1" t="s">
        <v>24</v>
      </c>
    </row>
    <row r="509" customFormat="false" ht="15" hidden="false" customHeight="false" outlineLevel="0" collapsed="false">
      <c r="A509" s="1" t="s">
        <v>18</v>
      </c>
      <c r="B509" s="1" t="s">
        <v>18</v>
      </c>
      <c r="C509" s="1" t="s">
        <v>570</v>
      </c>
      <c r="D509" s="1" t="n">
        <v>81.6</v>
      </c>
      <c r="E509" s="1" t="s">
        <v>582</v>
      </c>
      <c r="F509" s="1" t="n">
        <v>10</v>
      </c>
      <c r="G509" s="1" t="str">
        <f aca="false">F509&amp;"/"&amp;51</f>
        <v>10/51</v>
      </c>
      <c r="H509" s="1" t="n">
        <v>1600</v>
      </c>
      <c r="I509" s="1" t="n">
        <v>82.5</v>
      </c>
      <c r="J509" s="1" t="n">
        <v>80</v>
      </c>
      <c r="K509" s="1" t="s">
        <v>271</v>
      </c>
      <c r="L509" s="1" t="s">
        <v>572</v>
      </c>
      <c r="M509" s="1" t="n">
        <v>2010</v>
      </c>
      <c r="N509" s="1" t="n">
        <v>51.9235559772615</v>
      </c>
      <c r="O509" s="1" t="n">
        <v>-113.399951228491</v>
      </c>
      <c r="Q509" s="1" t="s">
        <v>573</v>
      </c>
      <c r="R509" s="1" t="s">
        <v>24</v>
      </c>
    </row>
    <row r="510" customFormat="false" ht="15" hidden="false" customHeight="false" outlineLevel="0" collapsed="false">
      <c r="A510" s="1" t="s">
        <v>18</v>
      </c>
      <c r="B510" s="1" t="s">
        <v>18</v>
      </c>
      <c r="C510" s="1" t="s">
        <v>570</v>
      </c>
      <c r="D510" s="1" t="n">
        <v>81.6</v>
      </c>
      <c r="E510" s="1" t="s">
        <v>583</v>
      </c>
      <c r="F510" s="1" t="n">
        <v>11</v>
      </c>
      <c r="G510" s="1" t="str">
        <f aca="false">F510&amp;"/"&amp;51</f>
        <v>11/51</v>
      </c>
      <c r="H510" s="1" t="n">
        <v>1600</v>
      </c>
      <c r="I510" s="1" t="n">
        <v>82.5</v>
      </c>
      <c r="J510" s="1" t="n">
        <v>80</v>
      </c>
      <c r="K510" s="1" t="s">
        <v>271</v>
      </c>
      <c r="L510" s="1" t="s">
        <v>572</v>
      </c>
      <c r="M510" s="1" t="n">
        <v>2010</v>
      </c>
      <c r="N510" s="1" t="n">
        <v>51.9207269923476</v>
      </c>
      <c r="O510" s="1" t="n">
        <v>-113.400114029536</v>
      </c>
      <c r="Q510" s="1" t="s">
        <v>573</v>
      </c>
      <c r="R510" s="1" t="s">
        <v>24</v>
      </c>
    </row>
    <row r="511" customFormat="false" ht="15" hidden="false" customHeight="false" outlineLevel="0" collapsed="false">
      <c r="A511" s="1" t="s">
        <v>18</v>
      </c>
      <c r="B511" s="1" t="s">
        <v>18</v>
      </c>
      <c r="C511" s="1" t="s">
        <v>570</v>
      </c>
      <c r="D511" s="1" t="n">
        <v>81.6</v>
      </c>
      <c r="E511" s="1" t="s">
        <v>584</v>
      </c>
      <c r="F511" s="1" t="n">
        <v>12</v>
      </c>
      <c r="G511" s="1" t="str">
        <f aca="false">F511&amp;"/"&amp;51</f>
        <v>12/51</v>
      </c>
      <c r="H511" s="1" t="n">
        <v>1600</v>
      </c>
      <c r="I511" s="1" t="n">
        <v>82.5</v>
      </c>
      <c r="J511" s="1" t="n">
        <v>80</v>
      </c>
      <c r="K511" s="1" t="s">
        <v>271</v>
      </c>
      <c r="L511" s="1" t="s">
        <v>572</v>
      </c>
      <c r="M511" s="1" t="n">
        <v>2010</v>
      </c>
      <c r="N511" s="1" t="n">
        <v>51.9175119304311</v>
      </c>
      <c r="O511" s="1" t="n">
        <v>-113.397154655849</v>
      </c>
      <c r="Q511" s="1" t="s">
        <v>573</v>
      </c>
      <c r="R511" s="1" t="s">
        <v>24</v>
      </c>
    </row>
    <row r="512" customFormat="false" ht="15" hidden="false" customHeight="false" outlineLevel="0" collapsed="false">
      <c r="A512" s="1" t="s">
        <v>18</v>
      </c>
      <c r="B512" s="1" t="s">
        <v>18</v>
      </c>
      <c r="C512" s="1" t="s">
        <v>570</v>
      </c>
      <c r="D512" s="1" t="n">
        <v>81.6</v>
      </c>
      <c r="E512" s="1" t="s">
        <v>585</v>
      </c>
      <c r="F512" s="1" t="n">
        <v>13</v>
      </c>
      <c r="G512" s="1" t="str">
        <f aca="false">F512&amp;"/"&amp;51</f>
        <v>13/51</v>
      </c>
      <c r="H512" s="1" t="n">
        <v>1600</v>
      </c>
      <c r="I512" s="1" t="n">
        <v>82.5</v>
      </c>
      <c r="J512" s="1" t="n">
        <v>80</v>
      </c>
      <c r="K512" s="1" t="s">
        <v>271</v>
      </c>
      <c r="L512" s="1" t="s">
        <v>572</v>
      </c>
      <c r="M512" s="1" t="n">
        <v>2010</v>
      </c>
      <c r="N512" s="1" t="n">
        <v>51.9500111484199</v>
      </c>
      <c r="O512" s="1" t="n">
        <v>-113.322796824727</v>
      </c>
      <c r="Q512" s="1" t="s">
        <v>573</v>
      </c>
      <c r="R512" s="1" t="s">
        <v>24</v>
      </c>
    </row>
    <row r="513" customFormat="false" ht="15" hidden="false" customHeight="false" outlineLevel="0" collapsed="false">
      <c r="A513" s="1" t="s">
        <v>18</v>
      </c>
      <c r="B513" s="1" t="s">
        <v>18</v>
      </c>
      <c r="C513" s="1" t="s">
        <v>570</v>
      </c>
      <c r="D513" s="1" t="n">
        <v>81.6</v>
      </c>
      <c r="E513" s="1" t="s">
        <v>586</v>
      </c>
      <c r="F513" s="1" t="n">
        <v>14</v>
      </c>
      <c r="G513" s="1" t="str">
        <f aca="false">F513&amp;"/"&amp;51</f>
        <v>14/51</v>
      </c>
      <c r="H513" s="1" t="n">
        <v>1600</v>
      </c>
      <c r="I513" s="1" t="n">
        <v>82.5</v>
      </c>
      <c r="J513" s="1" t="n">
        <v>80</v>
      </c>
      <c r="K513" s="1" t="s">
        <v>271</v>
      </c>
      <c r="L513" s="1" t="s">
        <v>572</v>
      </c>
      <c r="M513" s="1" t="n">
        <v>2010</v>
      </c>
      <c r="N513" s="1" t="n">
        <v>51.9457910143089</v>
      </c>
      <c r="O513" s="1" t="n">
        <v>-113.32713674508</v>
      </c>
      <c r="Q513" s="1" t="s">
        <v>573</v>
      </c>
      <c r="R513" s="1" t="s">
        <v>24</v>
      </c>
    </row>
    <row r="514" customFormat="false" ht="15" hidden="false" customHeight="false" outlineLevel="0" collapsed="false">
      <c r="A514" s="1" t="s">
        <v>18</v>
      </c>
      <c r="B514" s="1" t="s">
        <v>18</v>
      </c>
      <c r="C514" s="1" t="s">
        <v>570</v>
      </c>
      <c r="D514" s="1" t="n">
        <v>81.6</v>
      </c>
      <c r="E514" s="1" t="s">
        <v>587</v>
      </c>
      <c r="F514" s="1" t="n">
        <v>15</v>
      </c>
      <c r="G514" s="1" t="str">
        <f aca="false">F514&amp;"/"&amp;51</f>
        <v>15/51</v>
      </c>
      <c r="H514" s="1" t="n">
        <v>1600</v>
      </c>
      <c r="I514" s="1" t="n">
        <v>82.5</v>
      </c>
      <c r="J514" s="1" t="n">
        <v>80</v>
      </c>
      <c r="K514" s="1" t="s">
        <v>271</v>
      </c>
      <c r="L514" s="1" t="s">
        <v>572</v>
      </c>
      <c r="M514" s="1" t="n">
        <v>2010</v>
      </c>
      <c r="N514" s="1" t="n">
        <v>51.9458984908031</v>
      </c>
      <c r="O514" s="1" t="n">
        <v>-113.315763192725</v>
      </c>
      <c r="Q514" s="1" t="s">
        <v>573</v>
      </c>
      <c r="R514" s="1" t="s">
        <v>24</v>
      </c>
    </row>
    <row r="515" customFormat="false" ht="15" hidden="false" customHeight="false" outlineLevel="0" collapsed="false">
      <c r="A515" s="1" t="s">
        <v>18</v>
      </c>
      <c r="B515" s="1" t="s">
        <v>18</v>
      </c>
      <c r="C515" s="1" t="s">
        <v>570</v>
      </c>
      <c r="D515" s="1" t="n">
        <v>81.6</v>
      </c>
      <c r="E515" s="1" t="s">
        <v>588</v>
      </c>
      <c r="F515" s="1" t="n">
        <v>16</v>
      </c>
      <c r="G515" s="1" t="str">
        <f aca="false">F515&amp;"/"&amp;51</f>
        <v>16/51</v>
      </c>
      <c r="H515" s="1" t="n">
        <v>1600</v>
      </c>
      <c r="I515" s="1" t="n">
        <v>82.5</v>
      </c>
      <c r="J515" s="1" t="n">
        <v>80</v>
      </c>
      <c r="K515" s="1" t="s">
        <v>271</v>
      </c>
      <c r="L515" s="1" t="s">
        <v>572</v>
      </c>
      <c r="M515" s="1" t="n">
        <v>2010</v>
      </c>
      <c r="N515" s="1" t="n">
        <v>51.9532723323105</v>
      </c>
      <c r="O515" s="1" t="n">
        <v>-113.318370018255</v>
      </c>
      <c r="Q515" s="1" t="s">
        <v>573</v>
      </c>
      <c r="R515" s="1" t="s">
        <v>24</v>
      </c>
    </row>
    <row r="516" customFormat="false" ht="15" hidden="false" customHeight="false" outlineLevel="0" collapsed="false">
      <c r="A516" s="1" t="s">
        <v>18</v>
      </c>
      <c r="B516" s="1" t="s">
        <v>18</v>
      </c>
      <c r="C516" s="1" t="s">
        <v>570</v>
      </c>
      <c r="D516" s="1" t="n">
        <v>81.6</v>
      </c>
      <c r="E516" s="1" t="s">
        <v>589</v>
      </c>
      <c r="F516" s="1" t="n">
        <v>17</v>
      </c>
      <c r="G516" s="1" t="str">
        <f aca="false">F516&amp;"/"&amp;51</f>
        <v>17/51</v>
      </c>
      <c r="H516" s="1" t="n">
        <v>1600</v>
      </c>
      <c r="I516" s="1" t="n">
        <v>82.5</v>
      </c>
      <c r="J516" s="1" t="n">
        <v>80</v>
      </c>
      <c r="K516" s="1" t="s">
        <v>271</v>
      </c>
      <c r="L516" s="1" t="s">
        <v>572</v>
      </c>
      <c r="M516" s="1" t="n">
        <v>2010</v>
      </c>
      <c r="N516" s="1" t="n">
        <v>51.931382638628</v>
      </c>
      <c r="O516" s="1" t="n">
        <v>-113.321688099019</v>
      </c>
      <c r="Q516" s="1" t="s">
        <v>573</v>
      </c>
      <c r="R516" s="1" t="s">
        <v>24</v>
      </c>
    </row>
    <row r="517" customFormat="false" ht="15" hidden="false" customHeight="false" outlineLevel="0" collapsed="false">
      <c r="A517" s="1" t="s">
        <v>18</v>
      </c>
      <c r="B517" s="1" t="s">
        <v>18</v>
      </c>
      <c r="C517" s="1" t="s">
        <v>570</v>
      </c>
      <c r="D517" s="1" t="n">
        <v>81.6</v>
      </c>
      <c r="E517" s="1" t="s">
        <v>590</v>
      </c>
      <c r="F517" s="1" t="n">
        <v>18</v>
      </c>
      <c r="G517" s="1" t="str">
        <f aca="false">F517&amp;"/"&amp;51</f>
        <v>18/51</v>
      </c>
      <c r="H517" s="1" t="n">
        <v>1600</v>
      </c>
      <c r="I517" s="1" t="n">
        <v>82.5</v>
      </c>
      <c r="J517" s="1" t="n">
        <v>80</v>
      </c>
      <c r="K517" s="1" t="s">
        <v>271</v>
      </c>
      <c r="L517" s="1" t="s">
        <v>572</v>
      </c>
      <c r="M517" s="1" t="n">
        <v>2010</v>
      </c>
      <c r="N517" s="1" t="n">
        <v>51.9266825144347</v>
      </c>
      <c r="O517" s="1" t="n">
        <v>-113.32169512178</v>
      </c>
      <c r="Q517" s="1" t="s">
        <v>573</v>
      </c>
      <c r="R517" s="1" t="s">
        <v>24</v>
      </c>
    </row>
    <row r="518" customFormat="false" ht="15" hidden="false" customHeight="false" outlineLevel="0" collapsed="false">
      <c r="A518" s="1" t="s">
        <v>18</v>
      </c>
      <c r="B518" s="1" t="s">
        <v>18</v>
      </c>
      <c r="C518" s="1" t="s">
        <v>570</v>
      </c>
      <c r="D518" s="1" t="n">
        <v>81.6</v>
      </c>
      <c r="E518" s="1" t="s">
        <v>591</v>
      </c>
      <c r="F518" s="1" t="n">
        <v>19</v>
      </c>
      <c r="G518" s="1" t="str">
        <f aca="false">F518&amp;"/"&amp;51</f>
        <v>19/51</v>
      </c>
      <c r="H518" s="1" t="n">
        <v>1600</v>
      </c>
      <c r="I518" s="1" t="n">
        <v>82.5</v>
      </c>
      <c r="J518" s="1" t="n">
        <v>80</v>
      </c>
      <c r="K518" s="1" t="s">
        <v>271</v>
      </c>
      <c r="L518" s="1" t="s">
        <v>572</v>
      </c>
      <c r="M518" s="1" t="n">
        <v>2010</v>
      </c>
      <c r="N518" s="1" t="n">
        <v>51.9221132750537</v>
      </c>
      <c r="O518" s="1" t="n">
        <v>-113.322935256059</v>
      </c>
      <c r="Q518" s="1" t="s">
        <v>573</v>
      </c>
      <c r="R518" s="1" t="s">
        <v>24</v>
      </c>
    </row>
    <row r="519" customFormat="false" ht="15" hidden="false" customHeight="false" outlineLevel="0" collapsed="false">
      <c r="A519" s="1" t="s">
        <v>18</v>
      </c>
      <c r="B519" s="1" t="s">
        <v>18</v>
      </c>
      <c r="C519" s="1" t="s">
        <v>570</v>
      </c>
      <c r="D519" s="1" t="n">
        <v>81.6</v>
      </c>
      <c r="E519" s="1" t="s">
        <v>592</v>
      </c>
      <c r="F519" s="1" t="n">
        <v>20</v>
      </c>
      <c r="G519" s="1" t="str">
        <f aca="false">F519&amp;"/"&amp;51</f>
        <v>20/51</v>
      </c>
      <c r="H519" s="1" t="n">
        <v>1600</v>
      </c>
      <c r="I519" s="1" t="n">
        <v>82.5</v>
      </c>
      <c r="J519" s="1" t="n">
        <v>80</v>
      </c>
      <c r="K519" s="1" t="s">
        <v>271</v>
      </c>
      <c r="L519" s="1" t="s">
        <v>572</v>
      </c>
      <c r="M519" s="1" t="n">
        <v>2010</v>
      </c>
      <c r="N519" s="1" t="n">
        <v>51.9223343500949</v>
      </c>
      <c r="O519" s="1" t="n">
        <v>-113.332087624947</v>
      </c>
      <c r="Q519" s="1" t="s">
        <v>573</v>
      </c>
      <c r="R519" s="1" t="s">
        <v>24</v>
      </c>
    </row>
    <row r="520" customFormat="false" ht="15" hidden="false" customHeight="false" outlineLevel="0" collapsed="false">
      <c r="A520" s="1" t="s">
        <v>18</v>
      </c>
      <c r="B520" s="1" t="s">
        <v>18</v>
      </c>
      <c r="C520" s="1" t="s">
        <v>570</v>
      </c>
      <c r="D520" s="1" t="n">
        <v>81.6</v>
      </c>
      <c r="E520" s="1" t="s">
        <v>593</v>
      </c>
      <c r="F520" s="1" t="n">
        <v>21</v>
      </c>
      <c r="G520" s="1" t="str">
        <f aca="false">F520&amp;"/"&amp;51</f>
        <v>21/51</v>
      </c>
      <c r="H520" s="1" t="n">
        <v>1600</v>
      </c>
      <c r="I520" s="1" t="n">
        <v>82.5</v>
      </c>
      <c r="J520" s="1" t="n">
        <v>80</v>
      </c>
      <c r="K520" s="1" t="s">
        <v>271</v>
      </c>
      <c r="L520" s="1" t="s">
        <v>572</v>
      </c>
      <c r="M520" s="1" t="n">
        <v>2010</v>
      </c>
      <c r="N520" s="1" t="n">
        <v>51.8948862769283</v>
      </c>
      <c r="O520" s="1" t="n">
        <v>-113.373496115975</v>
      </c>
      <c r="Q520" s="1" t="s">
        <v>573</v>
      </c>
      <c r="R520" s="1" t="s">
        <v>24</v>
      </c>
    </row>
    <row r="521" customFormat="false" ht="15" hidden="false" customHeight="false" outlineLevel="0" collapsed="false">
      <c r="A521" s="1" t="s">
        <v>18</v>
      </c>
      <c r="B521" s="1" t="s">
        <v>18</v>
      </c>
      <c r="C521" s="1" t="s">
        <v>570</v>
      </c>
      <c r="D521" s="1" t="n">
        <v>81.6</v>
      </c>
      <c r="E521" s="1" t="s">
        <v>594</v>
      </c>
      <c r="F521" s="1" t="n">
        <v>22</v>
      </c>
      <c r="G521" s="1" t="str">
        <f aca="false">F521&amp;"/"&amp;51</f>
        <v>22/51</v>
      </c>
      <c r="H521" s="1" t="n">
        <v>1600</v>
      </c>
      <c r="I521" s="1" t="n">
        <v>82.5</v>
      </c>
      <c r="J521" s="1" t="n">
        <v>80</v>
      </c>
      <c r="K521" s="1" t="s">
        <v>271</v>
      </c>
      <c r="L521" s="1" t="s">
        <v>572</v>
      </c>
      <c r="M521" s="1" t="n">
        <v>2010</v>
      </c>
      <c r="N521" s="1" t="n">
        <v>51.8987579020491</v>
      </c>
      <c r="O521" s="1" t="n">
        <v>-113.365102796022</v>
      </c>
      <c r="Q521" s="1" t="s">
        <v>573</v>
      </c>
      <c r="R521" s="1" t="s">
        <v>24</v>
      </c>
    </row>
    <row r="522" customFormat="false" ht="15" hidden="false" customHeight="false" outlineLevel="0" collapsed="false">
      <c r="A522" s="1" t="s">
        <v>18</v>
      </c>
      <c r="B522" s="1" t="s">
        <v>18</v>
      </c>
      <c r="C522" s="1" t="s">
        <v>570</v>
      </c>
      <c r="D522" s="1" t="n">
        <v>81.6</v>
      </c>
      <c r="E522" s="1" t="s">
        <v>595</v>
      </c>
      <c r="F522" s="1" t="n">
        <v>23</v>
      </c>
      <c r="G522" s="1" t="str">
        <f aca="false">F522&amp;"/"&amp;51</f>
        <v>23/51</v>
      </c>
      <c r="H522" s="1" t="n">
        <v>1600</v>
      </c>
      <c r="I522" s="1" t="n">
        <v>82.5</v>
      </c>
      <c r="J522" s="1" t="n">
        <v>80</v>
      </c>
      <c r="K522" s="1" t="s">
        <v>271</v>
      </c>
      <c r="L522" s="1" t="s">
        <v>572</v>
      </c>
      <c r="M522" s="1" t="n">
        <v>2010</v>
      </c>
      <c r="N522" s="1" t="n">
        <v>51.9022759683557</v>
      </c>
      <c r="O522" s="1" t="n">
        <v>-113.36114261527</v>
      </c>
      <c r="Q522" s="1" t="s">
        <v>573</v>
      </c>
      <c r="R522" s="1" t="s">
        <v>24</v>
      </c>
    </row>
    <row r="523" customFormat="false" ht="15" hidden="false" customHeight="false" outlineLevel="0" collapsed="false">
      <c r="A523" s="1" t="s">
        <v>18</v>
      </c>
      <c r="B523" s="1" t="s">
        <v>18</v>
      </c>
      <c r="C523" s="1" t="s">
        <v>570</v>
      </c>
      <c r="D523" s="1" t="n">
        <v>81.6</v>
      </c>
      <c r="E523" s="1" t="s">
        <v>596</v>
      </c>
      <c r="F523" s="1" t="n">
        <v>24</v>
      </c>
      <c r="G523" s="1" t="str">
        <f aca="false">F523&amp;"/"&amp;51</f>
        <v>24/51</v>
      </c>
      <c r="H523" s="1" t="n">
        <v>1600</v>
      </c>
      <c r="I523" s="1" t="n">
        <v>82.5</v>
      </c>
      <c r="J523" s="1" t="n">
        <v>80</v>
      </c>
      <c r="K523" s="1" t="s">
        <v>271</v>
      </c>
      <c r="L523" s="1" t="s">
        <v>572</v>
      </c>
      <c r="M523" s="1" t="n">
        <v>2010</v>
      </c>
      <c r="N523" s="1" t="n">
        <v>51.9049597562878</v>
      </c>
      <c r="O523" s="1" t="n">
        <v>-113.355612280699</v>
      </c>
      <c r="Q523" s="1" t="s">
        <v>573</v>
      </c>
      <c r="R523" s="1" t="s">
        <v>24</v>
      </c>
    </row>
    <row r="524" customFormat="false" ht="15" hidden="false" customHeight="false" outlineLevel="0" collapsed="false">
      <c r="A524" s="1" t="s">
        <v>18</v>
      </c>
      <c r="B524" s="1" t="s">
        <v>18</v>
      </c>
      <c r="C524" s="1" t="s">
        <v>570</v>
      </c>
      <c r="D524" s="1" t="n">
        <v>81.6</v>
      </c>
      <c r="E524" s="1" t="s">
        <v>597</v>
      </c>
      <c r="F524" s="1" t="n">
        <v>25</v>
      </c>
      <c r="G524" s="1" t="str">
        <f aca="false">F524&amp;"/"&amp;51</f>
        <v>25/51</v>
      </c>
      <c r="H524" s="1" t="n">
        <v>1600</v>
      </c>
      <c r="I524" s="1" t="n">
        <v>82.5</v>
      </c>
      <c r="J524" s="1" t="n">
        <v>80</v>
      </c>
      <c r="K524" s="1" t="s">
        <v>271</v>
      </c>
      <c r="L524" s="1" t="s">
        <v>572</v>
      </c>
      <c r="M524" s="1" t="n">
        <v>2010</v>
      </c>
      <c r="N524" s="1" t="n">
        <v>51.90700469934</v>
      </c>
      <c r="O524" s="1" t="n">
        <v>-113.339566528582</v>
      </c>
      <c r="Q524" s="1" t="s">
        <v>573</v>
      </c>
      <c r="R524" s="1" t="s">
        <v>24</v>
      </c>
    </row>
    <row r="525" customFormat="false" ht="15" hidden="false" customHeight="false" outlineLevel="0" collapsed="false">
      <c r="A525" s="1" t="s">
        <v>18</v>
      </c>
      <c r="B525" s="1" t="s">
        <v>18</v>
      </c>
      <c r="C525" s="1" t="s">
        <v>570</v>
      </c>
      <c r="D525" s="1" t="n">
        <v>81.6</v>
      </c>
      <c r="E525" s="1" t="s">
        <v>598</v>
      </c>
      <c r="F525" s="1" t="n">
        <v>26</v>
      </c>
      <c r="G525" s="1" t="str">
        <f aca="false">F525&amp;"/"&amp;51</f>
        <v>26/51</v>
      </c>
      <c r="H525" s="1" t="n">
        <v>1600</v>
      </c>
      <c r="I525" s="1" t="n">
        <v>82.5</v>
      </c>
      <c r="J525" s="1" t="n">
        <v>80</v>
      </c>
      <c r="K525" s="1" t="s">
        <v>271</v>
      </c>
      <c r="L525" s="1" t="s">
        <v>572</v>
      </c>
      <c r="M525" s="1" t="n">
        <v>2010</v>
      </c>
      <c r="N525" s="1" t="n">
        <v>51.9060854367426</v>
      </c>
      <c r="O525" s="1" t="n">
        <v>-113.327327654245</v>
      </c>
      <c r="Q525" s="1" t="s">
        <v>573</v>
      </c>
      <c r="R525" s="1" t="s">
        <v>24</v>
      </c>
    </row>
    <row r="526" customFormat="false" ht="15" hidden="false" customHeight="false" outlineLevel="0" collapsed="false">
      <c r="A526" s="1" t="s">
        <v>18</v>
      </c>
      <c r="B526" s="1" t="s">
        <v>18</v>
      </c>
      <c r="C526" s="1" t="s">
        <v>570</v>
      </c>
      <c r="D526" s="1" t="n">
        <v>81.6</v>
      </c>
      <c r="E526" s="1" t="s">
        <v>599</v>
      </c>
      <c r="F526" s="1" t="n">
        <v>27</v>
      </c>
      <c r="G526" s="1" t="str">
        <f aca="false">F526&amp;"/"&amp;51</f>
        <v>27/51</v>
      </c>
      <c r="H526" s="1" t="n">
        <v>1600</v>
      </c>
      <c r="I526" s="1" t="n">
        <v>82.5</v>
      </c>
      <c r="J526" s="1" t="n">
        <v>80</v>
      </c>
      <c r="K526" s="1" t="s">
        <v>271</v>
      </c>
      <c r="L526" s="1" t="s">
        <v>572</v>
      </c>
      <c r="M526" s="1" t="n">
        <v>2010</v>
      </c>
      <c r="N526" s="1" t="n">
        <v>51.8852977031063</v>
      </c>
      <c r="O526" s="1" t="n">
        <v>-113.323190712438</v>
      </c>
      <c r="Q526" s="1" t="s">
        <v>573</v>
      </c>
      <c r="R526" s="1" t="s">
        <v>24</v>
      </c>
    </row>
    <row r="527" customFormat="false" ht="15" hidden="false" customHeight="false" outlineLevel="0" collapsed="false">
      <c r="A527" s="1" t="s">
        <v>18</v>
      </c>
      <c r="B527" s="1" t="s">
        <v>18</v>
      </c>
      <c r="C527" s="1" t="s">
        <v>570</v>
      </c>
      <c r="D527" s="1" t="n">
        <v>81.6</v>
      </c>
      <c r="E527" s="1" t="s">
        <v>600</v>
      </c>
      <c r="F527" s="1" t="n">
        <v>28</v>
      </c>
      <c r="G527" s="1" t="str">
        <f aca="false">F527&amp;"/"&amp;51</f>
        <v>28/51</v>
      </c>
      <c r="H527" s="1" t="n">
        <v>1600</v>
      </c>
      <c r="I527" s="1" t="n">
        <v>82.5</v>
      </c>
      <c r="J527" s="1" t="n">
        <v>80</v>
      </c>
      <c r="K527" s="1" t="s">
        <v>271</v>
      </c>
      <c r="L527" s="1" t="s">
        <v>572</v>
      </c>
      <c r="M527" s="1" t="n">
        <v>2010</v>
      </c>
      <c r="N527" s="1" t="n">
        <v>51.8794114544032</v>
      </c>
      <c r="O527" s="1" t="n">
        <v>-113.32551959992</v>
      </c>
      <c r="Q527" s="1" t="s">
        <v>573</v>
      </c>
      <c r="R527" s="1" t="s">
        <v>24</v>
      </c>
    </row>
    <row r="528" customFormat="false" ht="15" hidden="false" customHeight="false" outlineLevel="0" collapsed="false">
      <c r="A528" s="1" t="s">
        <v>18</v>
      </c>
      <c r="B528" s="1" t="s">
        <v>18</v>
      </c>
      <c r="C528" s="1" t="s">
        <v>570</v>
      </c>
      <c r="D528" s="1" t="n">
        <v>81.6</v>
      </c>
      <c r="E528" s="1" t="s">
        <v>601</v>
      </c>
      <c r="F528" s="1" t="n">
        <v>29</v>
      </c>
      <c r="G528" s="1" t="str">
        <f aca="false">F528&amp;"/"&amp;51</f>
        <v>29/51</v>
      </c>
      <c r="H528" s="1" t="n">
        <v>1600</v>
      </c>
      <c r="I528" s="1" t="n">
        <v>82.5</v>
      </c>
      <c r="J528" s="1" t="n">
        <v>80</v>
      </c>
      <c r="K528" s="1" t="s">
        <v>271</v>
      </c>
      <c r="L528" s="1" t="s">
        <v>572</v>
      </c>
      <c r="M528" s="1" t="n">
        <v>2010</v>
      </c>
      <c r="N528" s="1" t="n">
        <v>51.8798294330189</v>
      </c>
      <c r="O528" s="1" t="n">
        <v>-113.316123200148</v>
      </c>
      <c r="Q528" s="1" t="s">
        <v>573</v>
      </c>
      <c r="R528" s="1" t="s">
        <v>24</v>
      </c>
    </row>
    <row r="529" customFormat="false" ht="15" hidden="false" customHeight="false" outlineLevel="0" collapsed="false">
      <c r="A529" s="1" t="s">
        <v>18</v>
      </c>
      <c r="B529" s="1" t="s">
        <v>18</v>
      </c>
      <c r="C529" s="1" t="s">
        <v>570</v>
      </c>
      <c r="D529" s="1" t="n">
        <v>81.6</v>
      </c>
      <c r="E529" s="1" t="s">
        <v>602</v>
      </c>
      <c r="F529" s="1" t="n">
        <v>30</v>
      </c>
      <c r="G529" s="1" t="str">
        <f aca="false">F529&amp;"/"&amp;51</f>
        <v>30/51</v>
      </c>
      <c r="H529" s="1" t="n">
        <v>1600</v>
      </c>
      <c r="I529" s="1" t="n">
        <v>82.5</v>
      </c>
      <c r="J529" s="1" t="n">
        <v>80</v>
      </c>
      <c r="K529" s="1" t="s">
        <v>271</v>
      </c>
      <c r="L529" s="1" t="s">
        <v>572</v>
      </c>
      <c r="M529" s="1" t="n">
        <v>2010</v>
      </c>
      <c r="N529" s="1" t="n">
        <v>51.8751331042746</v>
      </c>
      <c r="O529" s="1" t="n">
        <v>-113.323301189637</v>
      </c>
      <c r="Q529" s="1" t="s">
        <v>573</v>
      </c>
      <c r="R529" s="1" t="s">
        <v>24</v>
      </c>
    </row>
    <row r="530" customFormat="false" ht="15" hidden="false" customHeight="false" outlineLevel="0" collapsed="false">
      <c r="A530" s="1" t="s">
        <v>18</v>
      </c>
      <c r="B530" s="1" t="s">
        <v>18</v>
      </c>
      <c r="C530" s="1" t="s">
        <v>570</v>
      </c>
      <c r="D530" s="1" t="n">
        <v>81.6</v>
      </c>
      <c r="E530" s="1" t="s">
        <v>603</v>
      </c>
      <c r="F530" s="1" t="n">
        <v>31</v>
      </c>
      <c r="G530" s="1" t="str">
        <f aca="false">F530&amp;"/"&amp;51</f>
        <v>31/51</v>
      </c>
      <c r="H530" s="1" t="n">
        <v>1600</v>
      </c>
      <c r="I530" s="1" t="n">
        <v>82.5</v>
      </c>
      <c r="J530" s="1" t="n">
        <v>80</v>
      </c>
      <c r="K530" s="1" t="s">
        <v>271</v>
      </c>
      <c r="L530" s="1" t="s">
        <v>572</v>
      </c>
      <c r="M530" s="1" t="n">
        <v>2010</v>
      </c>
      <c r="N530" s="1" t="n">
        <v>51.8759610208188</v>
      </c>
      <c r="O530" s="1" t="n">
        <v>-113.315996357706</v>
      </c>
      <c r="Q530" s="1" t="s">
        <v>573</v>
      </c>
      <c r="R530" s="1" t="s">
        <v>24</v>
      </c>
    </row>
    <row r="531" customFormat="false" ht="15" hidden="false" customHeight="false" outlineLevel="0" collapsed="false">
      <c r="A531" s="1" t="s">
        <v>18</v>
      </c>
      <c r="B531" s="1" t="s">
        <v>18</v>
      </c>
      <c r="C531" s="1" t="s">
        <v>570</v>
      </c>
      <c r="D531" s="1" t="n">
        <v>81.6</v>
      </c>
      <c r="E531" s="1" t="s">
        <v>604</v>
      </c>
      <c r="F531" s="1" t="n">
        <v>32</v>
      </c>
      <c r="G531" s="1" t="str">
        <f aca="false">F531&amp;"/"&amp;51</f>
        <v>32/51</v>
      </c>
      <c r="H531" s="1" t="n">
        <v>1600</v>
      </c>
      <c r="I531" s="1" t="n">
        <v>82.5</v>
      </c>
      <c r="J531" s="1" t="n">
        <v>80</v>
      </c>
      <c r="K531" s="1" t="s">
        <v>271</v>
      </c>
      <c r="L531" s="1" t="s">
        <v>572</v>
      </c>
      <c r="M531" s="1" t="n">
        <v>2010</v>
      </c>
      <c r="N531" s="1" t="n">
        <v>51.8724843167844</v>
      </c>
      <c r="O531" s="1" t="n">
        <v>-113.318260888099</v>
      </c>
      <c r="Q531" s="1" t="s">
        <v>573</v>
      </c>
      <c r="R531" s="1" t="s">
        <v>24</v>
      </c>
    </row>
    <row r="532" customFormat="false" ht="15" hidden="false" customHeight="false" outlineLevel="0" collapsed="false">
      <c r="A532" s="1" t="s">
        <v>18</v>
      </c>
      <c r="B532" s="1" t="s">
        <v>18</v>
      </c>
      <c r="C532" s="1" t="s">
        <v>570</v>
      </c>
      <c r="D532" s="1" t="n">
        <v>81.6</v>
      </c>
      <c r="E532" s="1" t="s">
        <v>605</v>
      </c>
      <c r="F532" s="1" t="n">
        <v>33</v>
      </c>
      <c r="G532" s="1" t="str">
        <f aca="false">F532&amp;"/"&amp;51</f>
        <v>33/51</v>
      </c>
      <c r="H532" s="1" t="n">
        <v>1600</v>
      </c>
      <c r="I532" s="1" t="n">
        <v>82.5</v>
      </c>
      <c r="J532" s="1" t="n">
        <v>80</v>
      </c>
      <c r="K532" s="1" t="s">
        <v>271</v>
      </c>
      <c r="L532" s="1" t="s">
        <v>572</v>
      </c>
      <c r="M532" s="1" t="n">
        <v>2010</v>
      </c>
      <c r="N532" s="1" t="n">
        <v>51.8701586697876</v>
      </c>
      <c r="O532" s="1" t="n">
        <v>-113.315958320827</v>
      </c>
      <c r="Q532" s="1" t="s">
        <v>573</v>
      </c>
      <c r="R532" s="1" t="s">
        <v>24</v>
      </c>
    </row>
    <row r="533" customFormat="false" ht="15" hidden="false" customHeight="false" outlineLevel="0" collapsed="false">
      <c r="A533" s="1" t="s">
        <v>18</v>
      </c>
      <c r="B533" s="1" t="s">
        <v>18</v>
      </c>
      <c r="C533" s="1" t="s">
        <v>570</v>
      </c>
      <c r="D533" s="1" t="n">
        <v>81.6</v>
      </c>
      <c r="E533" s="1" t="s">
        <v>606</v>
      </c>
      <c r="F533" s="1" t="n">
        <v>34</v>
      </c>
      <c r="G533" s="1" t="str">
        <f aca="false">F533&amp;"/"&amp;51</f>
        <v>34/51</v>
      </c>
      <c r="H533" s="1" t="n">
        <v>1600</v>
      </c>
      <c r="I533" s="1" t="n">
        <v>82.5</v>
      </c>
      <c r="J533" s="1" t="n">
        <v>80</v>
      </c>
      <c r="K533" s="1" t="s">
        <v>271</v>
      </c>
      <c r="L533" s="1" t="s">
        <v>572</v>
      </c>
      <c r="M533" s="1" t="n">
        <v>2010</v>
      </c>
      <c r="N533" s="1" t="n">
        <v>51.8692252681205</v>
      </c>
      <c r="O533" s="1" t="n">
        <v>-113.307400294376</v>
      </c>
      <c r="Q533" s="1" t="s">
        <v>573</v>
      </c>
      <c r="R533" s="1" t="s">
        <v>24</v>
      </c>
    </row>
    <row r="534" customFormat="false" ht="15" hidden="false" customHeight="false" outlineLevel="0" collapsed="false">
      <c r="A534" s="1" t="s">
        <v>18</v>
      </c>
      <c r="B534" s="1" t="s">
        <v>18</v>
      </c>
      <c r="C534" s="1" t="s">
        <v>570</v>
      </c>
      <c r="D534" s="1" t="n">
        <v>81.6</v>
      </c>
      <c r="E534" s="1" t="s">
        <v>607</v>
      </c>
      <c r="F534" s="1" t="n">
        <v>35</v>
      </c>
      <c r="G534" s="1" t="str">
        <f aca="false">F534&amp;"/"&amp;51</f>
        <v>35/51</v>
      </c>
      <c r="H534" s="1" t="n">
        <v>1600</v>
      </c>
      <c r="I534" s="1" t="n">
        <v>82.5</v>
      </c>
      <c r="J534" s="1" t="n">
        <v>80</v>
      </c>
      <c r="K534" s="1" t="s">
        <v>271</v>
      </c>
      <c r="L534" s="1" t="s">
        <v>572</v>
      </c>
      <c r="M534" s="1" t="n">
        <v>2010</v>
      </c>
      <c r="N534" s="1" t="n">
        <v>51.8726537278746</v>
      </c>
      <c r="O534" s="1" t="n">
        <v>-113.301527952267</v>
      </c>
      <c r="Q534" s="1" t="s">
        <v>573</v>
      </c>
      <c r="R534" s="1" t="s">
        <v>24</v>
      </c>
    </row>
    <row r="535" customFormat="false" ht="15" hidden="false" customHeight="false" outlineLevel="0" collapsed="false">
      <c r="A535" s="1" t="s">
        <v>18</v>
      </c>
      <c r="B535" s="1" t="s">
        <v>18</v>
      </c>
      <c r="C535" s="1" t="s">
        <v>570</v>
      </c>
      <c r="D535" s="1" t="n">
        <v>81.6</v>
      </c>
      <c r="E535" s="1" t="s">
        <v>608</v>
      </c>
      <c r="F535" s="1" t="n">
        <v>36</v>
      </c>
      <c r="G535" s="1" t="str">
        <f aca="false">F535&amp;"/"&amp;51</f>
        <v>36/51</v>
      </c>
      <c r="H535" s="1" t="n">
        <v>1600</v>
      </c>
      <c r="I535" s="1" t="n">
        <v>82.5</v>
      </c>
      <c r="J535" s="1" t="n">
        <v>80</v>
      </c>
      <c r="K535" s="1" t="s">
        <v>271</v>
      </c>
      <c r="L535" s="1" t="s">
        <v>572</v>
      </c>
      <c r="M535" s="1" t="n">
        <v>2010</v>
      </c>
      <c r="N535" s="1" t="n">
        <v>51.8731756000433</v>
      </c>
      <c r="O535" s="1" t="n">
        <v>-113.388336640225</v>
      </c>
      <c r="Q535" s="1" t="s">
        <v>573</v>
      </c>
      <c r="R535" s="1" t="s">
        <v>24</v>
      </c>
    </row>
    <row r="536" customFormat="false" ht="15" hidden="false" customHeight="false" outlineLevel="0" collapsed="false">
      <c r="A536" s="1" t="s">
        <v>18</v>
      </c>
      <c r="B536" s="1" t="s">
        <v>18</v>
      </c>
      <c r="C536" s="1" t="s">
        <v>570</v>
      </c>
      <c r="D536" s="1" t="n">
        <v>81.6</v>
      </c>
      <c r="E536" s="1" t="s">
        <v>609</v>
      </c>
      <c r="F536" s="1" t="n">
        <v>37</v>
      </c>
      <c r="G536" s="1" t="str">
        <f aca="false">F536&amp;"/"&amp;51</f>
        <v>37/51</v>
      </c>
      <c r="H536" s="1" t="n">
        <v>1600</v>
      </c>
      <c r="I536" s="1" t="n">
        <v>82.5</v>
      </c>
      <c r="J536" s="1" t="n">
        <v>80</v>
      </c>
      <c r="K536" s="1" t="s">
        <v>271</v>
      </c>
      <c r="L536" s="1" t="s">
        <v>572</v>
      </c>
      <c r="M536" s="1" t="n">
        <v>2010</v>
      </c>
      <c r="N536" s="1" t="n">
        <v>51.8701635951932</v>
      </c>
      <c r="O536" s="1" t="n">
        <v>-113.392177054255</v>
      </c>
      <c r="Q536" s="1" t="s">
        <v>573</v>
      </c>
      <c r="R536" s="1" t="s">
        <v>24</v>
      </c>
    </row>
    <row r="537" customFormat="false" ht="15" hidden="false" customHeight="false" outlineLevel="0" collapsed="false">
      <c r="A537" s="1" t="s">
        <v>18</v>
      </c>
      <c r="B537" s="1" t="s">
        <v>18</v>
      </c>
      <c r="C537" s="1" t="s">
        <v>570</v>
      </c>
      <c r="D537" s="1" t="n">
        <v>81.6</v>
      </c>
      <c r="E537" s="1" t="s">
        <v>610</v>
      </c>
      <c r="F537" s="1" t="n">
        <v>38</v>
      </c>
      <c r="G537" s="1" t="str">
        <f aca="false">F537&amp;"/"&amp;51</f>
        <v>38/51</v>
      </c>
      <c r="H537" s="1" t="n">
        <v>1600</v>
      </c>
      <c r="I537" s="1" t="n">
        <v>82.5</v>
      </c>
      <c r="J537" s="1" t="n">
        <v>80</v>
      </c>
      <c r="K537" s="1" t="s">
        <v>271</v>
      </c>
      <c r="L537" s="1" t="s">
        <v>572</v>
      </c>
      <c r="M537" s="1" t="n">
        <v>2010</v>
      </c>
      <c r="N537" s="1" t="n">
        <v>51.8690004061717</v>
      </c>
      <c r="O537" s="1" t="n">
        <v>-113.384603256128</v>
      </c>
      <c r="Q537" s="1" t="s">
        <v>573</v>
      </c>
      <c r="R537" s="1" t="s">
        <v>24</v>
      </c>
    </row>
    <row r="538" customFormat="false" ht="15" hidden="false" customHeight="false" outlineLevel="0" collapsed="false">
      <c r="A538" s="1" t="s">
        <v>18</v>
      </c>
      <c r="B538" s="1" t="s">
        <v>18</v>
      </c>
      <c r="C538" s="1" t="s">
        <v>570</v>
      </c>
      <c r="D538" s="1" t="n">
        <v>81.6</v>
      </c>
      <c r="E538" s="1" t="s">
        <v>611</v>
      </c>
      <c r="F538" s="1" t="n">
        <v>39</v>
      </c>
      <c r="G538" s="1" t="str">
        <f aca="false">F538&amp;"/"&amp;51</f>
        <v>39/51</v>
      </c>
      <c r="H538" s="1" t="n">
        <v>1600</v>
      </c>
      <c r="I538" s="1" t="n">
        <v>82.5</v>
      </c>
      <c r="J538" s="1" t="n">
        <v>80</v>
      </c>
      <c r="K538" s="1" t="s">
        <v>271</v>
      </c>
      <c r="L538" s="1" t="s">
        <v>572</v>
      </c>
      <c r="M538" s="1" t="n">
        <v>2010</v>
      </c>
      <c r="N538" s="1" t="n">
        <v>51.8663364478645</v>
      </c>
      <c r="O538" s="1" t="n">
        <v>-113.393621902414</v>
      </c>
      <c r="Q538" s="1" t="s">
        <v>573</v>
      </c>
      <c r="R538" s="1" t="s">
        <v>24</v>
      </c>
    </row>
    <row r="539" customFormat="false" ht="15" hidden="false" customHeight="false" outlineLevel="0" collapsed="false">
      <c r="A539" s="1" t="s">
        <v>18</v>
      </c>
      <c r="B539" s="1" t="s">
        <v>18</v>
      </c>
      <c r="C539" s="1" t="s">
        <v>570</v>
      </c>
      <c r="D539" s="1" t="n">
        <v>81.6</v>
      </c>
      <c r="E539" s="1" t="s">
        <v>612</v>
      </c>
      <c r="F539" s="1" t="n">
        <v>40</v>
      </c>
      <c r="G539" s="1" t="str">
        <f aca="false">F539&amp;"/"&amp;51</f>
        <v>40/51</v>
      </c>
      <c r="H539" s="1" t="n">
        <v>1600</v>
      </c>
      <c r="I539" s="1" t="n">
        <v>82.5</v>
      </c>
      <c r="J539" s="1" t="n">
        <v>80</v>
      </c>
      <c r="K539" s="1" t="s">
        <v>271</v>
      </c>
      <c r="L539" s="1" t="s">
        <v>572</v>
      </c>
      <c r="M539" s="1" t="n">
        <v>2010</v>
      </c>
      <c r="N539" s="1" t="n">
        <v>51.8628430610892</v>
      </c>
      <c r="O539" s="1" t="n">
        <v>-113.399315336478</v>
      </c>
      <c r="Q539" s="1" t="s">
        <v>573</v>
      </c>
      <c r="R539" s="1" t="s">
        <v>24</v>
      </c>
    </row>
    <row r="540" customFormat="false" ht="15" hidden="false" customHeight="false" outlineLevel="0" collapsed="false">
      <c r="A540" s="1" t="s">
        <v>18</v>
      </c>
      <c r="B540" s="1" t="s">
        <v>18</v>
      </c>
      <c r="C540" s="1" t="s">
        <v>570</v>
      </c>
      <c r="D540" s="1" t="n">
        <v>81.6</v>
      </c>
      <c r="E540" s="1" t="s">
        <v>613</v>
      </c>
      <c r="F540" s="1" t="n">
        <v>41</v>
      </c>
      <c r="G540" s="1" t="str">
        <f aca="false">F540&amp;"/"&amp;51</f>
        <v>41/51</v>
      </c>
      <c r="H540" s="1" t="n">
        <v>1600</v>
      </c>
      <c r="I540" s="1" t="n">
        <v>82.5</v>
      </c>
      <c r="J540" s="1" t="n">
        <v>80</v>
      </c>
      <c r="K540" s="1" t="s">
        <v>271</v>
      </c>
      <c r="L540" s="1" t="s">
        <v>572</v>
      </c>
      <c r="M540" s="1" t="n">
        <v>2010</v>
      </c>
      <c r="N540" s="1" t="n">
        <v>51.8596615170951</v>
      </c>
      <c r="O540" s="1" t="n">
        <v>-113.393798945521</v>
      </c>
      <c r="Q540" s="1" t="s">
        <v>573</v>
      </c>
      <c r="R540" s="1" t="s">
        <v>24</v>
      </c>
    </row>
    <row r="541" customFormat="false" ht="15" hidden="false" customHeight="false" outlineLevel="0" collapsed="false">
      <c r="A541" s="1" t="s">
        <v>18</v>
      </c>
      <c r="B541" s="1" t="s">
        <v>18</v>
      </c>
      <c r="C541" s="1" t="s">
        <v>570</v>
      </c>
      <c r="D541" s="1" t="n">
        <v>81.6</v>
      </c>
      <c r="E541" s="1" t="s">
        <v>614</v>
      </c>
      <c r="F541" s="1" t="n">
        <v>42</v>
      </c>
      <c r="G541" s="1" t="str">
        <f aca="false">F541&amp;"/"&amp;51</f>
        <v>42/51</v>
      </c>
      <c r="H541" s="1" t="n">
        <v>1600</v>
      </c>
      <c r="I541" s="1" t="n">
        <v>82.5</v>
      </c>
      <c r="J541" s="1" t="n">
        <v>80</v>
      </c>
      <c r="K541" s="1" t="s">
        <v>271</v>
      </c>
      <c r="L541" s="1" t="s">
        <v>572</v>
      </c>
      <c r="M541" s="1" t="n">
        <v>2010</v>
      </c>
      <c r="N541" s="1" t="n">
        <v>51.8592931169144</v>
      </c>
      <c r="O541" s="1" t="n">
        <v>-113.387326418364</v>
      </c>
      <c r="Q541" s="1" t="s">
        <v>573</v>
      </c>
      <c r="R541" s="1" t="s">
        <v>24</v>
      </c>
    </row>
    <row r="542" customFormat="false" ht="15" hidden="false" customHeight="false" outlineLevel="0" collapsed="false">
      <c r="A542" s="1" t="s">
        <v>18</v>
      </c>
      <c r="B542" s="1" t="s">
        <v>18</v>
      </c>
      <c r="C542" s="1" t="s">
        <v>570</v>
      </c>
      <c r="D542" s="1" t="n">
        <v>81.6</v>
      </c>
      <c r="E542" s="1" t="s">
        <v>615</v>
      </c>
      <c r="F542" s="1" t="n">
        <v>43</v>
      </c>
      <c r="G542" s="1" t="str">
        <f aca="false">F542&amp;"/"&amp;51</f>
        <v>43/51</v>
      </c>
      <c r="H542" s="1" t="n">
        <v>1600</v>
      </c>
      <c r="I542" s="1" t="n">
        <v>82.5</v>
      </c>
      <c r="J542" s="1" t="n">
        <v>80</v>
      </c>
      <c r="K542" s="1" t="s">
        <v>271</v>
      </c>
      <c r="L542" s="1" t="s">
        <v>572</v>
      </c>
      <c r="M542" s="1" t="n">
        <v>2010</v>
      </c>
      <c r="N542" s="1" t="n">
        <v>51.8635502420366</v>
      </c>
      <c r="O542" s="1" t="n">
        <v>-113.389479783706</v>
      </c>
      <c r="Q542" s="1" t="s">
        <v>573</v>
      </c>
      <c r="R542" s="1" t="s">
        <v>24</v>
      </c>
    </row>
    <row r="543" customFormat="false" ht="15" hidden="false" customHeight="false" outlineLevel="0" collapsed="false">
      <c r="A543" s="1" t="s">
        <v>18</v>
      </c>
      <c r="B543" s="1" t="s">
        <v>18</v>
      </c>
      <c r="C543" s="1" t="s">
        <v>570</v>
      </c>
      <c r="D543" s="1" t="n">
        <v>81.6</v>
      </c>
      <c r="E543" s="1" t="s">
        <v>616</v>
      </c>
      <c r="F543" s="1" t="n">
        <v>44</v>
      </c>
      <c r="G543" s="1" t="str">
        <f aca="false">F543&amp;"/"&amp;51</f>
        <v>44/51</v>
      </c>
      <c r="H543" s="1" t="n">
        <v>1600</v>
      </c>
      <c r="I543" s="1" t="n">
        <v>82.5</v>
      </c>
      <c r="J543" s="1" t="n">
        <v>80</v>
      </c>
      <c r="K543" s="1" t="s">
        <v>271</v>
      </c>
      <c r="L543" s="1" t="s">
        <v>572</v>
      </c>
      <c r="M543" s="1" t="n">
        <v>2010</v>
      </c>
      <c r="N543" s="1" t="n">
        <v>51.8974964190808</v>
      </c>
      <c r="O543" s="1" t="n">
        <v>-113.439151741018</v>
      </c>
      <c r="Q543" s="1" t="s">
        <v>573</v>
      </c>
      <c r="R543" s="1" t="s">
        <v>24</v>
      </c>
    </row>
    <row r="544" customFormat="false" ht="15" hidden="false" customHeight="false" outlineLevel="0" collapsed="false">
      <c r="A544" s="1" t="s">
        <v>18</v>
      </c>
      <c r="B544" s="1" t="s">
        <v>18</v>
      </c>
      <c r="C544" s="1" t="s">
        <v>570</v>
      </c>
      <c r="D544" s="1" t="n">
        <v>81.6</v>
      </c>
      <c r="E544" s="1" t="s">
        <v>617</v>
      </c>
      <c r="F544" s="1" t="n">
        <v>45</v>
      </c>
      <c r="G544" s="1" t="str">
        <f aca="false">F544&amp;"/"&amp;51</f>
        <v>45/51</v>
      </c>
      <c r="H544" s="1" t="n">
        <v>1600</v>
      </c>
      <c r="I544" s="1" t="n">
        <v>82.5</v>
      </c>
      <c r="J544" s="1" t="n">
        <v>80</v>
      </c>
      <c r="K544" s="1" t="s">
        <v>271</v>
      </c>
      <c r="L544" s="1" t="s">
        <v>572</v>
      </c>
      <c r="M544" s="1" t="n">
        <v>2010</v>
      </c>
      <c r="N544" s="1" t="n">
        <v>51.89410762152</v>
      </c>
      <c r="O544" s="1" t="n">
        <v>-113.438783891541</v>
      </c>
      <c r="Q544" s="1" t="s">
        <v>573</v>
      </c>
      <c r="R544" s="1" t="s">
        <v>24</v>
      </c>
    </row>
    <row r="545" customFormat="false" ht="15" hidden="false" customHeight="false" outlineLevel="0" collapsed="false">
      <c r="A545" s="1" t="s">
        <v>18</v>
      </c>
      <c r="B545" s="1" t="s">
        <v>18</v>
      </c>
      <c r="C545" s="1" t="s">
        <v>570</v>
      </c>
      <c r="D545" s="1" t="n">
        <v>81.6</v>
      </c>
      <c r="E545" s="1" t="s">
        <v>618</v>
      </c>
      <c r="F545" s="1" t="n">
        <v>46</v>
      </c>
      <c r="G545" s="1" t="str">
        <f aca="false">F545&amp;"/"&amp;51</f>
        <v>46/51</v>
      </c>
      <c r="H545" s="1" t="n">
        <v>1600</v>
      </c>
      <c r="I545" s="1" t="n">
        <v>82.5</v>
      </c>
      <c r="J545" s="1" t="n">
        <v>80</v>
      </c>
      <c r="K545" s="1" t="s">
        <v>271</v>
      </c>
      <c r="L545" s="1" t="s">
        <v>572</v>
      </c>
      <c r="M545" s="1" t="n">
        <v>2010</v>
      </c>
      <c r="N545" s="1" t="n">
        <v>51.8906062452571</v>
      </c>
      <c r="O545" s="1" t="n">
        <v>-113.444754637036</v>
      </c>
      <c r="Q545" s="1" t="s">
        <v>573</v>
      </c>
      <c r="R545" s="1" t="s">
        <v>24</v>
      </c>
    </row>
    <row r="546" customFormat="false" ht="15" hidden="false" customHeight="false" outlineLevel="0" collapsed="false">
      <c r="A546" s="1" t="s">
        <v>18</v>
      </c>
      <c r="B546" s="1" t="s">
        <v>18</v>
      </c>
      <c r="C546" s="1" t="s">
        <v>570</v>
      </c>
      <c r="D546" s="1" t="n">
        <v>81.6</v>
      </c>
      <c r="E546" s="1" t="s">
        <v>619</v>
      </c>
      <c r="F546" s="1" t="n">
        <v>47</v>
      </c>
      <c r="G546" s="1" t="str">
        <f aca="false">F546&amp;"/"&amp;51</f>
        <v>47/51</v>
      </c>
      <c r="H546" s="1" t="n">
        <v>1600</v>
      </c>
      <c r="I546" s="1" t="n">
        <v>82.5</v>
      </c>
      <c r="J546" s="1" t="n">
        <v>80</v>
      </c>
      <c r="K546" s="1" t="s">
        <v>271</v>
      </c>
      <c r="L546" s="1" t="s">
        <v>572</v>
      </c>
      <c r="M546" s="1" t="n">
        <v>2010</v>
      </c>
      <c r="N546" s="1" t="n">
        <v>51.8905976923937</v>
      </c>
      <c r="O546" s="1" t="n">
        <v>-113.434435340015</v>
      </c>
      <c r="Q546" s="1" t="s">
        <v>573</v>
      </c>
      <c r="R546" s="1" t="s">
        <v>24</v>
      </c>
    </row>
    <row r="547" customFormat="false" ht="15" hidden="false" customHeight="false" outlineLevel="0" collapsed="false">
      <c r="A547" s="1" t="s">
        <v>18</v>
      </c>
      <c r="B547" s="1" t="s">
        <v>18</v>
      </c>
      <c r="C547" s="1" t="s">
        <v>570</v>
      </c>
      <c r="D547" s="1" t="n">
        <v>81.6</v>
      </c>
      <c r="E547" s="1" t="s">
        <v>620</v>
      </c>
      <c r="F547" s="1" t="n">
        <v>48</v>
      </c>
      <c r="G547" s="1" t="str">
        <f aca="false">F547&amp;"/"&amp;51</f>
        <v>48/51</v>
      </c>
      <c r="H547" s="1" t="n">
        <v>1600</v>
      </c>
      <c r="I547" s="1" t="n">
        <v>82.5</v>
      </c>
      <c r="J547" s="1" t="n">
        <v>80</v>
      </c>
      <c r="K547" s="1" t="s">
        <v>271</v>
      </c>
      <c r="L547" s="1" t="s">
        <v>572</v>
      </c>
      <c r="M547" s="1" t="n">
        <v>2010</v>
      </c>
      <c r="N547" s="1" t="n">
        <v>51.8548763080042</v>
      </c>
      <c r="O547" s="1" t="n">
        <v>-113.282432267519</v>
      </c>
      <c r="Q547" s="1" t="s">
        <v>573</v>
      </c>
      <c r="R547" s="1" t="s">
        <v>24</v>
      </c>
    </row>
    <row r="548" customFormat="false" ht="15" hidden="false" customHeight="false" outlineLevel="0" collapsed="false">
      <c r="A548" s="1" t="s">
        <v>18</v>
      </c>
      <c r="B548" s="1" t="s">
        <v>18</v>
      </c>
      <c r="C548" s="1" t="s">
        <v>570</v>
      </c>
      <c r="D548" s="1" t="n">
        <v>81.6</v>
      </c>
      <c r="E548" s="1" t="s">
        <v>621</v>
      </c>
      <c r="F548" s="1" t="n">
        <v>49</v>
      </c>
      <c r="G548" s="1" t="str">
        <f aca="false">F548&amp;"/"&amp;51</f>
        <v>49/51</v>
      </c>
      <c r="H548" s="1" t="n">
        <v>1600</v>
      </c>
      <c r="I548" s="1" t="n">
        <v>82.5</v>
      </c>
      <c r="J548" s="1" t="n">
        <v>80</v>
      </c>
      <c r="K548" s="1" t="s">
        <v>271</v>
      </c>
      <c r="L548" s="1" t="s">
        <v>572</v>
      </c>
      <c r="M548" s="1" t="n">
        <v>2010</v>
      </c>
      <c r="N548" s="1" t="n">
        <v>51.85472692705</v>
      </c>
      <c r="O548" s="1" t="n">
        <v>-113.299024156321</v>
      </c>
      <c r="Q548" s="1" t="s">
        <v>573</v>
      </c>
      <c r="R548" s="1" t="s">
        <v>24</v>
      </c>
    </row>
    <row r="549" customFormat="false" ht="15" hidden="false" customHeight="false" outlineLevel="0" collapsed="false">
      <c r="A549" s="1" t="s">
        <v>18</v>
      </c>
      <c r="B549" s="1" t="s">
        <v>18</v>
      </c>
      <c r="C549" s="1" t="s">
        <v>570</v>
      </c>
      <c r="D549" s="1" t="n">
        <v>81.6</v>
      </c>
      <c r="E549" s="1" t="s">
        <v>622</v>
      </c>
      <c r="F549" s="1" t="n">
        <v>50</v>
      </c>
      <c r="G549" s="1" t="str">
        <f aca="false">F549&amp;"/"&amp;51</f>
        <v>50/51</v>
      </c>
      <c r="H549" s="1" t="n">
        <v>1600</v>
      </c>
      <c r="I549" s="1" t="n">
        <v>82.5</v>
      </c>
      <c r="J549" s="1" t="n">
        <v>80</v>
      </c>
      <c r="K549" s="1" t="s">
        <v>271</v>
      </c>
      <c r="L549" s="1" t="s">
        <v>572</v>
      </c>
      <c r="M549" s="1" t="n">
        <v>2010</v>
      </c>
      <c r="N549" s="1" t="n">
        <v>51.8608659272328</v>
      </c>
      <c r="O549" s="1" t="n">
        <v>-113.303786620035</v>
      </c>
      <c r="Q549" s="1" t="s">
        <v>573</v>
      </c>
      <c r="R549" s="1" t="s">
        <v>24</v>
      </c>
    </row>
    <row r="550" customFormat="false" ht="15" hidden="false" customHeight="false" outlineLevel="0" collapsed="false">
      <c r="A550" s="1" t="s">
        <v>18</v>
      </c>
      <c r="B550" s="1" t="s">
        <v>18</v>
      </c>
      <c r="C550" s="1" t="s">
        <v>570</v>
      </c>
      <c r="D550" s="1" t="n">
        <v>81.6</v>
      </c>
      <c r="E550" s="1" t="s">
        <v>623</v>
      </c>
      <c r="F550" s="1" t="n">
        <v>51</v>
      </c>
      <c r="G550" s="1" t="str">
        <f aca="false">F550&amp;"/"&amp;51</f>
        <v>51/51</v>
      </c>
      <c r="H550" s="1" t="n">
        <v>1600</v>
      </c>
      <c r="I550" s="1" t="n">
        <v>82.5</v>
      </c>
      <c r="J550" s="1" t="n">
        <v>80</v>
      </c>
      <c r="K550" s="1" t="s">
        <v>271</v>
      </c>
      <c r="L550" s="1" t="s">
        <v>572</v>
      </c>
      <c r="M550" s="1" t="n">
        <v>2010</v>
      </c>
      <c r="N550" s="1" t="n">
        <v>51.8587963084267</v>
      </c>
      <c r="O550" s="1" t="n">
        <v>-113.284113507004</v>
      </c>
      <c r="Q550" s="1" t="s">
        <v>573</v>
      </c>
      <c r="R550" s="1" t="s">
        <v>24</v>
      </c>
    </row>
    <row r="551" customFormat="false" ht="15" hidden="false" customHeight="false" outlineLevel="0" collapsed="false">
      <c r="A551" s="1" t="s">
        <v>18</v>
      </c>
      <c r="B551" s="1" t="s">
        <v>18</v>
      </c>
      <c r="C551" s="1" t="s">
        <v>624</v>
      </c>
      <c r="D551" s="1" t="n">
        <v>152.1</v>
      </c>
      <c r="E551" s="1" t="s">
        <v>625</v>
      </c>
      <c r="F551" s="1" t="n">
        <v>1</v>
      </c>
      <c r="G551" s="1" t="str">
        <f aca="false">F551&amp;"/"&amp;34</f>
        <v>1/34</v>
      </c>
      <c r="H551" s="1" t="n">
        <v>4500</v>
      </c>
      <c r="I551" s="1" t="n">
        <v>150</v>
      </c>
      <c r="J551" s="1" t="n">
        <v>120</v>
      </c>
      <c r="K551" s="1" t="s">
        <v>21</v>
      </c>
      <c r="L551" s="1" t="s">
        <v>626</v>
      </c>
      <c r="M551" s="1" t="n">
        <v>2023</v>
      </c>
      <c r="N551" s="1" t="n">
        <v>53.2421221711635</v>
      </c>
      <c r="O551" s="1" t="n">
        <v>-111.109167022368</v>
      </c>
      <c r="P551" s="1" t="s">
        <v>627</v>
      </c>
      <c r="Q551" s="1" t="s">
        <v>628</v>
      </c>
      <c r="R551" s="1" t="s">
        <v>24</v>
      </c>
    </row>
    <row r="552" customFormat="false" ht="15" hidden="false" customHeight="false" outlineLevel="0" collapsed="false">
      <c r="A552" s="1" t="s">
        <v>18</v>
      </c>
      <c r="B552" s="1" t="s">
        <v>18</v>
      </c>
      <c r="C552" s="1" t="s">
        <v>624</v>
      </c>
      <c r="D552" s="1" t="n">
        <v>152.1</v>
      </c>
      <c r="E552" s="1" t="s">
        <v>629</v>
      </c>
      <c r="F552" s="1" t="n">
        <v>2</v>
      </c>
      <c r="G552" s="1" t="str">
        <f aca="false">F552&amp;"/"&amp;34</f>
        <v>2/34</v>
      </c>
      <c r="H552" s="1" t="n">
        <v>4500</v>
      </c>
      <c r="I552" s="1" t="n">
        <v>150</v>
      </c>
      <c r="J552" s="1" t="n">
        <v>120</v>
      </c>
      <c r="K552" s="1" t="s">
        <v>21</v>
      </c>
      <c r="L552" s="1" t="s">
        <v>626</v>
      </c>
      <c r="M552" s="1" t="n">
        <v>2023</v>
      </c>
      <c r="N552" s="1" t="n">
        <v>53.2459549803638</v>
      </c>
      <c r="O552" s="1" t="n">
        <v>-111.10469031455</v>
      </c>
      <c r="P552" s="1" t="s">
        <v>627</v>
      </c>
      <c r="Q552" s="1" t="s">
        <v>628</v>
      </c>
      <c r="R552" s="1" t="s">
        <v>24</v>
      </c>
    </row>
    <row r="553" customFormat="false" ht="15" hidden="false" customHeight="false" outlineLevel="0" collapsed="false">
      <c r="A553" s="1" t="s">
        <v>18</v>
      </c>
      <c r="B553" s="1" t="s">
        <v>18</v>
      </c>
      <c r="C553" s="1" t="s">
        <v>624</v>
      </c>
      <c r="D553" s="1" t="n">
        <v>152.1</v>
      </c>
      <c r="E553" s="1" t="s">
        <v>630</v>
      </c>
      <c r="F553" s="1" t="n">
        <v>3</v>
      </c>
      <c r="G553" s="1" t="str">
        <f aca="false">F553&amp;"/"&amp;34</f>
        <v>3/34</v>
      </c>
      <c r="H553" s="1" t="n">
        <v>4500</v>
      </c>
      <c r="I553" s="1" t="n">
        <v>150</v>
      </c>
      <c r="J553" s="1" t="n">
        <v>120</v>
      </c>
      <c r="K553" s="1" t="s">
        <v>21</v>
      </c>
      <c r="L553" s="1" t="s">
        <v>626</v>
      </c>
      <c r="M553" s="1" t="n">
        <v>2023</v>
      </c>
      <c r="N553" s="1" t="n">
        <v>53.2525524527262</v>
      </c>
      <c r="O553" s="1" t="n">
        <v>-111.118421237491</v>
      </c>
      <c r="P553" s="1" t="s">
        <v>627</v>
      </c>
      <c r="Q553" s="1" t="s">
        <v>628</v>
      </c>
      <c r="R553" s="1" t="s">
        <v>24</v>
      </c>
    </row>
    <row r="554" customFormat="false" ht="15" hidden="false" customHeight="false" outlineLevel="0" collapsed="false">
      <c r="A554" s="1" t="s">
        <v>18</v>
      </c>
      <c r="B554" s="1" t="s">
        <v>18</v>
      </c>
      <c r="C554" s="1" t="s">
        <v>624</v>
      </c>
      <c r="D554" s="1" t="n">
        <v>152.1</v>
      </c>
      <c r="E554" s="1" t="s">
        <v>631</v>
      </c>
      <c r="F554" s="1" t="n">
        <v>4</v>
      </c>
      <c r="G554" s="1" t="str">
        <f aca="false">F554&amp;"/"&amp;34</f>
        <v>4/34</v>
      </c>
      <c r="H554" s="1" t="n">
        <v>4200</v>
      </c>
      <c r="I554" s="1" t="n">
        <v>136</v>
      </c>
      <c r="J554" s="1" t="n">
        <v>82</v>
      </c>
      <c r="K554" s="1" t="s">
        <v>21</v>
      </c>
      <c r="L554" s="1" t="s">
        <v>393</v>
      </c>
      <c r="M554" s="1" t="n">
        <v>2023</v>
      </c>
      <c r="N554" s="1" t="n">
        <v>53.2564465047338</v>
      </c>
      <c r="O554" s="1" t="n">
        <v>-111.112707443484</v>
      </c>
      <c r="P554" s="1" t="s">
        <v>627</v>
      </c>
      <c r="Q554" s="1" t="s">
        <v>628</v>
      </c>
      <c r="R554" s="1" t="s">
        <v>24</v>
      </c>
    </row>
    <row r="555" customFormat="false" ht="15" hidden="false" customHeight="false" outlineLevel="0" collapsed="false">
      <c r="A555" s="1" t="s">
        <v>18</v>
      </c>
      <c r="B555" s="1" t="s">
        <v>18</v>
      </c>
      <c r="C555" s="1" t="s">
        <v>624</v>
      </c>
      <c r="D555" s="1" t="n">
        <v>152.1</v>
      </c>
      <c r="E555" s="1" t="s">
        <v>632</v>
      </c>
      <c r="F555" s="1" t="n">
        <v>5</v>
      </c>
      <c r="G555" s="1" t="str">
        <f aca="false">F555&amp;"/"&amp;34</f>
        <v>5/34</v>
      </c>
      <c r="H555" s="1" t="n">
        <v>4500</v>
      </c>
      <c r="I555" s="1" t="n">
        <v>150</v>
      </c>
      <c r="J555" s="1" t="n">
        <v>120</v>
      </c>
      <c r="K555" s="1" t="s">
        <v>21</v>
      </c>
      <c r="L555" s="1" t="s">
        <v>626</v>
      </c>
      <c r="M555" s="1" t="n">
        <v>2023</v>
      </c>
      <c r="N555" s="1" t="n">
        <v>53.2506655899272</v>
      </c>
      <c r="O555" s="1" t="n">
        <v>-111.098576650671</v>
      </c>
      <c r="P555" s="1" t="s">
        <v>627</v>
      </c>
      <c r="Q555" s="1" t="s">
        <v>628</v>
      </c>
      <c r="R555" s="1" t="s">
        <v>24</v>
      </c>
    </row>
    <row r="556" customFormat="false" ht="15" hidden="false" customHeight="false" outlineLevel="0" collapsed="false">
      <c r="A556" s="1" t="s">
        <v>18</v>
      </c>
      <c r="B556" s="1" t="s">
        <v>18</v>
      </c>
      <c r="C556" s="1" t="s">
        <v>624</v>
      </c>
      <c r="D556" s="1" t="n">
        <v>152.1</v>
      </c>
      <c r="E556" s="1" t="s">
        <v>633</v>
      </c>
      <c r="F556" s="1" t="n">
        <v>6</v>
      </c>
      <c r="G556" s="1" t="str">
        <f aca="false">F556&amp;"/"&amp;34</f>
        <v>6/34</v>
      </c>
      <c r="H556" s="1" t="n">
        <v>4500</v>
      </c>
      <c r="I556" s="1" t="n">
        <v>150</v>
      </c>
      <c r="J556" s="1" t="n">
        <v>120</v>
      </c>
      <c r="K556" s="1" t="s">
        <v>21</v>
      </c>
      <c r="L556" s="1" t="s">
        <v>626</v>
      </c>
      <c r="M556" s="1" t="n">
        <v>2023</v>
      </c>
      <c r="N556" s="1" t="n">
        <v>53.2544635989165</v>
      </c>
      <c r="O556" s="1" t="n">
        <v>-111.091894664903</v>
      </c>
      <c r="P556" s="1" t="s">
        <v>627</v>
      </c>
      <c r="Q556" s="1" t="s">
        <v>628</v>
      </c>
      <c r="R556" s="1" t="s">
        <v>24</v>
      </c>
    </row>
    <row r="557" customFormat="false" ht="15" hidden="false" customHeight="false" outlineLevel="0" collapsed="false">
      <c r="A557" s="1" t="s">
        <v>18</v>
      </c>
      <c r="B557" s="1" t="s">
        <v>18</v>
      </c>
      <c r="C557" s="1" t="s">
        <v>624</v>
      </c>
      <c r="D557" s="1" t="n">
        <v>152.1</v>
      </c>
      <c r="E557" s="1" t="s">
        <v>634</v>
      </c>
      <c r="F557" s="1" t="n">
        <v>7</v>
      </c>
      <c r="G557" s="1" t="str">
        <f aca="false">F557&amp;"/"&amp;34</f>
        <v>7/34</v>
      </c>
      <c r="H557" s="1" t="n">
        <v>4500</v>
      </c>
      <c r="I557" s="1" t="n">
        <v>150</v>
      </c>
      <c r="J557" s="1" t="n">
        <v>120</v>
      </c>
      <c r="K557" s="1" t="s">
        <v>21</v>
      </c>
      <c r="L557" s="1" t="s">
        <v>626</v>
      </c>
      <c r="M557" s="1" t="n">
        <v>2023</v>
      </c>
      <c r="N557" s="1" t="n">
        <v>53.2570040772773</v>
      </c>
      <c r="O557" s="1" t="n">
        <v>-111.083708578298</v>
      </c>
      <c r="P557" s="1" t="s">
        <v>627</v>
      </c>
      <c r="Q557" s="1" t="s">
        <v>628</v>
      </c>
      <c r="R557" s="1" t="s">
        <v>24</v>
      </c>
    </row>
    <row r="558" customFormat="false" ht="15" hidden="false" customHeight="false" outlineLevel="0" collapsed="false">
      <c r="A558" s="1" t="s">
        <v>18</v>
      </c>
      <c r="B558" s="1" t="s">
        <v>18</v>
      </c>
      <c r="C558" s="1" t="s">
        <v>624</v>
      </c>
      <c r="D558" s="1" t="n">
        <v>152.1</v>
      </c>
      <c r="E558" s="1" t="s">
        <v>635</v>
      </c>
      <c r="F558" s="1" t="n">
        <v>8</v>
      </c>
      <c r="G558" s="1" t="str">
        <f aca="false">F558&amp;"/"&amp;34</f>
        <v>8/34</v>
      </c>
      <c r="H558" s="1" t="n">
        <v>4500</v>
      </c>
      <c r="I558" s="1" t="n">
        <v>150</v>
      </c>
      <c r="J558" s="1" t="n">
        <v>120</v>
      </c>
      <c r="K558" s="1" t="s">
        <v>21</v>
      </c>
      <c r="L558" s="1" t="s">
        <v>626</v>
      </c>
      <c r="M558" s="1" t="n">
        <v>2023</v>
      </c>
      <c r="N558" s="1" t="n">
        <v>53.2620114032041</v>
      </c>
      <c r="O558" s="1" t="n">
        <v>-111.1066288111</v>
      </c>
      <c r="P558" s="1" t="s">
        <v>627</v>
      </c>
      <c r="Q558" s="1" t="s">
        <v>628</v>
      </c>
      <c r="R558" s="1" t="s">
        <v>24</v>
      </c>
    </row>
    <row r="559" customFormat="false" ht="15" hidden="false" customHeight="false" outlineLevel="0" collapsed="false">
      <c r="A559" s="1" t="s">
        <v>18</v>
      </c>
      <c r="B559" s="1" t="s">
        <v>18</v>
      </c>
      <c r="C559" s="1" t="s">
        <v>624</v>
      </c>
      <c r="D559" s="1" t="n">
        <v>152.1</v>
      </c>
      <c r="E559" s="1" t="s">
        <v>636</v>
      </c>
      <c r="F559" s="1" t="n">
        <v>9</v>
      </c>
      <c r="G559" s="1" t="str">
        <f aca="false">F559&amp;"/"&amp;34</f>
        <v>9/34</v>
      </c>
      <c r="H559" s="1" t="n">
        <v>4500</v>
      </c>
      <c r="I559" s="1" t="n">
        <v>150</v>
      </c>
      <c r="J559" s="1" t="n">
        <v>120</v>
      </c>
      <c r="K559" s="1" t="s">
        <v>21</v>
      </c>
      <c r="L559" s="1" t="s">
        <v>626</v>
      </c>
      <c r="M559" s="1" t="n">
        <v>2023</v>
      </c>
      <c r="N559" s="1" t="n">
        <v>53.2612190498613</v>
      </c>
      <c r="O559" s="1" t="n">
        <v>-111.080370744763</v>
      </c>
      <c r="P559" s="1" t="s">
        <v>627</v>
      </c>
      <c r="Q559" s="1" t="s">
        <v>628</v>
      </c>
      <c r="R559" s="1" t="s">
        <v>24</v>
      </c>
    </row>
    <row r="560" customFormat="false" ht="15" hidden="false" customHeight="false" outlineLevel="0" collapsed="false">
      <c r="A560" s="1" t="s">
        <v>18</v>
      </c>
      <c r="B560" s="1" t="s">
        <v>18</v>
      </c>
      <c r="C560" s="1" t="s">
        <v>624</v>
      </c>
      <c r="D560" s="1" t="n">
        <v>152.1</v>
      </c>
      <c r="E560" s="1" t="s">
        <v>637</v>
      </c>
      <c r="F560" s="1" t="n">
        <v>10</v>
      </c>
      <c r="G560" s="1" t="str">
        <f aca="false">F560&amp;"/"&amp;34</f>
        <v>10/34</v>
      </c>
      <c r="H560" s="1" t="n">
        <v>4500</v>
      </c>
      <c r="I560" s="1" t="n">
        <v>150</v>
      </c>
      <c r="J560" s="1" t="n">
        <v>120</v>
      </c>
      <c r="K560" s="1" t="s">
        <v>21</v>
      </c>
      <c r="L560" s="1" t="s">
        <v>626</v>
      </c>
      <c r="M560" s="1" t="n">
        <v>2023</v>
      </c>
      <c r="N560" s="1" t="n">
        <v>53.2476162432156</v>
      </c>
      <c r="O560" s="1" t="n">
        <v>-111.076321629276</v>
      </c>
      <c r="P560" s="1" t="s">
        <v>627</v>
      </c>
      <c r="Q560" s="1" t="s">
        <v>628</v>
      </c>
      <c r="R560" s="1" t="s">
        <v>24</v>
      </c>
    </row>
    <row r="561" customFormat="false" ht="15" hidden="false" customHeight="false" outlineLevel="0" collapsed="false">
      <c r="A561" s="1" t="s">
        <v>18</v>
      </c>
      <c r="B561" s="1" t="s">
        <v>18</v>
      </c>
      <c r="C561" s="1" t="s">
        <v>624</v>
      </c>
      <c r="D561" s="1" t="n">
        <v>152.1</v>
      </c>
      <c r="E561" s="1" t="s">
        <v>638</v>
      </c>
      <c r="F561" s="1" t="n">
        <v>11</v>
      </c>
      <c r="G561" s="1" t="str">
        <f aca="false">F561&amp;"/"&amp;34</f>
        <v>11/34</v>
      </c>
      <c r="H561" s="1" t="n">
        <v>4500</v>
      </c>
      <c r="I561" s="1" t="n">
        <v>150</v>
      </c>
      <c r="J561" s="1" t="n">
        <v>120</v>
      </c>
      <c r="K561" s="1" t="s">
        <v>21</v>
      </c>
      <c r="L561" s="1" t="s">
        <v>626</v>
      </c>
      <c r="M561" s="1" t="n">
        <v>2023</v>
      </c>
      <c r="N561" s="1" t="n">
        <v>53.2585470930712</v>
      </c>
      <c r="O561" s="1" t="n">
        <v>-111.034333513821</v>
      </c>
      <c r="P561" s="1" t="s">
        <v>627</v>
      </c>
      <c r="Q561" s="1" t="s">
        <v>628</v>
      </c>
      <c r="R561" s="1" t="s">
        <v>24</v>
      </c>
    </row>
    <row r="562" customFormat="false" ht="15" hidden="false" customHeight="false" outlineLevel="0" collapsed="false">
      <c r="A562" s="1" t="s">
        <v>18</v>
      </c>
      <c r="B562" s="1" t="s">
        <v>18</v>
      </c>
      <c r="C562" s="1" t="s">
        <v>624</v>
      </c>
      <c r="D562" s="1" t="n">
        <v>152.1</v>
      </c>
      <c r="E562" s="1" t="s">
        <v>639</v>
      </c>
      <c r="F562" s="1" t="n">
        <v>12</v>
      </c>
      <c r="G562" s="1" t="str">
        <f aca="false">F562&amp;"/"&amp;34</f>
        <v>12/34</v>
      </c>
      <c r="H562" s="1" t="n">
        <v>4500</v>
      </c>
      <c r="I562" s="1" t="n">
        <v>150</v>
      </c>
      <c r="J562" s="1" t="n">
        <v>120</v>
      </c>
      <c r="K562" s="1" t="s">
        <v>21</v>
      </c>
      <c r="L562" s="1" t="s">
        <v>626</v>
      </c>
      <c r="M562" s="1" t="n">
        <v>2023</v>
      </c>
      <c r="N562" s="1" t="n">
        <v>53.2314687480444</v>
      </c>
      <c r="O562" s="1" t="n">
        <v>-111.075091557015</v>
      </c>
      <c r="P562" s="1" t="s">
        <v>627</v>
      </c>
      <c r="Q562" s="1" t="s">
        <v>628</v>
      </c>
      <c r="R562" s="1" t="s">
        <v>24</v>
      </c>
    </row>
    <row r="563" customFormat="false" ht="15" hidden="false" customHeight="false" outlineLevel="0" collapsed="false">
      <c r="A563" s="1" t="s">
        <v>18</v>
      </c>
      <c r="B563" s="1" t="s">
        <v>18</v>
      </c>
      <c r="C563" s="1" t="s">
        <v>624</v>
      </c>
      <c r="D563" s="1" t="n">
        <v>152.1</v>
      </c>
      <c r="E563" s="1" t="s">
        <v>640</v>
      </c>
      <c r="F563" s="1" t="n">
        <v>13</v>
      </c>
      <c r="G563" s="1" t="str">
        <f aca="false">F563&amp;"/"&amp;34</f>
        <v>13/34</v>
      </c>
      <c r="H563" s="1" t="n">
        <v>4500</v>
      </c>
      <c r="I563" s="1" t="n">
        <v>150</v>
      </c>
      <c r="J563" s="1" t="n">
        <v>120</v>
      </c>
      <c r="K563" s="1" t="s">
        <v>21</v>
      </c>
      <c r="L563" s="1" t="s">
        <v>626</v>
      </c>
      <c r="M563" s="1" t="n">
        <v>2023</v>
      </c>
      <c r="N563" s="1" t="n">
        <v>53.2283979092018</v>
      </c>
      <c r="O563" s="1" t="n">
        <v>-111.080132887899</v>
      </c>
      <c r="P563" s="1" t="s">
        <v>627</v>
      </c>
      <c r="Q563" s="1" t="s">
        <v>628</v>
      </c>
      <c r="R563" s="1" t="s">
        <v>24</v>
      </c>
    </row>
    <row r="564" customFormat="false" ht="15" hidden="false" customHeight="false" outlineLevel="0" collapsed="false">
      <c r="A564" s="1" t="s">
        <v>18</v>
      </c>
      <c r="B564" s="1" t="s">
        <v>18</v>
      </c>
      <c r="C564" s="1" t="s">
        <v>624</v>
      </c>
      <c r="D564" s="1" t="n">
        <v>152.1</v>
      </c>
      <c r="E564" s="1" t="s">
        <v>641</v>
      </c>
      <c r="F564" s="1" t="n">
        <v>14</v>
      </c>
      <c r="G564" s="1" t="str">
        <f aca="false">F564&amp;"/"&amp;34</f>
        <v>14/34</v>
      </c>
      <c r="H564" s="1" t="n">
        <v>4500</v>
      </c>
      <c r="I564" s="1" t="n">
        <v>150</v>
      </c>
      <c r="J564" s="1" t="n">
        <v>120</v>
      </c>
      <c r="K564" s="1" t="s">
        <v>21</v>
      </c>
      <c r="L564" s="1" t="s">
        <v>626</v>
      </c>
      <c r="M564" s="1" t="n">
        <v>2023</v>
      </c>
      <c r="N564" s="1" t="n">
        <v>53.2326343613932</v>
      </c>
      <c r="O564" s="1" t="n">
        <v>-111.099633583525</v>
      </c>
      <c r="P564" s="1" t="s">
        <v>627</v>
      </c>
      <c r="Q564" s="1" t="s">
        <v>628</v>
      </c>
      <c r="R564" s="1" t="s">
        <v>24</v>
      </c>
    </row>
    <row r="565" customFormat="false" ht="15" hidden="false" customHeight="false" outlineLevel="0" collapsed="false">
      <c r="A565" s="1" t="s">
        <v>18</v>
      </c>
      <c r="B565" s="1" t="s">
        <v>18</v>
      </c>
      <c r="C565" s="1" t="s">
        <v>624</v>
      </c>
      <c r="D565" s="1" t="n">
        <v>152.1</v>
      </c>
      <c r="E565" s="1" t="s">
        <v>642</v>
      </c>
      <c r="F565" s="1" t="n">
        <v>15</v>
      </c>
      <c r="G565" s="1" t="str">
        <f aca="false">F565&amp;"/"&amp;34</f>
        <v>15/34</v>
      </c>
      <c r="H565" s="1" t="n">
        <v>4500</v>
      </c>
      <c r="I565" s="1" t="n">
        <v>150</v>
      </c>
      <c r="J565" s="1" t="n">
        <v>120</v>
      </c>
      <c r="K565" s="1" t="s">
        <v>21</v>
      </c>
      <c r="L565" s="1" t="s">
        <v>626</v>
      </c>
      <c r="M565" s="1" t="n">
        <v>2023</v>
      </c>
      <c r="N565" s="1" t="n">
        <v>53.2136135508827</v>
      </c>
      <c r="O565" s="1" t="n">
        <v>-111.110988886717</v>
      </c>
      <c r="P565" s="1" t="s">
        <v>627</v>
      </c>
      <c r="Q565" s="1" t="s">
        <v>628</v>
      </c>
      <c r="R565" s="1" t="s">
        <v>24</v>
      </c>
    </row>
    <row r="566" customFormat="false" ht="15" hidden="false" customHeight="false" outlineLevel="0" collapsed="false">
      <c r="A566" s="1" t="s">
        <v>18</v>
      </c>
      <c r="B566" s="1" t="s">
        <v>18</v>
      </c>
      <c r="C566" s="1" t="s">
        <v>624</v>
      </c>
      <c r="D566" s="1" t="n">
        <v>152.1</v>
      </c>
      <c r="E566" s="1" t="s">
        <v>643</v>
      </c>
      <c r="F566" s="1" t="n">
        <v>16</v>
      </c>
      <c r="G566" s="1" t="str">
        <f aca="false">F566&amp;"/"&amp;34</f>
        <v>16/34</v>
      </c>
      <c r="H566" s="1" t="n">
        <v>4500</v>
      </c>
      <c r="I566" s="1" t="n">
        <v>150</v>
      </c>
      <c r="J566" s="1" t="n">
        <v>120</v>
      </c>
      <c r="K566" s="1" t="s">
        <v>21</v>
      </c>
      <c r="L566" s="1" t="s">
        <v>626</v>
      </c>
      <c r="M566" s="1" t="n">
        <v>2023</v>
      </c>
      <c r="N566" s="1" t="n">
        <v>53.2093140215587</v>
      </c>
      <c r="O566" s="1" t="n">
        <v>-111.112706087684</v>
      </c>
      <c r="P566" s="1" t="s">
        <v>627</v>
      </c>
      <c r="Q566" s="1" t="s">
        <v>628</v>
      </c>
      <c r="R566" s="1" t="s">
        <v>24</v>
      </c>
    </row>
    <row r="567" customFormat="false" ht="15" hidden="false" customHeight="false" outlineLevel="0" collapsed="false">
      <c r="A567" s="1" t="s">
        <v>18</v>
      </c>
      <c r="B567" s="1" t="s">
        <v>18</v>
      </c>
      <c r="C567" s="1" t="s">
        <v>624</v>
      </c>
      <c r="D567" s="1" t="n">
        <v>152.1</v>
      </c>
      <c r="E567" s="1" t="s">
        <v>644</v>
      </c>
      <c r="F567" s="1" t="n">
        <v>17</v>
      </c>
      <c r="G567" s="1" t="str">
        <f aca="false">F567&amp;"/"&amp;34</f>
        <v>17/34</v>
      </c>
      <c r="H567" s="1" t="n">
        <v>4500</v>
      </c>
      <c r="I567" s="1" t="n">
        <v>150</v>
      </c>
      <c r="J567" s="1" t="n">
        <v>120</v>
      </c>
      <c r="K567" s="1" t="s">
        <v>21</v>
      </c>
      <c r="L567" s="1" t="s">
        <v>626</v>
      </c>
      <c r="M567" s="1" t="n">
        <v>2023</v>
      </c>
      <c r="N567" s="1" t="n">
        <v>53.2035700897088</v>
      </c>
      <c r="O567" s="1" t="n">
        <v>-111.13000926296</v>
      </c>
      <c r="P567" s="1" t="s">
        <v>627</v>
      </c>
      <c r="Q567" s="1" t="s">
        <v>628</v>
      </c>
      <c r="R567" s="1" t="s">
        <v>24</v>
      </c>
    </row>
    <row r="568" customFormat="false" ht="15" hidden="false" customHeight="false" outlineLevel="0" collapsed="false">
      <c r="A568" s="1" t="s">
        <v>18</v>
      </c>
      <c r="B568" s="1" t="s">
        <v>18</v>
      </c>
      <c r="C568" s="1" t="s">
        <v>624</v>
      </c>
      <c r="D568" s="1" t="n">
        <v>152.1</v>
      </c>
      <c r="E568" s="1" t="s">
        <v>645</v>
      </c>
      <c r="F568" s="1" t="n">
        <v>18</v>
      </c>
      <c r="G568" s="1" t="str">
        <f aca="false">F568&amp;"/"&amp;34</f>
        <v>18/34</v>
      </c>
      <c r="H568" s="1" t="n">
        <v>4500</v>
      </c>
      <c r="I568" s="1" t="n">
        <v>150</v>
      </c>
      <c r="J568" s="1" t="n">
        <v>120</v>
      </c>
      <c r="K568" s="1" t="s">
        <v>21</v>
      </c>
      <c r="L568" s="1" t="s">
        <v>626</v>
      </c>
      <c r="M568" s="1" t="n">
        <v>2023</v>
      </c>
      <c r="N568" s="1" t="n">
        <v>53.1998753536819</v>
      </c>
      <c r="O568" s="1" t="n">
        <v>-111.08735226648</v>
      </c>
      <c r="P568" s="1" t="s">
        <v>627</v>
      </c>
      <c r="Q568" s="1" t="s">
        <v>628</v>
      </c>
      <c r="R568" s="1" t="s">
        <v>24</v>
      </c>
    </row>
    <row r="569" customFormat="false" ht="15" hidden="false" customHeight="false" outlineLevel="0" collapsed="false">
      <c r="A569" s="1" t="s">
        <v>18</v>
      </c>
      <c r="B569" s="1" t="s">
        <v>18</v>
      </c>
      <c r="C569" s="1" t="s">
        <v>624</v>
      </c>
      <c r="D569" s="1" t="n">
        <v>152.1</v>
      </c>
      <c r="E569" s="1" t="s">
        <v>646</v>
      </c>
      <c r="F569" s="1" t="n">
        <v>19</v>
      </c>
      <c r="G569" s="1" t="str">
        <f aca="false">F569&amp;"/"&amp;34</f>
        <v>19/34</v>
      </c>
      <c r="H569" s="1" t="n">
        <v>4500</v>
      </c>
      <c r="I569" s="1" t="n">
        <v>150</v>
      </c>
      <c r="J569" s="1" t="n">
        <v>120</v>
      </c>
      <c r="K569" s="1" t="s">
        <v>21</v>
      </c>
      <c r="L569" s="1" t="s">
        <v>626</v>
      </c>
      <c r="M569" s="1" t="n">
        <v>2023</v>
      </c>
      <c r="N569" s="1" t="n">
        <v>53.1920015732116</v>
      </c>
      <c r="O569" s="1" t="n">
        <v>-111.083249069142</v>
      </c>
      <c r="P569" s="1" t="s">
        <v>627</v>
      </c>
      <c r="Q569" s="1" t="s">
        <v>628</v>
      </c>
      <c r="R569" s="1" t="s">
        <v>24</v>
      </c>
    </row>
    <row r="570" customFormat="false" ht="15" hidden="false" customHeight="false" outlineLevel="0" collapsed="false">
      <c r="A570" s="1" t="s">
        <v>18</v>
      </c>
      <c r="B570" s="1" t="s">
        <v>18</v>
      </c>
      <c r="C570" s="1" t="s">
        <v>624</v>
      </c>
      <c r="D570" s="1" t="n">
        <v>152.1</v>
      </c>
      <c r="E570" s="1" t="s">
        <v>647</v>
      </c>
      <c r="F570" s="1" t="n">
        <v>20</v>
      </c>
      <c r="G570" s="1" t="str">
        <f aca="false">F570&amp;"/"&amp;34</f>
        <v>20/34</v>
      </c>
      <c r="H570" s="1" t="n">
        <v>4500</v>
      </c>
      <c r="I570" s="1" t="n">
        <v>150</v>
      </c>
      <c r="J570" s="1" t="n">
        <v>120</v>
      </c>
      <c r="K570" s="1" t="s">
        <v>21</v>
      </c>
      <c r="L570" s="1" t="s">
        <v>626</v>
      </c>
      <c r="M570" s="1" t="n">
        <v>2023</v>
      </c>
      <c r="N570" s="1" t="n">
        <v>53.1917292349965</v>
      </c>
      <c r="O570" s="1" t="n">
        <v>-111.056157531127</v>
      </c>
      <c r="P570" s="1" t="s">
        <v>627</v>
      </c>
      <c r="Q570" s="1" t="s">
        <v>628</v>
      </c>
      <c r="R570" s="1" t="s">
        <v>24</v>
      </c>
    </row>
    <row r="571" customFormat="false" ht="15" hidden="false" customHeight="false" outlineLevel="0" collapsed="false">
      <c r="A571" s="1" t="s">
        <v>18</v>
      </c>
      <c r="B571" s="1" t="s">
        <v>18</v>
      </c>
      <c r="C571" s="1" t="s">
        <v>624</v>
      </c>
      <c r="D571" s="1" t="n">
        <v>152.1</v>
      </c>
      <c r="E571" s="1" t="s">
        <v>648</v>
      </c>
      <c r="F571" s="1" t="n">
        <v>21</v>
      </c>
      <c r="G571" s="1" t="str">
        <f aca="false">F571&amp;"/"&amp;34</f>
        <v>21/34</v>
      </c>
      <c r="H571" s="1" t="n">
        <v>4500</v>
      </c>
      <c r="I571" s="1" t="n">
        <v>150</v>
      </c>
      <c r="J571" s="1" t="n">
        <v>120</v>
      </c>
      <c r="K571" s="1" t="s">
        <v>21</v>
      </c>
      <c r="L571" s="1" t="s">
        <v>626</v>
      </c>
      <c r="M571" s="1" t="n">
        <v>2023</v>
      </c>
      <c r="N571" s="1" t="n">
        <v>53.1820274673698</v>
      </c>
      <c r="O571" s="1" t="n">
        <v>-111.139612639294</v>
      </c>
      <c r="P571" s="1" t="s">
        <v>627</v>
      </c>
      <c r="Q571" s="1" t="s">
        <v>628</v>
      </c>
      <c r="R571" s="1" t="s">
        <v>24</v>
      </c>
    </row>
    <row r="572" customFormat="false" ht="15" hidden="false" customHeight="false" outlineLevel="0" collapsed="false">
      <c r="A572" s="1" t="s">
        <v>18</v>
      </c>
      <c r="B572" s="1" t="s">
        <v>18</v>
      </c>
      <c r="C572" s="1" t="s">
        <v>624</v>
      </c>
      <c r="D572" s="1" t="n">
        <v>152.1</v>
      </c>
      <c r="E572" s="1" t="s">
        <v>649</v>
      </c>
      <c r="F572" s="1" t="n">
        <v>22</v>
      </c>
      <c r="G572" s="1" t="str">
        <f aca="false">F572&amp;"/"&amp;34</f>
        <v>22/34</v>
      </c>
      <c r="H572" s="1" t="n">
        <v>4500</v>
      </c>
      <c r="I572" s="1" t="n">
        <v>150</v>
      </c>
      <c r="J572" s="1" t="n">
        <v>120</v>
      </c>
      <c r="K572" s="1" t="s">
        <v>21</v>
      </c>
      <c r="L572" s="1" t="s">
        <v>626</v>
      </c>
      <c r="M572" s="1" t="n">
        <v>2023</v>
      </c>
      <c r="N572" s="1" t="n">
        <v>53.181994477277</v>
      </c>
      <c r="O572" s="1" t="n">
        <v>-111.123180811421</v>
      </c>
      <c r="P572" s="1" t="s">
        <v>627</v>
      </c>
      <c r="Q572" s="1" t="s">
        <v>628</v>
      </c>
      <c r="R572" s="1" t="s">
        <v>24</v>
      </c>
    </row>
    <row r="573" customFormat="false" ht="15" hidden="false" customHeight="false" outlineLevel="0" collapsed="false">
      <c r="A573" s="1" t="s">
        <v>18</v>
      </c>
      <c r="B573" s="1" t="s">
        <v>18</v>
      </c>
      <c r="C573" s="1" t="s">
        <v>624</v>
      </c>
      <c r="D573" s="1" t="n">
        <v>152.1</v>
      </c>
      <c r="E573" s="1" t="s">
        <v>650</v>
      </c>
      <c r="F573" s="1" t="n">
        <v>23</v>
      </c>
      <c r="G573" s="1" t="str">
        <f aca="false">F573&amp;"/"&amp;34</f>
        <v>23/34</v>
      </c>
      <c r="H573" s="1" t="n">
        <v>4500</v>
      </c>
      <c r="I573" s="1" t="n">
        <v>150</v>
      </c>
      <c r="J573" s="1" t="n">
        <v>120</v>
      </c>
      <c r="K573" s="1" t="s">
        <v>21</v>
      </c>
      <c r="L573" s="1" t="s">
        <v>626</v>
      </c>
      <c r="M573" s="1" t="n">
        <v>2023</v>
      </c>
      <c r="N573" s="1" t="n">
        <v>53.1715334778517</v>
      </c>
      <c r="O573" s="1" t="n">
        <v>-111.083328047464</v>
      </c>
      <c r="P573" s="1" t="s">
        <v>627</v>
      </c>
      <c r="Q573" s="1" t="s">
        <v>628</v>
      </c>
      <c r="R573" s="1" t="s">
        <v>24</v>
      </c>
    </row>
    <row r="574" customFormat="false" ht="15" hidden="false" customHeight="false" outlineLevel="0" collapsed="false">
      <c r="A574" s="1" t="s">
        <v>18</v>
      </c>
      <c r="B574" s="1" t="s">
        <v>18</v>
      </c>
      <c r="C574" s="1" t="s">
        <v>624</v>
      </c>
      <c r="D574" s="1" t="n">
        <v>152.1</v>
      </c>
      <c r="E574" s="1" t="s">
        <v>651</v>
      </c>
      <c r="F574" s="1" t="n">
        <v>24</v>
      </c>
      <c r="G574" s="1" t="str">
        <f aca="false">F574&amp;"/"&amp;34</f>
        <v>24/34</v>
      </c>
      <c r="H574" s="1" t="n">
        <v>4500</v>
      </c>
      <c r="I574" s="1" t="n">
        <v>150</v>
      </c>
      <c r="J574" s="1" t="n">
        <v>120</v>
      </c>
      <c r="K574" s="1" t="s">
        <v>21</v>
      </c>
      <c r="L574" s="1" t="s">
        <v>626</v>
      </c>
      <c r="M574" s="1" t="n">
        <v>2023</v>
      </c>
      <c r="N574" s="1" t="n">
        <v>53.2392182755579</v>
      </c>
      <c r="O574" s="1" t="n">
        <v>-111.132597878509</v>
      </c>
      <c r="P574" s="1" t="s">
        <v>627</v>
      </c>
      <c r="Q574" s="1" t="s">
        <v>628</v>
      </c>
      <c r="R574" s="1" t="s">
        <v>24</v>
      </c>
    </row>
    <row r="575" customFormat="false" ht="15" hidden="false" customHeight="false" outlineLevel="0" collapsed="false">
      <c r="A575" s="1" t="s">
        <v>18</v>
      </c>
      <c r="B575" s="1" t="s">
        <v>18</v>
      </c>
      <c r="C575" s="1" t="s">
        <v>624</v>
      </c>
      <c r="D575" s="1" t="n">
        <v>152.1</v>
      </c>
      <c r="E575" s="1" t="s">
        <v>652</v>
      </c>
      <c r="F575" s="1" t="n">
        <v>25</v>
      </c>
      <c r="G575" s="1" t="str">
        <f aca="false">F575&amp;"/"&amp;34</f>
        <v>25/34</v>
      </c>
      <c r="H575" s="1" t="n">
        <v>4500</v>
      </c>
      <c r="I575" s="1" t="n">
        <v>150</v>
      </c>
      <c r="J575" s="1" t="n">
        <v>120</v>
      </c>
      <c r="K575" s="1" t="s">
        <v>21</v>
      </c>
      <c r="L575" s="1" t="s">
        <v>626</v>
      </c>
      <c r="M575" s="1" t="n">
        <v>2023</v>
      </c>
      <c r="N575" s="1" t="n">
        <v>53.2677017108255</v>
      </c>
      <c r="O575" s="1" t="n">
        <v>-111.105972644996</v>
      </c>
      <c r="P575" s="1" t="s">
        <v>627</v>
      </c>
      <c r="Q575" s="1" t="s">
        <v>628</v>
      </c>
      <c r="R575" s="1" t="s">
        <v>24</v>
      </c>
    </row>
    <row r="576" customFormat="false" ht="15" hidden="false" customHeight="false" outlineLevel="0" collapsed="false">
      <c r="A576" s="1" t="s">
        <v>18</v>
      </c>
      <c r="B576" s="1" t="s">
        <v>18</v>
      </c>
      <c r="C576" s="1" t="s">
        <v>624</v>
      </c>
      <c r="D576" s="1" t="n">
        <v>152.1</v>
      </c>
      <c r="E576" s="1" t="s">
        <v>653</v>
      </c>
      <c r="F576" s="1" t="n">
        <v>26</v>
      </c>
      <c r="G576" s="1" t="str">
        <f aca="false">F576&amp;"/"&amp;34</f>
        <v>26/34</v>
      </c>
      <c r="H576" s="1" t="n">
        <v>4500</v>
      </c>
      <c r="I576" s="1" t="n">
        <v>150</v>
      </c>
      <c r="J576" s="1" t="n">
        <v>120</v>
      </c>
      <c r="K576" s="1" t="s">
        <v>21</v>
      </c>
      <c r="L576" s="1" t="s">
        <v>626</v>
      </c>
      <c r="M576" s="1" t="n">
        <v>2023</v>
      </c>
      <c r="N576" s="1" t="n">
        <v>53.2366219448115</v>
      </c>
      <c r="O576" s="1" t="n">
        <v>-111.118049492542</v>
      </c>
      <c r="P576" s="1" t="s">
        <v>627</v>
      </c>
      <c r="Q576" s="1" t="s">
        <v>628</v>
      </c>
      <c r="R576" s="1" t="s">
        <v>24</v>
      </c>
    </row>
    <row r="577" customFormat="false" ht="15" hidden="false" customHeight="false" outlineLevel="0" collapsed="false">
      <c r="A577" s="1" t="s">
        <v>18</v>
      </c>
      <c r="B577" s="1" t="s">
        <v>18</v>
      </c>
      <c r="C577" s="1" t="s">
        <v>624</v>
      </c>
      <c r="D577" s="1" t="n">
        <v>152.1</v>
      </c>
      <c r="E577" s="1" t="s">
        <v>654</v>
      </c>
      <c r="F577" s="1" t="n">
        <v>27</v>
      </c>
      <c r="G577" s="1" t="str">
        <f aca="false">F577&amp;"/"&amp;34</f>
        <v>27/34</v>
      </c>
      <c r="H577" s="1" t="n">
        <v>4200</v>
      </c>
      <c r="I577" s="1" t="n">
        <v>136</v>
      </c>
      <c r="J577" s="1" t="n">
        <v>82</v>
      </c>
      <c r="K577" s="1" t="s">
        <v>21</v>
      </c>
      <c r="L577" s="1" t="s">
        <v>393</v>
      </c>
      <c r="M577" s="1" t="n">
        <v>2023</v>
      </c>
      <c r="N577" s="1" t="n">
        <v>53.2501852326742</v>
      </c>
      <c r="O577" s="1" t="n">
        <v>-111.135706389424</v>
      </c>
      <c r="P577" s="1" t="s">
        <v>627</v>
      </c>
      <c r="Q577" s="1" t="s">
        <v>628</v>
      </c>
      <c r="R577" s="1" t="s">
        <v>24</v>
      </c>
    </row>
    <row r="578" customFormat="false" ht="15" hidden="false" customHeight="false" outlineLevel="0" collapsed="false">
      <c r="A578" s="1" t="s">
        <v>18</v>
      </c>
      <c r="B578" s="1" t="s">
        <v>18</v>
      </c>
      <c r="C578" s="1" t="s">
        <v>624</v>
      </c>
      <c r="D578" s="1" t="n">
        <v>152.1</v>
      </c>
      <c r="E578" s="1" t="s">
        <v>655</v>
      </c>
      <c r="F578" s="1" t="n">
        <v>28</v>
      </c>
      <c r="G578" s="1" t="str">
        <f aca="false">F578&amp;"/"&amp;34</f>
        <v>28/34</v>
      </c>
      <c r="H578" s="1" t="n">
        <v>4200</v>
      </c>
      <c r="I578" s="1" t="n">
        <v>136</v>
      </c>
      <c r="J578" s="1" t="n">
        <v>82</v>
      </c>
      <c r="K578" s="1" t="s">
        <v>21</v>
      </c>
      <c r="L578" s="1" t="s">
        <v>393</v>
      </c>
      <c r="M578" s="1" t="n">
        <v>2023</v>
      </c>
      <c r="N578" s="1" t="n">
        <v>53.2546190179616</v>
      </c>
      <c r="O578" s="1" t="n">
        <v>-111.130254315547</v>
      </c>
      <c r="P578" s="1" t="s">
        <v>627</v>
      </c>
      <c r="Q578" s="1" t="s">
        <v>628</v>
      </c>
      <c r="R578" s="1" t="s">
        <v>24</v>
      </c>
    </row>
    <row r="579" customFormat="false" ht="15" hidden="false" customHeight="false" outlineLevel="0" collapsed="false">
      <c r="A579" s="1" t="s">
        <v>18</v>
      </c>
      <c r="B579" s="1" t="s">
        <v>18</v>
      </c>
      <c r="C579" s="1" t="s">
        <v>624</v>
      </c>
      <c r="D579" s="1" t="n">
        <v>152.1</v>
      </c>
      <c r="E579" s="1" t="s">
        <v>656</v>
      </c>
      <c r="F579" s="1" t="n">
        <v>29</v>
      </c>
      <c r="G579" s="1" t="str">
        <f aca="false">F579&amp;"/"&amp;34</f>
        <v>29/34</v>
      </c>
      <c r="H579" s="1" t="n">
        <v>4500</v>
      </c>
      <c r="I579" s="1" t="n">
        <v>150</v>
      </c>
      <c r="J579" s="1" t="n">
        <v>120</v>
      </c>
      <c r="K579" s="1" t="s">
        <v>21</v>
      </c>
      <c r="L579" s="1" t="s">
        <v>626</v>
      </c>
      <c r="M579" s="1" t="n">
        <v>2023</v>
      </c>
      <c r="N579" s="1" t="n">
        <v>53.2011631426897</v>
      </c>
      <c r="O579" s="1" t="n">
        <v>-111.026196823589</v>
      </c>
      <c r="P579" s="1" t="s">
        <v>627</v>
      </c>
      <c r="Q579" s="1" t="s">
        <v>628</v>
      </c>
      <c r="R579" s="1" t="s">
        <v>24</v>
      </c>
    </row>
    <row r="580" customFormat="false" ht="15" hidden="false" customHeight="false" outlineLevel="0" collapsed="false">
      <c r="A580" s="1" t="s">
        <v>18</v>
      </c>
      <c r="B580" s="1" t="s">
        <v>18</v>
      </c>
      <c r="C580" s="1" t="s">
        <v>624</v>
      </c>
      <c r="D580" s="1" t="n">
        <v>152.1</v>
      </c>
      <c r="E580" s="1" t="s">
        <v>657</v>
      </c>
      <c r="F580" s="1" t="n">
        <v>30</v>
      </c>
      <c r="G580" s="1" t="str">
        <f aca="false">F580&amp;"/"&amp;34</f>
        <v>30/34</v>
      </c>
      <c r="H580" s="1" t="n">
        <v>4500</v>
      </c>
      <c r="I580" s="1" t="n">
        <v>150</v>
      </c>
      <c r="J580" s="1" t="n">
        <v>120</v>
      </c>
      <c r="K580" s="1" t="s">
        <v>21</v>
      </c>
      <c r="L580" s="1" t="s">
        <v>626</v>
      </c>
      <c r="M580" s="1" t="n">
        <v>2023</v>
      </c>
      <c r="N580" s="1" t="n">
        <v>53.1923143093033</v>
      </c>
      <c r="O580" s="1" t="n">
        <v>-111.020119025566</v>
      </c>
      <c r="P580" s="1" t="s">
        <v>627</v>
      </c>
      <c r="Q580" s="1" t="s">
        <v>628</v>
      </c>
      <c r="R580" s="1" t="s">
        <v>24</v>
      </c>
    </row>
    <row r="581" customFormat="false" ht="15" hidden="false" customHeight="false" outlineLevel="0" collapsed="false">
      <c r="A581" s="1" t="s">
        <v>18</v>
      </c>
      <c r="B581" s="1" t="s">
        <v>18</v>
      </c>
      <c r="C581" s="1" t="s">
        <v>624</v>
      </c>
      <c r="D581" s="1" t="n">
        <v>152.1</v>
      </c>
      <c r="E581" s="1" t="s">
        <v>658</v>
      </c>
      <c r="F581" s="1" t="n">
        <v>31</v>
      </c>
      <c r="G581" s="1" t="str">
        <f aca="false">F581&amp;"/"&amp;34</f>
        <v>31/34</v>
      </c>
      <c r="H581" s="1" t="n">
        <v>4500</v>
      </c>
      <c r="I581" s="1" t="n">
        <v>150</v>
      </c>
      <c r="J581" s="1" t="n">
        <v>120</v>
      </c>
      <c r="K581" s="1" t="s">
        <v>21</v>
      </c>
      <c r="L581" s="1" t="s">
        <v>626</v>
      </c>
      <c r="M581" s="1" t="n">
        <v>2023</v>
      </c>
      <c r="N581" s="1" t="n">
        <v>53.2665710257368</v>
      </c>
      <c r="O581" s="1" t="n">
        <v>-111.15412402841</v>
      </c>
      <c r="P581" s="1" t="s">
        <v>627</v>
      </c>
      <c r="Q581" s="1" t="s">
        <v>628</v>
      </c>
      <c r="R581" s="1" t="s">
        <v>24</v>
      </c>
    </row>
    <row r="582" customFormat="false" ht="15" hidden="false" customHeight="false" outlineLevel="0" collapsed="false">
      <c r="A582" s="1" t="s">
        <v>18</v>
      </c>
      <c r="B582" s="1" t="s">
        <v>18</v>
      </c>
      <c r="C582" s="1" t="s">
        <v>624</v>
      </c>
      <c r="D582" s="1" t="n">
        <v>152.1</v>
      </c>
      <c r="E582" s="1" t="s">
        <v>659</v>
      </c>
      <c r="F582" s="1" t="n">
        <v>32</v>
      </c>
      <c r="G582" s="1" t="str">
        <f aca="false">F582&amp;"/"&amp;34</f>
        <v>32/34</v>
      </c>
      <c r="H582" s="1" t="n">
        <v>4500</v>
      </c>
      <c r="I582" s="1" t="n">
        <v>150</v>
      </c>
      <c r="J582" s="1" t="n">
        <v>120</v>
      </c>
      <c r="K582" s="1" t="s">
        <v>21</v>
      </c>
      <c r="L582" s="1" t="s">
        <v>626</v>
      </c>
      <c r="M582" s="1" t="n">
        <v>2023</v>
      </c>
      <c r="N582" s="1" t="n">
        <v>53.2712220383473</v>
      </c>
      <c r="O582" s="1" t="n">
        <v>-111.145274713296</v>
      </c>
      <c r="P582" s="1" t="s">
        <v>627</v>
      </c>
      <c r="Q582" s="1" t="s">
        <v>628</v>
      </c>
      <c r="R582" s="1" t="s">
        <v>24</v>
      </c>
    </row>
    <row r="583" customFormat="false" ht="15" hidden="false" customHeight="false" outlineLevel="0" collapsed="false">
      <c r="A583" s="1" t="s">
        <v>18</v>
      </c>
      <c r="B583" s="1" t="s">
        <v>18</v>
      </c>
      <c r="C583" s="1" t="s">
        <v>624</v>
      </c>
      <c r="D583" s="1" t="n">
        <v>152.1</v>
      </c>
      <c r="E583" s="1" t="s">
        <v>660</v>
      </c>
      <c r="F583" s="1" t="n">
        <v>33</v>
      </c>
      <c r="G583" s="1" t="str">
        <f aca="false">F583&amp;"/"&amp;34</f>
        <v>33/34</v>
      </c>
      <c r="H583" s="1" t="n">
        <v>4500</v>
      </c>
      <c r="I583" s="1" t="n">
        <v>150</v>
      </c>
      <c r="J583" s="1" t="n">
        <v>120</v>
      </c>
      <c r="K583" s="1" t="s">
        <v>21</v>
      </c>
      <c r="L583" s="1" t="s">
        <v>626</v>
      </c>
      <c r="M583" s="1" t="n">
        <v>2023</v>
      </c>
      <c r="N583" s="1" t="n">
        <v>53.192304</v>
      </c>
      <c r="O583" s="1" t="n">
        <v>-111.1524535</v>
      </c>
      <c r="P583" s="1" t="s">
        <v>627</v>
      </c>
      <c r="Q583" s="1" t="s">
        <v>628</v>
      </c>
      <c r="R583" s="1" t="s">
        <v>24</v>
      </c>
    </row>
    <row r="584" customFormat="false" ht="15" hidden="false" customHeight="false" outlineLevel="0" collapsed="false">
      <c r="A584" s="1" t="s">
        <v>18</v>
      </c>
      <c r="B584" s="1" t="s">
        <v>18</v>
      </c>
      <c r="C584" s="1" t="s">
        <v>624</v>
      </c>
      <c r="D584" s="1" t="n">
        <v>152.1</v>
      </c>
      <c r="E584" s="1" t="s">
        <v>661</v>
      </c>
      <c r="F584" s="1" t="n">
        <v>34</v>
      </c>
      <c r="G584" s="1" t="str">
        <f aca="false">F584&amp;"/"&amp;34</f>
        <v>34/34</v>
      </c>
      <c r="H584" s="1" t="n">
        <v>4500</v>
      </c>
      <c r="I584" s="1" t="n">
        <v>150</v>
      </c>
      <c r="J584" s="1" t="n">
        <v>120</v>
      </c>
      <c r="K584" s="1" t="s">
        <v>21</v>
      </c>
      <c r="L584" s="1" t="s">
        <v>626</v>
      </c>
      <c r="M584" s="1" t="n">
        <v>2023</v>
      </c>
      <c r="N584" s="1" t="n">
        <v>53.1881554</v>
      </c>
      <c r="O584" s="1" t="n">
        <v>-111.1614341</v>
      </c>
      <c r="P584" s="1" t="s">
        <v>627</v>
      </c>
      <c r="Q584" s="1" t="s">
        <v>628</v>
      </c>
      <c r="R584" s="1" t="s">
        <v>24</v>
      </c>
    </row>
    <row r="585" customFormat="false" ht="15" hidden="false" customHeight="false" outlineLevel="0" collapsed="false">
      <c r="A585" s="1" t="s">
        <v>18</v>
      </c>
      <c r="B585" s="1" t="s">
        <v>18</v>
      </c>
      <c r="C585" s="1" t="s">
        <v>662</v>
      </c>
      <c r="D585" s="1" t="n">
        <v>149.4</v>
      </c>
      <c r="E585" s="1" t="s">
        <v>663</v>
      </c>
      <c r="F585" s="1" t="n">
        <v>1</v>
      </c>
      <c r="G585" s="1" t="str">
        <f aca="false">F585&amp;"/"&amp;83</f>
        <v>1/83</v>
      </c>
      <c r="H585" s="1" t="n">
        <v>1800</v>
      </c>
      <c r="I585" s="1" t="n">
        <v>90</v>
      </c>
      <c r="J585" s="1" t="n">
        <v>80</v>
      </c>
      <c r="K585" s="1" t="s">
        <v>21</v>
      </c>
      <c r="L585" s="1" t="s">
        <v>664</v>
      </c>
      <c r="M585" s="1" t="n">
        <v>2012</v>
      </c>
      <c r="N585" s="1" t="n">
        <v>52.2911434375906</v>
      </c>
      <c r="O585" s="1" t="n">
        <v>-112.130841703715</v>
      </c>
      <c r="Q585" s="1" t="s">
        <v>665</v>
      </c>
      <c r="R585" s="1" t="s">
        <v>24</v>
      </c>
    </row>
    <row r="586" customFormat="false" ht="15" hidden="false" customHeight="false" outlineLevel="0" collapsed="false">
      <c r="A586" s="1" t="s">
        <v>18</v>
      </c>
      <c r="B586" s="1" t="s">
        <v>18</v>
      </c>
      <c r="C586" s="1" t="s">
        <v>662</v>
      </c>
      <c r="D586" s="1" t="n">
        <v>149.4</v>
      </c>
      <c r="E586" s="1" t="s">
        <v>666</v>
      </c>
      <c r="F586" s="1" t="n">
        <v>2</v>
      </c>
      <c r="G586" s="1" t="str">
        <f aca="false">F586&amp;"/"&amp;83</f>
        <v>2/83</v>
      </c>
      <c r="H586" s="1" t="n">
        <v>1800</v>
      </c>
      <c r="I586" s="1" t="n">
        <v>90</v>
      </c>
      <c r="J586" s="1" t="n">
        <v>80</v>
      </c>
      <c r="K586" s="1" t="s">
        <v>21</v>
      </c>
      <c r="L586" s="1" t="s">
        <v>664</v>
      </c>
      <c r="M586" s="1" t="n">
        <v>2012</v>
      </c>
      <c r="N586" s="1" t="n">
        <v>52.29388521</v>
      </c>
      <c r="O586" s="1" t="n">
        <v>-112.1271283</v>
      </c>
      <c r="Q586" s="1" t="s">
        <v>665</v>
      </c>
      <c r="R586" s="1" t="s">
        <v>24</v>
      </c>
    </row>
    <row r="587" customFormat="false" ht="15" hidden="false" customHeight="false" outlineLevel="0" collapsed="false">
      <c r="A587" s="1" t="s">
        <v>18</v>
      </c>
      <c r="B587" s="1" t="s">
        <v>18</v>
      </c>
      <c r="C587" s="1" t="s">
        <v>662</v>
      </c>
      <c r="D587" s="1" t="n">
        <v>149.4</v>
      </c>
      <c r="E587" s="1" t="s">
        <v>667</v>
      </c>
      <c r="F587" s="1" t="n">
        <v>3</v>
      </c>
      <c r="G587" s="1" t="str">
        <f aca="false">F587&amp;"/"&amp;83</f>
        <v>3/83</v>
      </c>
      <c r="H587" s="1" t="n">
        <v>1800</v>
      </c>
      <c r="I587" s="1" t="n">
        <v>90</v>
      </c>
      <c r="J587" s="1" t="n">
        <v>80</v>
      </c>
      <c r="K587" s="1" t="s">
        <v>21</v>
      </c>
      <c r="L587" s="1" t="s">
        <v>664</v>
      </c>
      <c r="M587" s="1" t="n">
        <v>2012</v>
      </c>
      <c r="N587" s="1" t="n">
        <v>52.2820119599999</v>
      </c>
      <c r="O587" s="1" t="n">
        <v>-112.1295537</v>
      </c>
      <c r="Q587" s="1" t="s">
        <v>665</v>
      </c>
      <c r="R587" s="1" t="s">
        <v>24</v>
      </c>
    </row>
    <row r="588" customFormat="false" ht="15" hidden="false" customHeight="false" outlineLevel="0" collapsed="false">
      <c r="A588" s="1" t="s">
        <v>18</v>
      </c>
      <c r="B588" s="1" t="s">
        <v>18</v>
      </c>
      <c r="C588" s="1" t="s">
        <v>662</v>
      </c>
      <c r="D588" s="1" t="n">
        <v>149.4</v>
      </c>
      <c r="E588" s="1" t="s">
        <v>668</v>
      </c>
      <c r="F588" s="1" t="n">
        <v>4</v>
      </c>
      <c r="G588" s="1" t="str">
        <f aca="false">F588&amp;"/"&amp;83</f>
        <v>4/83</v>
      </c>
      <c r="H588" s="1" t="n">
        <v>1800</v>
      </c>
      <c r="I588" s="1" t="n">
        <v>90</v>
      </c>
      <c r="J588" s="1" t="n">
        <v>80</v>
      </c>
      <c r="K588" s="1" t="s">
        <v>21</v>
      </c>
      <c r="L588" s="1" t="s">
        <v>664</v>
      </c>
      <c r="M588" s="1" t="n">
        <v>2012</v>
      </c>
      <c r="N588" s="1" t="n">
        <v>52.28458682</v>
      </c>
      <c r="O588" s="1" t="n">
        <v>-112.1254263</v>
      </c>
      <c r="Q588" s="1" t="s">
        <v>665</v>
      </c>
      <c r="R588" s="1" t="s">
        <v>24</v>
      </c>
    </row>
    <row r="589" customFormat="false" ht="15" hidden="false" customHeight="false" outlineLevel="0" collapsed="false">
      <c r="A589" s="1" t="s">
        <v>18</v>
      </c>
      <c r="B589" s="1" t="s">
        <v>18</v>
      </c>
      <c r="C589" s="1" t="s">
        <v>662</v>
      </c>
      <c r="D589" s="1" t="n">
        <v>149.4</v>
      </c>
      <c r="E589" s="1" t="s">
        <v>669</v>
      </c>
      <c r="F589" s="1" t="n">
        <v>5</v>
      </c>
      <c r="G589" s="1" t="str">
        <f aca="false">F589&amp;"/"&amp;83</f>
        <v>5/83</v>
      </c>
      <c r="H589" s="1" t="n">
        <v>1800</v>
      </c>
      <c r="I589" s="1" t="n">
        <v>90</v>
      </c>
      <c r="J589" s="1" t="n">
        <v>80</v>
      </c>
      <c r="K589" s="1" t="s">
        <v>21</v>
      </c>
      <c r="L589" s="1" t="s">
        <v>664</v>
      </c>
      <c r="M589" s="1" t="n">
        <v>2012</v>
      </c>
      <c r="N589" s="1" t="n">
        <v>52.28704783</v>
      </c>
      <c r="O589" s="1" t="n">
        <v>-112.1190671</v>
      </c>
      <c r="Q589" s="1" t="s">
        <v>665</v>
      </c>
      <c r="R589" s="1" t="s">
        <v>24</v>
      </c>
    </row>
    <row r="590" customFormat="false" ht="15" hidden="false" customHeight="false" outlineLevel="0" collapsed="false">
      <c r="A590" s="1" t="s">
        <v>18</v>
      </c>
      <c r="B590" s="1" t="s">
        <v>18</v>
      </c>
      <c r="C590" s="1" t="s">
        <v>662</v>
      </c>
      <c r="D590" s="1" t="n">
        <v>149.4</v>
      </c>
      <c r="E590" s="1" t="s">
        <v>670</v>
      </c>
      <c r="F590" s="1" t="n">
        <v>6</v>
      </c>
      <c r="G590" s="1" t="str">
        <f aca="false">F590&amp;"/"&amp;83</f>
        <v>6/83</v>
      </c>
      <c r="H590" s="1" t="n">
        <v>1800</v>
      </c>
      <c r="I590" s="1" t="n">
        <v>90</v>
      </c>
      <c r="J590" s="1" t="n">
        <v>80</v>
      </c>
      <c r="K590" s="1" t="s">
        <v>21</v>
      </c>
      <c r="L590" s="1" t="s">
        <v>664</v>
      </c>
      <c r="M590" s="1" t="n">
        <v>2012</v>
      </c>
      <c r="N590" s="1" t="n">
        <v>52.30369876</v>
      </c>
      <c r="O590" s="1" t="n">
        <v>-112.1171989</v>
      </c>
      <c r="Q590" s="1" t="s">
        <v>665</v>
      </c>
      <c r="R590" s="1" t="s">
        <v>24</v>
      </c>
    </row>
    <row r="591" customFormat="false" ht="15" hidden="false" customHeight="false" outlineLevel="0" collapsed="false">
      <c r="A591" s="1" t="s">
        <v>18</v>
      </c>
      <c r="B591" s="1" t="s">
        <v>18</v>
      </c>
      <c r="C591" s="1" t="s">
        <v>662</v>
      </c>
      <c r="D591" s="1" t="n">
        <v>149.4</v>
      </c>
      <c r="E591" s="1" t="s">
        <v>671</v>
      </c>
      <c r="F591" s="1" t="n">
        <v>7</v>
      </c>
      <c r="G591" s="1" t="str">
        <f aca="false">F591&amp;"/"&amp;83</f>
        <v>7/83</v>
      </c>
      <c r="H591" s="1" t="n">
        <v>1800</v>
      </c>
      <c r="I591" s="1" t="n">
        <v>90</v>
      </c>
      <c r="J591" s="1" t="n">
        <v>80</v>
      </c>
      <c r="K591" s="1" t="s">
        <v>21</v>
      </c>
      <c r="L591" s="1" t="s">
        <v>664</v>
      </c>
      <c r="M591" s="1" t="n">
        <v>2012</v>
      </c>
      <c r="N591" s="1" t="n">
        <v>52.30642724</v>
      </c>
      <c r="O591" s="1" t="n">
        <v>-112.1129406</v>
      </c>
      <c r="Q591" s="1" t="s">
        <v>665</v>
      </c>
      <c r="R591" s="1" t="s">
        <v>24</v>
      </c>
    </row>
    <row r="592" customFormat="false" ht="15" hidden="false" customHeight="false" outlineLevel="0" collapsed="false">
      <c r="A592" s="1" t="s">
        <v>18</v>
      </c>
      <c r="B592" s="1" t="s">
        <v>18</v>
      </c>
      <c r="C592" s="1" t="s">
        <v>662</v>
      </c>
      <c r="D592" s="1" t="n">
        <v>149.4</v>
      </c>
      <c r="E592" s="1" t="s">
        <v>672</v>
      </c>
      <c r="F592" s="1" t="n">
        <v>8</v>
      </c>
      <c r="G592" s="1" t="str">
        <f aca="false">F592&amp;"/"&amp;83</f>
        <v>8/83</v>
      </c>
      <c r="H592" s="1" t="n">
        <v>1800</v>
      </c>
      <c r="I592" s="1" t="n">
        <v>90</v>
      </c>
      <c r="J592" s="1" t="n">
        <v>80</v>
      </c>
      <c r="K592" s="1" t="s">
        <v>21</v>
      </c>
      <c r="L592" s="1" t="s">
        <v>664</v>
      </c>
      <c r="M592" s="1" t="n">
        <v>2012</v>
      </c>
      <c r="N592" s="1" t="n">
        <v>52.3113253574785</v>
      </c>
      <c r="O592" s="1" t="n">
        <v>-112.109322804461</v>
      </c>
      <c r="Q592" s="1" t="s">
        <v>665</v>
      </c>
      <c r="R592" s="1" t="s">
        <v>24</v>
      </c>
    </row>
    <row r="593" customFormat="false" ht="15" hidden="false" customHeight="false" outlineLevel="0" collapsed="false">
      <c r="A593" s="1" t="s">
        <v>18</v>
      </c>
      <c r="B593" s="1" t="s">
        <v>18</v>
      </c>
      <c r="C593" s="1" t="s">
        <v>662</v>
      </c>
      <c r="D593" s="1" t="n">
        <v>149.4</v>
      </c>
      <c r="E593" s="1" t="s">
        <v>673</v>
      </c>
      <c r="F593" s="1" t="n">
        <v>9</v>
      </c>
      <c r="G593" s="1" t="str">
        <f aca="false">F593&amp;"/"&amp;83</f>
        <v>9/83</v>
      </c>
      <c r="H593" s="1" t="n">
        <v>1800</v>
      </c>
      <c r="I593" s="1" t="n">
        <v>90</v>
      </c>
      <c r="J593" s="1" t="n">
        <v>80</v>
      </c>
      <c r="K593" s="1" t="s">
        <v>21</v>
      </c>
      <c r="L593" s="1" t="s">
        <v>664</v>
      </c>
      <c r="M593" s="1" t="n">
        <v>2012</v>
      </c>
      <c r="N593" s="1" t="n">
        <v>52.31478008</v>
      </c>
      <c r="O593" s="1" t="n">
        <v>-112.1062111</v>
      </c>
      <c r="Q593" s="1" t="s">
        <v>665</v>
      </c>
      <c r="R593" s="1" t="s">
        <v>24</v>
      </c>
    </row>
    <row r="594" customFormat="false" ht="15" hidden="false" customHeight="false" outlineLevel="0" collapsed="false">
      <c r="A594" s="1" t="s">
        <v>18</v>
      </c>
      <c r="B594" s="1" t="s">
        <v>18</v>
      </c>
      <c r="C594" s="1" t="s">
        <v>662</v>
      </c>
      <c r="D594" s="1" t="n">
        <v>149.4</v>
      </c>
      <c r="E594" s="1" t="s">
        <v>674</v>
      </c>
      <c r="F594" s="1" t="n">
        <v>10</v>
      </c>
      <c r="G594" s="1" t="str">
        <f aca="false">F594&amp;"/"&amp;83</f>
        <v>10/83</v>
      </c>
      <c r="H594" s="1" t="n">
        <v>1800</v>
      </c>
      <c r="I594" s="1" t="n">
        <v>90</v>
      </c>
      <c r="J594" s="1" t="n">
        <v>80</v>
      </c>
      <c r="K594" s="1" t="s">
        <v>21</v>
      </c>
      <c r="L594" s="1" t="s">
        <v>664</v>
      </c>
      <c r="M594" s="1" t="n">
        <v>2012</v>
      </c>
      <c r="N594" s="1" t="n">
        <v>52.31635539</v>
      </c>
      <c r="O594" s="1" t="n">
        <v>-112.0982987</v>
      </c>
      <c r="Q594" s="1" t="s">
        <v>665</v>
      </c>
      <c r="R594" s="1" t="s">
        <v>24</v>
      </c>
    </row>
    <row r="595" customFormat="false" ht="15" hidden="false" customHeight="false" outlineLevel="0" collapsed="false">
      <c r="A595" s="1" t="s">
        <v>18</v>
      </c>
      <c r="B595" s="1" t="s">
        <v>18</v>
      </c>
      <c r="C595" s="1" t="s">
        <v>662</v>
      </c>
      <c r="D595" s="1" t="n">
        <v>149.4</v>
      </c>
      <c r="E595" s="1" t="s">
        <v>675</v>
      </c>
      <c r="F595" s="1" t="n">
        <v>11</v>
      </c>
      <c r="G595" s="1" t="str">
        <f aca="false">F595&amp;"/"&amp;83</f>
        <v>11/83</v>
      </c>
      <c r="H595" s="1" t="n">
        <v>1800</v>
      </c>
      <c r="I595" s="1" t="n">
        <v>90</v>
      </c>
      <c r="J595" s="1" t="n">
        <v>80</v>
      </c>
      <c r="K595" s="1" t="s">
        <v>21</v>
      </c>
      <c r="L595" s="1" t="s">
        <v>664</v>
      </c>
      <c r="M595" s="1" t="n">
        <v>2012</v>
      </c>
      <c r="N595" s="1" t="n">
        <v>52.2818171793636</v>
      </c>
      <c r="O595" s="1" t="n">
        <v>-112.109318699171</v>
      </c>
      <c r="Q595" s="1" t="s">
        <v>665</v>
      </c>
      <c r="R595" s="1" t="s">
        <v>24</v>
      </c>
    </row>
    <row r="596" customFormat="false" ht="15" hidden="false" customHeight="false" outlineLevel="0" collapsed="false">
      <c r="A596" s="1" t="s">
        <v>18</v>
      </c>
      <c r="B596" s="1" t="s">
        <v>18</v>
      </c>
      <c r="C596" s="1" t="s">
        <v>662</v>
      </c>
      <c r="D596" s="1" t="n">
        <v>149.4</v>
      </c>
      <c r="E596" s="1" t="s">
        <v>676</v>
      </c>
      <c r="F596" s="1" t="n">
        <v>12</v>
      </c>
      <c r="G596" s="1" t="str">
        <f aca="false">F596&amp;"/"&amp;83</f>
        <v>12/83</v>
      </c>
      <c r="H596" s="1" t="n">
        <v>1800</v>
      </c>
      <c r="I596" s="1" t="n">
        <v>90</v>
      </c>
      <c r="J596" s="1" t="n">
        <v>80</v>
      </c>
      <c r="K596" s="1" t="s">
        <v>21</v>
      </c>
      <c r="L596" s="1" t="s">
        <v>664</v>
      </c>
      <c r="M596" s="1" t="n">
        <v>2012</v>
      </c>
      <c r="N596" s="1" t="n">
        <v>52.2852946699999</v>
      </c>
      <c r="O596" s="1" t="n">
        <v>-112.1037759</v>
      </c>
      <c r="Q596" s="1" t="s">
        <v>665</v>
      </c>
      <c r="R596" s="1" t="s">
        <v>24</v>
      </c>
    </row>
    <row r="597" customFormat="false" ht="15" hidden="false" customHeight="false" outlineLevel="0" collapsed="false">
      <c r="A597" s="1" t="s">
        <v>18</v>
      </c>
      <c r="B597" s="1" t="s">
        <v>18</v>
      </c>
      <c r="C597" s="1" t="s">
        <v>662</v>
      </c>
      <c r="D597" s="1" t="n">
        <v>149.4</v>
      </c>
      <c r="E597" s="1" t="s">
        <v>677</v>
      </c>
      <c r="F597" s="1" t="n">
        <v>13</v>
      </c>
      <c r="G597" s="1" t="str">
        <f aca="false">F597&amp;"/"&amp;83</f>
        <v>13/83</v>
      </c>
      <c r="H597" s="1" t="n">
        <v>1800</v>
      </c>
      <c r="I597" s="1" t="n">
        <v>90</v>
      </c>
      <c r="J597" s="1" t="n">
        <v>80</v>
      </c>
      <c r="K597" s="1" t="s">
        <v>21</v>
      </c>
      <c r="L597" s="1" t="s">
        <v>664</v>
      </c>
      <c r="M597" s="1" t="n">
        <v>2012</v>
      </c>
      <c r="N597" s="1" t="n">
        <v>52.2971560701122</v>
      </c>
      <c r="O597" s="1" t="n">
        <v>-112.102560299799</v>
      </c>
      <c r="Q597" s="1" t="s">
        <v>665</v>
      </c>
      <c r="R597" s="1" t="s">
        <v>24</v>
      </c>
    </row>
    <row r="598" customFormat="false" ht="15" hidden="false" customHeight="false" outlineLevel="0" collapsed="false">
      <c r="A598" s="1" t="s">
        <v>18</v>
      </c>
      <c r="B598" s="1" t="s">
        <v>18</v>
      </c>
      <c r="C598" s="1" t="s">
        <v>662</v>
      </c>
      <c r="D598" s="1" t="n">
        <v>149.4</v>
      </c>
      <c r="E598" s="1" t="s">
        <v>678</v>
      </c>
      <c r="F598" s="1" t="n">
        <v>14</v>
      </c>
      <c r="G598" s="1" t="str">
        <f aca="false">F598&amp;"/"&amp;83</f>
        <v>14/83</v>
      </c>
      <c r="H598" s="1" t="n">
        <v>1800</v>
      </c>
      <c r="I598" s="1" t="n">
        <v>90</v>
      </c>
      <c r="J598" s="1" t="n">
        <v>80</v>
      </c>
      <c r="K598" s="1" t="s">
        <v>21</v>
      </c>
      <c r="L598" s="1" t="s">
        <v>664</v>
      </c>
      <c r="M598" s="1" t="n">
        <v>2012</v>
      </c>
      <c r="N598" s="1" t="n">
        <v>52.299981</v>
      </c>
      <c r="O598" s="1" t="n">
        <v>-112.0985095</v>
      </c>
      <c r="Q598" s="1" t="s">
        <v>665</v>
      </c>
      <c r="R598" s="1" t="s">
        <v>24</v>
      </c>
    </row>
    <row r="599" customFormat="false" ht="15" hidden="false" customHeight="false" outlineLevel="0" collapsed="false">
      <c r="A599" s="1" t="s">
        <v>18</v>
      </c>
      <c r="B599" s="1" t="s">
        <v>18</v>
      </c>
      <c r="C599" s="1" t="s">
        <v>662</v>
      </c>
      <c r="D599" s="1" t="n">
        <v>149.4</v>
      </c>
      <c r="E599" s="1" t="s">
        <v>679</v>
      </c>
      <c r="F599" s="1" t="n">
        <v>15</v>
      </c>
      <c r="G599" s="1" t="str">
        <f aca="false">F599&amp;"/"&amp;83</f>
        <v>15/83</v>
      </c>
      <c r="H599" s="1" t="n">
        <v>1800</v>
      </c>
      <c r="I599" s="1" t="n">
        <v>90</v>
      </c>
      <c r="J599" s="1" t="n">
        <v>80</v>
      </c>
      <c r="K599" s="1" t="s">
        <v>21</v>
      </c>
      <c r="L599" s="1" t="s">
        <v>664</v>
      </c>
      <c r="M599" s="1" t="n">
        <v>2012</v>
      </c>
      <c r="N599" s="1" t="n">
        <v>52.30375415</v>
      </c>
      <c r="O599" s="1" t="n">
        <v>-112.0969016</v>
      </c>
      <c r="Q599" s="1" t="s">
        <v>665</v>
      </c>
      <c r="R599" s="1" t="s">
        <v>24</v>
      </c>
    </row>
    <row r="600" customFormat="false" ht="15" hidden="false" customHeight="false" outlineLevel="0" collapsed="false">
      <c r="A600" s="1" t="s">
        <v>18</v>
      </c>
      <c r="B600" s="1" t="s">
        <v>18</v>
      </c>
      <c r="C600" s="1" t="s">
        <v>662</v>
      </c>
      <c r="D600" s="1" t="n">
        <v>149.4</v>
      </c>
      <c r="E600" s="1" t="s">
        <v>680</v>
      </c>
      <c r="F600" s="1" t="n">
        <v>16</v>
      </c>
      <c r="G600" s="1" t="str">
        <f aca="false">F600&amp;"/"&amp;83</f>
        <v>16/83</v>
      </c>
      <c r="H600" s="1" t="n">
        <v>1800</v>
      </c>
      <c r="I600" s="1" t="n">
        <v>90</v>
      </c>
      <c r="J600" s="1" t="n">
        <v>80</v>
      </c>
      <c r="K600" s="1" t="s">
        <v>21</v>
      </c>
      <c r="L600" s="1" t="s">
        <v>664</v>
      </c>
      <c r="M600" s="1" t="n">
        <v>2012</v>
      </c>
      <c r="N600" s="1" t="n">
        <v>52.30514532</v>
      </c>
      <c r="O600" s="1" t="n">
        <v>-112.0903651</v>
      </c>
      <c r="Q600" s="1" t="s">
        <v>665</v>
      </c>
      <c r="R600" s="1" t="s">
        <v>24</v>
      </c>
    </row>
    <row r="601" customFormat="false" ht="15" hidden="false" customHeight="false" outlineLevel="0" collapsed="false">
      <c r="A601" s="1" t="s">
        <v>18</v>
      </c>
      <c r="B601" s="1" t="s">
        <v>18</v>
      </c>
      <c r="C601" s="1" t="s">
        <v>662</v>
      </c>
      <c r="D601" s="1" t="n">
        <v>149.4</v>
      </c>
      <c r="E601" s="1" t="s">
        <v>681</v>
      </c>
      <c r="F601" s="1" t="n">
        <v>17</v>
      </c>
      <c r="G601" s="1" t="str">
        <f aca="false">F601&amp;"/"&amp;83</f>
        <v>17/83</v>
      </c>
      <c r="H601" s="1" t="n">
        <v>1800</v>
      </c>
      <c r="I601" s="1" t="n">
        <v>90</v>
      </c>
      <c r="J601" s="1" t="n">
        <v>80</v>
      </c>
      <c r="K601" s="1" t="s">
        <v>21</v>
      </c>
      <c r="L601" s="1" t="s">
        <v>664</v>
      </c>
      <c r="M601" s="1" t="n">
        <v>2012</v>
      </c>
      <c r="N601" s="1" t="n">
        <v>52.3232045436675</v>
      </c>
      <c r="O601" s="1" t="n">
        <v>-112.089767196364</v>
      </c>
      <c r="Q601" s="1" t="s">
        <v>665</v>
      </c>
      <c r="R601" s="1" t="s">
        <v>24</v>
      </c>
    </row>
    <row r="602" customFormat="false" ht="15" hidden="false" customHeight="false" outlineLevel="0" collapsed="false">
      <c r="A602" s="1" t="s">
        <v>18</v>
      </c>
      <c r="B602" s="1" t="s">
        <v>18</v>
      </c>
      <c r="C602" s="1" t="s">
        <v>662</v>
      </c>
      <c r="D602" s="1" t="n">
        <v>149.4</v>
      </c>
      <c r="E602" s="1" t="s">
        <v>682</v>
      </c>
      <c r="F602" s="1" t="n">
        <v>18</v>
      </c>
      <c r="G602" s="1" t="str">
        <f aca="false">F602&amp;"/"&amp;83</f>
        <v>18/83</v>
      </c>
      <c r="H602" s="1" t="n">
        <v>1800</v>
      </c>
      <c r="I602" s="1" t="n">
        <v>90</v>
      </c>
      <c r="J602" s="1" t="n">
        <v>80</v>
      </c>
      <c r="K602" s="1" t="s">
        <v>21</v>
      </c>
      <c r="L602" s="1" t="s">
        <v>664</v>
      </c>
      <c r="M602" s="1" t="n">
        <v>2012</v>
      </c>
      <c r="N602" s="1" t="n">
        <v>52.3272174599999</v>
      </c>
      <c r="O602" s="1" t="n">
        <v>-112.0855369</v>
      </c>
      <c r="Q602" s="1" t="s">
        <v>665</v>
      </c>
      <c r="R602" s="1" t="s">
        <v>24</v>
      </c>
    </row>
    <row r="603" customFormat="false" ht="15" hidden="false" customHeight="false" outlineLevel="0" collapsed="false">
      <c r="A603" s="1" t="s">
        <v>18</v>
      </c>
      <c r="B603" s="1" t="s">
        <v>18</v>
      </c>
      <c r="C603" s="1" t="s">
        <v>662</v>
      </c>
      <c r="D603" s="1" t="n">
        <v>149.4</v>
      </c>
      <c r="E603" s="1" t="s">
        <v>683</v>
      </c>
      <c r="F603" s="1" t="n">
        <v>19</v>
      </c>
      <c r="G603" s="1" t="str">
        <f aca="false">F603&amp;"/"&amp;83</f>
        <v>19/83</v>
      </c>
      <c r="H603" s="1" t="n">
        <v>1800</v>
      </c>
      <c r="I603" s="1" t="n">
        <v>90</v>
      </c>
      <c r="J603" s="1" t="n">
        <v>80</v>
      </c>
      <c r="K603" s="1" t="s">
        <v>21</v>
      </c>
      <c r="L603" s="1" t="s">
        <v>664</v>
      </c>
      <c r="M603" s="1" t="n">
        <v>2012</v>
      </c>
      <c r="N603" s="1" t="n">
        <v>52.32957237</v>
      </c>
      <c r="O603" s="1" t="n">
        <v>-112.0816909</v>
      </c>
      <c r="Q603" s="1" t="s">
        <v>665</v>
      </c>
      <c r="R603" s="1" t="s">
        <v>24</v>
      </c>
    </row>
    <row r="604" customFormat="false" ht="15" hidden="false" customHeight="false" outlineLevel="0" collapsed="false">
      <c r="A604" s="1" t="s">
        <v>18</v>
      </c>
      <c r="B604" s="1" t="s">
        <v>18</v>
      </c>
      <c r="C604" s="1" t="s">
        <v>662</v>
      </c>
      <c r="D604" s="1" t="n">
        <v>149.4</v>
      </c>
      <c r="E604" s="1" t="s">
        <v>684</v>
      </c>
      <c r="F604" s="1" t="n">
        <v>20</v>
      </c>
      <c r="G604" s="1" t="str">
        <f aca="false">F604&amp;"/"&amp;83</f>
        <v>20/83</v>
      </c>
      <c r="H604" s="1" t="n">
        <v>1800</v>
      </c>
      <c r="I604" s="1" t="n">
        <v>90</v>
      </c>
      <c r="J604" s="1" t="n">
        <v>80</v>
      </c>
      <c r="K604" s="1" t="s">
        <v>21</v>
      </c>
      <c r="L604" s="1" t="s">
        <v>664</v>
      </c>
      <c r="M604" s="1" t="n">
        <v>2012</v>
      </c>
      <c r="N604" s="1" t="n">
        <v>52.31595023</v>
      </c>
      <c r="O604" s="1" t="n">
        <v>-112.0749036</v>
      </c>
      <c r="Q604" s="1" t="s">
        <v>665</v>
      </c>
      <c r="R604" s="1" t="s">
        <v>24</v>
      </c>
    </row>
    <row r="605" customFormat="false" ht="15" hidden="false" customHeight="false" outlineLevel="0" collapsed="false">
      <c r="A605" s="1" t="s">
        <v>18</v>
      </c>
      <c r="B605" s="1" t="s">
        <v>18</v>
      </c>
      <c r="C605" s="1" t="s">
        <v>662</v>
      </c>
      <c r="D605" s="1" t="n">
        <v>149.4</v>
      </c>
      <c r="E605" s="1" t="s">
        <v>685</v>
      </c>
      <c r="F605" s="1" t="n">
        <v>21</v>
      </c>
      <c r="G605" s="1" t="str">
        <f aca="false">F605&amp;"/"&amp;83</f>
        <v>21/83</v>
      </c>
      <c r="H605" s="1" t="n">
        <v>1800</v>
      </c>
      <c r="I605" s="1" t="n">
        <v>90</v>
      </c>
      <c r="J605" s="1" t="n">
        <v>80</v>
      </c>
      <c r="K605" s="1" t="s">
        <v>21</v>
      </c>
      <c r="L605" s="1" t="s">
        <v>664</v>
      </c>
      <c r="M605" s="1" t="n">
        <v>2012</v>
      </c>
      <c r="N605" s="1" t="n">
        <v>52.31856256</v>
      </c>
      <c r="O605" s="1" t="n">
        <v>-112.0713871</v>
      </c>
      <c r="Q605" s="1" t="s">
        <v>665</v>
      </c>
      <c r="R605" s="1" t="s">
        <v>24</v>
      </c>
    </row>
    <row r="606" customFormat="false" ht="15" hidden="false" customHeight="false" outlineLevel="0" collapsed="false">
      <c r="A606" s="1" t="s">
        <v>18</v>
      </c>
      <c r="B606" s="1" t="s">
        <v>18</v>
      </c>
      <c r="C606" s="1" t="s">
        <v>662</v>
      </c>
      <c r="D606" s="1" t="n">
        <v>149.4</v>
      </c>
      <c r="E606" s="1" t="s">
        <v>686</v>
      </c>
      <c r="F606" s="1" t="n">
        <v>22</v>
      </c>
      <c r="G606" s="1" t="str">
        <f aca="false">F606&amp;"/"&amp;83</f>
        <v>22/83</v>
      </c>
      <c r="H606" s="1" t="n">
        <v>1800</v>
      </c>
      <c r="I606" s="1" t="n">
        <v>90</v>
      </c>
      <c r="J606" s="1" t="n">
        <v>80</v>
      </c>
      <c r="K606" s="1" t="s">
        <v>21</v>
      </c>
      <c r="L606" s="1" t="s">
        <v>664</v>
      </c>
      <c r="M606" s="1" t="n">
        <v>2012</v>
      </c>
      <c r="N606" s="1" t="n">
        <v>52.2847781177392</v>
      </c>
      <c r="O606" s="1" t="n">
        <v>-112.091638900327</v>
      </c>
      <c r="Q606" s="1" t="s">
        <v>665</v>
      </c>
      <c r="R606" s="1" t="s">
        <v>24</v>
      </c>
    </row>
    <row r="607" customFormat="false" ht="15" hidden="false" customHeight="false" outlineLevel="0" collapsed="false">
      <c r="A607" s="1" t="s">
        <v>18</v>
      </c>
      <c r="B607" s="1" t="s">
        <v>18</v>
      </c>
      <c r="C607" s="1" t="s">
        <v>662</v>
      </c>
      <c r="D607" s="1" t="n">
        <v>149.4</v>
      </c>
      <c r="E607" s="1" t="s">
        <v>687</v>
      </c>
      <c r="F607" s="1" t="n">
        <v>23</v>
      </c>
      <c r="G607" s="1" t="str">
        <f aca="false">F607&amp;"/"&amp;83</f>
        <v>23/83</v>
      </c>
      <c r="H607" s="1" t="n">
        <v>1800</v>
      </c>
      <c r="I607" s="1" t="n">
        <v>90</v>
      </c>
      <c r="J607" s="1" t="n">
        <v>80</v>
      </c>
      <c r="K607" s="1" t="s">
        <v>21</v>
      </c>
      <c r="L607" s="1" t="s">
        <v>664</v>
      </c>
      <c r="M607" s="1" t="n">
        <v>2012</v>
      </c>
      <c r="N607" s="1" t="n">
        <v>52.2873572</v>
      </c>
      <c r="O607" s="1" t="n">
        <v>-112.0869081</v>
      </c>
      <c r="Q607" s="1" t="s">
        <v>665</v>
      </c>
      <c r="R607" s="1" t="s">
        <v>24</v>
      </c>
    </row>
    <row r="608" customFormat="false" ht="15" hidden="false" customHeight="false" outlineLevel="0" collapsed="false">
      <c r="A608" s="1" t="s">
        <v>18</v>
      </c>
      <c r="B608" s="1" t="s">
        <v>18</v>
      </c>
      <c r="C608" s="1" t="s">
        <v>662</v>
      </c>
      <c r="D608" s="1" t="n">
        <v>149.4</v>
      </c>
      <c r="E608" s="1" t="s">
        <v>688</v>
      </c>
      <c r="F608" s="1" t="n">
        <v>24</v>
      </c>
      <c r="G608" s="1" t="str">
        <f aca="false">F608&amp;"/"&amp;83</f>
        <v>24/83</v>
      </c>
      <c r="H608" s="1" t="n">
        <v>1800</v>
      </c>
      <c r="I608" s="1" t="n">
        <v>90</v>
      </c>
      <c r="J608" s="1" t="n">
        <v>80</v>
      </c>
      <c r="K608" s="1" t="s">
        <v>21</v>
      </c>
      <c r="L608" s="1" t="s">
        <v>664</v>
      </c>
      <c r="M608" s="1" t="n">
        <v>2012</v>
      </c>
      <c r="N608" s="1" t="n">
        <v>52.2899132899999</v>
      </c>
      <c r="O608" s="1" t="n">
        <v>-112.0817216</v>
      </c>
      <c r="Q608" s="1" t="s">
        <v>665</v>
      </c>
      <c r="R608" s="1" t="s">
        <v>24</v>
      </c>
    </row>
    <row r="609" customFormat="false" ht="15" hidden="false" customHeight="false" outlineLevel="0" collapsed="false">
      <c r="A609" s="1" t="s">
        <v>18</v>
      </c>
      <c r="B609" s="1" t="s">
        <v>18</v>
      </c>
      <c r="C609" s="1" t="s">
        <v>662</v>
      </c>
      <c r="D609" s="1" t="n">
        <v>149.4</v>
      </c>
      <c r="E609" s="1" t="s">
        <v>689</v>
      </c>
      <c r="F609" s="1" t="n">
        <v>25</v>
      </c>
      <c r="G609" s="1" t="str">
        <f aca="false">F609&amp;"/"&amp;83</f>
        <v>25/83</v>
      </c>
      <c r="H609" s="1" t="n">
        <v>1800</v>
      </c>
      <c r="I609" s="1" t="n">
        <v>90</v>
      </c>
      <c r="J609" s="1" t="n">
        <v>80</v>
      </c>
      <c r="K609" s="1" t="s">
        <v>21</v>
      </c>
      <c r="L609" s="1" t="s">
        <v>664</v>
      </c>
      <c r="M609" s="1" t="n">
        <v>2012</v>
      </c>
      <c r="N609" s="1" t="n">
        <v>52.2977146983114</v>
      </c>
      <c r="O609" s="1" t="n">
        <v>-112.078084202333</v>
      </c>
      <c r="Q609" s="1" t="s">
        <v>665</v>
      </c>
      <c r="R609" s="1" t="s">
        <v>24</v>
      </c>
    </row>
    <row r="610" customFormat="false" ht="15" hidden="false" customHeight="false" outlineLevel="0" collapsed="false">
      <c r="A610" s="1" t="s">
        <v>18</v>
      </c>
      <c r="B610" s="1" t="s">
        <v>18</v>
      </c>
      <c r="C610" s="1" t="s">
        <v>662</v>
      </c>
      <c r="D610" s="1" t="n">
        <v>149.4</v>
      </c>
      <c r="E610" s="1" t="s">
        <v>690</v>
      </c>
      <c r="F610" s="1" t="n">
        <v>26</v>
      </c>
      <c r="G610" s="1" t="str">
        <f aca="false">F610&amp;"/"&amp;83</f>
        <v>26/83</v>
      </c>
      <c r="H610" s="1" t="n">
        <v>1800</v>
      </c>
      <c r="I610" s="1" t="n">
        <v>90</v>
      </c>
      <c r="J610" s="1" t="n">
        <v>80</v>
      </c>
      <c r="K610" s="1" t="s">
        <v>21</v>
      </c>
      <c r="L610" s="1" t="s">
        <v>664</v>
      </c>
      <c r="M610" s="1" t="n">
        <v>2012</v>
      </c>
      <c r="N610" s="1" t="n">
        <v>52.30231641</v>
      </c>
      <c r="O610" s="1" t="n">
        <v>-112.0733268</v>
      </c>
      <c r="Q610" s="1" t="s">
        <v>665</v>
      </c>
      <c r="R610" s="1" t="s">
        <v>24</v>
      </c>
    </row>
    <row r="611" customFormat="false" ht="15" hidden="false" customHeight="false" outlineLevel="0" collapsed="false">
      <c r="A611" s="1" t="s">
        <v>18</v>
      </c>
      <c r="B611" s="1" t="s">
        <v>18</v>
      </c>
      <c r="C611" s="1" t="s">
        <v>662</v>
      </c>
      <c r="D611" s="1" t="n">
        <v>149.4</v>
      </c>
      <c r="E611" s="1" t="s">
        <v>691</v>
      </c>
      <c r="F611" s="1" t="n">
        <v>27</v>
      </c>
      <c r="G611" s="1" t="str">
        <f aca="false">F611&amp;"/"&amp;83</f>
        <v>27/83</v>
      </c>
      <c r="H611" s="1" t="n">
        <v>1800</v>
      </c>
      <c r="I611" s="1" t="n">
        <v>90</v>
      </c>
      <c r="J611" s="1" t="n">
        <v>80</v>
      </c>
      <c r="K611" s="1" t="s">
        <v>21</v>
      </c>
      <c r="L611" s="1" t="s">
        <v>664</v>
      </c>
      <c r="M611" s="1" t="n">
        <v>2012</v>
      </c>
      <c r="N611" s="1" t="n">
        <v>52.30502536</v>
      </c>
      <c r="O611" s="1" t="n">
        <v>-112.0690655</v>
      </c>
      <c r="Q611" s="1" t="s">
        <v>665</v>
      </c>
      <c r="R611" s="1" t="s">
        <v>24</v>
      </c>
    </row>
    <row r="612" customFormat="false" ht="15" hidden="false" customHeight="false" outlineLevel="0" collapsed="false">
      <c r="A612" s="1" t="s">
        <v>18</v>
      </c>
      <c r="B612" s="1" t="s">
        <v>18</v>
      </c>
      <c r="C612" s="1" t="s">
        <v>662</v>
      </c>
      <c r="D612" s="1" t="n">
        <v>149.4</v>
      </c>
      <c r="E612" s="1" t="s">
        <v>692</v>
      </c>
      <c r="F612" s="1" t="n">
        <v>28</v>
      </c>
      <c r="G612" s="1" t="str">
        <f aca="false">F612&amp;"/"&amp;83</f>
        <v>28/83</v>
      </c>
      <c r="H612" s="1" t="n">
        <v>1800</v>
      </c>
      <c r="I612" s="1" t="n">
        <v>90</v>
      </c>
      <c r="J612" s="1" t="n">
        <v>80</v>
      </c>
      <c r="K612" s="1" t="s">
        <v>21</v>
      </c>
      <c r="L612" s="1" t="s">
        <v>664</v>
      </c>
      <c r="M612" s="1" t="n">
        <v>2012</v>
      </c>
      <c r="N612" s="1" t="n">
        <v>52.2818162591465</v>
      </c>
      <c r="O612" s="1" t="n">
        <v>-112.060488199254</v>
      </c>
      <c r="Q612" s="1" t="s">
        <v>665</v>
      </c>
      <c r="R612" s="1" t="s">
        <v>24</v>
      </c>
    </row>
    <row r="613" customFormat="false" ht="15" hidden="false" customHeight="false" outlineLevel="0" collapsed="false">
      <c r="A613" s="1" t="s">
        <v>18</v>
      </c>
      <c r="B613" s="1" t="s">
        <v>18</v>
      </c>
      <c r="C613" s="1" t="s">
        <v>662</v>
      </c>
      <c r="D613" s="1" t="n">
        <v>149.4</v>
      </c>
      <c r="E613" s="1" t="s">
        <v>693</v>
      </c>
      <c r="F613" s="1" t="n">
        <v>29</v>
      </c>
      <c r="G613" s="1" t="str">
        <f aca="false">F613&amp;"/"&amp;83</f>
        <v>29/83</v>
      </c>
      <c r="H613" s="1" t="n">
        <v>1800</v>
      </c>
      <c r="I613" s="1" t="n">
        <v>90</v>
      </c>
      <c r="J613" s="1" t="n">
        <v>80</v>
      </c>
      <c r="K613" s="1" t="s">
        <v>21</v>
      </c>
      <c r="L613" s="1" t="s">
        <v>664</v>
      </c>
      <c r="M613" s="1" t="n">
        <v>2012</v>
      </c>
      <c r="N613" s="1" t="n">
        <v>52.2904844394932</v>
      </c>
      <c r="O613" s="1" t="n">
        <v>-112.058378500401</v>
      </c>
      <c r="Q613" s="1" t="s">
        <v>665</v>
      </c>
      <c r="R613" s="1" t="s">
        <v>24</v>
      </c>
    </row>
    <row r="614" customFormat="false" ht="15" hidden="false" customHeight="false" outlineLevel="0" collapsed="false">
      <c r="A614" s="1" t="s">
        <v>18</v>
      </c>
      <c r="B614" s="1" t="s">
        <v>18</v>
      </c>
      <c r="C614" s="1" t="s">
        <v>662</v>
      </c>
      <c r="D614" s="1" t="n">
        <v>149.4</v>
      </c>
      <c r="E614" s="1" t="s">
        <v>694</v>
      </c>
      <c r="F614" s="1" t="n">
        <v>30</v>
      </c>
      <c r="G614" s="1" t="str">
        <f aca="false">F614&amp;"/"&amp;83</f>
        <v>30/83</v>
      </c>
      <c r="H614" s="1" t="n">
        <v>1800</v>
      </c>
      <c r="I614" s="1" t="n">
        <v>90</v>
      </c>
      <c r="J614" s="1" t="n">
        <v>80</v>
      </c>
      <c r="K614" s="1" t="s">
        <v>21</v>
      </c>
      <c r="L614" s="1" t="s">
        <v>664</v>
      </c>
      <c r="M614" s="1" t="n">
        <v>2012</v>
      </c>
      <c r="N614" s="1" t="n">
        <v>52.29422968</v>
      </c>
      <c r="O614" s="1" t="n">
        <v>-112.0548019</v>
      </c>
      <c r="Q614" s="1" t="s">
        <v>665</v>
      </c>
      <c r="R614" s="1" t="s">
        <v>24</v>
      </c>
    </row>
    <row r="615" customFormat="false" ht="15" hidden="false" customHeight="false" outlineLevel="0" collapsed="false">
      <c r="A615" s="1" t="s">
        <v>18</v>
      </c>
      <c r="B615" s="1" t="s">
        <v>18</v>
      </c>
      <c r="C615" s="1" t="s">
        <v>662</v>
      </c>
      <c r="D615" s="1" t="n">
        <v>149.4</v>
      </c>
      <c r="E615" s="1" t="s">
        <v>695</v>
      </c>
      <c r="F615" s="1" t="n">
        <v>31</v>
      </c>
      <c r="G615" s="1" t="str">
        <f aca="false">F615&amp;"/"&amp;83</f>
        <v>31/83</v>
      </c>
      <c r="H615" s="1" t="n">
        <v>1800</v>
      </c>
      <c r="I615" s="1" t="n">
        <v>90</v>
      </c>
      <c r="J615" s="1" t="n">
        <v>80</v>
      </c>
      <c r="K615" s="1" t="s">
        <v>21</v>
      </c>
      <c r="L615" s="1" t="s">
        <v>664</v>
      </c>
      <c r="M615" s="1" t="n">
        <v>2012</v>
      </c>
      <c r="N615" s="1" t="n">
        <v>52.305140081465</v>
      </c>
      <c r="O615" s="1" t="n">
        <v>-112.038062102269</v>
      </c>
      <c r="Q615" s="1" t="s">
        <v>665</v>
      </c>
      <c r="R615" s="1" t="s">
        <v>24</v>
      </c>
    </row>
    <row r="616" customFormat="false" ht="15" hidden="false" customHeight="false" outlineLevel="0" collapsed="false">
      <c r="A616" s="1" t="s">
        <v>18</v>
      </c>
      <c r="B616" s="1" t="s">
        <v>18</v>
      </c>
      <c r="C616" s="1" t="s">
        <v>662</v>
      </c>
      <c r="D616" s="1" t="n">
        <v>149.4</v>
      </c>
      <c r="E616" s="1" t="s">
        <v>696</v>
      </c>
      <c r="F616" s="1" t="n">
        <v>32</v>
      </c>
      <c r="G616" s="1" t="str">
        <f aca="false">F616&amp;"/"&amp;83</f>
        <v>32/83</v>
      </c>
      <c r="H616" s="1" t="n">
        <v>1800</v>
      </c>
      <c r="I616" s="1" t="n">
        <v>90</v>
      </c>
      <c r="J616" s="1" t="n">
        <v>80</v>
      </c>
      <c r="K616" s="1" t="s">
        <v>21</v>
      </c>
      <c r="L616" s="1" t="s">
        <v>664</v>
      </c>
      <c r="M616" s="1" t="n">
        <v>2012</v>
      </c>
      <c r="N616" s="1" t="n">
        <v>52.30956504</v>
      </c>
      <c r="O616" s="1" t="n">
        <v>-112.035848</v>
      </c>
      <c r="Q616" s="1" t="s">
        <v>665</v>
      </c>
      <c r="R616" s="1" t="s">
        <v>24</v>
      </c>
    </row>
    <row r="617" customFormat="false" ht="15" hidden="false" customHeight="false" outlineLevel="0" collapsed="false">
      <c r="A617" s="1" t="s">
        <v>18</v>
      </c>
      <c r="B617" s="1" t="s">
        <v>18</v>
      </c>
      <c r="C617" s="1" t="s">
        <v>662</v>
      </c>
      <c r="D617" s="1" t="n">
        <v>149.4</v>
      </c>
      <c r="E617" s="1" t="s">
        <v>697</v>
      </c>
      <c r="F617" s="1" t="n">
        <v>33</v>
      </c>
      <c r="G617" s="1" t="str">
        <f aca="false">F617&amp;"/"&amp;83</f>
        <v>33/83</v>
      </c>
      <c r="H617" s="1" t="n">
        <v>1800</v>
      </c>
      <c r="I617" s="1" t="n">
        <v>90</v>
      </c>
      <c r="J617" s="1" t="n">
        <v>80</v>
      </c>
      <c r="K617" s="1" t="s">
        <v>21</v>
      </c>
      <c r="L617" s="1" t="s">
        <v>664</v>
      </c>
      <c r="M617" s="1" t="n">
        <v>2012</v>
      </c>
      <c r="N617" s="1" t="n">
        <v>52.2842012776935</v>
      </c>
      <c r="O617" s="1" t="n">
        <v>-112.046104799205</v>
      </c>
      <c r="Q617" s="1" t="s">
        <v>665</v>
      </c>
      <c r="R617" s="1" t="s">
        <v>24</v>
      </c>
    </row>
    <row r="618" customFormat="false" ht="15" hidden="false" customHeight="false" outlineLevel="0" collapsed="false">
      <c r="A618" s="1" t="s">
        <v>18</v>
      </c>
      <c r="B618" s="1" t="s">
        <v>18</v>
      </c>
      <c r="C618" s="1" t="s">
        <v>662</v>
      </c>
      <c r="D618" s="1" t="n">
        <v>149.4</v>
      </c>
      <c r="E618" s="1" t="s">
        <v>698</v>
      </c>
      <c r="F618" s="1" t="n">
        <v>34</v>
      </c>
      <c r="G618" s="1" t="str">
        <f aca="false">F618&amp;"/"&amp;83</f>
        <v>34/83</v>
      </c>
      <c r="H618" s="1" t="n">
        <v>1800</v>
      </c>
      <c r="I618" s="1" t="n">
        <v>90</v>
      </c>
      <c r="J618" s="1" t="n">
        <v>80</v>
      </c>
      <c r="K618" s="1" t="s">
        <v>21</v>
      </c>
      <c r="L618" s="1" t="s">
        <v>664</v>
      </c>
      <c r="M618" s="1" t="n">
        <v>2012</v>
      </c>
      <c r="N618" s="1" t="n">
        <v>52.3081811803465</v>
      </c>
      <c r="O618" s="1" t="n">
        <v>-112.025460000026</v>
      </c>
      <c r="Q618" s="1" t="s">
        <v>665</v>
      </c>
      <c r="R618" s="1" t="s">
        <v>24</v>
      </c>
    </row>
    <row r="619" customFormat="false" ht="15" hidden="false" customHeight="false" outlineLevel="0" collapsed="false">
      <c r="A619" s="1" t="s">
        <v>18</v>
      </c>
      <c r="B619" s="1" t="s">
        <v>18</v>
      </c>
      <c r="C619" s="1" t="s">
        <v>662</v>
      </c>
      <c r="D619" s="1" t="n">
        <v>149.4</v>
      </c>
      <c r="E619" s="1" t="s">
        <v>699</v>
      </c>
      <c r="F619" s="1" t="n">
        <v>35</v>
      </c>
      <c r="G619" s="1" t="str">
        <f aca="false">F619&amp;"/"&amp;83</f>
        <v>35/83</v>
      </c>
      <c r="H619" s="1" t="n">
        <v>1800</v>
      </c>
      <c r="I619" s="1" t="n">
        <v>90</v>
      </c>
      <c r="J619" s="1" t="n">
        <v>80</v>
      </c>
      <c r="K619" s="1" t="s">
        <v>21</v>
      </c>
      <c r="L619" s="1" t="s">
        <v>664</v>
      </c>
      <c r="M619" s="1" t="n">
        <v>2012</v>
      </c>
      <c r="N619" s="1" t="n">
        <v>52.31110162</v>
      </c>
      <c r="O619" s="1" t="n">
        <v>-112.020452</v>
      </c>
      <c r="Q619" s="1" t="s">
        <v>665</v>
      </c>
      <c r="R619" s="1" t="s">
        <v>24</v>
      </c>
    </row>
    <row r="620" customFormat="false" ht="15" hidden="false" customHeight="false" outlineLevel="0" collapsed="false">
      <c r="A620" s="1" t="s">
        <v>18</v>
      </c>
      <c r="B620" s="1" t="s">
        <v>18</v>
      </c>
      <c r="C620" s="1" t="s">
        <v>662</v>
      </c>
      <c r="D620" s="1" t="n">
        <v>149.4</v>
      </c>
      <c r="E620" s="1" t="s">
        <v>700</v>
      </c>
      <c r="F620" s="1" t="n">
        <v>36</v>
      </c>
      <c r="G620" s="1" t="str">
        <f aca="false">F620&amp;"/"&amp;83</f>
        <v>36/83</v>
      </c>
      <c r="H620" s="1" t="n">
        <v>1800</v>
      </c>
      <c r="I620" s="1" t="n">
        <v>90</v>
      </c>
      <c r="J620" s="1" t="n">
        <v>80</v>
      </c>
      <c r="K620" s="1" t="s">
        <v>21</v>
      </c>
      <c r="L620" s="1" t="s">
        <v>664</v>
      </c>
      <c r="M620" s="1" t="n">
        <v>2012</v>
      </c>
      <c r="N620" s="1" t="n">
        <v>52.2926837560038</v>
      </c>
      <c r="O620" s="1" t="n">
        <v>-112.022022895717</v>
      </c>
      <c r="Q620" s="1" t="s">
        <v>665</v>
      </c>
      <c r="R620" s="1" t="s">
        <v>24</v>
      </c>
    </row>
    <row r="621" customFormat="false" ht="15" hidden="false" customHeight="false" outlineLevel="0" collapsed="false">
      <c r="A621" s="1" t="s">
        <v>18</v>
      </c>
      <c r="B621" s="1" t="s">
        <v>18</v>
      </c>
      <c r="C621" s="1" t="s">
        <v>662</v>
      </c>
      <c r="D621" s="1" t="n">
        <v>149.4</v>
      </c>
      <c r="E621" s="1" t="s">
        <v>701</v>
      </c>
      <c r="F621" s="1" t="n">
        <v>37</v>
      </c>
      <c r="G621" s="1" t="str">
        <f aca="false">F621&amp;"/"&amp;83</f>
        <v>37/83</v>
      </c>
      <c r="H621" s="1" t="n">
        <v>1800</v>
      </c>
      <c r="I621" s="1" t="n">
        <v>90</v>
      </c>
      <c r="J621" s="1" t="n">
        <v>80</v>
      </c>
      <c r="K621" s="1" t="s">
        <v>21</v>
      </c>
      <c r="L621" s="1" t="s">
        <v>664</v>
      </c>
      <c r="M621" s="1" t="n">
        <v>2012</v>
      </c>
      <c r="N621" s="1" t="n">
        <v>52.29517932</v>
      </c>
      <c r="O621" s="1" t="n">
        <v>-112.0183117</v>
      </c>
      <c r="Q621" s="1" t="s">
        <v>665</v>
      </c>
      <c r="R621" s="1" t="s">
        <v>24</v>
      </c>
    </row>
    <row r="622" customFormat="false" ht="15" hidden="false" customHeight="false" outlineLevel="0" collapsed="false">
      <c r="A622" s="1" t="s">
        <v>18</v>
      </c>
      <c r="B622" s="1" t="s">
        <v>18</v>
      </c>
      <c r="C622" s="1" t="s">
        <v>662</v>
      </c>
      <c r="D622" s="1" t="n">
        <v>149.4</v>
      </c>
      <c r="E622" s="1" t="s">
        <v>702</v>
      </c>
      <c r="F622" s="1" t="n">
        <v>38</v>
      </c>
      <c r="G622" s="1" t="str">
        <f aca="false">F622&amp;"/"&amp;83</f>
        <v>38/83</v>
      </c>
      <c r="H622" s="1" t="n">
        <v>1800</v>
      </c>
      <c r="I622" s="1" t="n">
        <v>90</v>
      </c>
      <c r="J622" s="1" t="n">
        <v>80</v>
      </c>
      <c r="K622" s="1" t="s">
        <v>21</v>
      </c>
      <c r="L622" s="1" t="s">
        <v>664</v>
      </c>
      <c r="M622" s="1" t="n">
        <v>2012</v>
      </c>
      <c r="N622" s="1" t="n">
        <v>52.3097945093715</v>
      </c>
      <c r="O622" s="1" t="n">
        <v>-112.011444799853</v>
      </c>
      <c r="Q622" s="1" t="s">
        <v>665</v>
      </c>
      <c r="R622" s="1" t="s">
        <v>24</v>
      </c>
    </row>
    <row r="623" customFormat="false" ht="15" hidden="false" customHeight="false" outlineLevel="0" collapsed="false">
      <c r="A623" s="1" t="s">
        <v>18</v>
      </c>
      <c r="B623" s="1" t="s">
        <v>18</v>
      </c>
      <c r="C623" s="1" t="s">
        <v>662</v>
      </c>
      <c r="D623" s="1" t="n">
        <v>149.4</v>
      </c>
      <c r="E623" s="1" t="s">
        <v>703</v>
      </c>
      <c r="F623" s="1" t="n">
        <v>39</v>
      </c>
      <c r="G623" s="1" t="str">
        <f aca="false">F623&amp;"/"&amp;83</f>
        <v>39/83</v>
      </c>
      <c r="H623" s="1" t="n">
        <v>1800</v>
      </c>
      <c r="I623" s="1" t="n">
        <v>90</v>
      </c>
      <c r="J623" s="1" t="n">
        <v>80</v>
      </c>
      <c r="K623" s="1" t="s">
        <v>21</v>
      </c>
      <c r="L623" s="1" t="s">
        <v>664</v>
      </c>
      <c r="M623" s="1" t="n">
        <v>2012</v>
      </c>
      <c r="N623" s="1" t="n">
        <v>52.31236452</v>
      </c>
      <c r="O623" s="1" t="n">
        <v>-112.0073959</v>
      </c>
      <c r="Q623" s="1" t="s">
        <v>665</v>
      </c>
      <c r="R623" s="1" t="s">
        <v>24</v>
      </c>
    </row>
    <row r="624" customFormat="false" ht="15" hidden="false" customHeight="false" outlineLevel="0" collapsed="false">
      <c r="A624" s="1" t="s">
        <v>18</v>
      </c>
      <c r="B624" s="1" t="s">
        <v>18</v>
      </c>
      <c r="C624" s="1" t="s">
        <v>662</v>
      </c>
      <c r="D624" s="1" t="n">
        <v>149.4</v>
      </c>
      <c r="E624" s="1" t="s">
        <v>704</v>
      </c>
      <c r="F624" s="1" t="n">
        <v>40</v>
      </c>
      <c r="G624" s="1" t="str">
        <f aca="false">F624&amp;"/"&amp;83</f>
        <v>40/83</v>
      </c>
      <c r="H624" s="1" t="n">
        <v>1800</v>
      </c>
      <c r="I624" s="1" t="n">
        <v>90</v>
      </c>
      <c r="J624" s="1" t="n">
        <v>80</v>
      </c>
      <c r="K624" s="1" t="s">
        <v>21</v>
      </c>
      <c r="L624" s="1" t="s">
        <v>664</v>
      </c>
      <c r="M624" s="1" t="n">
        <v>2012</v>
      </c>
      <c r="N624" s="1" t="n">
        <v>52.2702492581174</v>
      </c>
      <c r="O624" s="1" t="n">
        <v>-112.019161906305</v>
      </c>
      <c r="Q624" s="1" t="s">
        <v>665</v>
      </c>
      <c r="R624" s="1" t="s">
        <v>24</v>
      </c>
    </row>
    <row r="625" customFormat="false" ht="15" hidden="false" customHeight="false" outlineLevel="0" collapsed="false">
      <c r="A625" s="1" t="s">
        <v>18</v>
      </c>
      <c r="B625" s="1" t="s">
        <v>18</v>
      </c>
      <c r="C625" s="1" t="s">
        <v>662</v>
      </c>
      <c r="D625" s="1" t="n">
        <v>149.4</v>
      </c>
      <c r="E625" s="1" t="s">
        <v>705</v>
      </c>
      <c r="F625" s="1" t="n">
        <v>41</v>
      </c>
      <c r="G625" s="1" t="str">
        <f aca="false">F625&amp;"/"&amp;83</f>
        <v>41/83</v>
      </c>
      <c r="H625" s="1" t="n">
        <v>1800</v>
      </c>
      <c r="I625" s="1" t="n">
        <v>90</v>
      </c>
      <c r="J625" s="1" t="n">
        <v>80</v>
      </c>
      <c r="K625" s="1" t="s">
        <v>21</v>
      </c>
      <c r="L625" s="1" t="s">
        <v>664</v>
      </c>
      <c r="M625" s="1" t="n">
        <v>2012</v>
      </c>
      <c r="N625" s="1" t="n">
        <v>52.2728113</v>
      </c>
      <c r="O625" s="1" t="n">
        <v>-112.015029</v>
      </c>
      <c r="Q625" s="1" t="s">
        <v>665</v>
      </c>
      <c r="R625" s="1" t="s">
        <v>24</v>
      </c>
    </row>
    <row r="626" customFormat="false" ht="15" hidden="false" customHeight="false" outlineLevel="0" collapsed="false">
      <c r="A626" s="1" t="s">
        <v>18</v>
      </c>
      <c r="B626" s="1" t="s">
        <v>18</v>
      </c>
      <c r="C626" s="1" t="s">
        <v>662</v>
      </c>
      <c r="D626" s="1" t="n">
        <v>149.4</v>
      </c>
      <c r="E626" s="1" t="s">
        <v>706</v>
      </c>
      <c r="F626" s="1" t="n">
        <v>42</v>
      </c>
      <c r="G626" s="1" t="str">
        <f aca="false">F626&amp;"/"&amp;83</f>
        <v>42/83</v>
      </c>
      <c r="H626" s="1" t="n">
        <v>1800</v>
      </c>
      <c r="I626" s="1" t="n">
        <v>90</v>
      </c>
      <c r="J626" s="1" t="n">
        <v>80</v>
      </c>
      <c r="K626" s="1" t="s">
        <v>21</v>
      </c>
      <c r="L626" s="1" t="s">
        <v>664</v>
      </c>
      <c r="M626" s="1" t="n">
        <v>2012</v>
      </c>
      <c r="N626" s="1" t="n">
        <v>52.27534473</v>
      </c>
      <c r="O626" s="1" t="n">
        <v>-112.0110708</v>
      </c>
      <c r="Q626" s="1" t="s">
        <v>665</v>
      </c>
      <c r="R626" s="1" t="s">
        <v>24</v>
      </c>
    </row>
    <row r="627" customFormat="false" ht="15" hidden="false" customHeight="false" outlineLevel="0" collapsed="false">
      <c r="A627" s="1" t="s">
        <v>18</v>
      </c>
      <c r="B627" s="1" t="s">
        <v>18</v>
      </c>
      <c r="C627" s="1" t="s">
        <v>662</v>
      </c>
      <c r="D627" s="1" t="n">
        <v>149.4</v>
      </c>
      <c r="E627" s="1" t="s">
        <v>707</v>
      </c>
      <c r="F627" s="1" t="n">
        <v>43</v>
      </c>
      <c r="G627" s="1" t="str">
        <f aca="false">F627&amp;"/"&amp;83</f>
        <v>43/83</v>
      </c>
      <c r="H627" s="1" t="n">
        <v>1800</v>
      </c>
      <c r="I627" s="1" t="n">
        <v>90</v>
      </c>
      <c r="J627" s="1" t="n">
        <v>80</v>
      </c>
      <c r="K627" s="1" t="s">
        <v>21</v>
      </c>
      <c r="L627" s="1" t="s">
        <v>664</v>
      </c>
      <c r="M627" s="1" t="n">
        <v>2012</v>
      </c>
      <c r="N627" s="1" t="n">
        <v>52.2848609491319</v>
      </c>
      <c r="O627" s="1" t="n">
        <v>-112.000057601777</v>
      </c>
      <c r="Q627" s="1" t="s">
        <v>665</v>
      </c>
      <c r="R627" s="1" t="s">
        <v>24</v>
      </c>
    </row>
    <row r="628" customFormat="false" ht="15" hidden="false" customHeight="false" outlineLevel="0" collapsed="false">
      <c r="A628" s="1" t="s">
        <v>18</v>
      </c>
      <c r="B628" s="1" t="s">
        <v>18</v>
      </c>
      <c r="C628" s="1" t="s">
        <v>662</v>
      </c>
      <c r="D628" s="1" t="n">
        <v>149.4</v>
      </c>
      <c r="E628" s="1" t="s">
        <v>708</v>
      </c>
      <c r="F628" s="1" t="n">
        <v>44</v>
      </c>
      <c r="G628" s="1" t="str">
        <f aca="false">F628&amp;"/"&amp;83</f>
        <v>44/83</v>
      </c>
      <c r="H628" s="1" t="n">
        <v>1800</v>
      </c>
      <c r="I628" s="1" t="n">
        <v>90</v>
      </c>
      <c r="J628" s="1" t="n">
        <v>80</v>
      </c>
      <c r="K628" s="1" t="s">
        <v>21</v>
      </c>
      <c r="L628" s="1" t="s">
        <v>664</v>
      </c>
      <c r="M628" s="1" t="n">
        <v>2012</v>
      </c>
      <c r="N628" s="1" t="n">
        <v>52.2733198205718</v>
      </c>
      <c r="O628" s="1" t="n">
        <v>-111.982547098285</v>
      </c>
      <c r="Q628" s="1" t="s">
        <v>665</v>
      </c>
      <c r="R628" s="1" t="s">
        <v>24</v>
      </c>
    </row>
    <row r="629" customFormat="false" ht="15" hidden="false" customHeight="false" outlineLevel="0" collapsed="false">
      <c r="A629" s="1" t="s">
        <v>18</v>
      </c>
      <c r="B629" s="1" t="s">
        <v>18</v>
      </c>
      <c r="C629" s="1" t="s">
        <v>662</v>
      </c>
      <c r="D629" s="1" t="n">
        <v>149.4</v>
      </c>
      <c r="E629" s="1" t="s">
        <v>709</v>
      </c>
      <c r="F629" s="1" t="n">
        <v>45</v>
      </c>
      <c r="G629" s="1" t="str">
        <f aca="false">F629&amp;"/"&amp;83</f>
        <v>45/83</v>
      </c>
      <c r="H629" s="1" t="n">
        <v>1800</v>
      </c>
      <c r="I629" s="1" t="n">
        <v>90</v>
      </c>
      <c r="J629" s="1" t="n">
        <v>80</v>
      </c>
      <c r="K629" s="1" t="s">
        <v>21</v>
      </c>
      <c r="L629" s="1" t="s">
        <v>664</v>
      </c>
      <c r="M629" s="1" t="n">
        <v>2012</v>
      </c>
      <c r="N629" s="1" t="n">
        <v>52.2759372</v>
      </c>
      <c r="O629" s="1" t="n">
        <v>-111.9780905</v>
      </c>
      <c r="Q629" s="1" t="s">
        <v>665</v>
      </c>
      <c r="R629" s="1" t="s">
        <v>24</v>
      </c>
    </row>
    <row r="630" customFormat="false" ht="15" hidden="false" customHeight="false" outlineLevel="0" collapsed="false">
      <c r="A630" s="1" t="s">
        <v>18</v>
      </c>
      <c r="B630" s="1" t="s">
        <v>18</v>
      </c>
      <c r="C630" s="1" t="s">
        <v>662</v>
      </c>
      <c r="D630" s="1" t="n">
        <v>149.4</v>
      </c>
      <c r="E630" s="1" t="s">
        <v>710</v>
      </c>
      <c r="F630" s="1" t="n">
        <v>46</v>
      </c>
      <c r="G630" s="1" t="str">
        <f aca="false">F630&amp;"/"&amp;83</f>
        <v>46/83</v>
      </c>
      <c r="H630" s="1" t="n">
        <v>1800</v>
      </c>
      <c r="I630" s="1" t="n">
        <v>90</v>
      </c>
      <c r="J630" s="1" t="n">
        <v>80</v>
      </c>
      <c r="K630" s="1" t="s">
        <v>21</v>
      </c>
      <c r="L630" s="1" t="s">
        <v>664</v>
      </c>
      <c r="M630" s="1" t="n">
        <v>2012</v>
      </c>
      <c r="N630" s="1" t="n">
        <v>52.27873178</v>
      </c>
      <c r="O630" s="1" t="n">
        <v>-111.9739305</v>
      </c>
      <c r="Q630" s="1" t="s">
        <v>665</v>
      </c>
      <c r="R630" s="1" t="s">
        <v>24</v>
      </c>
    </row>
    <row r="631" customFormat="false" ht="15" hidden="false" customHeight="false" outlineLevel="0" collapsed="false">
      <c r="A631" s="1" t="s">
        <v>18</v>
      </c>
      <c r="B631" s="1" t="s">
        <v>18</v>
      </c>
      <c r="C631" s="1" t="s">
        <v>662</v>
      </c>
      <c r="D631" s="1" t="n">
        <v>149.4</v>
      </c>
      <c r="E631" s="1" t="s">
        <v>711</v>
      </c>
      <c r="F631" s="1" t="n">
        <v>47</v>
      </c>
      <c r="G631" s="1" t="str">
        <f aca="false">F631&amp;"/"&amp;83</f>
        <v>47/83</v>
      </c>
      <c r="H631" s="1" t="n">
        <v>1800</v>
      </c>
      <c r="I631" s="1" t="n">
        <v>90</v>
      </c>
      <c r="J631" s="1" t="n">
        <v>80</v>
      </c>
      <c r="K631" s="1" t="s">
        <v>21</v>
      </c>
      <c r="L631" s="1" t="s">
        <v>664</v>
      </c>
      <c r="M631" s="1" t="n">
        <v>2012</v>
      </c>
      <c r="N631" s="1" t="n">
        <v>52.2607844530328</v>
      </c>
      <c r="O631" s="1" t="n">
        <v>-111.982797510644</v>
      </c>
      <c r="Q631" s="1" t="s">
        <v>665</v>
      </c>
      <c r="R631" s="1" t="s">
        <v>24</v>
      </c>
    </row>
    <row r="632" customFormat="false" ht="15" hidden="false" customHeight="false" outlineLevel="0" collapsed="false">
      <c r="A632" s="1" t="s">
        <v>18</v>
      </c>
      <c r="B632" s="1" t="s">
        <v>18</v>
      </c>
      <c r="C632" s="1" t="s">
        <v>662</v>
      </c>
      <c r="D632" s="1" t="n">
        <v>149.4</v>
      </c>
      <c r="E632" s="1" t="s">
        <v>712</v>
      </c>
      <c r="F632" s="1" t="n">
        <v>48</v>
      </c>
      <c r="G632" s="1" t="str">
        <f aca="false">F632&amp;"/"&amp;83</f>
        <v>48/83</v>
      </c>
      <c r="H632" s="1" t="n">
        <v>1800</v>
      </c>
      <c r="I632" s="1" t="n">
        <v>90</v>
      </c>
      <c r="J632" s="1" t="n">
        <v>80</v>
      </c>
      <c r="K632" s="1" t="s">
        <v>21</v>
      </c>
      <c r="L632" s="1" t="s">
        <v>664</v>
      </c>
      <c r="M632" s="1" t="n">
        <v>2012</v>
      </c>
      <c r="N632" s="1" t="n">
        <v>52.26414777</v>
      </c>
      <c r="O632" s="1" t="n">
        <v>-111.9827107</v>
      </c>
      <c r="Q632" s="1" t="s">
        <v>665</v>
      </c>
      <c r="R632" s="1" t="s">
        <v>24</v>
      </c>
    </row>
    <row r="633" customFormat="false" ht="15" hidden="false" customHeight="false" outlineLevel="0" collapsed="false">
      <c r="A633" s="1" t="s">
        <v>18</v>
      </c>
      <c r="B633" s="1" t="s">
        <v>18</v>
      </c>
      <c r="C633" s="1" t="s">
        <v>662</v>
      </c>
      <c r="D633" s="1" t="n">
        <v>149.4</v>
      </c>
      <c r="E633" s="1" t="s">
        <v>713</v>
      </c>
      <c r="F633" s="1" t="n">
        <v>49</v>
      </c>
      <c r="G633" s="1" t="str">
        <f aca="false">F633&amp;"/"&amp;83</f>
        <v>49/83</v>
      </c>
      <c r="H633" s="1" t="n">
        <v>1800</v>
      </c>
      <c r="I633" s="1" t="n">
        <v>90</v>
      </c>
      <c r="J633" s="1" t="n">
        <v>80</v>
      </c>
      <c r="K633" s="1" t="s">
        <v>21</v>
      </c>
      <c r="L633" s="1" t="s">
        <v>664</v>
      </c>
      <c r="M633" s="1" t="n">
        <v>2012</v>
      </c>
      <c r="N633" s="1" t="n">
        <v>52.2562609906851</v>
      </c>
      <c r="O633" s="1" t="n">
        <v>-112.145498998189</v>
      </c>
      <c r="Q633" s="1" t="s">
        <v>665</v>
      </c>
      <c r="R633" s="1" t="s">
        <v>24</v>
      </c>
    </row>
    <row r="634" customFormat="false" ht="15" hidden="false" customHeight="false" outlineLevel="0" collapsed="false">
      <c r="A634" s="1" t="s">
        <v>18</v>
      </c>
      <c r="B634" s="1" t="s">
        <v>18</v>
      </c>
      <c r="C634" s="1" t="s">
        <v>662</v>
      </c>
      <c r="D634" s="1" t="n">
        <v>149.4</v>
      </c>
      <c r="E634" s="1" t="s">
        <v>714</v>
      </c>
      <c r="F634" s="1" t="n">
        <v>50</v>
      </c>
      <c r="G634" s="1" t="str">
        <f aca="false">F634&amp;"/"&amp;83</f>
        <v>50/83</v>
      </c>
      <c r="H634" s="1" t="n">
        <v>1800</v>
      </c>
      <c r="I634" s="1" t="n">
        <v>90</v>
      </c>
      <c r="J634" s="1" t="n">
        <v>80</v>
      </c>
      <c r="K634" s="1" t="s">
        <v>21</v>
      </c>
      <c r="L634" s="1" t="s">
        <v>664</v>
      </c>
      <c r="M634" s="1" t="n">
        <v>2012</v>
      </c>
      <c r="N634" s="1" t="n">
        <v>52.25794403</v>
      </c>
      <c r="O634" s="1" t="n">
        <v>-112.140678</v>
      </c>
      <c r="Q634" s="1" t="s">
        <v>665</v>
      </c>
      <c r="R634" s="1" t="s">
        <v>24</v>
      </c>
    </row>
    <row r="635" customFormat="false" ht="15" hidden="false" customHeight="false" outlineLevel="0" collapsed="false">
      <c r="A635" s="1" t="s">
        <v>18</v>
      </c>
      <c r="B635" s="1" t="s">
        <v>18</v>
      </c>
      <c r="C635" s="1" t="s">
        <v>662</v>
      </c>
      <c r="D635" s="1" t="n">
        <v>149.4</v>
      </c>
      <c r="E635" s="1" t="s">
        <v>715</v>
      </c>
      <c r="F635" s="1" t="n">
        <v>51</v>
      </c>
      <c r="G635" s="1" t="str">
        <f aca="false">F635&amp;"/"&amp;83</f>
        <v>51/83</v>
      </c>
      <c r="H635" s="1" t="n">
        <v>1800</v>
      </c>
      <c r="I635" s="1" t="n">
        <v>90</v>
      </c>
      <c r="J635" s="1" t="n">
        <v>80</v>
      </c>
      <c r="K635" s="1" t="s">
        <v>21</v>
      </c>
      <c r="L635" s="1" t="s">
        <v>664</v>
      </c>
      <c r="M635" s="1" t="n">
        <v>2012</v>
      </c>
      <c r="N635" s="1" t="n">
        <v>52.24848432</v>
      </c>
      <c r="O635" s="1" t="n">
        <v>-112.1380037</v>
      </c>
      <c r="Q635" s="1" t="s">
        <v>665</v>
      </c>
      <c r="R635" s="1" t="s">
        <v>24</v>
      </c>
    </row>
    <row r="636" customFormat="false" ht="15" hidden="false" customHeight="false" outlineLevel="0" collapsed="false">
      <c r="A636" s="1" t="s">
        <v>18</v>
      </c>
      <c r="B636" s="1" t="s">
        <v>18</v>
      </c>
      <c r="C636" s="1" t="s">
        <v>662</v>
      </c>
      <c r="D636" s="1" t="n">
        <v>149.4</v>
      </c>
      <c r="E636" s="1" t="s">
        <v>716</v>
      </c>
      <c r="F636" s="1" t="n">
        <v>52</v>
      </c>
      <c r="G636" s="1" t="str">
        <f aca="false">F636&amp;"/"&amp;83</f>
        <v>52/83</v>
      </c>
      <c r="H636" s="1" t="n">
        <v>1800</v>
      </c>
      <c r="I636" s="1" t="n">
        <v>90</v>
      </c>
      <c r="J636" s="1" t="n">
        <v>80</v>
      </c>
      <c r="K636" s="1" t="s">
        <v>21</v>
      </c>
      <c r="L636" s="1" t="s">
        <v>664</v>
      </c>
      <c r="M636" s="1" t="n">
        <v>2012</v>
      </c>
      <c r="N636" s="1" t="n">
        <v>52.25130062</v>
      </c>
      <c r="O636" s="1" t="n">
        <v>-112.1340472</v>
      </c>
      <c r="Q636" s="1" t="s">
        <v>665</v>
      </c>
      <c r="R636" s="1" t="s">
        <v>24</v>
      </c>
    </row>
    <row r="637" customFormat="false" ht="15" hidden="false" customHeight="false" outlineLevel="0" collapsed="false">
      <c r="A637" s="1" t="s">
        <v>18</v>
      </c>
      <c r="B637" s="1" t="s">
        <v>18</v>
      </c>
      <c r="C637" s="1" t="s">
        <v>662</v>
      </c>
      <c r="D637" s="1" t="n">
        <v>149.4</v>
      </c>
      <c r="E637" s="1" t="s">
        <v>717</v>
      </c>
      <c r="F637" s="1" t="n">
        <v>53</v>
      </c>
      <c r="G637" s="1" t="str">
        <f aca="false">F637&amp;"/"&amp;83</f>
        <v>53/83</v>
      </c>
      <c r="H637" s="1" t="n">
        <v>1800</v>
      </c>
      <c r="I637" s="1" t="n">
        <v>90</v>
      </c>
      <c r="J637" s="1" t="n">
        <v>80</v>
      </c>
      <c r="K637" s="1" t="s">
        <v>21</v>
      </c>
      <c r="L637" s="1" t="s">
        <v>664</v>
      </c>
      <c r="M637" s="1" t="n">
        <v>2012</v>
      </c>
      <c r="N637" s="1" t="n">
        <v>52.25261558</v>
      </c>
      <c r="O637" s="1" t="n">
        <v>-112.1272393</v>
      </c>
      <c r="Q637" s="1" t="s">
        <v>665</v>
      </c>
      <c r="R637" s="1" t="s">
        <v>24</v>
      </c>
    </row>
    <row r="638" customFormat="false" ht="15" hidden="false" customHeight="false" outlineLevel="0" collapsed="false">
      <c r="A638" s="1" t="s">
        <v>18</v>
      </c>
      <c r="B638" s="1" t="s">
        <v>18</v>
      </c>
      <c r="C638" s="1" t="s">
        <v>662</v>
      </c>
      <c r="D638" s="1" t="n">
        <v>149.4</v>
      </c>
      <c r="E638" s="1" t="s">
        <v>718</v>
      </c>
      <c r="F638" s="1" t="n">
        <v>54</v>
      </c>
      <c r="G638" s="1" t="str">
        <f aca="false">F638&amp;"/"&amp;83</f>
        <v>54/83</v>
      </c>
      <c r="H638" s="1" t="n">
        <v>1800</v>
      </c>
      <c r="I638" s="1" t="n">
        <v>90</v>
      </c>
      <c r="J638" s="1" t="n">
        <v>80</v>
      </c>
      <c r="K638" s="1" t="s">
        <v>21</v>
      </c>
      <c r="L638" s="1" t="s">
        <v>664</v>
      </c>
      <c r="M638" s="1" t="n">
        <v>2012</v>
      </c>
      <c r="N638" s="1" t="n">
        <v>52.2366453497115</v>
      </c>
      <c r="O638" s="1" t="n">
        <v>-112.137774100288</v>
      </c>
      <c r="Q638" s="1" t="s">
        <v>665</v>
      </c>
      <c r="R638" s="1" t="s">
        <v>24</v>
      </c>
    </row>
    <row r="639" customFormat="false" ht="15" hidden="false" customHeight="false" outlineLevel="0" collapsed="false">
      <c r="A639" s="1" t="s">
        <v>18</v>
      </c>
      <c r="B639" s="1" t="s">
        <v>18</v>
      </c>
      <c r="C639" s="1" t="s">
        <v>662</v>
      </c>
      <c r="D639" s="1" t="n">
        <v>149.4</v>
      </c>
      <c r="E639" s="1" t="s">
        <v>719</v>
      </c>
      <c r="F639" s="1" t="n">
        <v>55</v>
      </c>
      <c r="G639" s="1" t="str">
        <f aca="false">F639&amp;"/"&amp;83</f>
        <v>55/83</v>
      </c>
      <c r="H639" s="1" t="n">
        <v>1800</v>
      </c>
      <c r="I639" s="1" t="n">
        <v>90</v>
      </c>
      <c r="J639" s="1" t="n">
        <v>80</v>
      </c>
      <c r="K639" s="1" t="s">
        <v>21</v>
      </c>
      <c r="L639" s="1" t="s">
        <v>664</v>
      </c>
      <c r="M639" s="1" t="n">
        <v>2012</v>
      </c>
      <c r="N639" s="1" t="n">
        <v>52.23952556</v>
      </c>
      <c r="O639" s="1" t="n">
        <v>-112.1327804</v>
      </c>
      <c r="Q639" s="1" t="s">
        <v>665</v>
      </c>
      <c r="R639" s="1" t="s">
        <v>24</v>
      </c>
    </row>
    <row r="640" customFormat="false" ht="15" hidden="false" customHeight="false" outlineLevel="0" collapsed="false">
      <c r="A640" s="1" t="s">
        <v>18</v>
      </c>
      <c r="B640" s="1" t="s">
        <v>18</v>
      </c>
      <c r="C640" s="1" t="s">
        <v>662</v>
      </c>
      <c r="D640" s="1" t="n">
        <v>149.4</v>
      </c>
      <c r="E640" s="1" t="s">
        <v>720</v>
      </c>
      <c r="F640" s="1" t="n">
        <v>56</v>
      </c>
      <c r="G640" s="1" t="str">
        <f aca="false">F640&amp;"/"&amp;83</f>
        <v>56/83</v>
      </c>
      <c r="H640" s="1" t="n">
        <v>1800</v>
      </c>
      <c r="I640" s="1" t="n">
        <v>90</v>
      </c>
      <c r="J640" s="1" t="n">
        <v>80</v>
      </c>
      <c r="K640" s="1" t="s">
        <v>21</v>
      </c>
      <c r="L640" s="1" t="s">
        <v>664</v>
      </c>
      <c r="M640" s="1" t="n">
        <v>2012</v>
      </c>
      <c r="N640" s="1" t="n">
        <v>52.24215708</v>
      </c>
      <c r="O640" s="1" t="n">
        <v>-112.1274429</v>
      </c>
      <c r="Q640" s="1" t="s">
        <v>665</v>
      </c>
      <c r="R640" s="1" t="s">
        <v>24</v>
      </c>
    </row>
    <row r="641" customFormat="false" ht="15" hidden="false" customHeight="false" outlineLevel="0" collapsed="false">
      <c r="A641" s="1" t="s">
        <v>18</v>
      </c>
      <c r="B641" s="1" t="s">
        <v>18</v>
      </c>
      <c r="C641" s="1" t="s">
        <v>662</v>
      </c>
      <c r="D641" s="1" t="n">
        <v>149.4</v>
      </c>
      <c r="E641" s="1" t="s">
        <v>721</v>
      </c>
      <c r="F641" s="1" t="n">
        <v>57</v>
      </c>
      <c r="G641" s="1" t="str">
        <f aca="false">F641&amp;"/"&amp;83</f>
        <v>57/83</v>
      </c>
      <c r="H641" s="1" t="n">
        <v>1800</v>
      </c>
      <c r="I641" s="1" t="n">
        <v>90</v>
      </c>
      <c r="J641" s="1" t="n">
        <v>80</v>
      </c>
      <c r="K641" s="1" t="s">
        <v>21</v>
      </c>
      <c r="L641" s="1" t="s">
        <v>664</v>
      </c>
      <c r="M641" s="1" t="n">
        <v>2012</v>
      </c>
      <c r="N641" s="1" t="n">
        <v>52.2412393605534</v>
      </c>
      <c r="O641" s="1" t="n">
        <v>-112.106607596391</v>
      </c>
      <c r="Q641" s="1" t="s">
        <v>665</v>
      </c>
      <c r="R641" s="1" t="s">
        <v>24</v>
      </c>
    </row>
    <row r="642" customFormat="false" ht="15" hidden="false" customHeight="false" outlineLevel="0" collapsed="false">
      <c r="A642" s="1" t="s">
        <v>18</v>
      </c>
      <c r="B642" s="1" t="s">
        <v>18</v>
      </c>
      <c r="C642" s="1" t="s">
        <v>662</v>
      </c>
      <c r="D642" s="1" t="n">
        <v>149.4</v>
      </c>
      <c r="E642" s="1" t="s">
        <v>722</v>
      </c>
      <c r="F642" s="1" t="n">
        <v>58</v>
      </c>
      <c r="G642" s="1" t="str">
        <f aca="false">F642&amp;"/"&amp;83</f>
        <v>58/83</v>
      </c>
      <c r="H642" s="1" t="n">
        <v>1800</v>
      </c>
      <c r="I642" s="1" t="n">
        <v>90</v>
      </c>
      <c r="J642" s="1" t="n">
        <v>80</v>
      </c>
      <c r="K642" s="1" t="s">
        <v>21</v>
      </c>
      <c r="L642" s="1" t="s">
        <v>664</v>
      </c>
      <c r="M642" s="1" t="n">
        <v>2012</v>
      </c>
      <c r="N642" s="1" t="n">
        <v>52.24413867</v>
      </c>
      <c r="O642" s="1" t="n">
        <v>-112.1023149</v>
      </c>
      <c r="Q642" s="1" t="s">
        <v>665</v>
      </c>
      <c r="R642" s="1" t="s">
        <v>24</v>
      </c>
    </row>
    <row r="643" customFormat="false" ht="15" hidden="false" customHeight="false" outlineLevel="0" collapsed="false">
      <c r="A643" s="1" t="s">
        <v>18</v>
      </c>
      <c r="B643" s="1" t="s">
        <v>18</v>
      </c>
      <c r="C643" s="1" t="s">
        <v>662</v>
      </c>
      <c r="D643" s="1" t="n">
        <v>149.4</v>
      </c>
      <c r="E643" s="1" t="s">
        <v>723</v>
      </c>
      <c r="F643" s="1" t="n">
        <v>59</v>
      </c>
      <c r="G643" s="1" t="str">
        <f aca="false">F643&amp;"/"&amp;83</f>
        <v>59/83</v>
      </c>
      <c r="H643" s="1" t="n">
        <v>1800</v>
      </c>
      <c r="I643" s="1" t="n">
        <v>90</v>
      </c>
      <c r="J643" s="1" t="n">
        <v>80</v>
      </c>
      <c r="K643" s="1" t="s">
        <v>21</v>
      </c>
      <c r="L643" s="1" t="s">
        <v>664</v>
      </c>
      <c r="M643" s="1" t="n">
        <v>2012</v>
      </c>
      <c r="N643" s="1" t="n">
        <v>52.2679122499322</v>
      </c>
      <c r="O643" s="1" t="n">
        <v>-112.074855100845</v>
      </c>
      <c r="Q643" s="1" t="s">
        <v>665</v>
      </c>
      <c r="R643" s="1" t="s">
        <v>24</v>
      </c>
    </row>
    <row r="644" customFormat="false" ht="15" hidden="false" customHeight="false" outlineLevel="0" collapsed="false">
      <c r="A644" s="1" t="s">
        <v>18</v>
      </c>
      <c r="B644" s="1" t="s">
        <v>18</v>
      </c>
      <c r="C644" s="1" t="s">
        <v>662</v>
      </c>
      <c r="D644" s="1" t="n">
        <v>149.4</v>
      </c>
      <c r="E644" s="1" t="s">
        <v>724</v>
      </c>
      <c r="F644" s="1" t="n">
        <v>60</v>
      </c>
      <c r="G644" s="1" t="str">
        <f aca="false">F644&amp;"/"&amp;83</f>
        <v>60/83</v>
      </c>
      <c r="H644" s="1" t="n">
        <v>1800</v>
      </c>
      <c r="I644" s="1" t="n">
        <v>90</v>
      </c>
      <c r="J644" s="1" t="n">
        <v>80</v>
      </c>
      <c r="K644" s="1" t="s">
        <v>21</v>
      </c>
      <c r="L644" s="1" t="s">
        <v>664</v>
      </c>
      <c r="M644" s="1" t="n">
        <v>2012</v>
      </c>
      <c r="N644" s="1" t="n">
        <v>52.27101375</v>
      </c>
      <c r="O644" s="1" t="n">
        <v>-112.0699471</v>
      </c>
      <c r="Q644" s="1" t="s">
        <v>665</v>
      </c>
      <c r="R644" s="1" t="s">
        <v>24</v>
      </c>
    </row>
    <row r="645" customFormat="false" ht="15" hidden="false" customHeight="false" outlineLevel="0" collapsed="false">
      <c r="A645" s="1" t="s">
        <v>18</v>
      </c>
      <c r="B645" s="1" t="s">
        <v>18</v>
      </c>
      <c r="C645" s="1" t="s">
        <v>662</v>
      </c>
      <c r="D645" s="1" t="n">
        <v>149.4</v>
      </c>
      <c r="E645" s="1" t="s">
        <v>725</v>
      </c>
      <c r="F645" s="1" t="n">
        <v>61</v>
      </c>
      <c r="G645" s="1" t="str">
        <f aca="false">F645&amp;"/"&amp;83</f>
        <v>61/83</v>
      </c>
      <c r="H645" s="1" t="n">
        <v>1800</v>
      </c>
      <c r="I645" s="1" t="n">
        <v>90</v>
      </c>
      <c r="J645" s="1" t="n">
        <v>80</v>
      </c>
      <c r="K645" s="1" t="s">
        <v>21</v>
      </c>
      <c r="L645" s="1" t="s">
        <v>664</v>
      </c>
      <c r="M645" s="1" t="n">
        <v>2012</v>
      </c>
      <c r="N645" s="1" t="n">
        <v>52.2646440199999</v>
      </c>
      <c r="O645" s="1" t="n">
        <v>-112.0584372</v>
      </c>
      <c r="Q645" s="1" t="s">
        <v>665</v>
      </c>
      <c r="R645" s="1" t="s">
        <v>24</v>
      </c>
    </row>
    <row r="646" customFormat="false" ht="15" hidden="false" customHeight="false" outlineLevel="0" collapsed="false">
      <c r="A646" s="1" t="s">
        <v>18</v>
      </c>
      <c r="B646" s="1" t="s">
        <v>18</v>
      </c>
      <c r="C646" s="1" t="s">
        <v>662</v>
      </c>
      <c r="D646" s="1" t="n">
        <v>149.4</v>
      </c>
      <c r="E646" s="1" t="s">
        <v>726</v>
      </c>
      <c r="F646" s="1" t="n">
        <v>62</v>
      </c>
      <c r="G646" s="1" t="str">
        <f aca="false">F646&amp;"/"&amp;83</f>
        <v>62/83</v>
      </c>
      <c r="H646" s="1" t="n">
        <v>1800</v>
      </c>
      <c r="I646" s="1" t="n">
        <v>90</v>
      </c>
      <c r="J646" s="1" t="n">
        <v>80</v>
      </c>
      <c r="K646" s="1" t="s">
        <v>21</v>
      </c>
      <c r="L646" s="1" t="s">
        <v>664</v>
      </c>
      <c r="M646" s="1" t="n">
        <v>2012</v>
      </c>
      <c r="N646" s="1" t="n">
        <v>52.2382925998321</v>
      </c>
      <c r="O646" s="1" t="n">
        <v>-112.093822298972</v>
      </c>
      <c r="Q646" s="1" t="s">
        <v>665</v>
      </c>
      <c r="R646" s="1" t="s">
        <v>24</v>
      </c>
    </row>
    <row r="647" customFormat="false" ht="15" hidden="false" customHeight="false" outlineLevel="0" collapsed="false">
      <c r="A647" s="1" t="s">
        <v>18</v>
      </c>
      <c r="B647" s="1" t="s">
        <v>18</v>
      </c>
      <c r="C647" s="1" t="s">
        <v>662</v>
      </c>
      <c r="D647" s="1" t="n">
        <v>149.4</v>
      </c>
      <c r="E647" s="1" t="s">
        <v>727</v>
      </c>
      <c r="F647" s="1" t="n">
        <v>63</v>
      </c>
      <c r="G647" s="1" t="str">
        <f aca="false">F647&amp;"/"&amp;83</f>
        <v>63/83</v>
      </c>
      <c r="H647" s="1" t="n">
        <v>1800</v>
      </c>
      <c r="I647" s="1" t="n">
        <v>90</v>
      </c>
      <c r="J647" s="1" t="n">
        <v>80</v>
      </c>
      <c r="K647" s="1" t="s">
        <v>21</v>
      </c>
      <c r="L647" s="1" t="s">
        <v>664</v>
      </c>
      <c r="M647" s="1" t="n">
        <v>2012</v>
      </c>
      <c r="N647" s="1" t="n">
        <v>52.24142975</v>
      </c>
      <c r="O647" s="1" t="n">
        <v>-112.089037</v>
      </c>
      <c r="Q647" s="1" t="s">
        <v>665</v>
      </c>
      <c r="R647" s="1" t="s">
        <v>24</v>
      </c>
    </row>
    <row r="648" customFormat="false" ht="15" hidden="false" customHeight="false" outlineLevel="0" collapsed="false">
      <c r="A648" s="1" t="s">
        <v>18</v>
      </c>
      <c r="B648" s="1" t="s">
        <v>18</v>
      </c>
      <c r="C648" s="1" t="s">
        <v>662</v>
      </c>
      <c r="D648" s="1" t="n">
        <v>149.4</v>
      </c>
      <c r="E648" s="1" t="s">
        <v>728</v>
      </c>
      <c r="F648" s="1" t="n">
        <v>64</v>
      </c>
      <c r="G648" s="1" t="str">
        <f aca="false">F648&amp;"/"&amp;83</f>
        <v>64/83</v>
      </c>
      <c r="H648" s="1" t="n">
        <v>1800</v>
      </c>
      <c r="I648" s="1" t="n">
        <v>90</v>
      </c>
      <c r="J648" s="1" t="n">
        <v>80</v>
      </c>
      <c r="K648" s="1" t="s">
        <v>21</v>
      </c>
      <c r="L648" s="1" t="s">
        <v>664</v>
      </c>
      <c r="M648" s="1" t="n">
        <v>2012</v>
      </c>
      <c r="N648" s="1" t="n">
        <v>52.24377245</v>
      </c>
      <c r="O648" s="1" t="n">
        <v>-112.0845831</v>
      </c>
      <c r="Q648" s="1" t="s">
        <v>665</v>
      </c>
      <c r="R648" s="1" t="s">
        <v>24</v>
      </c>
    </row>
    <row r="649" customFormat="false" ht="15" hidden="false" customHeight="false" outlineLevel="0" collapsed="false">
      <c r="A649" s="1" t="s">
        <v>18</v>
      </c>
      <c r="B649" s="1" t="s">
        <v>18</v>
      </c>
      <c r="C649" s="1" t="s">
        <v>662</v>
      </c>
      <c r="D649" s="1" t="n">
        <v>149.4</v>
      </c>
      <c r="E649" s="1" t="s">
        <v>729</v>
      </c>
      <c r="F649" s="1" t="n">
        <v>65</v>
      </c>
      <c r="G649" s="1" t="str">
        <f aca="false">F649&amp;"/"&amp;83</f>
        <v>65/83</v>
      </c>
      <c r="H649" s="1" t="n">
        <v>1800</v>
      </c>
      <c r="I649" s="1" t="n">
        <v>90</v>
      </c>
      <c r="J649" s="1" t="n">
        <v>80</v>
      </c>
      <c r="K649" s="1" t="s">
        <v>21</v>
      </c>
      <c r="L649" s="1" t="s">
        <v>664</v>
      </c>
      <c r="M649" s="1" t="n">
        <v>2012</v>
      </c>
      <c r="N649" s="1" t="n">
        <v>52.2463518488296</v>
      </c>
      <c r="O649" s="1" t="n">
        <v>-112.055936498582</v>
      </c>
      <c r="Q649" s="1" t="s">
        <v>665</v>
      </c>
      <c r="R649" s="1" t="s">
        <v>24</v>
      </c>
    </row>
    <row r="650" customFormat="false" ht="15" hidden="false" customHeight="false" outlineLevel="0" collapsed="false">
      <c r="A650" s="1" t="s">
        <v>18</v>
      </c>
      <c r="B650" s="1" t="s">
        <v>18</v>
      </c>
      <c r="C650" s="1" t="s">
        <v>662</v>
      </c>
      <c r="D650" s="1" t="n">
        <v>149.4</v>
      </c>
      <c r="E650" s="1" t="s">
        <v>730</v>
      </c>
      <c r="F650" s="1" t="n">
        <v>66</v>
      </c>
      <c r="G650" s="1" t="str">
        <f aca="false">F650&amp;"/"&amp;83</f>
        <v>66/83</v>
      </c>
      <c r="H650" s="1" t="n">
        <v>1800</v>
      </c>
      <c r="I650" s="1" t="n">
        <v>90</v>
      </c>
      <c r="J650" s="1" t="n">
        <v>80</v>
      </c>
      <c r="K650" s="1" t="s">
        <v>21</v>
      </c>
      <c r="L650" s="1" t="s">
        <v>664</v>
      </c>
      <c r="M650" s="1" t="n">
        <v>2012</v>
      </c>
      <c r="N650" s="1" t="n">
        <v>52.2175328802542</v>
      </c>
      <c r="O650" s="1" t="n">
        <v>-112.073199297376</v>
      </c>
      <c r="Q650" s="1" t="s">
        <v>665</v>
      </c>
      <c r="R650" s="1" t="s">
        <v>24</v>
      </c>
    </row>
    <row r="651" customFormat="false" ht="15" hidden="false" customHeight="false" outlineLevel="0" collapsed="false">
      <c r="A651" s="1" t="s">
        <v>18</v>
      </c>
      <c r="B651" s="1" t="s">
        <v>18</v>
      </c>
      <c r="C651" s="1" t="s">
        <v>662</v>
      </c>
      <c r="D651" s="1" t="n">
        <v>149.4</v>
      </c>
      <c r="E651" s="1" t="s">
        <v>731</v>
      </c>
      <c r="F651" s="1" t="n">
        <v>67</v>
      </c>
      <c r="G651" s="1" t="str">
        <f aca="false">F651&amp;"/"&amp;83</f>
        <v>67/83</v>
      </c>
      <c r="H651" s="1" t="n">
        <v>1800</v>
      </c>
      <c r="I651" s="1" t="n">
        <v>90</v>
      </c>
      <c r="J651" s="1" t="n">
        <v>80</v>
      </c>
      <c r="K651" s="1" t="s">
        <v>21</v>
      </c>
      <c r="L651" s="1" t="s">
        <v>664</v>
      </c>
      <c r="M651" s="1" t="n">
        <v>2012</v>
      </c>
      <c r="N651" s="1" t="n">
        <v>52.22130717</v>
      </c>
      <c r="O651" s="1" t="n">
        <v>-112.0674638</v>
      </c>
      <c r="Q651" s="1" t="s">
        <v>665</v>
      </c>
      <c r="R651" s="1" t="s">
        <v>24</v>
      </c>
    </row>
    <row r="652" customFormat="false" ht="15" hidden="false" customHeight="false" outlineLevel="0" collapsed="false">
      <c r="A652" s="1" t="s">
        <v>18</v>
      </c>
      <c r="B652" s="1" t="s">
        <v>18</v>
      </c>
      <c r="C652" s="1" t="s">
        <v>662</v>
      </c>
      <c r="D652" s="1" t="n">
        <v>149.4</v>
      </c>
      <c r="E652" s="1" t="s">
        <v>732</v>
      </c>
      <c r="F652" s="1" t="n">
        <v>68</v>
      </c>
      <c r="G652" s="1" t="str">
        <f aca="false">F652&amp;"/"&amp;83</f>
        <v>68/83</v>
      </c>
      <c r="H652" s="1" t="n">
        <v>1800</v>
      </c>
      <c r="I652" s="1" t="n">
        <v>90</v>
      </c>
      <c r="J652" s="1" t="n">
        <v>80</v>
      </c>
      <c r="K652" s="1" t="s">
        <v>21</v>
      </c>
      <c r="L652" s="1" t="s">
        <v>664</v>
      </c>
      <c r="M652" s="1" t="n">
        <v>2012</v>
      </c>
      <c r="N652" s="1" t="n">
        <v>52.2244566</v>
      </c>
      <c r="O652" s="1" t="n">
        <v>-112.0621955</v>
      </c>
      <c r="Q652" s="1" t="s">
        <v>665</v>
      </c>
      <c r="R652" s="1" t="s">
        <v>24</v>
      </c>
    </row>
    <row r="653" customFormat="false" ht="15" hidden="false" customHeight="false" outlineLevel="0" collapsed="false">
      <c r="A653" s="1" t="s">
        <v>18</v>
      </c>
      <c r="B653" s="1" t="s">
        <v>18</v>
      </c>
      <c r="C653" s="1" t="s">
        <v>662</v>
      </c>
      <c r="D653" s="1" t="n">
        <v>149.4</v>
      </c>
      <c r="E653" s="1" t="s">
        <v>733</v>
      </c>
      <c r="F653" s="1" t="n">
        <v>69</v>
      </c>
      <c r="G653" s="1" t="str">
        <f aca="false">F653&amp;"/"&amp;83</f>
        <v>69/83</v>
      </c>
      <c r="H653" s="1" t="n">
        <v>1800</v>
      </c>
      <c r="I653" s="1" t="n">
        <v>90</v>
      </c>
      <c r="J653" s="1" t="n">
        <v>80</v>
      </c>
      <c r="K653" s="1" t="s">
        <v>21</v>
      </c>
      <c r="L653" s="1" t="s">
        <v>664</v>
      </c>
      <c r="M653" s="1" t="n">
        <v>2012</v>
      </c>
      <c r="N653" s="1" t="n">
        <v>52.2286205719998</v>
      </c>
      <c r="O653" s="1" t="n">
        <v>-112.056057497699</v>
      </c>
      <c r="Q653" s="1" t="s">
        <v>665</v>
      </c>
      <c r="R653" s="1" t="s">
        <v>24</v>
      </c>
    </row>
    <row r="654" customFormat="false" ht="15" hidden="false" customHeight="false" outlineLevel="0" collapsed="false">
      <c r="A654" s="1" t="s">
        <v>18</v>
      </c>
      <c r="B654" s="1" t="s">
        <v>18</v>
      </c>
      <c r="C654" s="1" t="s">
        <v>662</v>
      </c>
      <c r="D654" s="1" t="n">
        <v>149.4</v>
      </c>
      <c r="E654" s="1" t="s">
        <v>734</v>
      </c>
      <c r="F654" s="1" t="n">
        <v>70</v>
      </c>
      <c r="G654" s="1" t="str">
        <f aca="false">F654&amp;"/"&amp;83</f>
        <v>70/83</v>
      </c>
      <c r="H654" s="1" t="n">
        <v>1800</v>
      </c>
      <c r="I654" s="1" t="n">
        <v>90</v>
      </c>
      <c r="J654" s="1" t="n">
        <v>80</v>
      </c>
      <c r="K654" s="1" t="s">
        <v>21</v>
      </c>
      <c r="L654" s="1" t="s">
        <v>664</v>
      </c>
      <c r="M654" s="1" t="n">
        <v>2012</v>
      </c>
      <c r="N654" s="1" t="n">
        <v>52.2213431099999</v>
      </c>
      <c r="O654" s="1" t="n">
        <v>-112.0463838</v>
      </c>
      <c r="Q654" s="1" t="s">
        <v>665</v>
      </c>
      <c r="R654" s="1" t="s">
        <v>24</v>
      </c>
    </row>
    <row r="655" customFormat="false" ht="15" hidden="false" customHeight="false" outlineLevel="0" collapsed="false">
      <c r="A655" s="1" t="s">
        <v>18</v>
      </c>
      <c r="B655" s="1" t="s">
        <v>18</v>
      </c>
      <c r="C655" s="1" t="s">
        <v>662</v>
      </c>
      <c r="D655" s="1" t="n">
        <v>149.4</v>
      </c>
      <c r="E655" s="1" t="s">
        <v>735</v>
      </c>
      <c r="F655" s="1" t="n">
        <v>71</v>
      </c>
      <c r="G655" s="1" t="str">
        <f aca="false">F655&amp;"/"&amp;83</f>
        <v>71/83</v>
      </c>
      <c r="H655" s="1" t="n">
        <v>1800</v>
      </c>
      <c r="I655" s="1" t="n">
        <v>90</v>
      </c>
      <c r="J655" s="1" t="n">
        <v>80</v>
      </c>
      <c r="K655" s="1" t="s">
        <v>21</v>
      </c>
      <c r="L655" s="1" t="s">
        <v>664</v>
      </c>
      <c r="M655" s="1" t="n">
        <v>2012</v>
      </c>
      <c r="N655" s="1" t="n">
        <v>52.22453662</v>
      </c>
      <c r="O655" s="1" t="n">
        <v>-112.0421253</v>
      </c>
      <c r="Q655" s="1" t="s">
        <v>665</v>
      </c>
      <c r="R655" s="1" t="s">
        <v>24</v>
      </c>
    </row>
    <row r="656" customFormat="false" ht="15" hidden="false" customHeight="false" outlineLevel="0" collapsed="false">
      <c r="A656" s="1" t="s">
        <v>18</v>
      </c>
      <c r="B656" s="1" t="s">
        <v>18</v>
      </c>
      <c r="C656" s="1" t="s">
        <v>662</v>
      </c>
      <c r="D656" s="1" t="n">
        <v>149.4</v>
      </c>
      <c r="E656" s="1" t="s">
        <v>736</v>
      </c>
      <c r="F656" s="1" t="n">
        <v>72</v>
      </c>
      <c r="G656" s="1" t="str">
        <f aca="false">F656&amp;"/"&amp;83</f>
        <v>72/83</v>
      </c>
      <c r="H656" s="1" t="n">
        <v>1800</v>
      </c>
      <c r="I656" s="1" t="n">
        <v>90</v>
      </c>
      <c r="J656" s="1" t="n">
        <v>80</v>
      </c>
      <c r="K656" s="1" t="s">
        <v>21</v>
      </c>
      <c r="L656" s="1" t="s">
        <v>664</v>
      </c>
      <c r="M656" s="1" t="n">
        <v>2012</v>
      </c>
      <c r="N656" s="1" t="n">
        <v>52.22856151</v>
      </c>
      <c r="O656" s="1" t="n">
        <v>-112.0353233</v>
      </c>
      <c r="Q656" s="1" t="s">
        <v>665</v>
      </c>
      <c r="R656" s="1" t="s">
        <v>24</v>
      </c>
    </row>
    <row r="657" customFormat="false" ht="15" hidden="false" customHeight="false" outlineLevel="0" collapsed="false">
      <c r="A657" s="1" t="s">
        <v>18</v>
      </c>
      <c r="B657" s="1" t="s">
        <v>18</v>
      </c>
      <c r="C657" s="1" t="s">
        <v>662</v>
      </c>
      <c r="D657" s="1" t="n">
        <v>149.4</v>
      </c>
      <c r="E657" s="1" t="s">
        <v>737</v>
      </c>
      <c r="F657" s="1" t="n">
        <v>73</v>
      </c>
      <c r="G657" s="1" t="str">
        <f aca="false">F657&amp;"/"&amp;83</f>
        <v>73/83</v>
      </c>
      <c r="H657" s="1" t="n">
        <v>1800</v>
      </c>
      <c r="I657" s="1" t="n">
        <v>90</v>
      </c>
      <c r="J657" s="1" t="n">
        <v>80</v>
      </c>
      <c r="K657" s="1" t="s">
        <v>21</v>
      </c>
      <c r="L657" s="1" t="s">
        <v>664</v>
      </c>
      <c r="M657" s="1" t="n">
        <v>2012</v>
      </c>
      <c r="N657" s="1" t="n">
        <v>52.2317345688992</v>
      </c>
      <c r="O657" s="1" t="n">
        <v>-112.030272098679</v>
      </c>
      <c r="Q657" s="1" t="s">
        <v>665</v>
      </c>
      <c r="R657" s="1" t="s">
        <v>24</v>
      </c>
    </row>
    <row r="658" customFormat="false" ht="15" hidden="false" customHeight="false" outlineLevel="0" collapsed="false">
      <c r="A658" s="1" t="s">
        <v>18</v>
      </c>
      <c r="B658" s="1" t="s">
        <v>18</v>
      </c>
      <c r="C658" s="1" t="s">
        <v>662</v>
      </c>
      <c r="D658" s="1" t="n">
        <v>149.4</v>
      </c>
      <c r="E658" s="1" t="s">
        <v>738</v>
      </c>
      <c r="F658" s="1" t="n">
        <v>74</v>
      </c>
      <c r="G658" s="1" t="str">
        <f aca="false">F658&amp;"/"&amp;83</f>
        <v>74/83</v>
      </c>
      <c r="H658" s="1" t="n">
        <v>1800</v>
      </c>
      <c r="I658" s="1" t="n">
        <v>90</v>
      </c>
      <c r="J658" s="1" t="n">
        <v>80</v>
      </c>
      <c r="K658" s="1" t="s">
        <v>21</v>
      </c>
      <c r="L658" s="1" t="s">
        <v>664</v>
      </c>
      <c r="M658" s="1" t="n">
        <v>2012</v>
      </c>
      <c r="N658" s="1" t="n">
        <v>52.2608244410758</v>
      </c>
      <c r="O658" s="1" t="n">
        <v>-112.026696997542</v>
      </c>
      <c r="Q658" s="1" t="s">
        <v>665</v>
      </c>
      <c r="R658" s="1" t="s">
        <v>24</v>
      </c>
    </row>
    <row r="659" customFormat="false" ht="15" hidden="false" customHeight="false" outlineLevel="0" collapsed="false">
      <c r="A659" s="1" t="s">
        <v>18</v>
      </c>
      <c r="B659" s="1" t="s">
        <v>18</v>
      </c>
      <c r="C659" s="1" t="s">
        <v>662</v>
      </c>
      <c r="D659" s="1" t="n">
        <v>149.4</v>
      </c>
      <c r="E659" s="1" t="s">
        <v>739</v>
      </c>
      <c r="F659" s="1" t="n">
        <v>75</v>
      </c>
      <c r="G659" s="1" t="str">
        <f aca="false">F659&amp;"/"&amp;83</f>
        <v>75/83</v>
      </c>
      <c r="H659" s="1" t="n">
        <v>1800</v>
      </c>
      <c r="I659" s="1" t="n">
        <v>90</v>
      </c>
      <c r="J659" s="1" t="n">
        <v>80</v>
      </c>
      <c r="K659" s="1" t="s">
        <v>21</v>
      </c>
      <c r="L659" s="1" t="s">
        <v>664</v>
      </c>
      <c r="M659" s="1" t="n">
        <v>2012</v>
      </c>
      <c r="N659" s="1" t="n">
        <v>52.26275685</v>
      </c>
      <c r="O659" s="1" t="n">
        <v>-112.0236644</v>
      </c>
      <c r="Q659" s="1" t="s">
        <v>665</v>
      </c>
      <c r="R659" s="1" t="s">
        <v>24</v>
      </c>
    </row>
    <row r="660" customFormat="false" ht="15" hidden="false" customHeight="false" outlineLevel="0" collapsed="false">
      <c r="A660" s="1" t="s">
        <v>18</v>
      </c>
      <c r="B660" s="1" t="s">
        <v>18</v>
      </c>
      <c r="C660" s="1" t="s">
        <v>662</v>
      </c>
      <c r="D660" s="1" t="n">
        <v>149.4</v>
      </c>
      <c r="E660" s="1" t="s">
        <v>740</v>
      </c>
      <c r="F660" s="1" t="n">
        <v>76</v>
      </c>
      <c r="G660" s="1" t="str">
        <f aca="false">F660&amp;"/"&amp;83</f>
        <v>76/83</v>
      </c>
      <c r="H660" s="1" t="n">
        <v>1800</v>
      </c>
      <c r="I660" s="1" t="n">
        <v>90</v>
      </c>
      <c r="J660" s="1" t="n">
        <v>80</v>
      </c>
      <c r="K660" s="1" t="s">
        <v>21</v>
      </c>
      <c r="L660" s="1" t="s">
        <v>664</v>
      </c>
      <c r="M660" s="1" t="n">
        <v>2012</v>
      </c>
      <c r="N660" s="1" t="n">
        <v>52.2495638590152</v>
      </c>
      <c r="O660" s="1" t="n">
        <v>-112.012579301507</v>
      </c>
      <c r="Q660" s="1" t="s">
        <v>665</v>
      </c>
      <c r="R660" s="1" t="s">
        <v>24</v>
      </c>
    </row>
    <row r="661" customFormat="false" ht="15" hidden="false" customHeight="false" outlineLevel="0" collapsed="false">
      <c r="A661" s="1" t="s">
        <v>18</v>
      </c>
      <c r="B661" s="1" t="s">
        <v>18</v>
      </c>
      <c r="C661" s="1" t="s">
        <v>662</v>
      </c>
      <c r="D661" s="1" t="n">
        <v>149.4</v>
      </c>
      <c r="E661" s="1" t="s">
        <v>741</v>
      </c>
      <c r="F661" s="1" t="n">
        <v>77</v>
      </c>
      <c r="G661" s="1" t="str">
        <f aca="false">F661&amp;"/"&amp;83</f>
        <v>77/83</v>
      </c>
      <c r="H661" s="1" t="n">
        <v>1800</v>
      </c>
      <c r="I661" s="1" t="n">
        <v>90</v>
      </c>
      <c r="J661" s="1" t="n">
        <v>80</v>
      </c>
      <c r="K661" s="1" t="s">
        <v>21</v>
      </c>
      <c r="L661" s="1" t="s">
        <v>664</v>
      </c>
      <c r="M661" s="1" t="n">
        <v>2012</v>
      </c>
      <c r="N661" s="1" t="n">
        <v>52.25280282</v>
      </c>
      <c r="O661" s="1" t="n">
        <v>-112.0102212</v>
      </c>
      <c r="Q661" s="1" t="s">
        <v>665</v>
      </c>
      <c r="R661" s="1" t="s">
        <v>24</v>
      </c>
    </row>
    <row r="662" customFormat="false" ht="15" hidden="false" customHeight="false" outlineLevel="0" collapsed="false">
      <c r="A662" s="1" t="s">
        <v>18</v>
      </c>
      <c r="B662" s="1" t="s">
        <v>18</v>
      </c>
      <c r="C662" s="1" t="s">
        <v>662</v>
      </c>
      <c r="D662" s="1" t="n">
        <v>149.4</v>
      </c>
      <c r="E662" s="1" t="s">
        <v>742</v>
      </c>
      <c r="F662" s="1" t="n">
        <v>78</v>
      </c>
      <c r="G662" s="1" t="str">
        <f aca="false">F662&amp;"/"&amp;83</f>
        <v>78/83</v>
      </c>
      <c r="H662" s="1" t="n">
        <v>1800</v>
      </c>
      <c r="I662" s="1" t="n">
        <v>90</v>
      </c>
      <c r="J662" s="1" t="n">
        <v>80</v>
      </c>
      <c r="K662" s="1" t="s">
        <v>21</v>
      </c>
      <c r="L662" s="1" t="s">
        <v>664</v>
      </c>
      <c r="M662" s="1" t="n">
        <v>2012</v>
      </c>
      <c r="N662" s="1" t="n">
        <v>52.25583283</v>
      </c>
      <c r="O662" s="1" t="n">
        <v>-112.0091619</v>
      </c>
      <c r="Q662" s="1" t="s">
        <v>665</v>
      </c>
      <c r="R662" s="1" t="s">
        <v>24</v>
      </c>
    </row>
    <row r="663" customFormat="false" ht="15" hidden="false" customHeight="false" outlineLevel="0" collapsed="false">
      <c r="A663" s="1" t="s">
        <v>18</v>
      </c>
      <c r="B663" s="1" t="s">
        <v>18</v>
      </c>
      <c r="C663" s="1" t="s">
        <v>662</v>
      </c>
      <c r="D663" s="1" t="n">
        <v>149.4</v>
      </c>
      <c r="E663" s="1" t="s">
        <v>743</v>
      </c>
      <c r="F663" s="1" t="n">
        <v>79</v>
      </c>
      <c r="G663" s="1" t="str">
        <f aca="false">F663&amp;"/"&amp;83</f>
        <v>79/83</v>
      </c>
      <c r="H663" s="1" t="n">
        <v>1800</v>
      </c>
      <c r="I663" s="1" t="n">
        <v>90</v>
      </c>
      <c r="J663" s="1" t="n">
        <v>80</v>
      </c>
      <c r="K663" s="1" t="s">
        <v>21</v>
      </c>
      <c r="L663" s="1" t="s">
        <v>664</v>
      </c>
      <c r="M663" s="1" t="n">
        <v>2012</v>
      </c>
      <c r="N663" s="1" t="n">
        <v>52.239072937562</v>
      </c>
      <c r="O663" s="1" t="n">
        <v>-111.993605433782</v>
      </c>
      <c r="Q663" s="1" t="s">
        <v>665</v>
      </c>
      <c r="R663" s="1" t="s">
        <v>24</v>
      </c>
    </row>
    <row r="664" customFormat="false" ht="15" hidden="false" customHeight="false" outlineLevel="0" collapsed="false">
      <c r="A664" s="1" t="s">
        <v>18</v>
      </c>
      <c r="B664" s="1" t="s">
        <v>18</v>
      </c>
      <c r="C664" s="1" t="s">
        <v>662</v>
      </c>
      <c r="D664" s="1" t="n">
        <v>149.4</v>
      </c>
      <c r="E664" s="1" t="s">
        <v>744</v>
      </c>
      <c r="F664" s="1" t="n">
        <v>80</v>
      </c>
      <c r="G664" s="1" t="str">
        <f aca="false">F664&amp;"/"&amp;83</f>
        <v>80/83</v>
      </c>
      <c r="H664" s="1" t="n">
        <v>1800</v>
      </c>
      <c r="I664" s="1" t="n">
        <v>90</v>
      </c>
      <c r="J664" s="1" t="n">
        <v>80</v>
      </c>
      <c r="K664" s="1" t="s">
        <v>21</v>
      </c>
      <c r="L664" s="1" t="s">
        <v>664</v>
      </c>
      <c r="M664" s="1" t="n">
        <v>2012</v>
      </c>
      <c r="N664" s="1" t="n">
        <v>52.24119496</v>
      </c>
      <c r="O664" s="1" t="n">
        <v>-111.990127</v>
      </c>
      <c r="Q664" s="1" t="s">
        <v>665</v>
      </c>
      <c r="R664" s="1" t="s">
        <v>24</v>
      </c>
    </row>
    <row r="665" customFormat="false" ht="15" hidden="false" customHeight="false" outlineLevel="0" collapsed="false">
      <c r="A665" s="1" t="s">
        <v>18</v>
      </c>
      <c r="B665" s="1" t="s">
        <v>18</v>
      </c>
      <c r="C665" s="1" t="s">
        <v>662</v>
      </c>
      <c r="D665" s="1" t="n">
        <v>149.4</v>
      </c>
      <c r="E665" s="1" t="s">
        <v>745</v>
      </c>
      <c r="F665" s="1" t="n">
        <v>81</v>
      </c>
      <c r="G665" s="1" t="str">
        <f aca="false">F665&amp;"/"&amp;83</f>
        <v>81/83</v>
      </c>
      <c r="H665" s="1" t="n">
        <v>1800</v>
      </c>
      <c r="I665" s="1" t="n">
        <v>90</v>
      </c>
      <c r="J665" s="1" t="n">
        <v>80</v>
      </c>
      <c r="K665" s="1" t="s">
        <v>21</v>
      </c>
      <c r="L665" s="1" t="s">
        <v>664</v>
      </c>
      <c r="M665" s="1" t="n">
        <v>2012</v>
      </c>
      <c r="N665" s="1" t="n">
        <v>52.24378981</v>
      </c>
      <c r="O665" s="1" t="n">
        <v>-111.9851755</v>
      </c>
      <c r="Q665" s="1" t="s">
        <v>665</v>
      </c>
      <c r="R665" s="1" t="s">
        <v>24</v>
      </c>
    </row>
    <row r="666" customFormat="false" ht="15" hidden="false" customHeight="false" outlineLevel="0" collapsed="false">
      <c r="A666" s="1" t="s">
        <v>18</v>
      </c>
      <c r="B666" s="1" t="s">
        <v>18</v>
      </c>
      <c r="C666" s="1" t="s">
        <v>662</v>
      </c>
      <c r="D666" s="1" t="n">
        <v>149.4</v>
      </c>
      <c r="E666" s="1" t="s">
        <v>746</v>
      </c>
      <c r="F666" s="1" t="n">
        <v>82</v>
      </c>
      <c r="G666" s="1" t="str">
        <f aca="false">F666&amp;"/"&amp;83</f>
        <v>82/83</v>
      </c>
      <c r="H666" s="1" t="n">
        <v>1800</v>
      </c>
      <c r="I666" s="1" t="n">
        <v>90</v>
      </c>
      <c r="J666" s="1" t="n">
        <v>80</v>
      </c>
      <c r="K666" s="1" t="s">
        <v>21</v>
      </c>
      <c r="L666" s="1" t="s">
        <v>664</v>
      </c>
      <c r="M666" s="1" t="n">
        <v>2012</v>
      </c>
      <c r="N666" s="1" t="n">
        <v>52.23697196</v>
      </c>
      <c r="O666" s="1" t="n">
        <v>-111.9790203</v>
      </c>
      <c r="Q666" s="1" t="s">
        <v>665</v>
      </c>
      <c r="R666" s="1" t="s">
        <v>24</v>
      </c>
    </row>
    <row r="667" customFormat="false" ht="15" hidden="false" customHeight="false" outlineLevel="0" collapsed="false">
      <c r="A667" s="1" t="s">
        <v>18</v>
      </c>
      <c r="B667" s="1" t="s">
        <v>18</v>
      </c>
      <c r="C667" s="1" t="s">
        <v>662</v>
      </c>
      <c r="D667" s="1" t="n">
        <v>149.4</v>
      </c>
      <c r="E667" s="1" t="s">
        <v>747</v>
      </c>
      <c r="F667" s="1" t="n">
        <v>83</v>
      </c>
      <c r="G667" s="1" t="str">
        <f aca="false">F667&amp;"/"&amp;83</f>
        <v>83/83</v>
      </c>
      <c r="H667" s="1" t="n">
        <v>1800</v>
      </c>
      <c r="I667" s="1" t="n">
        <v>90</v>
      </c>
      <c r="J667" s="1" t="n">
        <v>80</v>
      </c>
      <c r="K667" s="1" t="s">
        <v>21</v>
      </c>
      <c r="L667" s="1" t="s">
        <v>664</v>
      </c>
      <c r="M667" s="1" t="n">
        <v>2012</v>
      </c>
      <c r="N667" s="1" t="n">
        <v>52.2369637881055</v>
      </c>
      <c r="O667" s="1" t="n">
        <v>-111.971302497156</v>
      </c>
      <c r="Q667" s="1" t="s">
        <v>665</v>
      </c>
      <c r="R667" s="1" t="s">
        <v>24</v>
      </c>
    </row>
    <row r="668" customFormat="false" ht="15" hidden="false" customHeight="false" outlineLevel="0" collapsed="false">
      <c r="A668" s="1" t="s">
        <v>18</v>
      </c>
      <c r="B668" s="1" t="s">
        <v>18</v>
      </c>
      <c r="C668" s="1" t="s">
        <v>748</v>
      </c>
      <c r="D668" s="1" t="n">
        <v>145</v>
      </c>
      <c r="E668" s="1" t="s">
        <v>749</v>
      </c>
      <c r="F668" s="1" t="n">
        <v>1</v>
      </c>
      <c r="G668" s="1" t="str">
        <f aca="false">F668&amp;"/"&amp;29</f>
        <v>1/29</v>
      </c>
      <c r="H668" s="1" t="n">
        <v>5000</v>
      </c>
      <c r="I668" s="1" t="n">
        <v>145</v>
      </c>
      <c r="J668" s="1" t="n">
        <v>95.5</v>
      </c>
      <c r="K668" s="1" t="s">
        <v>249</v>
      </c>
      <c r="L668" s="1" t="s">
        <v>250</v>
      </c>
      <c r="M668" s="1" t="n">
        <v>2023</v>
      </c>
      <c r="N668" s="1" t="n">
        <v>51.5896</v>
      </c>
      <c r="O668" s="1" t="n">
        <v>-112.3337</v>
      </c>
      <c r="Q668" s="1" t="s">
        <v>750</v>
      </c>
      <c r="R668" s="1" t="s">
        <v>751</v>
      </c>
    </row>
    <row r="669" customFormat="false" ht="15" hidden="false" customHeight="false" outlineLevel="0" collapsed="false">
      <c r="A669" s="1" t="s">
        <v>18</v>
      </c>
      <c r="B669" s="1" t="s">
        <v>18</v>
      </c>
      <c r="C669" s="1" t="s">
        <v>748</v>
      </c>
      <c r="D669" s="1" t="n">
        <v>145</v>
      </c>
      <c r="E669" s="1" t="s">
        <v>752</v>
      </c>
      <c r="F669" s="1" t="n">
        <v>2</v>
      </c>
      <c r="G669" s="1" t="str">
        <f aca="false">F669&amp;"/"&amp;29</f>
        <v>2/29</v>
      </c>
      <c r="H669" s="1" t="n">
        <v>5000</v>
      </c>
      <c r="I669" s="1" t="n">
        <v>145</v>
      </c>
      <c r="J669" s="1" t="n">
        <v>95.5</v>
      </c>
      <c r="K669" s="1" t="s">
        <v>249</v>
      </c>
      <c r="L669" s="1" t="s">
        <v>250</v>
      </c>
      <c r="M669" s="1" t="n">
        <v>2023</v>
      </c>
      <c r="N669" s="1" t="n">
        <v>51.599</v>
      </c>
      <c r="O669" s="1" t="n">
        <v>-112.336</v>
      </c>
      <c r="Q669" s="1" t="s">
        <v>750</v>
      </c>
      <c r="R669" s="1" t="s">
        <v>751</v>
      </c>
    </row>
    <row r="670" customFormat="false" ht="15" hidden="false" customHeight="false" outlineLevel="0" collapsed="false">
      <c r="A670" s="1" t="s">
        <v>18</v>
      </c>
      <c r="B670" s="1" t="s">
        <v>18</v>
      </c>
      <c r="C670" s="1" t="s">
        <v>748</v>
      </c>
      <c r="D670" s="1" t="n">
        <v>145</v>
      </c>
      <c r="E670" s="1" t="s">
        <v>753</v>
      </c>
      <c r="F670" s="1" t="n">
        <v>3</v>
      </c>
      <c r="G670" s="1" t="str">
        <f aca="false">F670&amp;"/"&amp;29</f>
        <v>3/29</v>
      </c>
      <c r="H670" s="1" t="n">
        <v>5000</v>
      </c>
      <c r="I670" s="1" t="n">
        <v>145</v>
      </c>
      <c r="J670" s="1" t="n">
        <v>95.5</v>
      </c>
      <c r="K670" s="1" t="s">
        <v>249</v>
      </c>
      <c r="L670" s="1" t="s">
        <v>250</v>
      </c>
      <c r="M670" s="1" t="n">
        <v>2023</v>
      </c>
      <c r="N670" s="1" t="n">
        <v>51.6002</v>
      </c>
      <c r="O670" s="1" t="n">
        <v>-112.3442</v>
      </c>
      <c r="Q670" s="1" t="s">
        <v>750</v>
      </c>
      <c r="R670" s="1" t="s">
        <v>751</v>
      </c>
    </row>
    <row r="671" customFormat="false" ht="15" hidden="false" customHeight="false" outlineLevel="0" collapsed="false">
      <c r="A671" s="1" t="s">
        <v>18</v>
      </c>
      <c r="B671" s="1" t="s">
        <v>18</v>
      </c>
      <c r="C671" s="1" t="s">
        <v>748</v>
      </c>
      <c r="D671" s="1" t="n">
        <v>145</v>
      </c>
      <c r="E671" s="1" t="s">
        <v>754</v>
      </c>
      <c r="F671" s="1" t="n">
        <v>4</v>
      </c>
      <c r="G671" s="1" t="str">
        <f aca="false">F671&amp;"/"&amp;29</f>
        <v>4/29</v>
      </c>
      <c r="H671" s="1" t="n">
        <v>5000</v>
      </c>
      <c r="I671" s="1" t="n">
        <v>145</v>
      </c>
      <c r="J671" s="1" t="n">
        <v>95.5</v>
      </c>
      <c r="K671" s="1" t="s">
        <v>249</v>
      </c>
      <c r="L671" s="1" t="s">
        <v>250</v>
      </c>
      <c r="M671" s="1" t="n">
        <v>2023</v>
      </c>
      <c r="N671" s="1" t="n">
        <v>51.5781</v>
      </c>
      <c r="O671" s="1" t="n">
        <v>-112.321</v>
      </c>
      <c r="Q671" s="1" t="s">
        <v>750</v>
      </c>
      <c r="R671" s="1" t="s">
        <v>751</v>
      </c>
    </row>
    <row r="672" customFormat="false" ht="15" hidden="false" customHeight="false" outlineLevel="0" collapsed="false">
      <c r="A672" s="1" t="s">
        <v>18</v>
      </c>
      <c r="B672" s="1" t="s">
        <v>18</v>
      </c>
      <c r="C672" s="1" t="s">
        <v>748</v>
      </c>
      <c r="D672" s="1" t="n">
        <v>145</v>
      </c>
      <c r="E672" s="1" t="s">
        <v>755</v>
      </c>
      <c r="F672" s="1" t="n">
        <v>5</v>
      </c>
      <c r="G672" s="1" t="str">
        <f aca="false">F672&amp;"/"&amp;29</f>
        <v>5/29</v>
      </c>
      <c r="H672" s="1" t="n">
        <v>5000</v>
      </c>
      <c r="I672" s="1" t="n">
        <v>145</v>
      </c>
      <c r="J672" s="1" t="n">
        <v>95.5</v>
      </c>
      <c r="K672" s="1" t="s">
        <v>249</v>
      </c>
      <c r="L672" s="1" t="s">
        <v>250</v>
      </c>
      <c r="M672" s="1" t="n">
        <v>2023</v>
      </c>
      <c r="N672" s="1" t="n">
        <v>51.5777</v>
      </c>
      <c r="O672" s="1" t="n">
        <v>-112.3106</v>
      </c>
      <c r="Q672" s="1" t="s">
        <v>750</v>
      </c>
      <c r="R672" s="1" t="s">
        <v>751</v>
      </c>
    </row>
    <row r="673" customFormat="false" ht="15" hidden="false" customHeight="false" outlineLevel="0" collapsed="false">
      <c r="A673" s="1" t="s">
        <v>18</v>
      </c>
      <c r="B673" s="1" t="s">
        <v>18</v>
      </c>
      <c r="C673" s="1" t="s">
        <v>748</v>
      </c>
      <c r="D673" s="1" t="n">
        <v>145</v>
      </c>
      <c r="E673" s="1" t="s">
        <v>756</v>
      </c>
      <c r="F673" s="1" t="n">
        <v>6</v>
      </c>
      <c r="G673" s="1" t="str">
        <f aca="false">F673&amp;"/"&amp;29</f>
        <v>6/29</v>
      </c>
      <c r="H673" s="1" t="n">
        <v>5000</v>
      </c>
      <c r="I673" s="1" t="n">
        <v>145</v>
      </c>
      <c r="J673" s="1" t="n">
        <v>95.5</v>
      </c>
      <c r="K673" s="1" t="s">
        <v>249</v>
      </c>
      <c r="L673" s="1" t="s">
        <v>250</v>
      </c>
      <c r="M673" s="1" t="n">
        <v>2023</v>
      </c>
      <c r="N673" s="1" t="n">
        <v>51.5798</v>
      </c>
      <c r="O673" s="1" t="n">
        <v>-112.2996</v>
      </c>
      <c r="Q673" s="1" t="s">
        <v>750</v>
      </c>
      <c r="R673" s="1" t="s">
        <v>751</v>
      </c>
    </row>
    <row r="674" customFormat="false" ht="15" hidden="false" customHeight="false" outlineLevel="0" collapsed="false">
      <c r="A674" s="1" t="s">
        <v>18</v>
      </c>
      <c r="B674" s="1" t="s">
        <v>18</v>
      </c>
      <c r="C674" s="1" t="s">
        <v>748</v>
      </c>
      <c r="D674" s="1" t="n">
        <v>145</v>
      </c>
      <c r="E674" s="1" t="s">
        <v>757</v>
      </c>
      <c r="F674" s="1" t="n">
        <v>7</v>
      </c>
      <c r="G674" s="1" t="str">
        <f aca="false">F674&amp;"/"&amp;29</f>
        <v>7/29</v>
      </c>
      <c r="H674" s="1" t="n">
        <v>5000</v>
      </c>
      <c r="I674" s="1" t="n">
        <v>145</v>
      </c>
      <c r="J674" s="1" t="n">
        <v>95.5</v>
      </c>
      <c r="K674" s="1" t="s">
        <v>249</v>
      </c>
      <c r="L674" s="1" t="s">
        <v>250</v>
      </c>
      <c r="M674" s="1" t="n">
        <v>2023</v>
      </c>
      <c r="N674" s="1" t="n">
        <v>51.5808</v>
      </c>
      <c r="O674" s="1" t="n">
        <v>-112.293</v>
      </c>
      <c r="Q674" s="1" t="s">
        <v>750</v>
      </c>
      <c r="R674" s="1" t="s">
        <v>751</v>
      </c>
    </row>
    <row r="675" customFormat="false" ht="15" hidden="false" customHeight="false" outlineLevel="0" collapsed="false">
      <c r="A675" s="1" t="s">
        <v>18</v>
      </c>
      <c r="B675" s="1" t="s">
        <v>18</v>
      </c>
      <c r="C675" s="1" t="s">
        <v>748</v>
      </c>
      <c r="D675" s="1" t="n">
        <v>145</v>
      </c>
      <c r="E675" s="1" t="s">
        <v>758</v>
      </c>
      <c r="F675" s="1" t="n">
        <v>8</v>
      </c>
      <c r="G675" s="1" t="str">
        <f aca="false">F675&amp;"/"&amp;29</f>
        <v>8/29</v>
      </c>
      <c r="H675" s="1" t="n">
        <v>5000</v>
      </c>
      <c r="I675" s="1" t="n">
        <v>145</v>
      </c>
      <c r="J675" s="1" t="n">
        <v>95.5</v>
      </c>
      <c r="K675" s="1" t="s">
        <v>249</v>
      </c>
      <c r="L675" s="1" t="s">
        <v>250</v>
      </c>
      <c r="M675" s="1" t="n">
        <v>2023</v>
      </c>
      <c r="N675" s="1" t="n">
        <v>51.582</v>
      </c>
      <c r="O675" s="1" t="n">
        <v>-112.2838</v>
      </c>
      <c r="Q675" s="1" t="s">
        <v>750</v>
      </c>
      <c r="R675" s="1" t="s">
        <v>751</v>
      </c>
    </row>
    <row r="676" customFormat="false" ht="15" hidden="false" customHeight="false" outlineLevel="0" collapsed="false">
      <c r="A676" s="1" t="s">
        <v>18</v>
      </c>
      <c r="B676" s="1" t="s">
        <v>18</v>
      </c>
      <c r="C676" s="1" t="s">
        <v>748</v>
      </c>
      <c r="D676" s="1" t="n">
        <v>145</v>
      </c>
      <c r="E676" s="1" t="s">
        <v>759</v>
      </c>
      <c r="F676" s="1" t="n">
        <v>9</v>
      </c>
      <c r="G676" s="1" t="str">
        <f aca="false">F676&amp;"/"&amp;29</f>
        <v>9/29</v>
      </c>
      <c r="H676" s="1" t="n">
        <v>5000</v>
      </c>
      <c r="I676" s="1" t="n">
        <v>145</v>
      </c>
      <c r="J676" s="1" t="n">
        <v>95.5</v>
      </c>
      <c r="K676" s="1" t="s">
        <v>249</v>
      </c>
      <c r="L676" s="1" t="s">
        <v>250</v>
      </c>
      <c r="M676" s="1" t="n">
        <v>2023</v>
      </c>
      <c r="N676" s="1" t="n">
        <v>51.5800147</v>
      </c>
      <c r="O676" s="1" t="n">
        <v>-112.2739838</v>
      </c>
      <c r="Q676" s="1" t="s">
        <v>750</v>
      </c>
      <c r="R676" s="1" t="s">
        <v>751</v>
      </c>
    </row>
    <row r="677" customFormat="false" ht="15" hidden="false" customHeight="false" outlineLevel="0" collapsed="false">
      <c r="A677" s="1" t="s">
        <v>18</v>
      </c>
      <c r="B677" s="1" t="s">
        <v>18</v>
      </c>
      <c r="C677" s="1" t="s">
        <v>748</v>
      </c>
      <c r="D677" s="1" t="n">
        <v>145</v>
      </c>
      <c r="E677" s="1" t="s">
        <v>760</v>
      </c>
      <c r="F677" s="1" t="n">
        <v>10</v>
      </c>
      <c r="G677" s="1" t="str">
        <f aca="false">F677&amp;"/"&amp;29</f>
        <v>10/29</v>
      </c>
      <c r="H677" s="1" t="n">
        <v>5000</v>
      </c>
      <c r="I677" s="1" t="n">
        <v>145</v>
      </c>
      <c r="J677" s="1" t="n">
        <v>95.5</v>
      </c>
      <c r="K677" s="1" t="s">
        <v>249</v>
      </c>
      <c r="L677" s="1" t="s">
        <v>250</v>
      </c>
      <c r="M677" s="1" t="n">
        <v>2023</v>
      </c>
      <c r="N677" s="1" t="n">
        <v>51.5658165</v>
      </c>
      <c r="O677" s="1" t="n">
        <v>-112.2690575</v>
      </c>
      <c r="Q677" s="1" t="s">
        <v>750</v>
      </c>
      <c r="R677" s="1" t="s">
        <v>751</v>
      </c>
    </row>
    <row r="678" customFormat="false" ht="15" hidden="false" customHeight="false" outlineLevel="0" collapsed="false">
      <c r="A678" s="1" t="s">
        <v>18</v>
      </c>
      <c r="B678" s="1" t="s">
        <v>18</v>
      </c>
      <c r="C678" s="1" t="s">
        <v>748</v>
      </c>
      <c r="D678" s="1" t="n">
        <v>145</v>
      </c>
      <c r="E678" s="1" t="s">
        <v>761</v>
      </c>
      <c r="F678" s="1" t="n">
        <v>11</v>
      </c>
      <c r="G678" s="1" t="str">
        <f aca="false">F678&amp;"/"&amp;29</f>
        <v>11/29</v>
      </c>
      <c r="H678" s="1" t="n">
        <v>5000</v>
      </c>
      <c r="I678" s="1" t="n">
        <v>145</v>
      </c>
      <c r="J678" s="1" t="n">
        <v>95.5</v>
      </c>
      <c r="K678" s="1" t="s">
        <v>249</v>
      </c>
      <c r="L678" s="1" t="s">
        <v>250</v>
      </c>
      <c r="M678" s="1" t="n">
        <v>2023</v>
      </c>
      <c r="N678" s="1" t="n">
        <v>51.5678608</v>
      </c>
      <c r="O678" s="1" t="n">
        <v>-112.2637524</v>
      </c>
      <c r="Q678" s="1" t="s">
        <v>750</v>
      </c>
      <c r="R678" s="1" t="s">
        <v>751</v>
      </c>
    </row>
    <row r="679" customFormat="false" ht="15" hidden="false" customHeight="false" outlineLevel="0" collapsed="false">
      <c r="A679" s="1" t="s">
        <v>18</v>
      </c>
      <c r="B679" s="1" t="s">
        <v>18</v>
      </c>
      <c r="C679" s="1" t="s">
        <v>748</v>
      </c>
      <c r="D679" s="1" t="n">
        <v>145</v>
      </c>
      <c r="E679" s="1" t="s">
        <v>762</v>
      </c>
      <c r="F679" s="1" t="n">
        <v>12</v>
      </c>
      <c r="G679" s="1" t="str">
        <f aca="false">F679&amp;"/"&amp;29</f>
        <v>12/29</v>
      </c>
      <c r="H679" s="1" t="n">
        <v>5000</v>
      </c>
      <c r="I679" s="1" t="n">
        <v>145</v>
      </c>
      <c r="J679" s="1" t="n">
        <v>95.5</v>
      </c>
      <c r="K679" s="1" t="s">
        <v>249</v>
      </c>
      <c r="L679" s="1" t="s">
        <v>250</v>
      </c>
      <c r="M679" s="1" t="n">
        <v>2023</v>
      </c>
      <c r="N679" s="1" t="n">
        <v>51.5678509</v>
      </c>
      <c r="O679" s="1" t="n">
        <v>-112.2575297</v>
      </c>
      <c r="Q679" s="1" t="s">
        <v>750</v>
      </c>
      <c r="R679" s="1" t="s">
        <v>751</v>
      </c>
    </row>
    <row r="680" customFormat="false" ht="15" hidden="false" customHeight="false" outlineLevel="0" collapsed="false">
      <c r="A680" s="1" t="s">
        <v>18</v>
      </c>
      <c r="B680" s="1" t="s">
        <v>18</v>
      </c>
      <c r="C680" s="1" t="s">
        <v>748</v>
      </c>
      <c r="D680" s="1" t="n">
        <v>145</v>
      </c>
      <c r="E680" s="1" t="s">
        <v>763</v>
      </c>
      <c r="F680" s="1" t="n">
        <v>13</v>
      </c>
      <c r="G680" s="1" t="str">
        <f aca="false">F680&amp;"/"&amp;29</f>
        <v>13/29</v>
      </c>
      <c r="H680" s="1" t="n">
        <v>5000</v>
      </c>
      <c r="I680" s="1" t="n">
        <v>145</v>
      </c>
      <c r="J680" s="1" t="n">
        <v>95.5</v>
      </c>
      <c r="K680" s="1" t="s">
        <v>249</v>
      </c>
      <c r="L680" s="1" t="s">
        <v>250</v>
      </c>
      <c r="M680" s="1" t="n">
        <v>2023</v>
      </c>
      <c r="N680" s="1" t="n">
        <v>51.5674</v>
      </c>
      <c r="O680" s="1" t="n">
        <v>-112.2497</v>
      </c>
      <c r="Q680" s="1" t="s">
        <v>750</v>
      </c>
      <c r="R680" s="1" t="s">
        <v>751</v>
      </c>
    </row>
    <row r="681" customFormat="false" ht="15" hidden="false" customHeight="false" outlineLevel="0" collapsed="false">
      <c r="A681" s="1" t="s">
        <v>18</v>
      </c>
      <c r="B681" s="1" t="s">
        <v>18</v>
      </c>
      <c r="C681" s="1" t="s">
        <v>748</v>
      </c>
      <c r="D681" s="1" t="n">
        <v>145</v>
      </c>
      <c r="E681" s="1" t="s">
        <v>764</v>
      </c>
      <c r="F681" s="1" t="n">
        <v>14</v>
      </c>
      <c r="G681" s="1" t="str">
        <f aca="false">F681&amp;"/"&amp;29</f>
        <v>14/29</v>
      </c>
      <c r="H681" s="1" t="n">
        <v>5000</v>
      </c>
      <c r="I681" s="1" t="n">
        <v>145</v>
      </c>
      <c r="J681" s="1" t="n">
        <v>95.5</v>
      </c>
      <c r="K681" s="1" t="s">
        <v>249</v>
      </c>
      <c r="L681" s="1" t="s">
        <v>250</v>
      </c>
      <c r="M681" s="1" t="n">
        <v>2023</v>
      </c>
      <c r="N681" s="1" t="n">
        <v>51.5712</v>
      </c>
      <c r="O681" s="1" t="n">
        <v>-112.2464</v>
      </c>
      <c r="Q681" s="1" t="s">
        <v>750</v>
      </c>
      <c r="R681" s="1" t="s">
        <v>751</v>
      </c>
    </row>
    <row r="682" customFormat="false" ht="15" hidden="false" customHeight="false" outlineLevel="0" collapsed="false">
      <c r="A682" s="1" t="s">
        <v>18</v>
      </c>
      <c r="B682" s="1" t="s">
        <v>18</v>
      </c>
      <c r="C682" s="1" t="s">
        <v>748</v>
      </c>
      <c r="D682" s="1" t="n">
        <v>145</v>
      </c>
      <c r="E682" s="1" t="s">
        <v>765</v>
      </c>
      <c r="F682" s="1" t="n">
        <v>15</v>
      </c>
      <c r="G682" s="1" t="str">
        <f aca="false">F682&amp;"/"&amp;29</f>
        <v>15/29</v>
      </c>
      <c r="H682" s="1" t="n">
        <v>5000</v>
      </c>
      <c r="I682" s="1" t="n">
        <v>145</v>
      </c>
      <c r="J682" s="1" t="n">
        <v>95.5</v>
      </c>
      <c r="K682" s="1" t="s">
        <v>249</v>
      </c>
      <c r="L682" s="1" t="s">
        <v>250</v>
      </c>
      <c r="M682" s="1" t="n">
        <v>2023</v>
      </c>
      <c r="N682" s="1" t="n">
        <v>51.5749909</v>
      </c>
      <c r="O682" s="1" t="n">
        <v>-112.2423521</v>
      </c>
      <c r="Q682" s="1" t="s">
        <v>750</v>
      </c>
      <c r="R682" s="1" t="s">
        <v>751</v>
      </c>
    </row>
    <row r="683" customFormat="false" ht="15" hidden="false" customHeight="false" outlineLevel="0" collapsed="false">
      <c r="A683" s="1" t="s">
        <v>18</v>
      </c>
      <c r="B683" s="1" t="s">
        <v>18</v>
      </c>
      <c r="C683" s="1" t="s">
        <v>748</v>
      </c>
      <c r="D683" s="1" t="n">
        <v>145</v>
      </c>
      <c r="E683" s="1" t="s">
        <v>766</v>
      </c>
      <c r="F683" s="1" t="n">
        <v>16</v>
      </c>
      <c r="G683" s="1" t="str">
        <f aca="false">F683&amp;"/"&amp;29</f>
        <v>16/29</v>
      </c>
      <c r="H683" s="1" t="n">
        <v>5000</v>
      </c>
      <c r="I683" s="1" t="n">
        <v>145</v>
      </c>
      <c r="J683" s="1" t="n">
        <v>95.5</v>
      </c>
      <c r="K683" s="1" t="s">
        <v>249</v>
      </c>
      <c r="L683" s="1" t="s">
        <v>250</v>
      </c>
      <c r="M683" s="1" t="n">
        <v>2023</v>
      </c>
      <c r="N683" s="1" t="n">
        <v>51.5709</v>
      </c>
      <c r="O683" s="1" t="n">
        <v>-112.2292</v>
      </c>
      <c r="Q683" s="1" t="s">
        <v>750</v>
      </c>
      <c r="R683" s="1" t="s">
        <v>751</v>
      </c>
    </row>
    <row r="684" customFormat="false" ht="15" hidden="false" customHeight="false" outlineLevel="0" collapsed="false">
      <c r="A684" s="1" t="s">
        <v>18</v>
      </c>
      <c r="B684" s="1" t="s">
        <v>18</v>
      </c>
      <c r="C684" s="1" t="s">
        <v>748</v>
      </c>
      <c r="D684" s="1" t="n">
        <v>145</v>
      </c>
      <c r="E684" s="1" t="s">
        <v>767</v>
      </c>
      <c r="F684" s="1" t="n">
        <v>17</v>
      </c>
      <c r="G684" s="1" t="str">
        <f aca="false">F684&amp;"/"&amp;29</f>
        <v>17/29</v>
      </c>
      <c r="H684" s="1" t="n">
        <v>5000</v>
      </c>
      <c r="I684" s="1" t="n">
        <v>145</v>
      </c>
      <c r="J684" s="1" t="n">
        <v>95.5</v>
      </c>
      <c r="K684" s="1" t="s">
        <v>249</v>
      </c>
      <c r="L684" s="1" t="s">
        <v>250</v>
      </c>
      <c r="M684" s="1" t="n">
        <v>2023</v>
      </c>
      <c r="N684" s="1" t="n">
        <v>51.5705034</v>
      </c>
      <c r="O684" s="1" t="n">
        <v>-112.2125753</v>
      </c>
      <c r="Q684" s="1" t="s">
        <v>750</v>
      </c>
      <c r="R684" s="1" t="s">
        <v>751</v>
      </c>
    </row>
    <row r="685" customFormat="false" ht="15" hidden="false" customHeight="false" outlineLevel="0" collapsed="false">
      <c r="A685" s="1" t="s">
        <v>18</v>
      </c>
      <c r="B685" s="1" t="s">
        <v>18</v>
      </c>
      <c r="C685" s="1" t="s">
        <v>748</v>
      </c>
      <c r="D685" s="1" t="n">
        <v>145</v>
      </c>
      <c r="E685" s="1" t="s">
        <v>768</v>
      </c>
      <c r="F685" s="1" t="n">
        <v>18</v>
      </c>
      <c r="G685" s="1" t="str">
        <f aca="false">F685&amp;"/"&amp;29</f>
        <v>18/29</v>
      </c>
      <c r="H685" s="1" t="n">
        <v>5000</v>
      </c>
      <c r="I685" s="1" t="n">
        <v>145</v>
      </c>
      <c r="J685" s="1" t="n">
        <v>95.5</v>
      </c>
      <c r="K685" s="1" t="s">
        <v>249</v>
      </c>
      <c r="L685" s="1" t="s">
        <v>250</v>
      </c>
      <c r="M685" s="1" t="n">
        <v>2023</v>
      </c>
      <c r="N685" s="1" t="n">
        <v>51.5704</v>
      </c>
      <c r="O685" s="1" t="n">
        <v>-112.2043</v>
      </c>
      <c r="Q685" s="1" t="s">
        <v>750</v>
      </c>
      <c r="R685" s="1" t="s">
        <v>751</v>
      </c>
    </row>
    <row r="686" customFormat="false" ht="15" hidden="false" customHeight="false" outlineLevel="0" collapsed="false">
      <c r="A686" s="1" t="s">
        <v>18</v>
      </c>
      <c r="B686" s="1" t="s">
        <v>18</v>
      </c>
      <c r="C686" s="1" t="s">
        <v>748</v>
      </c>
      <c r="D686" s="1" t="n">
        <v>145</v>
      </c>
      <c r="E686" s="1" t="s">
        <v>769</v>
      </c>
      <c r="F686" s="1" t="n">
        <v>19</v>
      </c>
      <c r="G686" s="1" t="str">
        <f aca="false">F686&amp;"/"&amp;29</f>
        <v>19/29</v>
      </c>
      <c r="H686" s="1" t="n">
        <v>5000</v>
      </c>
      <c r="I686" s="1" t="n">
        <v>145</v>
      </c>
      <c r="J686" s="1" t="n">
        <v>95.5</v>
      </c>
      <c r="K686" s="1" t="s">
        <v>249</v>
      </c>
      <c r="L686" s="1" t="s">
        <v>250</v>
      </c>
      <c r="M686" s="1" t="n">
        <v>2023</v>
      </c>
      <c r="N686" s="1" t="n">
        <v>51.5719</v>
      </c>
      <c r="O686" s="1" t="n">
        <v>-112.1979</v>
      </c>
      <c r="Q686" s="1" t="s">
        <v>750</v>
      </c>
      <c r="R686" s="1" t="s">
        <v>751</v>
      </c>
    </row>
    <row r="687" customFormat="false" ht="15" hidden="false" customHeight="false" outlineLevel="0" collapsed="false">
      <c r="A687" s="1" t="s">
        <v>18</v>
      </c>
      <c r="B687" s="1" t="s">
        <v>18</v>
      </c>
      <c r="C687" s="1" t="s">
        <v>748</v>
      </c>
      <c r="D687" s="1" t="n">
        <v>145</v>
      </c>
      <c r="E687" s="1" t="s">
        <v>770</v>
      </c>
      <c r="F687" s="1" t="n">
        <v>20</v>
      </c>
      <c r="G687" s="1" t="str">
        <f aca="false">F687&amp;"/"&amp;29</f>
        <v>20/29</v>
      </c>
      <c r="H687" s="1" t="n">
        <v>5000</v>
      </c>
      <c r="I687" s="1" t="n">
        <v>145</v>
      </c>
      <c r="J687" s="1" t="n">
        <v>95.5</v>
      </c>
      <c r="K687" s="1" t="s">
        <v>249</v>
      </c>
      <c r="L687" s="1" t="s">
        <v>250</v>
      </c>
      <c r="M687" s="1" t="n">
        <v>2023</v>
      </c>
      <c r="N687" s="1" t="n">
        <v>51.5730424</v>
      </c>
      <c r="O687" s="1" t="n">
        <v>-112.189976</v>
      </c>
      <c r="Q687" s="1" t="s">
        <v>750</v>
      </c>
      <c r="R687" s="1" t="s">
        <v>751</v>
      </c>
    </row>
    <row r="688" customFormat="false" ht="15" hidden="false" customHeight="false" outlineLevel="0" collapsed="false">
      <c r="A688" s="1" t="s">
        <v>18</v>
      </c>
      <c r="B688" s="1" t="s">
        <v>18</v>
      </c>
      <c r="C688" s="1" t="s">
        <v>748</v>
      </c>
      <c r="D688" s="1" t="n">
        <v>145</v>
      </c>
      <c r="E688" s="1" t="s">
        <v>771</v>
      </c>
      <c r="F688" s="1" t="n">
        <v>21</v>
      </c>
      <c r="G688" s="1" t="str">
        <f aca="false">F688&amp;"/"&amp;29</f>
        <v>21/29</v>
      </c>
      <c r="H688" s="1" t="n">
        <v>5000</v>
      </c>
      <c r="I688" s="1" t="n">
        <v>145</v>
      </c>
      <c r="J688" s="1" t="n">
        <v>95.5</v>
      </c>
      <c r="K688" s="1" t="s">
        <v>249</v>
      </c>
      <c r="L688" s="1" t="s">
        <v>250</v>
      </c>
      <c r="M688" s="1" t="n">
        <v>2023</v>
      </c>
      <c r="N688" s="1" t="n">
        <v>51.5741529</v>
      </c>
      <c r="O688" s="1" t="n">
        <v>-112.183313</v>
      </c>
      <c r="Q688" s="1" t="s">
        <v>750</v>
      </c>
      <c r="R688" s="1" t="s">
        <v>751</v>
      </c>
    </row>
    <row r="689" customFormat="false" ht="15" hidden="false" customHeight="false" outlineLevel="0" collapsed="false">
      <c r="A689" s="1" t="s">
        <v>18</v>
      </c>
      <c r="B689" s="1" t="s">
        <v>18</v>
      </c>
      <c r="C689" s="1" t="s">
        <v>748</v>
      </c>
      <c r="D689" s="1" t="n">
        <v>145</v>
      </c>
      <c r="E689" s="1" t="s">
        <v>772</v>
      </c>
      <c r="F689" s="1" t="n">
        <v>22</v>
      </c>
      <c r="G689" s="1" t="str">
        <f aca="false">F689&amp;"/"&amp;29</f>
        <v>22/29</v>
      </c>
      <c r="H689" s="1" t="n">
        <v>5000</v>
      </c>
      <c r="I689" s="1" t="n">
        <v>145</v>
      </c>
      <c r="J689" s="1" t="n">
        <v>95.5</v>
      </c>
      <c r="K689" s="1" t="s">
        <v>249</v>
      </c>
      <c r="L689" s="1" t="s">
        <v>250</v>
      </c>
      <c r="M689" s="1" t="n">
        <v>2023</v>
      </c>
      <c r="N689" s="1" t="n">
        <v>51.5848995</v>
      </c>
      <c r="O689" s="1" t="n">
        <v>-112.1805026</v>
      </c>
      <c r="Q689" s="1" t="s">
        <v>750</v>
      </c>
      <c r="R689" s="1" t="s">
        <v>751</v>
      </c>
    </row>
    <row r="690" customFormat="false" ht="15" hidden="false" customHeight="false" outlineLevel="0" collapsed="false">
      <c r="A690" s="1" t="s">
        <v>18</v>
      </c>
      <c r="B690" s="1" t="s">
        <v>18</v>
      </c>
      <c r="C690" s="1" t="s">
        <v>748</v>
      </c>
      <c r="D690" s="1" t="n">
        <v>145</v>
      </c>
      <c r="E690" s="1" t="s">
        <v>773</v>
      </c>
      <c r="F690" s="1" t="n">
        <v>23</v>
      </c>
      <c r="G690" s="1" t="str">
        <f aca="false">F690&amp;"/"&amp;29</f>
        <v>23/29</v>
      </c>
      <c r="H690" s="1" t="n">
        <v>5000</v>
      </c>
      <c r="I690" s="1" t="n">
        <v>145</v>
      </c>
      <c r="J690" s="1" t="n">
        <v>95.5</v>
      </c>
      <c r="K690" s="1" t="s">
        <v>249</v>
      </c>
      <c r="L690" s="1" t="s">
        <v>250</v>
      </c>
      <c r="M690" s="1" t="n">
        <v>2023</v>
      </c>
      <c r="N690" s="1" t="n">
        <v>51.5415</v>
      </c>
      <c r="O690" s="1" t="n">
        <v>-112.2765</v>
      </c>
      <c r="Q690" s="1" t="s">
        <v>750</v>
      </c>
      <c r="R690" s="1" t="s">
        <v>751</v>
      </c>
    </row>
    <row r="691" customFormat="false" ht="15" hidden="false" customHeight="false" outlineLevel="0" collapsed="false">
      <c r="A691" s="1" t="s">
        <v>18</v>
      </c>
      <c r="B691" s="1" t="s">
        <v>18</v>
      </c>
      <c r="C691" s="1" t="s">
        <v>748</v>
      </c>
      <c r="D691" s="1" t="n">
        <v>145</v>
      </c>
      <c r="E691" s="1" t="s">
        <v>774</v>
      </c>
      <c r="F691" s="1" t="n">
        <v>24</v>
      </c>
      <c r="G691" s="1" t="str">
        <f aca="false">F691&amp;"/"&amp;29</f>
        <v>24/29</v>
      </c>
      <c r="H691" s="1" t="n">
        <v>5000</v>
      </c>
      <c r="I691" s="1" t="n">
        <v>145</v>
      </c>
      <c r="J691" s="1" t="n">
        <v>95.5</v>
      </c>
      <c r="K691" s="1" t="s">
        <v>249</v>
      </c>
      <c r="L691" s="1" t="s">
        <v>250</v>
      </c>
      <c r="M691" s="1" t="n">
        <v>2023</v>
      </c>
      <c r="N691" s="1" t="n">
        <v>51.5461</v>
      </c>
      <c r="O691" s="1" t="n">
        <v>-112.2711</v>
      </c>
      <c r="Q691" s="1" t="s">
        <v>750</v>
      </c>
      <c r="R691" s="1" t="s">
        <v>751</v>
      </c>
    </row>
    <row r="692" customFormat="false" ht="15" hidden="false" customHeight="false" outlineLevel="0" collapsed="false">
      <c r="A692" s="1" t="s">
        <v>18</v>
      </c>
      <c r="B692" s="1" t="s">
        <v>18</v>
      </c>
      <c r="C692" s="1" t="s">
        <v>748</v>
      </c>
      <c r="D692" s="1" t="n">
        <v>145</v>
      </c>
      <c r="E692" s="1" t="s">
        <v>775</v>
      </c>
      <c r="F692" s="1" t="n">
        <v>25</v>
      </c>
      <c r="G692" s="1" t="str">
        <f aca="false">F692&amp;"/"&amp;29</f>
        <v>25/29</v>
      </c>
      <c r="H692" s="1" t="n">
        <v>5000</v>
      </c>
      <c r="I692" s="1" t="n">
        <v>145</v>
      </c>
      <c r="J692" s="1" t="n">
        <v>95.5</v>
      </c>
      <c r="K692" s="1" t="s">
        <v>249</v>
      </c>
      <c r="L692" s="1" t="s">
        <v>250</v>
      </c>
      <c r="M692" s="1" t="n">
        <v>2023</v>
      </c>
      <c r="N692" s="1" t="n">
        <v>51.553198</v>
      </c>
      <c r="O692" s="1" t="n">
        <v>-112.269247</v>
      </c>
      <c r="Q692" s="1" t="s">
        <v>750</v>
      </c>
      <c r="R692" s="1" t="s">
        <v>751</v>
      </c>
    </row>
    <row r="693" customFormat="false" ht="15" hidden="false" customHeight="false" outlineLevel="0" collapsed="false">
      <c r="A693" s="1" t="s">
        <v>18</v>
      </c>
      <c r="B693" s="1" t="s">
        <v>18</v>
      </c>
      <c r="C693" s="1" t="s">
        <v>748</v>
      </c>
      <c r="D693" s="1" t="n">
        <v>145</v>
      </c>
      <c r="E693" s="1" t="s">
        <v>776</v>
      </c>
      <c r="F693" s="1" t="n">
        <v>26</v>
      </c>
      <c r="G693" s="1" t="str">
        <f aca="false">F693&amp;"/"&amp;29</f>
        <v>26/29</v>
      </c>
      <c r="H693" s="1" t="n">
        <v>5000</v>
      </c>
      <c r="I693" s="1" t="n">
        <v>145</v>
      </c>
      <c r="J693" s="1" t="n">
        <v>95.5</v>
      </c>
      <c r="K693" s="1" t="s">
        <v>249</v>
      </c>
      <c r="L693" s="1" t="s">
        <v>250</v>
      </c>
      <c r="M693" s="1" t="n">
        <v>2023</v>
      </c>
      <c r="N693" s="1" t="n">
        <v>51.5526527</v>
      </c>
      <c r="O693" s="1" t="n">
        <v>-112.2533851</v>
      </c>
      <c r="Q693" s="1" t="s">
        <v>750</v>
      </c>
      <c r="R693" s="1" t="s">
        <v>751</v>
      </c>
    </row>
    <row r="694" customFormat="false" ht="15" hidden="false" customHeight="false" outlineLevel="0" collapsed="false">
      <c r="A694" s="1" t="s">
        <v>18</v>
      </c>
      <c r="B694" s="1" t="s">
        <v>18</v>
      </c>
      <c r="C694" s="1" t="s">
        <v>748</v>
      </c>
      <c r="D694" s="1" t="n">
        <v>145</v>
      </c>
      <c r="E694" s="1" t="s">
        <v>777</v>
      </c>
      <c r="F694" s="1" t="n">
        <v>27</v>
      </c>
      <c r="G694" s="1" t="str">
        <f aca="false">F694&amp;"/"&amp;29</f>
        <v>27/29</v>
      </c>
      <c r="H694" s="1" t="n">
        <v>5000</v>
      </c>
      <c r="I694" s="1" t="n">
        <v>145</v>
      </c>
      <c r="J694" s="1" t="n">
        <v>95.5</v>
      </c>
      <c r="K694" s="1" t="s">
        <v>249</v>
      </c>
      <c r="L694" s="1" t="s">
        <v>250</v>
      </c>
      <c r="M694" s="1" t="n">
        <v>2023</v>
      </c>
      <c r="N694" s="1" t="n">
        <v>51.6154679</v>
      </c>
      <c r="O694" s="1" t="n">
        <v>-112.2409062</v>
      </c>
      <c r="Q694" s="1" t="s">
        <v>750</v>
      </c>
      <c r="R694" s="1" t="s">
        <v>751</v>
      </c>
    </row>
    <row r="695" customFormat="false" ht="15" hidden="false" customHeight="false" outlineLevel="0" collapsed="false">
      <c r="A695" s="1" t="s">
        <v>18</v>
      </c>
      <c r="B695" s="1" t="s">
        <v>18</v>
      </c>
      <c r="C695" s="1" t="s">
        <v>748</v>
      </c>
      <c r="D695" s="1" t="n">
        <v>145</v>
      </c>
      <c r="E695" s="1" t="s">
        <v>778</v>
      </c>
      <c r="F695" s="1" t="n">
        <v>28</v>
      </c>
      <c r="G695" s="1" t="str">
        <f aca="false">F695&amp;"/"&amp;29</f>
        <v>28/29</v>
      </c>
      <c r="H695" s="1" t="n">
        <v>5000</v>
      </c>
      <c r="I695" s="1" t="n">
        <v>145</v>
      </c>
      <c r="J695" s="1" t="n">
        <v>95.5</v>
      </c>
      <c r="K695" s="1" t="s">
        <v>249</v>
      </c>
      <c r="L695" s="1" t="s">
        <v>250</v>
      </c>
      <c r="M695" s="1" t="n">
        <v>2023</v>
      </c>
      <c r="N695" s="1" t="n">
        <v>51.6161759</v>
      </c>
      <c r="O695" s="1" t="n">
        <v>-112.2342747</v>
      </c>
      <c r="Q695" s="1" t="s">
        <v>750</v>
      </c>
      <c r="R695" s="1" t="s">
        <v>751</v>
      </c>
    </row>
    <row r="696" customFormat="false" ht="15" hidden="false" customHeight="false" outlineLevel="0" collapsed="false">
      <c r="A696" s="1" t="s">
        <v>18</v>
      </c>
      <c r="B696" s="1" t="s">
        <v>18</v>
      </c>
      <c r="C696" s="1" t="s">
        <v>748</v>
      </c>
      <c r="D696" s="1" t="n">
        <v>145</v>
      </c>
      <c r="E696" s="1" t="s">
        <v>779</v>
      </c>
      <c r="F696" s="1" t="n">
        <v>29</v>
      </c>
      <c r="G696" s="1" t="str">
        <f aca="false">F696&amp;"/"&amp;29</f>
        <v>29/29</v>
      </c>
      <c r="H696" s="1" t="n">
        <v>5000</v>
      </c>
      <c r="I696" s="1" t="n">
        <v>145</v>
      </c>
      <c r="J696" s="1" t="n">
        <v>95.5</v>
      </c>
      <c r="K696" s="1" t="s">
        <v>249</v>
      </c>
      <c r="L696" s="1" t="s">
        <v>250</v>
      </c>
      <c r="M696" s="1" t="n">
        <v>2023</v>
      </c>
      <c r="N696" s="1" t="n">
        <v>51.5954</v>
      </c>
      <c r="O696" s="1" t="n">
        <v>-112.2475</v>
      </c>
      <c r="Q696" s="1" t="s">
        <v>750</v>
      </c>
      <c r="R696" s="1" t="s">
        <v>751</v>
      </c>
    </row>
    <row r="697" customFormat="false" ht="15" hidden="false" customHeight="false" outlineLevel="0" collapsed="false">
      <c r="A697" s="1" t="s">
        <v>18</v>
      </c>
      <c r="B697" s="1" t="s">
        <v>18</v>
      </c>
      <c r="C697" s="1" t="s">
        <v>780</v>
      </c>
      <c r="D697" s="1" t="n">
        <v>100</v>
      </c>
      <c r="E697" s="1" t="s">
        <v>781</v>
      </c>
      <c r="F697" s="1" t="n">
        <v>1</v>
      </c>
      <c r="G697" s="1" t="str">
        <f aca="false">F697&amp;"/"&amp;20</f>
        <v>1/20</v>
      </c>
      <c r="H697" s="1" t="n">
        <v>5000</v>
      </c>
      <c r="I697" s="1" t="n">
        <v>145</v>
      </c>
      <c r="J697" s="1" t="n">
        <v>95</v>
      </c>
      <c r="K697" s="1" t="s">
        <v>249</v>
      </c>
      <c r="L697" s="1" t="s">
        <v>444</v>
      </c>
      <c r="M697" s="1" t="n">
        <v>2023</v>
      </c>
      <c r="N697" s="1" t="n">
        <v>50.5551563152726</v>
      </c>
      <c r="O697" s="1" t="n">
        <v>-110.089338829162</v>
      </c>
      <c r="Q697" s="1" t="s">
        <v>782</v>
      </c>
      <c r="R697" s="1" t="s">
        <v>254</v>
      </c>
    </row>
    <row r="698" customFormat="false" ht="15" hidden="false" customHeight="false" outlineLevel="0" collapsed="false">
      <c r="A698" s="1" t="s">
        <v>18</v>
      </c>
      <c r="B698" s="1" t="s">
        <v>18</v>
      </c>
      <c r="C698" s="1" t="s">
        <v>780</v>
      </c>
      <c r="D698" s="1" t="n">
        <v>100</v>
      </c>
      <c r="E698" s="1" t="s">
        <v>783</v>
      </c>
      <c r="F698" s="1" t="n">
        <v>2</v>
      </c>
      <c r="G698" s="1" t="str">
        <f aca="false">F698&amp;"/"&amp;20</f>
        <v>2/20</v>
      </c>
      <c r="H698" s="1" t="n">
        <v>5000</v>
      </c>
      <c r="I698" s="1" t="n">
        <v>145</v>
      </c>
      <c r="J698" s="1" t="n">
        <v>95</v>
      </c>
      <c r="K698" s="1" t="s">
        <v>249</v>
      </c>
      <c r="L698" s="1" t="s">
        <v>444</v>
      </c>
      <c r="M698" s="1" t="n">
        <v>2023</v>
      </c>
      <c r="N698" s="1" t="n">
        <v>50.5560973432017</v>
      </c>
      <c r="O698" s="1" t="n">
        <v>-110.072427349173</v>
      </c>
      <c r="Q698" s="1" t="s">
        <v>782</v>
      </c>
      <c r="R698" s="1" t="s">
        <v>254</v>
      </c>
    </row>
    <row r="699" customFormat="false" ht="15" hidden="false" customHeight="false" outlineLevel="0" collapsed="false">
      <c r="A699" s="1" t="s">
        <v>18</v>
      </c>
      <c r="B699" s="1" t="s">
        <v>18</v>
      </c>
      <c r="C699" s="1" t="s">
        <v>780</v>
      </c>
      <c r="D699" s="1" t="n">
        <v>100</v>
      </c>
      <c r="E699" s="1" t="s">
        <v>784</v>
      </c>
      <c r="F699" s="1" t="n">
        <v>3</v>
      </c>
      <c r="G699" s="1" t="str">
        <f aca="false">F699&amp;"/"&amp;20</f>
        <v>3/20</v>
      </c>
      <c r="H699" s="1" t="n">
        <v>5000</v>
      </c>
      <c r="I699" s="1" t="n">
        <v>145</v>
      </c>
      <c r="J699" s="1" t="n">
        <v>95</v>
      </c>
      <c r="K699" s="1" t="s">
        <v>249</v>
      </c>
      <c r="L699" s="1" t="s">
        <v>444</v>
      </c>
      <c r="M699" s="1" t="n">
        <v>2023</v>
      </c>
      <c r="N699" s="1" t="n">
        <v>50.5549334835459</v>
      </c>
      <c r="O699" s="1" t="n">
        <v>-110.060999273172</v>
      </c>
      <c r="Q699" s="1" t="s">
        <v>782</v>
      </c>
      <c r="R699" s="1" t="s">
        <v>254</v>
      </c>
    </row>
    <row r="700" customFormat="false" ht="15" hidden="false" customHeight="false" outlineLevel="0" collapsed="false">
      <c r="A700" s="1" t="s">
        <v>18</v>
      </c>
      <c r="B700" s="1" t="s">
        <v>18</v>
      </c>
      <c r="C700" s="1" t="s">
        <v>780</v>
      </c>
      <c r="D700" s="1" t="n">
        <v>100</v>
      </c>
      <c r="E700" s="1" t="s">
        <v>785</v>
      </c>
      <c r="F700" s="1" t="n">
        <v>4</v>
      </c>
      <c r="G700" s="1" t="str">
        <f aca="false">F700&amp;"/"&amp;20</f>
        <v>4/20</v>
      </c>
      <c r="H700" s="1" t="n">
        <v>5000</v>
      </c>
      <c r="I700" s="1" t="n">
        <v>145</v>
      </c>
      <c r="J700" s="1" t="n">
        <v>95</v>
      </c>
      <c r="K700" s="1" t="s">
        <v>249</v>
      </c>
      <c r="L700" s="1" t="s">
        <v>444</v>
      </c>
      <c r="M700" s="1" t="n">
        <v>2023</v>
      </c>
      <c r="N700" s="1" t="n">
        <v>50.5564231807686</v>
      </c>
      <c r="O700" s="1" t="n">
        <v>-110.041126270322</v>
      </c>
      <c r="Q700" s="1" t="s">
        <v>782</v>
      </c>
      <c r="R700" s="1" t="s">
        <v>254</v>
      </c>
    </row>
    <row r="701" customFormat="false" ht="15" hidden="false" customHeight="false" outlineLevel="0" collapsed="false">
      <c r="A701" s="1" t="s">
        <v>18</v>
      </c>
      <c r="B701" s="1" t="s">
        <v>18</v>
      </c>
      <c r="C701" s="1" t="s">
        <v>780</v>
      </c>
      <c r="D701" s="1" t="n">
        <v>100</v>
      </c>
      <c r="E701" s="1" t="s">
        <v>786</v>
      </c>
      <c r="F701" s="1" t="n">
        <v>5</v>
      </c>
      <c r="G701" s="1" t="str">
        <f aca="false">F701&amp;"/"&amp;20</f>
        <v>5/20</v>
      </c>
      <c r="H701" s="1" t="n">
        <v>5000</v>
      </c>
      <c r="I701" s="1" t="n">
        <v>145</v>
      </c>
      <c r="J701" s="1" t="n">
        <v>95</v>
      </c>
      <c r="K701" s="1" t="s">
        <v>249</v>
      </c>
      <c r="L701" s="1" t="s">
        <v>444</v>
      </c>
      <c r="M701" s="1" t="n">
        <v>2023</v>
      </c>
      <c r="N701" s="1" t="n">
        <v>50.5371512884806</v>
      </c>
      <c r="O701" s="1" t="n">
        <v>-110.046062723726</v>
      </c>
      <c r="Q701" s="1" t="s">
        <v>782</v>
      </c>
      <c r="R701" s="1" t="s">
        <v>254</v>
      </c>
    </row>
    <row r="702" customFormat="false" ht="15" hidden="false" customHeight="false" outlineLevel="0" collapsed="false">
      <c r="A702" s="1" t="s">
        <v>18</v>
      </c>
      <c r="B702" s="1" t="s">
        <v>18</v>
      </c>
      <c r="C702" s="1" t="s">
        <v>780</v>
      </c>
      <c r="D702" s="1" t="n">
        <v>100</v>
      </c>
      <c r="E702" s="1" t="s">
        <v>787</v>
      </c>
      <c r="F702" s="1" t="n">
        <v>6</v>
      </c>
      <c r="G702" s="1" t="str">
        <f aca="false">F702&amp;"/"&amp;20</f>
        <v>6/20</v>
      </c>
      <c r="H702" s="1" t="n">
        <v>5000</v>
      </c>
      <c r="I702" s="1" t="n">
        <v>145</v>
      </c>
      <c r="J702" s="1" t="n">
        <v>95</v>
      </c>
      <c r="K702" s="1" t="s">
        <v>249</v>
      </c>
      <c r="L702" s="1" t="s">
        <v>444</v>
      </c>
      <c r="M702" s="1" t="n">
        <v>2023</v>
      </c>
      <c r="N702" s="1" t="n">
        <v>50.5309832823076</v>
      </c>
      <c r="O702" s="1" t="n">
        <v>-110.044591965914</v>
      </c>
      <c r="Q702" s="1" t="s">
        <v>782</v>
      </c>
      <c r="R702" s="1" t="s">
        <v>254</v>
      </c>
    </row>
    <row r="703" customFormat="false" ht="15" hidden="false" customHeight="false" outlineLevel="0" collapsed="false">
      <c r="A703" s="1" t="s">
        <v>18</v>
      </c>
      <c r="B703" s="1" t="s">
        <v>18</v>
      </c>
      <c r="C703" s="1" t="s">
        <v>780</v>
      </c>
      <c r="D703" s="1" t="n">
        <v>100</v>
      </c>
      <c r="E703" s="1" t="s">
        <v>788</v>
      </c>
      <c r="F703" s="1" t="n">
        <v>7</v>
      </c>
      <c r="G703" s="1" t="str">
        <f aca="false">F703&amp;"/"&amp;20</f>
        <v>7/20</v>
      </c>
      <c r="H703" s="1" t="n">
        <v>5000</v>
      </c>
      <c r="I703" s="1" t="n">
        <v>145</v>
      </c>
      <c r="J703" s="1" t="n">
        <v>95</v>
      </c>
      <c r="K703" s="1" t="s">
        <v>249</v>
      </c>
      <c r="L703" s="1" t="s">
        <v>444</v>
      </c>
      <c r="M703" s="1" t="n">
        <v>2023</v>
      </c>
      <c r="N703" s="1" t="n">
        <v>50.5256026215869</v>
      </c>
      <c r="O703" s="1" t="n">
        <v>-110.053911265965</v>
      </c>
      <c r="Q703" s="1" t="s">
        <v>782</v>
      </c>
      <c r="R703" s="1" t="s">
        <v>254</v>
      </c>
    </row>
    <row r="704" customFormat="false" ht="15" hidden="false" customHeight="false" outlineLevel="0" collapsed="false">
      <c r="A704" s="1" t="s">
        <v>18</v>
      </c>
      <c r="B704" s="1" t="s">
        <v>18</v>
      </c>
      <c r="C704" s="1" t="s">
        <v>780</v>
      </c>
      <c r="D704" s="1" t="n">
        <v>100</v>
      </c>
      <c r="E704" s="1" t="s">
        <v>789</v>
      </c>
      <c r="F704" s="1" t="n">
        <v>8</v>
      </c>
      <c r="G704" s="1" t="str">
        <f aca="false">F704&amp;"/"&amp;20</f>
        <v>8/20</v>
      </c>
      <c r="H704" s="1" t="n">
        <v>5000</v>
      </c>
      <c r="I704" s="1" t="n">
        <v>145</v>
      </c>
      <c r="J704" s="1" t="n">
        <v>95</v>
      </c>
      <c r="K704" s="1" t="s">
        <v>249</v>
      </c>
      <c r="L704" s="1" t="s">
        <v>444</v>
      </c>
      <c r="M704" s="1" t="n">
        <v>2023</v>
      </c>
      <c r="N704" s="1" t="n">
        <v>50.515828902712</v>
      </c>
      <c r="O704" s="1" t="n">
        <v>-110.060546920135</v>
      </c>
      <c r="Q704" s="1" t="s">
        <v>782</v>
      </c>
      <c r="R704" s="1" t="s">
        <v>254</v>
      </c>
    </row>
    <row r="705" customFormat="false" ht="15" hidden="false" customHeight="false" outlineLevel="0" collapsed="false">
      <c r="A705" s="1" t="s">
        <v>18</v>
      </c>
      <c r="B705" s="1" t="s">
        <v>18</v>
      </c>
      <c r="C705" s="1" t="s">
        <v>780</v>
      </c>
      <c r="D705" s="1" t="n">
        <v>100</v>
      </c>
      <c r="E705" s="1" t="s">
        <v>790</v>
      </c>
      <c r="F705" s="1" t="n">
        <v>9</v>
      </c>
      <c r="G705" s="1" t="str">
        <f aca="false">F705&amp;"/"&amp;20</f>
        <v>9/20</v>
      </c>
      <c r="H705" s="1" t="n">
        <v>5000</v>
      </c>
      <c r="I705" s="1" t="n">
        <v>145</v>
      </c>
      <c r="J705" s="1" t="n">
        <v>95</v>
      </c>
      <c r="K705" s="1" t="s">
        <v>249</v>
      </c>
      <c r="L705" s="1" t="s">
        <v>444</v>
      </c>
      <c r="M705" s="1" t="n">
        <v>2023</v>
      </c>
      <c r="N705" s="1" t="n">
        <v>50.5094691824752</v>
      </c>
      <c r="O705" s="1" t="n">
        <v>-110.063719344486</v>
      </c>
      <c r="Q705" s="1" t="s">
        <v>782</v>
      </c>
      <c r="R705" s="1" t="s">
        <v>254</v>
      </c>
    </row>
    <row r="706" customFormat="false" ht="15" hidden="false" customHeight="false" outlineLevel="0" collapsed="false">
      <c r="A706" s="1" t="s">
        <v>18</v>
      </c>
      <c r="B706" s="1" t="s">
        <v>18</v>
      </c>
      <c r="C706" s="1" t="s">
        <v>780</v>
      </c>
      <c r="D706" s="1" t="n">
        <v>100</v>
      </c>
      <c r="E706" s="1" t="s">
        <v>791</v>
      </c>
      <c r="F706" s="1" t="n">
        <v>10</v>
      </c>
      <c r="G706" s="1" t="str">
        <f aca="false">F706&amp;"/"&amp;20</f>
        <v>10/20</v>
      </c>
      <c r="H706" s="1" t="n">
        <v>5000</v>
      </c>
      <c r="I706" s="1" t="n">
        <v>145</v>
      </c>
      <c r="J706" s="1" t="n">
        <v>95</v>
      </c>
      <c r="K706" s="1" t="s">
        <v>249</v>
      </c>
      <c r="L706" s="1" t="s">
        <v>444</v>
      </c>
      <c r="M706" s="1" t="n">
        <v>2023</v>
      </c>
      <c r="N706" s="1" t="n">
        <v>50.5071633379248</v>
      </c>
      <c r="O706" s="1" t="n">
        <v>-110.077265256493</v>
      </c>
      <c r="Q706" s="1" t="s">
        <v>782</v>
      </c>
      <c r="R706" s="1" t="s">
        <v>254</v>
      </c>
    </row>
    <row r="707" customFormat="false" ht="15" hidden="false" customHeight="false" outlineLevel="0" collapsed="false">
      <c r="A707" s="1" t="s">
        <v>18</v>
      </c>
      <c r="B707" s="1" t="s">
        <v>18</v>
      </c>
      <c r="C707" s="1" t="s">
        <v>780</v>
      </c>
      <c r="D707" s="1" t="n">
        <v>100</v>
      </c>
      <c r="E707" s="1" t="s">
        <v>792</v>
      </c>
      <c r="F707" s="1" t="n">
        <v>11</v>
      </c>
      <c r="G707" s="1" t="str">
        <f aca="false">F707&amp;"/"&amp;20</f>
        <v>11/20</v>
      </c>
      <c r="H707" s="1" t="n">
        <v>5000</v>
      </c>
      <c r="I707" s="1" t="n">
        <v>145</v>
      </c>
      <c r="J707" s="1" t="n">
        <v>95</v>
      </c>
      <c r="K707" s="1" t="s">
        <v>249</v>
      </c>
      <c r="L707" s="1" t="s">
        <v>444</v>
      </c>
      <c r="M707" s="1" t="n">
        <v>2023</v>
      </c>
      <c r="N707" s="1" t="n">
        <v>50.5000340354288</v>
      </c>
      <c r="O707" s="1" t="n">
        <v>-110.09204649577</v>
      </c>
      <c r="Q707" s="1" t="s">
        <v>782</v>
      </c>
      <c r="R707" s="1" t="s">
        <v>254</v>
      </c>
    </row>
    <row r="708" customFormat="false" ht="15" hidden="false" customHeight="false" outlineLevel="0" collapsed="false">
      <c r="A708" s="1" t="s">
        <v>18</v>
      </c>
      <c r="B708" s="1" t="s">
        <v>18</v>
      </c>
      <c r="C708" s="1" t="s">
        <v>780</v>
      </c>
      <c r="D708" s="1" t="n">
        <v>100</v>
      </c>
      <c r="E708" s="1" t="s">
        <v>793</v>
      </c>
      <c r="F708" s="1" t="n">
        <v>12</v>
      </c>
      <c r="G708" s="1" t="str">
        <f aca="false">F708&amp;"/"&amp;20</f>
        <v>12/20</v>
      </c>
      <c r="H708" s="1" t="n">
        <v>5000</v>
      </c>
      <c r="I708" s="1" t="n">
        <v>145</v>
      </c>
      <c r="J708" s="1" t="n">
        <v>95</v>
      </c>
      <c r="K708" s="1" t="s">
        <v>249</v>
      </c>
      <c r="L708" s="1" t="s">
        <v>444</v>
      </c>
      <c r="M708" s="1" t="n">
        <v>2023</v>
      </c>
      <c r="N708" s="1" t="n">
        <v>50.5170329293594</v>
      </c>
      <c r="O708" s="1" t="n">
        <v>-110.15284644316</v>
      </c>
      <c r="Q708" s="1" t="s">
        <v>782</v>
      </c>
      <c r="R708" s="1" t="s">
        <v>254</v>
      </c>
    </row>
    <row r="709" customFormat="false" ht="15" hidden="false" customHeight="false" outlineLevel="0" collapsed="false">
      <c r="A709" s="1" t="s">
        <v>18</v>
      </c>
      <c r="B709" s="1" t="s">
        <v>18</v>
      </c>
      <c r="C709" s="1" t="s">
        <v>780</v>
      </c>
      <c r="D709" s="1" t="n">
        <v>100</v>
      </c>
      <c r="E709" s="1" t="s">
        <v>794</v>
      </c>
      <c r="F709" s="1" t="n">
        <v>13</v>
      </c>
      <c r="G709" s="1" t="str">
        <f aca="false">F709&amp;"/"&amp;20</f>
        <v>13/20</v>
      </c>
      <c r="H709" s="1" t="n">
        <v>5000</v>
      </c>
      <c r="I709" s="1" t="n">
        <v>145</v>
      </c>
      <c r="J709" s="1" t="n">
        <v>95</v>
      </c>
      <c r="K709" s="1" t="s">
        <v>249</v>
      </c>
      <c r="L709" s="1" t="s">
        <v>444</v>
      </c>
      <c r="M709" s="1" t="n">
        <v>2023</v>
      </c>
      <c r="N709" s="1" t="n">
        <v>50.5698454</v>
      </c>
      <c r="O709" s="1" t="n">
        <v>-110.1562889</v>
      </c>
      <c r="Q709" s="1" t="s">
        <v>782</v>
      </c>
      <c r="R709" s="1" t="s">
        <v>751</v>
      </c>
    </row>
    <row r="710" customFormat="false" ht="15" hidden="false" customHeight="false" outlineLevel="0" collapsed="false">
      <c r="A710" s="1" t="s">
        <v>18</v>
      </c>
      <c r="B710" s="1" t="s">
        <v>18</v>
      </c>
      <c r="C710" s="1" t="s">
        <v>780</v>
      </c>
      <c r="D710" s="1" t="n">
        <v>100</v>
      </c>
      <c r="E710" s="1" t="s">
        <v>795</v>
      </c>
      <c r="F710" s="1" t="n">
        <v>14</v>
      </c>
      <c r="G710" s="1" t="str">
        <f aca="false">F710&amp;"/"&amp;20</f>
        <v>14/20</v>
      </c>
      <c r="H710" s="1" t="n">
        <v>5000</v>
      </c>
      <c r="I710" s="1" t="n">
        <v>145</v>
      </c>
      <c r="J710" s="1" t="n">
        <v>95</v>
      </c>
      <c r="K710" s="1" t="s">
        <v>249</v>
      </c>
      <c r="L710" s="1" t="s">
        <v>444</v>
      </c>
      <c r="M710" s="1" t="n">
        <v>2023</v>
      </c>
      <c r="N710" s="1" t="n">
        <v>50.566394</v>
      </c>
      <c r="O710" s="1" t="n">
        <v>-110.1466046</v>
      </c>
      <c r="Q710" s="1" t="s">
        <v>782</v>
      </c>
      <c r="R710" s="1" t="s">
        <v>751</v>
      </c>
    </row>
    <row r="711" customFormat="false" ht="15" hidden="false" customHeight="false" outlineLevel="0" collapsed="false">
      <c r="A711" s="1" t="s">
        <v>18</v>
      </c>
      <c r="B711" s="1" t="s">
        <v>18</v>
      </c>
      <c r="C711" s="1" t="s">
        <v>780</v>
      </c>
      <c r="D711" s="1" t="n">
        <v>100</v>
      </c>
      <c r="E711" s="1" t="s">
        <v>796</v>
      </c>
      <c r="F711" s="1" t="n">
        <v>15</v>
      </c>
      <c r="G711" s="1" t="str">
        <f aca="false">F711&amp;"/"&amp;20</f>
        <v>15/20</v>
      </c>
      <c r="H711" s="1" t="n">
        <v>5000</v>
      </c>
      <c r="I711" s="1" t="n">
        <v>145</v>
      </c>
      <c r="J711" s="1" t="n">
        <v>95</v>
      </c>
      <c r="K711" s="1" t="s">
        <v>249</v>
      </c>
      <c r="L711" s="1" t="s">
        <v>444</v>
      </c>
      <c r="M711" s="1" t="n">
        <v>2023</v>
      </c>
      <c r="N711" s="1" t="n">
        <v>50.5652487</v>
      </c>
      <c r="O711" s="1" t="n">
        <v>-110.1266516</v>
      </c>
      <c r="Q711" s="1" t="s">
        <v>782</v>
      </c>
      <c r="R711" s="1" t="s">
        <v>751</v>
      </c>
    </row>
    <row r="712" customFormat="false" ht="15" hidden="false" customHeight="false" outlineLevel="0" collapsed="false">
      <c r="A712" s="1" t="s">
        <v>18</v>
      </c>
      <c r="B712" s="1" t="s">
        <v>18</v>
      </c>
      <c r="C712" s="1" t="s">
        <v>780</v>
      </c>
      <c r="D712" s="1" t="n">
        <v>100</v>
      </c>
      <c r="E712" s="1" t="s">
        <v>797</v>
      </c>
      <c r="F712" s="1" t="n">
        <v>16</v>
      </c>
      <c r="G712" s="1" t="str">
        <f aca="false">F712&amp;"/"&amp;20</f>
        <v>16/20</v>
      </c>
      <c r="H712" s="1" t="n">
        <v>5000</v>
      </c>
      <c r="I712" s="1" t="n">
        <v>145</v>
      </c>
      <c r="J712" s="1" t="n">
        <v>95</v>
      </c>
      <c r="K712" s="1" t="s">
        <v>249</v>
      </c>
      <c r="L712" s="1" t="s">
        <v>444</v>
      </c>
      <c r="M712" s="1" t="n">
        <v>2023</v>
      </c>
      <c r="N712" s="1" t="n">
        <v>50.5621868</v>
      </c>
      <c r="O712" s="1" t="n">
        <v>-110.1024136</v>
      </c>
      <c r="Q712" s="1" t="s">
        <v>782</v>
      </c>
      <c r="R712" s="1" t="s">
        <v>751</v>
      </c>
    </row>
    <row r="713" customFormat="false" ht="15" hidden="false" customHeight="false" outlineLevel="0" collapsed="false">
      <c r="A713" s="1" t="s">
        <v>18</v>
      </c>
      <c r="B713" s="1" t="s">
        <v>18</v>
      </c>
      <c r="C713" s="1" t="s">
        <v>780</v>
      </c>
      <c r="D713" s="1" t="n">
        <v>100</v>
      </c>
      <c r="E713" s="1" t="s">
        <v>798</v>
      </c>
      <c r="F713" s="1" t="n">
        <v>17</v>
      </c>
      <c r="G713" s="1" t="str">
        <f aca="false">F713&amp;"/"&amp;20</f>
        <v>17/20</v>
      </c>
      <c r="H713" s="1" t="n">
        <v>5000</v>
      </c>
      <c r="I713" s="1" t="n">
        <v>145</v>
      </c>
      <c r="J713" s="1" t="n">
        <v>95</v>
      </c>
      <c r="K713" s="1" t="s">
        <v>249</v>
      </c>
      <c r="L713" s="1" t="s">
        <v>444</v>
      </c>
      <c r="M713" s="1" t="n">
        <v>2023</v>
      </c>
      <c r="N713" s="1" t="n">
        <v>50.5452777</v>
      </c>
      <c r="O713" s="1" t="n">
        <v>-110.129771</v>
      </c>
      <c r="Q713" s="1" t="s">
        <v>782</v>
      </c>
      <c r="R713" s="1" t="s">
        <v>751</v>
      </c>
    </row>
    <row r="714" customFormat="false" ht="15" hidden="false" customHeight="false" outlineLevel="0" collapsed="false">
      <c r="A714" s="1" t="s">
        <v>18</v>
      </c>
      <c r="B714" s="1" t="s">
        <v>18</v>
      </c>
      <c r="C714" s="1" t="s">
        <v>780</v>
      </c>
      <c r="D714" s="1" t="n">
        <v>100</v>
      </c>
      <c r="E714" s="1" t="s">
        <v>799</v>
      </c>
      <c r="F714" s="1" t="n">
        <v>18</v>
      </c>
      <c r="G714" s="1" t="str">
        <f aca="false">F714&amp;"/"&amp;20</f>
        <v>18/20</v>
      </c>
      <c r="H714" s="1" t="n">
        <v>5000</v>
      </c>
      <c r="I714" s="1" t="n">
        <v>145</v>
      </c>
      <c r="J714" s="1" t="n">
        <v>95</v>
      </c>
      <c r="K714" s="1" t="s">
        <v>249</v>
      </c>
      <c r="L714" s="1" t="s">
        <v>444</v>
      </c>
      <c r="M714" s="1" t="n">
        <v>2023</v>
      </c>
      <c r="N714" s="1" t="n">
        <v>50.5401527</v>
      </c>
      <c r="O714" s="1" t="n">
        <v>-110.1381586</v>
      </c>
      <c r="Q714" s="1" t="s">
        <v>782</v>
      </c>
      <c r="R714" s="1" t="s">
        <v>751</v>
      </c>
    </row>
    <row r="715" customFormat="false" ht="15" hidden="false" customHeight="false" outlineLevel="0" collapsed="false">
      <c r="A715" s="1" t="s">
        <v>18</v>
      </c>
      <c r="B715" s="1" t="s">
        <v>18</v>
      </c>
      <c r="C715" s="1" t="s">
        <v>780</v>
      </c>
      <c r="D715" s="1" t="n">
        <v>100</v>
      </c>
      <c r="E715" s="1" t="s">
        <v>800</v>
      </c>
      <c r="F715" s="1" t="n">
        <v>19</v>
      </c>
      <c r="G715" s="1" t="str">
        <f aca="false">F715&amp;"/"&amp;20</f>
        <v>19/20</v>
      </c>
      <c r="H715" s="1" t="n">
        <v>5000</v>
      </c>
      <c r="I715" s="1" t="n">
        <v>145</v>
      </c>
      <c r="J715" s="1" t="n">
        <v>95</v>
      </c>
      <c r="K715" s="1" t="s">
        <v>249</v>
      </c>
      <c r="L715" s="1" t="s">
        <v>444</v>
      </c>
      <c r="M715" s="1" t="n">
        <v>2023</v>
      </c>
      <c r="N715" s="1" t="n">
        <v>50.5326851</v>
      </c>
      <c r="O715" s="1" t="n">
        <v>-110.1472474</v>
      </c>
      <c r="Q715" s="1" t="s">
        <v>782</v>
      </c>
      <c r="R715" s="1" t="s">
        <v>751</v>
      </c>
    </row>
    <row r="716" customFormat="false" ht="15" hidden="false" customHeight="false" outlineLevel="0" collapsed="false">
      <c r="A716" s="1" t="s">
        <v>18</v>
      </c>
      <c r="B716" s="1" t="s">
        <v>18</v>
      </c>
      <c r="C716" s="1" t="s">
        <v>780</v>
      </c>
      <c r="D716" s="1" t="n">
        <v>100</v>
      </c>
      <c r="E716" s="1" t="s">
        <v>801</v>
      </c>
      <c r="F716" s="1" t="n">
        <v>20</v>
      </c>
      <c r="G716" s="1" t="str">
        <f aca="false">F716&amp;"/"&amp;20</f>
        <v>20/20</v>
      </c>
      <c r="H716" s="1" t="n">
        <v>5000</v>
      </c>
      <c r="I716" s="1" t="n">
        <v>145</v>
      </c>
      <c r="J716" s="1" t="n">
        <v>95</v>
      </c>
      <c r="K716" s="1" t="s">
        <v>249</v>
      </c>
      <c r="L716" s="1" t="s">
        <v>444</v>
      </c>
      <c r="M716" s="1" t="n">
        <v>2023</v>
      </c>
      <c r="N716" s="1" t="n">
        <v>50.524691</v>
      </c>
      <c r="O716" s="1" t="n">
        <v>-110.1522103</v>
      </c>
      <c r="Q716" s="1" t="s">
        <v>782</v>
      </c>
      <c r="R716" s="1" t="s">
        <v>751</v>
      </c>
    </row>
    <row r="717" customFormat="false" ht="15" hidden="false" customHeight="false" outlineLevel="0" collapsed="false">
      <c r="A717" s="1" t="s">
        <v>18</v>
      </c>
      <c r="B717" s="1" t="s">
        <v>18</v>
      </c>
      <c r="C717" s="1" t="s">
        <v>802</v>
      </c>
      <c r="D717" s="1" t="n">
        <v>303</v>
      </c>
      <c r="E717" s="1" t="s">
        <v>803</v>
      </c>
      <c r="F717" s="1" t="n">
        <v>1</v>
      </c>
      <c r="G717" s="1" t="str">
        <f aca="false">F717&amp;"/"&amp;55</f>
        <v>1/55</v>
      </c>
      <c r="H717" s="1" t="n">
        <v>5560</v>
      </c>
      <c r="I717" s="1" t="n">
        <v>160</v>
      </c>
      <c r="J717" s="1" t="n">
        <v>114</v>
      </c>
      <c r="K717" s="1" t="s">
        <v>357</v>
      </c>
      <c r="L717" s="1" t="s">
        <v>804</v>
      </c>
      <c r="M717" s="1" t="n">
        <v>2023</v>
      </c>
      <c r="N717" s="1" t="n">
        <v>50.87844</v>
      </c>
      <c r="O717" s="1" t="n">
        <v>-111.062668</v>
      </c>
      <c r="Q717" s="1" t="s">
        <v>805</v>
      </c>
      <c r="R717" s="1" t="s">
        <v>24</v>
      </c>
    </row>
    <row r="718" customFormat="false" ht="15" hidden="false" customHeight="false" outlineLevel="0" collapsed="false">
      <c r="A718" s="1" t="s">
        <v>18</v>
      </c>
      <c r="B718" s="1" t="s">
        <v>18</v>
      </c>
      <c r="C718" s="1" t="s">
        <v>802</v>
      </c>
      <c r="D718" s="1" t="n">
        <v>303</v>
      </c>
      <c r="E718" s="1" t="s">
        <v>806</v>
      </c>
      <c r="F718" s="1" t="n">
        <v>2</v>
      </c>
      <c r="G718" s="1" t="str">
        <f aca="false">F718&amp;"/"&amp;55</f>
        <v>2/55</v>
      </c>
      <c r="H718" s="1" t="n">
        <v>5560</v>
      </c>
      <c r="I718" s="1" t="n">
        <v>160</v>
      </c>
      <c r="J718" s="1" t="n">
        <v>114</v>
      </c>
      <c r="K718" s="1" t="s">
        <v>357</v>
      </c>
      <c r="L718" s="1" t="s">
        <v>804</v>
      </c>
      <c r="M718" s="1" t="n">
        <v>2023</v>
      </c>
      <c r="N718" s="1" t="n">
        <v>50.871481</v>
      </c>
      <c r="O718" s="1" t="n">
        <v>-111.056235</v>
      </c>
      <c r="Q718" s="1" t="s">
        <v>805</v>
      </c>
      <c r="R718" s="1" t="s">
        <v>24</v>
      </c>
    </row>
    <row r="719" customFormat="false" ht="15" hidden="false" customHeight="false" outlineLevel="0" collapsed="false">
      <c r="A719" s="1" t="s">
        <v>18</v>
      </c>
      <c r="B719" s="1" t="s">
        <v>18</v>
      </c>
      <c r="C719" s="1" t="s">
        <v>802</v>
      </c>
      <c r="D719" s="1" t="n">
        <v>303</v>
      </c>
      <c r="E719" s="1" t="s">
        <v>807</v>
      </c>
      <c r="F719" s="1" t="n">
        <v>3</v>
      </c>
      <c r="G719" s="1" t="str">
        <f aca="false">F719&amp;"/"&amp;55</f>
        <v>3/55</v>
      </c>
      <c r="H719" s="1" t="n">
        <v>5560</v>
      </c>
      <c r="I719" s="1" t="n">
        <v>160</v>
      </c>
      <c r="J719" s="1" t="n">
        <v>114</v>
      </c>
      <c r="K719" s="1" t="s">
        <v>357</v>
      </c>
      <c r="L719" s="1" t="s">
        <v>804</v>
      </c>
      <c r="M719" s="1" t="n">
        <v>2023</v>
      </c>
      <c r="N719" s="1" t="n">
        <v>50.865117</v>
      </c>
      <c r="O719" s="1" t="n">
        <v>-111.05289</v>
      </c>
      <c r="Q719" s="1" t="s">
        <v>805</v>
      </c>
      <c r="R719" s="1" t="s">
        <v>24</v>
      </c>
    </row>
    <row r="720" customFormat="false" ht="15" hidden="false" customHeight="false" outlineLevel="0" collapsed="false">
      <c r="A720" s="1" t="s">
        <v>18</v>
      </c>
      <c r="B720" s="1" t="s">
        <v>18</v>
      </c>
      <c r="C720" s="1" t="s">
        <v>802</v>
      </c>
      <c r="D720" s="1" t="n">
        <v>303</v>
      </c>
      <c r="E720" s="1" t="s">
        <v>808</v>
      </c>
      <c r="F720" s="1" t="n">
        <v>4</v>
      </c>
      <c r="G720" s="1" t="str">
        <f aca="false">F720&amp;"/"&amp;55</f>
        <v>4/55</v>
      </c>
      <c r="H720" s="1" t="n">
        <v>5560</v>
      </c>
      <c r="I720" s="1" t="n">
        <v>160</v>
      </c>
      <c r="J720" s="1" t="n">
        <v>114</v>
      </c>
      <c r="K720" s="1" t="s">
        <v>357</v>
      </c>
      <c r="L720" s="1" t="s">
        <v>804</v>
      </c>
      <c r="M720" s="1" t="n">
        <v>2023</v>
      </c>
      <c r="N720" s="1" t="n">
        <v>50.866465</v>
      </c>
      <c r="O720" s="1" t="n">
        <v>-111.069167</v>
      </c>
      <c r="Q720" s="1" t="s">
        <v>805</v>
      </c>
      <c r="R720" s="1" t="s">
        <v>24</v>
      </c>
    </row>
    <row r="721" customFormat="false" ht="15" hidden="false" customHeight="false" outlineLevel="0" collapsed="false">
      <c r="A721" s="1" t="s">
        <v>18</v>
      </c>
      <c r="B721" s="1" t="s">
        <v>18</v>
      </c>
      <c r="C721" s="1" t="s">
        <v>802</v>
      </c>
      <c r="D721" s="1" t="n">
        <v>303</v>
      </c>
      <c r="E721" s="1" t="s">
        <v>809</v>
      </c>
      <c r="F721" s="1" t="n">
        <v>5</v>
      </c>
      <c r="G721" s="1" t="str">
        <f aca="false">F721&amp;"/"&amp;55</f>
        <v>5/55</v>
      </c>
      <c r="H721" s="1" t="n">
        <v>5560</v>
      </c>
      <c r="I721" s="1" t="n">
        <v>160</v>
      </c>
      <c r="J721" s="1" t="n">
        <v>114</v>
      </c>
      <c r="K721" s="1" t="s">
        <v>357</v>
      </c>
      <c r="L721" s="1" t="s">
        <v>804</v>
      </c>
      <c r="M721" s="1" t="n">
        <v>2023</v>
      </c>
      <c r="N721" s="1" t="n">
        <v>50.864664</v>
      </c>
      <c r="O721" s="1" t="n">
        <v>-111.081677</v>
      </c>
      <c r="Q721" s="1" t="s">
        <v>805</v>
      </c>
      <c r="R721" s="1" t="s">
        <v>24</v>
      </c>
    </row>
    <row r="722" customFormat="false" ht="15" hidden="false" customHeight="false" outlineLevel="0" collapsed="false">
      <c r="A722" s="1" t="s">
        <v>18</v>
      </c>
      <c r="B722" s="1" t="s">
        <v>18</v>
      </c>
      <c r="C722" s="1" t="s">
        <v>802</v>
      </c>
      <c r="D722" s="1" t="n">
        <v>303</v>
      </c>
      <c r="E722" s="1" t="s">
        <v>810</v>
      </c>
      <c r="F722" s="1" t="n">
        <v>6</v>
      </c>
      <c r="G722" s="1" t="str">
        <f aca="false">F722&amp;"/"&amp;55</f>
        <v>6/55</v>
      </c>
      <c r="H722" s="1" t="n">
        <v>5560</v>
      </c>
      <c r="I722" s="1" t="n">
        <v>160</v>
      </c>
      <c r="J722" s="1" t="n">
        <v>114</v>
      </c>
      <c r="K722" s="1" t="s">
        <v>357</v>
      </c>
      <c r="L722" s="1" t="s">
        <v>804</v>
      </c>
      <c r="M722" s="1" t="n">
        <v>2023</v>
      </c>
      <c r="N722" s="1" t="n">
        <v>50.86747</v>
      </c>
      <c r="O722" s="1" t="n">
        <v>-111.098032</v>
      </c>
      <c r="Q722" s="1" t="s">
        <v>805</v>
      </c>
      <c r="R722" s="1" t="s">
        <v>24</v>
      </c>
    </row>
    <row r="723" customFormat="false" ht="15" hidden="false" customHeight="false" outlineLevel="0" collapsed="false">
      <c r="A723" s="1" t="s">
        <v>18</v>
      </c>
      <c r="B723" s="1" t="s">
        <v>18</v>
      </c>
      <c r="C723" s="1" t="s">
        <v>802</v>
      </c>
      <c r="D723" s="1" t="n">
        <v>303</v>
      </c>
      <c r="E723" s="1" t="s">
        <v>811</v>
      </c>
      <c r="F723" s="1" t="n">
        <v>7</v>
      </c>
      <c r="G723" s="1" t="str">
        <f aca="false">F723&amp;"/"&amp;55</f>
        <v>7/55</v>
      </c>
      <c r="H723" s="1" t="n">
        <v>5560</v>
      </c>
      <c r="I723" s="1" t="n">
        <v>160</v>
      </c>
      <c r="J723" s="1" t="n">
        <v>114</v>
      </c>
      <c r="K723" s="1" t="s">
        <v>357</v>
      </c>
      <c r="L723" s="1" t="s">
        <v>804</v>
      </c>
      <c r="M723" s="1" t="n">
        <v>2023</v>
      </c>
      <c r="N723" s="1" t="n">
        <v>50.858721</v>
      </c>
      <c r="O723" s="1" t="n">
        <v>-111.101458</v>
      </c>
      <c r="Q723" s="1" t="s">
        <v>805</v>
      </c>
      <c r="R723" s="1" t="s">
        <v>24</v>
      </c>
    </row>
    <row r="724" customFormat="false" ht="15" hidden="false" customHeight="false" outlineLevel="0" collapsed="false">
      <c r="A724" s="1" t="s">
        <v>18</v>
      </c>
      <c r="B724" s="1" t="s">
        <v>18</v>
      </c>
      <c r="C724" s="1" t="s">
        <v>802</v>
      </c>
      <c r="D724" s="1" t="n">
        <v>303</v>
      </c>
      <c r="E724" s="1" t="s">
        <v>812</v>
      </c>
      <c r="F724" s="1" t="n">
        <v>8</v>
      </c>
      <c r="G724" s="1" t="str">
        <f aca="false">F724&amp;"/"&amp;55</f>
        <v>8/55</v>
      </c>
      <c r="H724" s="1" t="n">
        <v>5560</v>
      </c>
      <c r="I724" s="1" t="n">
        <v>160</v>
      </c>
      <c r="J724" s="1" t="n">
        <v>114</v>
      </c>
      <c r="K724" s="1" t="s">
        <v>357</v>
      </c>
      <c r="L724" s="1" t="s">
        <v>804</v>
      </c>
      <c r="M724" s="1" t="n">
        <v>2023</v>
      </c>
      <c r="N724" s="1" t="n">
        <v>50.855772</v>
      </c>
      <c r="O724" s="1" t="n">
        <v>-111.108542</v>
      </c>
      <c r="Q724" s="1" t="s">
        <v>805</v>
      </c>
      <c r="R724" s="1" t="s">
        <v>24</v>
      </c>
    </row>
    <row r="725" customFormat="false" ht="15" hidden="false" customHeight="false" outlineLevel="0" collapsed="false">
      <c r="A725" s="1" t="s">
        <v>18</v>
      </c>
      <c r="B725" s="1" t="s">
        <v>18</v>
      </c>
      <c r="C725" s="1" t="s">
        <v>802</v>
      </c>
      <c r="D725" s="1" t="n">
        <v>303</v>
      </c>
      <c r="E725" s="1" t="s">
        <v>813</v>
      </c>
      <c r="F725" s="1" t="n">
        <v>9</v>
      </c>
      <c r="G725" s="1" t="str">
        <f aca="false">F725&amp;"/"&amp;55</f>
        <v>9/55</v>
      </c>
      <c r="H725" s="1" t="n">
        <v>5560</v>
      </c>
      <c r="I725" s="1" t="n">
        <v>160</v>
      </c>
      <c r="J725" s="1" t="n">
        <v>114</v>
      </c>
      <c r="K725" s="1" t="s">
        <v>357</v>
      </c>
      <c r="L725" s="1" t="s">
        <v>804</v>
      </c>
      <c r="M725" s="1" t="n">
        <v>2023</v>
      </c>
      <c r="N725" s="1" t="n">
        <v>50.854729</v>
      </c>
      <c r="O725" s="1" t="n">
        <v>-111.114416</v>
      </c>
      <c r="Q725" s="1" t="s">
        <v>805</v>
      </c>
      <c r="R725" s="1" t="s">
        <v>24</v>
      </c>
    </row>
    <row r="726" customFormat="false" ht="15" hidden="false" customHeight="false" outlineLevel="0" collapsed="false">
      <c r="A726" s="1" t="s">
        <v>18</v>
      </c>
      <c r="B726" s="1" t="s">
        <v>18</v>
      </c>
      <c r="C726" s="1" t="s">
        <v>802</v>
      </c>
      <c r="D726" s="1" t="n">
        <v>303</v>
      </c>
      <c r="E726" s="1" t="s">
        <v>814</v>
      </c>
      <c r="F726" s="1" t="n">
        <v>10</v>
      </c>
      <c r="G726" s="1" t="str">
        <f aca="false">F726&amp;"/"&amp;55</f>
        <v>10/55</v>
      </c>
      <c r="H726" s="1" t="n">
        <v>5560</v>
      </c>
      <c r="I726" s="1" t="n">
        <v>160</v>
      </c>
      <c r="J726" s="1" t="n">
        <v>114</v>
      </c>
      <c r="K726" s="1" t="s">
        <v>357</v>
      </c>
      <c r="L726" s="1" t="s">
        <v>804</v>
      </c>
      <c r="M726" s="1" t="n">
        <v>2023</v>
      </c>
      <c r="N726" s="1" t="n">
        <v>50.85007</v>
      </c>
      <c r="O726" s="1" t="n">
        <v>-111.106625</v>
      </c>
      <c r="Q726" s="1" t="s">
        <v>805</v>
      </c>
      <c r="R726" s="1" t="s">
        <v>24</v>
      </c>
    </row>
    <row r="727" customFormat="false" ht="15" hidden="false" customHeight="false" outlineLevel="0" collapsed="false">
      <c r="A727" s="1" t="s">
        <v>18</v>
      </c>
      <c r="B727" s="1" t="s">
        <v>18</v>
      </c>
      <c r="C727" s="1" t="s">
        <v>802</v>
      </c>
      <c r="D727" s="1" t="n">
        <v>303</v>
      </c>
      <c r="E727" s="1" t="s">
        <v>815</v>
      </c>
      <c r="F727" s="1" t="n">
        <v>11</v>
      </c>
      <c r="G727" s="1" t="str">
        <f aca="false">F727&amp;"/"&amp;55</f>
        <v>11/55</v>
      </c>
      <c r="H727" s="1" t="n">
        <v>5560</v>
      </c>
      <c r="I727" s="1" t="n">
        <v>160</v>
      </c>
      <c r="J727" s="1" t="n">
        <v>114</v>
      </c>
      <c r="K727" s="1" t="s">
        <v>357</v>
      </c>
      <c r="L727" s="1" t="s">
        <v>804</v>
      </c>
      <c r="M727" s="1" t="n">
        <v>2023</v>
      </c>
      <c r="N727" s="1" t="n">
        <v>50.844195</v>
      </c>
      <c r="O727" s="1" t="n">
        <v>-111.073506</v>
      </c>
      <c r="Q727" s="1" t="s">
        <v>805</v>
      </c>
      <c r="R727" s="1" t="s">
        <v>24</v>
      </c>
    </row>
    <row r="728" customFormat="false" ht="15" hidden="false" customHeight="false" outlineLevel="0" collapsed="false">
      <c r="A728" s="1" t="s">
        <v>18</v>
      </c>
      <c r="B728" s="1" t="s">
        <v>18</v>
      </c>
      <c r="C728" s="1" t="s">
        <v>802</v>
      </c>
      <c r="D728" s="1" t="n">
        <v>303</v>
      </c>
      <c r="E728" s="1" t="s">
        <v>816</v>
      </c>
      <c r="F728" s="1" t="n">
        <v>12</v>
      </c>
      <c r="G728" s="1" t="str">
        <f aca="false">F728&amp;"/"&amp;55</f>
        <v>12/55</v>
      </c>
      <c r="H728" s="1" t="n">
        <v>5560</v>
      </c>
      <c r="I728" s="1" t="n">
        <v>160</v>
      </c>
      <c r="J728" s="1" t="n">
        <v>114</v>
      </c>
      <c r="K728" s="1" t="s">
        <v>357</v>
      </c>
      <c r="L728" s="1" t="s">
        <v>804</v>
      </c>
      <c r="M728" s="1" t="n">
        <v>2023</v>
      </c>
      <c r="N728" s="1" t="n">
        <v>50.809959</v>
      </c>
      <c r="O728" s="1" t="n">
        <v>-111.047866</v>
      </c>
      <c r="Q728" s="1" t="s">
        <v>805</v>
      </c>
      <c r="R728" s="1" t="s">
        <v>24</v>
      </c>
    </row>
    <row r="729" customFormat="false" ht="15" hidden="false" customHeight="false" outlineLevel="0" collapsed="false">
      <c r="A729" s="1" t="s">
        <v>18</v>
      </c>
      <c r="B729" s="1" t="s">
        <v>18</v>
      </c>
      <c r="C729" s="1" t="s">
        <v>802</v>
      </c>
      <c r="D729" s="1" t="n">
        <v>303</v>
      </c>
      <c r="E729" s="1" t="s">
        <v>817</v>
      </c>
      <c r="F729" s="1" t="n">
        <v>13</v>
      </c>
      <c r="G729" s="1" t="str">
        <f aca="false">F729&amp;"/"&amp;55</f>
        <v>13/55</v>
      </c>
      <c r="H729" s="1" t="n">
        <v>5560</v>
      </c>
      <c r="I729" s="1" t="n">
        <v>160</v>
      </c>
      <c r="J729" s="1" t="n">
        <v>114</v>
      </c>
      <c r="K729" s="1" t="s">
        <v>357</v>
      </c>
      <c r="L729" s="1" t="s">
        <v>804</v>
      </c>
      <c r="M729" s="1" t="n">
        <v>2023</v>
      </c>
      <c r="N729" s="1" t="n">
        <v>50.806357</v>
      </c>
      <c r="O729" s="1" t="n">
        <v>-111.048286</v>
      </c>
      <c r="Q729" s="1" t="s">
        <v>805</v>
      </c>
      <c r="R729" s="1" t="s">
        <v>24</v>
      </c>
    </row>
    <row r="730" customFormat="false" ht="15" hidden="false" customHeight="false" outlineLevel="0" collapsed="false">
      <c r="A730" s="1" t="s">
        <v>18</v>
      </c>
      <c r="B730" s="1" t="s">
        <v>18</v>
      </c>
      <c r="C730" s="1" t="s">
        <v>802</v>
      </c>
      <c r="D730" s="1" t="n">
        <v>303</v>
      </c>
      <c r="E730" s="1" t="s">
        <v>818</v>
      </c>
      <c r="F730" s="1" t="n">
        <v>14</v>
      </c>
      <c r="G730" s="1" t="str">
        <f aca="false">F730&amp;"/"&amp;55</f>
        <v>14/55</v>
      </c>
      <c r="H730" s="1" t="n">
        <v>5560</v>
      </c>
      <c r="I730" s="1" t="n">
        <v>160</v>
      </c>
      <c r="J730" s="1" t="n">
        <v>114</v>
      </c>
      <c r="K730" s="1" t="s">
        <v>357</v>
      </c>
      <c r="L730" s="1" t="s">
        <v>804</v>
      </c>
      <c r="M730" s="1" t="n">
        <v>2023</v>
      </c>
      <c r="N730" s="1" t="n">
        <v>50.807833</v>
      </c>
      <c r="O730" s="1" t="n">
        <v>-111.022892</v>
      </c>
      <c r="Q730" s="1" t="s">
        <v>805</v>
      </c>
      <c r="R730" s="1" t="s">
        <v>24</v>
      </c>
    </row>
    <row r="731" customFormat="false" ht="15" hidden="false" customHeight="false" outlineLevel="0" collapsed="false">
      <c r="A731" s="1" t="s">
        <v>18</v>
      </c>
      <c r="B731" s="1" t="s">
        <v>18</v>
      </c>
      <c r="C731" s="1" t="s">
        <v>802</v>
      </c>
      <c r="D731" s="1" t="n">
        <v>303</v>
      </c>
      <c r="E731" s="1" t="s">
        <v>819</v>
      </c>
      <c r="F731" s="1" t="n">
        <v>15</v>
      </c>
      <c r="G731" s="1" t="str">
        <f aca="false">F731&amp;"/"&amp;55</f>
        <v>15/55</v>
      </c>
      <c r="H731" s="1" t="n">
        <v>5560</v>
      </c>
      <c r="I731" s="1" t="n">
        <v>160</v>
      </c>
      <c r="J731" s="1" t="n">
        <v>114</v>
      </c>
      <c r="K731" s="1" t="s">
        <v>357</v>
      </c>
      <c r="L731" s="1" t="s">
        <v>804</v>
      </c>
      <c r="M731" s="1" t="n">
        <v>2023</v>
      </c>
      <c r="N731" s="1" t="n">
        <v>50.803436</v>
      </c>
      <c r="O731" s="1" t="n">
        <v>-111.018457</v>
      </c>
      <c r="Q731" s="1" t="s">
        <v>805</v>
      </c>
      <c r="R731" s="1" t="s">
        <v>24</v>
      </c>
    </row>
    <row r="732" customFormat="false" ht="15" hidden="false" customHeight="false" outlineLevel="0" collapsed="false">
      <c r="A732" s="1" t="s">
        <v>18</v>
      </c>
      <c r="B732" s="1" t="s">
        <v>18</v>
      </c>
      <c r="C732" s="1" t="s">
        <v>802</v>
      </c>
      <c r="D732" s="1" t="n">
        <v>303</v>
      </c>
      <c r="E732" s="1" t="s">
        <v>820</v>
      </c>
      <c r="F732" s="1" t="n">
        <v>16</v>
      </c>
      <c r="G732" s="1" t="str">
        <f aca="false">F732&amp;"/"&amp;55</f>
        <v>16/55</v>
      </c>
      <c r="H732" s="1" t="n">
        <v>5560</v>
      </c>
      <c r="I732" s="1" t="n">
        <v>160</v>
      </c>
      <c r="J732" s="1" t="n">
        <v>114</v>
      </c>
      <c r="K732" s="1" t="s">
        <v>357</v>
      </c>
      <c r="L732" s="1" t="s">
        <v>804</v>
      </c>
      <c r="M732" s="1" t="n">
        <v>2023</v>
      </c>
      <c r="N732" s="1" t="n">
        <v>50.7918</v>
      </c>
      <c r="O732" s="1" t="n">
        <v>-111.016727</v>
      </c>
      <c r="Q732" s="1" t="s">
        <v>805</v>
      </c>
      <c r="R732" s="1" t="s">
        <v>24</v>
      </c>
    </row>
    <row r="733" customFormat="false" ht="15" hidden="false" customHeight="false" outlineLevel="0" collapsed="false">
      <c r="A733" s="1" t="s">
        <v>18</v>
      </c>
      <c r="B733" s="1" t="s">
        <v>18</v>
      </c>
      <c r="C733" s="1" t="s">
        <v>802</v>
      </c>
      <c r="D733" s="1" t="n">
        <v>303</v>
      </c>
      <c r="E733" s="1" t="s">
        <v>821</v>
      </c>
      <c r="F733" s="1" t="n">
        <v>17</v>
      </c>
      <c r="G733" s="1" t="str">
        <f aca="false">F733&amp;"/"&amp;55</f>
        <v>17/55</v>
      </c>
      <c r="H733" s="1" t="n">
        <v>5560</v>
      </c>
      <c r="I733" s="1" t="n">
        <v>160</v>
      </c>
      <c r="J733" s="1" t="n">
        <v>114</v>
      </c>
      <c r="K733" s="1" t="s">
        <v>357</v>
      </c>
      <c r="L733" s="1" t="s">
        <v>804</v>
      </c>
      <c r="M733" s="1" t="n">
        <v>2023</v>
      </c>
      <c r="N733" s="1" t="n">
        <v>50.786835</v>
      </c>
      <c r="O733" s="1" t="n">
        <v>-111.015923</v>
      </c>
      <c r="Q733" s="1" t="s">
        <v>805</v>
      </c>
      <c r="R733" s="1" t="s">
        <v>24</v>
      </c>
    </row>
    <row r="734" customFormat="false" ht="15" hidden="false" customHeight="false" outlineLevel="0" collapsed="false">
      <c r="A734" s="1" t="s">
        <v>18</v>
      </c>
      <c r="B734" s="1" t="s">
        <v>18</v>
      </c>
      <c r="C734" s="1" t="s">
        <v>802</v>
      </c>
      <c r="D734" s="1" t="n">
        <v>303</v>
      </c>
      <c r="E734" s="1" t="s">
        <v>822</v>
      </c>
      <c r="F734" s="1" t="n">
        <v>18</v>
      </c>
      <c r="G734" s="1" t="str">
        <f aca="false">F734&amp;"/"&amp;55</f>
        <v>18/55</v>
      </c>
      <c r="H734" s="1" t="n">
        <v>5560</v>
      </c>
      <c r="I734" s="1" t="n">
        <v>160</v>
      </c>
      <c r="J734" s="1" t="n">
        <v>114</v>
      </c>
      <c r="K734" s="1" t="s">
        <v>357</v>
      </c>
      <c r="L734" s="1" t="s">
        <v>804</v>
      </c>
      <c r="M734" s="1" t="n">
        <v>2023</v>
      </c>
      <c r="N734" s="1" t="n">
        <v>50.773</v>
      </c>
      <c r="O734" s="1" t="n">
        <v>-111.071013</v>
      </c>
      <c r="Q734" s="1" t="s">
        <v>805</v>
      </c>
      <c r="R734" s="1" t="s">
        <v>24</v>
      </c>
    </row>
    <row r="735" customFormat="false" ht="15" hidden="false" customHeight="false" outlineLevel="0" collapsed="false">
      <c r="A735" s="1" t="s">
        <v>18</v>
      </c>
      <c r="B735" s="1" t="s">
        <v>18</v>
      </c>
      <c r="C735" s="1" t="s">
        <v>802</v>
      </c>
      <c r="D735" s="1" t="n">
        <v>303</v>
      </c>
      <c r="E735" s="1" t="s">
        <v>823</v>
      </c>
      <c r="F735" s="1" t="n">
        <v>19</v>
      </c>
      <c r="G735" s="1" t="str">
        <f aca="false">F735&amp;"/"&amp;55</f>
        <v>19/55</v>
      </c>
      <c r="H735" s="1" t="n">
        <v>5560</v>
      </c>
      <c r="I735" s="1" t="n">
        <v>160</v>
      </c>
      <c r="J735" s="1" t="n">
        <v>114</v>
      </c>
      <c r="K735" s="1" t="s">
        <v>357</v>
      </c>
      <c r="L735" s="1" t="s">
        <v>804</v>
      </c>
      <c r="M735" s="1" t="n">
        <v>2023</v>
      </c>
      <c r="N735" s="1" t="n">
        <v>50.771736</v>
      </c>
      <c r="O735" s="1" t="n">
        <v>-111.082991</v>
      </c>
      <c r="Q735" s="1" t="s">
        <v>805</v>
      </c>
      <c r="R735" s="1" t="s">
        <v>24</v>
      </c>
    </row>
    <row r="736" customFormat="false" ht="15" hidden="false" customHeight="false" outlineLevel="0" collapsed="false">
      <c r="A736" s="1" t="s">
        <v>18</v>
      </c>
      <c r="B736" s="1" t="s">
        <v>18</v>
      </c>
      <c r="C736" s="1" t="s">
        <v>802</v>
      </c>
      <c r="D736" s="1" t="n">
        <v>303</v>
      </c>
      <c r="E736" s="1" t="s">
        <v>824</v>
      </c>
      <c r="F736" s="1" t="n">
        <v>20</v>
      </c>
      <c r="G736" s="1" t="str">
        <f aca="false">F736&amp;"/"&amp;55</f>
        <v>20/55</v>
      </c>
      <c r="H736" s="1" t="n">
        <v>5560</v>
      </c>
      <c r="I736" s="1" t="n">
        <v>160</v>
      </c>
      <c r="J736" s="1" t="n">
        <v>114</v>
      </c>
      <c r="K736" s="1" t="s">
        <v>357</v>
      </c>
      <c r="L736" s="1" t="s">
        <v>804</v>
      </c>
      <c r="M736" s="1" t="n">
        <v>2023</v>
      </c>
      <c r="N736" s="1" t="n">
        <v>50.75968</v>
      </c>
      <c r="O736" s="1" t="n">
        <v>-111.041547</v>
      </c>
      <c r="Q736" s="1" t="s">
        <v>805</v>
      </c>
      <c r="R736" s="1" t="s">
        <v>24</v>
      </c>
    </row>
    <row r="737" customFormat="false" ht="15" hidden="false" customHeight="false" outlineLevel="0" collapsed="false">
      <c r="A737" s="1" t="s">
        <v>18</v>
      </c>
      <c r="B737" s="1" t="s">
        <v>18</v>
      </c>
      <c r="C737" s="1" t="s">
        <v>802</v>
      </c>
      <c r="D737" s="1" t="n">
        <v>303</v>
      </c>
      <c r="E737" s="1" t="s">
        <v>825</v>
      </c>
      <c r="F737" s="1" t="n">
        <v>21</v>
      </c>
      <c r="G737" s="1" t="str">
        <f aca="false">F737&amp;"/"&amp;55</f>
        <v>21/55</v>
      </c>
      <c r="H737" s="1" t="n">
        <v>5560</v>
      </c>
      <c r="I737" s="1" t="n">
        <v>160</v>
      </c>
      <c r="J737" s="1" t="n">
        <v>114</v>
      </c>
      <c r="K737" s="1" t="s">
        <v>357</v>
      </c>
      <c r="L737" s="1" t="s">
        <v>804</v>
      </c>
      <c r="M737" s="1" t="n">
        <v>2023</v>
      </c>
      <c r="N737" s="1" t="n">
        <v>50.757547</v>
      </c>
      <c r="O737" s="1" t="n">
        <v>-111.036845</v>
      </c>
      <c r="Q737" s="1" t="s">
        <v>805</v>
      </c>
      <c r="R737" s="1" t="s">
        <v>24</v>
      </c>
    </row>
    <row r="738" customFormat="false" ht="15" hidden="false" customHeight="false" outlineLevel="0" collapsed="false">
      <c r="A738" s="1" t="s">
        <v>18</v>
      </c>
      <c r="B738" s="1" t="s">
        <v>18</v>
      </c>
      <c r="C738" s="1" t="s">
        <v>802</v>
      </c>
      <c r="D738" s="1" t="n">
        <v>303</v>
      </c>
      <c r="E738" s="1" t="s">
        <v>826</v>
      </c>
      <c r="F738" s="1" t="n">
        <v>22</v>
      </c>
      <c r="G738" s="1" t="str">
        <f aca="false">F738&amp;"/"&amp;55</f>
        <v>22/55</v>
      </c>
      <c r="H738" s="1" t="n">
        <v>5560</v>
      </c>
      <c r="I738" s="1" t="n">
        <v>160</v>
      </c>
      <c r="J738" s="1" t="n">
        <v>114</v>
      </c>
      <c r="K738" s="1" t="s">
        <v>357</v>
      </c>
      <c r="L738" s="1" t="s">
        <v>804</v>
      </c>
      <c r="M738" s="1" t="n">
        <v>2023</v>
      </c>
      <c r="N738" s="1" t="n">
        <v>50.76035</v>
      </c>
      <c r="O738" s="1" t="n">
        <v>-111.023202</v>
      </c>
      <c r="Q738" s="1" t="s">
        <v>805</v>
      </c>
      <c r="R738" s="1" t="s">
        <v>24</v>
      </c>
    </row>
    <row r="739" customFormat="false" ht="15" hidden="false" customHeight="false" outlineLevel="0" collapsed="false">
      <c r="A739" s="1" t="s">
        <v>18</v>
      </c>
      <c r="B739" s="1" t="s">
        <v>18</v>
      </c>
      <c r="C739" s="1" t="s">
        <v>802</v>
      </c>
      <c r="D739" s="1" t="n">
        <v>303</v>
      </c>
      <c r="E739" s="1" t="s">
        <v>827</v>
      </c>
      <c r="F739" s="1" t="n">
        <v>23</v>
      </c>
      <c r="G739" s="1" t="str">
        <f aca="false">F739&amp;"/"&amp;55</f>
        <v>23/55</v>
      </c>
      <c r="H739" s="1" t="n">
        <v>5490</v>
      </c>
      <c r="I739" s="1" t="n">
        <v>160</v>
      </c>
      <c r="J739" s="1" t="n">
        <v>114</v>
      </c>
      <c r="K739" s="1" t="s">
        <v>357</v>
      </c>
      <c r="L739" s="1" t="s">
        <v>804</v>
      </c>
      <c r="M739" s="1" t="n">
        <v>2023</v>
      </c>
      <c r="N739" s="1" t="n">
        <v>50.872147</v>
      </c>
      <c r="O739" s="1" t="n">
        <v>-111.025949</v>
      </c>
      <c r="P739" s="1" t="s">
        <v>828</v>
      </c>
      <c r="Q739" s="1" t="s">
        <v>805</v>
      </c>
      <c r="R739" s="1" t="s">
        <v>24</v>
      </c>
    </row>
    <row r="740" customFormat="false" ht="15" hidden="false" customHeight="false" outlineLevel="0" collapsed="false">
      <c r="A740" s="1" t="s">
        <v>18</v>
      </c>
      <c r="B740" s="1" t="s">
        <v>18</v>
      </c>
      <c r="C740" s="1" t="s">
        <v>802</v>
      </c>
      <c r="D740" s="1" t="n">
        <v>303</v>
      </c>
      <c r="E740" s="1" t="s">
        <v>829</v>
      </c>
      <c r="F740" s="1" t="n">
        <v>24</v>
      </c>
      <c r="G740" s="1" t="str">
        <f aca="false">F740&amp;"/"&amp;55</f>
        <v>24/55</v>
      </c>
      <c r="H740" s="1" t="n">
        <v>5490</v>
      </c>
      <c r="I740" s="1" t="n">
        <v>160</v>
      </c>
      <c r="J740" s="1" t="n">
        <v>114</v>
      </c>
      <c r="K740" s="1" t="s">
        <v>357</v>
      </c>
      <c r="L740" s="1" t="s">
        <v>804</v>
      </c>
      <c r="M740" s="1" t="n">
        <v>2023</v>
      </c>
      <c r="N740" s="1" t="n">
        <v>50.866483</v>
      </c>
      <c r="O740" s="1" t="n">
        <v>-111.022919</v>
      </c>
      <c r="P740" s="1" t="s">
        <v>828</v>
      </c>
      <c r="Q740" s="1" t="s">
        <v>805</v>
      </c>
      <c r="R740" s="1" t="s">
        <v>24</v>
      </c>
    </row>
    <row r="741" customFormat="false" ht="15" hidden="false" customHeight="false" outlineLevel="0" collapsed="false">
      <c r="A741" s="1" t="s">
        <v>18</v>
      </c>
      <c r="B741" s="1" t="s">
        <v>18</v>
      </c>
      <c r="C741" s="1" t="s">
        <v>802</v>
      </c>
      <c r="D741" s="1" t="n">
        <v>303</v>
      </c>
      <c r="E741" s="1" t="s">
        <v>830</v>
      </c>
      <c r="F741" s="1" t="n">
        <v>25</v>
      </c>
      <c r="G741" s="1" t="str">
        <f aca="false">F741&amp;"/"&amp;55</f>
        <v>25/55</v>
      </c>
      <c r="H741" s="1" t="n">
        <v>5490</v>
      </c>
      <c r="I741" s="1" t="n">
        <v>160</v>
      </c>
      <c r="J741" s="1" t="n">
        <v>114</v>
      </c>
      <c r="K741" s="1" t="s">
        <v>357</v>
      </c>
      <c r="L741" s="1" t="s">
        <v>804</v>
      </c>
      <c r="M741" s="1" t="n">
        <v>2023</v>
      </c>
      <c r="N741" s="1" t="n">
        <v>50.86552</v>
      </c>
      <c r="O741" s="1" t="n">
        <v>-111.00514</v>
      </c>
      <c r="P741" s="1" t="s">
        <v>828</v>
      </c>
      <c r="Q741" s="1" t="s">
        <v>805</v>
      </c>
      <c r="R741" s="1" t="s">
        <v>24</v>
      </c>
    </row>
    <row r="742" customFormat="false" ht="15" hidden="false" customHeight="false" outlineLevel="0" collapsed="false">
      <c r="A742" s="1" t="s">
        <v>18</v>
      </c>
      <c r="B742" s="1" t="s">
        <v>18</v>
      </c>
      <c r="C742" s="1" t="s">
        <v>802</v>
      </c>
      <c r="D742" s="1" t="n">
        <v>303</v>
      </c>
      <c r="E742" s="1" t="s">
        <v>831</v>
      </c>
      <c r="F742" s="1" t="n">
        <v>26</v>
      </c>
      <c r="G742" s="1" t="str">
        <f aca="false">F742&amp;"/"&amp;55</f>
        <v>26/55</v>
      </c>
      <c r="H742" s="1" t="n">
        <v>5490</v>
      </c>
      <c r="I742" s="1" t="n">
        <v>160</v>
      </c>
      <c r="J742" s="1" t="n">
        <v>114</v>
      </c>
      <c r="K742" s="1" t="s">
        <v>357</v>
      </c>
      <c r="L742" s="1" t="s">
        <v>804</v>
      </c>
      <c r="M742" s="1" t="n">
        <v>2023</v>
      </c>
      <c r="N742" s="1" t="n">
        <v>50.855108</v>
      </c>
      <c r="O742" s="1" t="n">
        <v>-111.023861</v>
      </c>
      <c r="P742" s="1" t="s">
        <v>828</v>
      </c>
      <c r="Q742" s="1" t="s">
        <v>805</v>
      </c>
      <c r="R742" s="1" t="s">
        <v>24</v>
      </c>
    </row>
    <row r="743" customFormat="false" ht="15" hidden="false" customHeight="false" outlineLevel="0" collapsed="false">
      <c r="A743" s="1" t="s">
        <v>18</v>
      </c>
      <c r="B743" s="1" t="s">
        <v>18</v>
      </c>
      <c r="C743" s="1" t="s">
        <v>802</v>
      </c>
      <c r="D743" s="1" t="n">
        <v>303</v>
      </c>
      <c r="E743" s="1" t="s">
        <v>832</v>
      </c>
      <c r="F743" s="1" t="n">
        <v>27</v>
      </c>
      <c r="G743" s="1" t="str">
        <f aca="false">F743&amp;"/"&amp;55</f>
        <v>27/55</v>
      </c>
      <c r="H743" s="1" t="n">
        <v>5490</v>
      </c>
      <c r="I743" s="1" t="n">
        <v>160</v>
      </c>
      <c r="J743" s="1" t="n">
        <v>114</v>
      </c>
      <c r="K743" s="1" t="s">
        <v>357</v>
      </c>
      <c r="L743" s="1" t="s">
        <v>804</v>
      </c>
      <c r="M743" s="1" t="n">
        <v>2023</v>
      </c>
      <c r="N743" s="1" t="n">
        <v>50.848152</v>
      </c>
      <c r="O743" s="1" t="n">
        <v>-111.025268</v>
      </c>
      <c r="P743" s="1" t="s">
        <v>828</v>
      </c>
      <c r="Q743" s="1" t="s">
        <v>805</v>
      </c>
      <c r="R743" s="1" t="s">
        <v>24</v>
      </c>
    </row>
    <row r="744" customFormat="false" ht="15" hidden="false" customHeight="false" outlineLevel="0" collapsed="false">
      <c r="A744" s="1" t="s">
        <v>18</v>
      </c>
      <c r="B744" s="1" t="s">
        <v>18</v>
      </c>
      <c r="C744" s="1" t="s">
        <v>802</v>
      </c>
      <c r="D744" s="1" t="n">
        <v>303</v>
      </c>
      <c r="E744" s="1" t="s">
        <v>833</v>
      </c>
      <c r="F744" s="1" t="n">
        <v>28</v>
      </c>
      <c r="G744" s="1" t="str">
        <f aca="false">F744&amp;"/"&amp;55</f>
        <v>28/55</v>
      </c>
      <c r="H744" s="1" t="n">
        <v>5490</v>
      </c>
      <c r="I744" s="1" t="n">
        <v>160</v>
      </c>
      <c r="J744" s="1" t="n">
        <v>114</v>
      </c>
      <c r="K744" s="1" t="s">
        <v>357</v>
      </c>
      <c r="L744" s="1" t="s">
        <v>804</v>
      </c>
      <c r="M744" s="1" t="n">
        <v>2023</v>
      </c>
      <c r="N744" s="1" t="n">
        <v>50.838438</v>
      </c>
      <c r="O744" s="1" t="n">
        <v>-111.022165</v>
      </c>
      <c r="P744" s="1" t="s">
        <v>828</v>
      </c>
      <c r="Q744" s="1" t="s">
        <v>805</v>
      </c>
      <c r="R744" s="1" t="s">
        <v>24</v>
      </c>
    </row>
    <row r="745" customFormat="false" ht="15" hidden="false" customHeight="false" outlineLevel="0" collapsed="false">
      <c r="A745" s="1" t="s">
        <v>18</v>
      </c>
      <c r="B745" s="1" t="s">
        <v>18</v>
      </c>
      <c r="C745" s="1" t="s">
        <v>802</v>
      </c>
      <c r="D745" s="1" t="n">
        <v>303</v>
      </c>
      <c r="E745" s="1" t="s">
        <v>834</v>
      </c>
      <c r="F745" s="1" t="n">
        <v>29</v>
      </c>
      <c r="G745" s="1" t="str">
        <f aca="false">F745&amp;"/"&amp;55</f>
        <v>29/55</v>
      </c>
      <c r="H745" s="1" t="n">
        <v>5490</v>
      </c>
      <c r="I745" s="1" t="n">
        <v>160</v>
      </c>
      <c r="J745" s="1" t="n">
        <v>114</v>
      </c>
      <c r="K745" s="1" t="s">
        <v>357</v>
      </c>
      <c r="L745" s="1" t="s">
        <v>804</v>
      </c>
      <c r="M745" s="1" t="n">
        <v>2023</v>
      </c>
      <c r="N745" s="1" t="n">
        <v>50.835507</v>
      </c>
      <c r="O745" s="1" t="n">
        <v>-111.02861</v>
      </c>
      <c r="P745" s="1" t="s">
        <v>828</v>
      </c>
      <c r="Q745" s="1" t="s">
        <v>805</v>
      </c>
      <c r="R745" s="1" t="s">
        <v>24</v>
      </c>
    </row>
    <row r="746" customFormat="false" ht="15" hidden="false" customHeight="false" outlineLevel="0" collapsed="false">
      <c r="A746" s="1" t="s">
        <v>18</v>
      </c>
      <c r="B746" s="1" t="s">
        <v>18</v>
      </c>
      <c r="C746" s="1" t="s">
        <v>802</v>
      </c>
      <c r="D746" s="1" t="n">
        <v>303</v>
      </c>
      <c r="E746" s="1" t="s">
        <v>835</v>
      </c>
      <c r="F746" s="1" t="n">
        <v>30</v>
      </c>
      <c r="G746" s="1" t="str">
        <f aca="false">F746&amp;"/"&amp;55</f>
        <v>30/55</v>
      </c>
      <c r="H746" s="1" t="n">
        <v>5490</v>
      </c>
      <c r="I746" s="1" t="n">
        <v>160</v>
      </c>
      <c r="J746" s="1" t="n">
        <v>114</v>
      </c>
      <c r="K746" s="1" t="s">
        <v>357</v>
      </c>
      <c r="L746" s="1" t="s">
        <v>804</v>
      </c>
      <c r="M746" s="1" t="n">
        <v>2023</v>
      </c>
      <c r="N746" s="1" t="n">
        <v>50.829907</v>
      </c>
      <c r="O746" s="1" t="n">
        <v>-111.023356</v>
      </c>
      <c r="P746" s="1" t="s">
        <v>828</v>
      </c>
      <c r="Q746" s="1" t="s">
        <v>805</v>
      </c>
      <c r="R746" s="1" t="s">
        <v>24</v>
      </c>
    </row>
    <row r="747" customFormat="false" ht="15" hidden="false" customHeight="false" outlineLevel="0" collapsed="false">
      <c r="A747" s="1" t="s">
        <v>18</v>
      </c>
      <c r="B747" s="1" t="s">
        <v>18</v>
      </c>
      <c r="C747" s="1" t="s">
        <v>802</v>
      </c>
      <c r="D747" s="1" t="n">
        <v>303</v>
      </c>
      <c r="E747" s="1" t="s">
        <v>836</v>
      </c>
      <c r="F747" s="1" t="n">
        <v>31</v>
      </c>
      <c r="G747" s="1" t="str">
        <f aca="false">F747&amp;"/"&amp;55</f>
        <v>31/55</v>
      </c>
      <c r="H747" s="1" t="n">
        <v>5490</v>
      </c>
      <c r="I747" s="1" t="n">
        <v>160</v>
      </c>
      <c r="J747" s="1" t="n">
        <v>114</v>
      </c>
      <c r="K747" s="1" t="s">
        <v>357</v>
      </c>
      <c r="L747" s="1" t="s">
        <v>804</v>
      </c>
      <c r="M747" s="1" t="n">
        <v>2023</v>
      </c>
      <c r="N747" s="1" t="n">
        <v>50.840763</v>
      </c>
      <c r="O747" s="1" t="n">
        <v>-111.038006</v>
      </c>
      <c r="P747" s="1" t="s">
        <v>828</v>
      </c>
      <c r="Q747" s="1" t="s">
        <v>805</v>
      </c>
      <c r="R747" s="1" t="s">
        <v>24</v>
      </c>
    </row>
    <row r="748" customFormat="false" ht="15" hidden="false" customHeight="false" outlineLevel="0" collapsed="false">
      <c r="A748" s="1" t="s">
        <v>18</v>
      </c>
      <c r="B748" s="1" t="s">
        <v>18</v>
      </c>
      <c r="C748" s="1" t="s">
        <v>802</v>
      </c>
      <c r="D748" s="1" t="n">
        <v>303</v>
      </c>
      <c r="E748" s="1" t="s">
        <v>837</v>
      </c>
      <c r="F748" s="1" t="n">
        <v>32</v>
      </c>
      <c r="G748" s="1" t="str">
        <f aca="false">F748&amp;"/"&amp;55</f>
        <v>32/55</v>
      </c>
      <c r="H748" s="1" t="n">
        <v>5490</v>
      </c>
      <c r="I748" s="1" t="n">
        <v>160</v>
      </c>
      <c r="J748" s="1" t="n">
        <v>114</v>
      </c>
      <c r="K748" s="1" t="s">
        <v>357</v>
      </c>
      <c r="L748" s="1" t="s">
        <v>804</v>
      </c>
      <c r="M748" s="1" t="n">
        <v>2023</v>
      </c>
      <c r="N748" s="1" t="n">
        <v>50.844487</v>
      </c>
      <c r="O748" s="1" t="n">
        <v>-111.051119</v>
      </c>
      <c r="P748" s="1" t="s">
        <v>828</v>
      </c>
      <c r="Q748" s="1" t="s">
        <v>805</v>
      </c>
      <c r="R748" s="1" t="s">
        <v>24</v>
      </c>
    </row>
    <row r="749" customFormat="false" ht="15" hidden="false" customHeight="false" outlineLevel="0" collapsed="false">
      <c r="A749" s="1" t="s">
        <v>18</v>
      </c>
      <c r="B749" s="1" t="s">
        <v>18</v>
      </c>
      <c r="C749" s="1" t="s">
        <v>802</v>
      </c>
      <c r="D749" s="1" t="n">
        <v>303</v>
      </c>
      <c r="E749" s="1" t="s">
        <v>838</v>
      </c>
      <c r="F749" s="1" t="n">
        <v>33</v>
      </c>
      <c r="G749" s="1" t="str">
        <f aca="false">F749&amp;"/"&amp;55</f>
        <v>33/55</v>
      </c>
      <c r="H749" s="1" t="n">
        <v>5490</v>
      </c>
      <c r="I749" s="1" t="n">
        <v>160</v>
      </c>
      <c r="J749" s="1" t="n">
        <v>114</v>
      </c>
      <c r="K749" s="1" t="s">
        <v>357</v>
      </c>
      <c r="L749" s="1" t="s">
        <v>804</v>
      </c>
      <c r="M749" s="1" t="n">
        <v>2023</v>
      </c>
      <c r="N749" s="1" t="n">
        <v>50.853205</v>
      </c>
      <c r="O749" s="1" t="n">
        <v>-111.047636</v>
      </c>
      <c r="P749" s="1" t="s">
        <v>828</v>
      </c>
      <c r="Q749" s="1" t="s">
        <v>805</v>
      </c>
      <c r="R749" s="1" t="s">
        <v>24</v>
      </c>
    </row>
    <row r="750" customFormat="false" ht="15" hidden="false" customHeight="false" outlineLevel="0" collapsed="false">
      <c r="A750" s="1" t="s">
        <v>18</v>
      </c>
      <c r="B750" s="1" t="s">
        <v>18</v>
      </c>
      <c r="C750" s="1" t="s">
        <v>802</v>
      </c>
      <c r="D750" s="1" t="n">
        <v>303</v>
      </c>
      <c r="E750" s="1" t="s">
        <v>839</v>
      </c>
      <c r="F750" s="1" t="n">
        <v>34</v>
      </c>
      <c r="G750" s="1" t="str">
        <f aca="false">F750&amp;"/"&amp;55</f>
        <v>34/55</v>
      </c>
      <c r="H750" s="1" t="n">
        <v>5490</v>
      </c>
      <c r="I750" s="1" t="n">
        <v>160</v>
      </c>
      <c r="J750" s="1" t="n">
        <v>114</v>
      </c>
      <c r="K750" s="1" t="s">
        <v>357</v>
      </c>
      <c r="L750" s="1" t="s">
        <v>804</v>
      </c>
      <c r="M750" s="1" t="n">
        <v>2023</v>
      </c>
      <c r="N750" s="1" t="n">
        <v>50.855439</v>
      </c>
      <c r="O750" s="1" t="n">
        <v>-111.036591</v>
      </c>
      <c r="P750" s="1" t="s">
        <v>828</v>
      </c>
      <c r="Q750" s="1" t="s">
        <v>805</v>
      </c>
      <c r="R750" s="1" t="s">
        <v>24</v>
      </c>
    </row>
    <row r="751" customFormat="false" ht="15" hidden="false" customHeight="false" outlineLevel="0" collapsed="false">
      <c r="A751" s="1" t="s">
        <v>18</v>
      </c>
      <c r="B751" s="1" t="s">
        <v>18</v>
      </c>
      <c r="C751" s="1" t="s">
        <v>802</v>
      </c>
      <c r="D751" s="1" t="n">
        <v>303</v>
      </c>
      <c r="E751" s="1" t="s">
        <v>840</v>
      </c>
      <c r="F751" s="1" t="n">
        <v>35</v>
      </c>
      <c r="G751" s="1" t="str">
        <f aca="false">F751&amp;"/"&amp;55</f>
        <v>35/55</v>
      </c>
      <c r="H751" s="1" t="n">
        <v>5490</v>
      </c>
      <c r="I751" s="1" t="n">
        <v>160</v>
      </c>
      <c r="J751" s="1" t="n">
        <v>114</v>
      </c>
      <c r="K751" s="1" t="s">
        <v>357</v>
      </c>
      <c r="L751" s="1" t="s">
        <v>804</v>
      </c>
      <c r="M751" s="1" t="n">
        <v>2023</v>
      </c>
      <c r="N751" s="1" t="n">
        <v>50.860232</v>
      </c>
      <c r="O751" s="1" t="n">
        <v>-111.031997</v>
      </c>
      <c r="P751" s="1" t="s">
        <v>828</v>
      </c>
      <c r="Q751" s="1" t="s">
        <v>805</v>
      </c>
      <c r="R751" s="1" t="s">
        <v>24</v>
      </c>
    </row>
    <row r="752" customFormat="false" ht="15" hidden="false" customHeight="false" outlineLevel="0" collapsed="false">
      <c r="A752" s="1" t="s">
        <v>18</v>
      </c>
      <c r="B752" s="1" t="s">
        <v>18</v>
      </c>
      <c r="C752" s="1" t="s">
        <v>802</v>
      </c>
      <c r="D752" s="1" t="n">
        <v>303</v>
      </c>
      <c r="E752" s="1" t="s">
        <v>841</v>
      </c>
      <c r="F752" s="1" t="n">
        <v>36</v>
      </c>
      <c r="G752" s="1" t="str">
        <f aca="false">F752&amp;"/"&amp;55</f>
        <v>36/55</v>
      </c>
      <c r="H752" s="1" t="n">
        <v>5460</v>
      </c>
      <c r="I752" s="1" t="n">
        <v>160</v>
      </c>
      <c r="J752" s="1" t="n">
        <v>114</v>
      </c>
      <c r="K752" s="1" t="s">
        <v>357</v>
      </c>
      <c r="L752" s="1" t="s">
        <v>804</v>
      </c>
      <c r="M752" s="1" t="n">
        <v>2023</v>
      </c>
      <c r="N752" s="1" t="n">
        <v>50.8442648</v>
      </c>
      <c r="O752" s="1" t="n">
        <v>-111.1096284</v>
      </c>
      <c r="P752" s="1" t="s">
        <v>842</v>
      </c>
      <c r="Q752" s="1" t="s">
        <v>805</v>
      </c>
      <c r="R752" s="1" t="s">
        <v>24</v>
      </c>
    </row>
    <row r="753" customFormat="false" ht="15" hidden="false" customHeight="false" outlineLevel="0" collapsed="false">
      <c r="A753" s="1" t="s">
        <v>18</v>
      </c>
      <c r="B753" s="1" t="s">
        <v>18</v>
      </c>
      <c r="C753" s="1" t="s">
        <v>802</v>
      </c>
      <c r="D753" s="1" t="n">
        <v>303</v>
      </c>
      <c r="E753" s="1" t="s">
        <v>843</v>
      </c>
      <c r="F753" s="1" t="n">
        <v>37</v>
      </c>
      <c r="G753" s="1" t="str">
        <f aca="false">F753&amp;"/"&amp;55</f>
        <v>37/55</v>
      </c>
      <c r="H753" s="1" t="n">
        <v>5460</v>
      </c>
      <c r="I753" s="1" t="n">
        <v>160</v>
      </c>
      <c r="J753" s="1" t="n">
        <v>114</v>
      </c>
      <c r="K753" s="1" t="s">
        <v>357</v>
      </c>
      <c r="L753" s="1" t="s">
        <v>804</v>
      </c>
      <c r="M753" s="1" t="n">
        <v>2023</v>
      </c>
      <c r="N753" s="1" t="n">
        <v>50.8370143</v>
      </c>
      <c r="O753" s="1" t="n">
        <v>-111.0925738</v>
      </c>
      <c r="P753" s="1" t="s">
        <v>842</v>
      </c>
      <c r="Q753" s="1" t="s">
        <v>805</v>
      </c>
      <c r="R753" s="1" t="s">
        <v>24</v>
      </c>
    </row>
    <row r="754" customFormat="false" ht="15" hidden="false" customHeight="false" outlineLevel="0" collapsed="false">
      <c r="A754" s="1" t="s">
        <v>18</v>
      </c>
      <c r="B754" s="1" t="s">
        <v>18</v>
      </c>
      <c r="C754" s="1" t="s">
        <v>802</v>
      </c>
      <c r="D754" s="1" t="n">
        <v>303</v>
      </c>
      <c r="E754" s="1" t="s">
        <v>844</v>
      </c>
      <c r="F754" s="1" t="n">
        <v>38</v>
      </c>
      <c r="G754" s="1" t="str">
        <f aca="false">F754&amp;"/"&amp;55</f>
        <v>38/55</v>
      </c>
      <c r="H754" s="1" t="n">
        <v>5460</v>
      </c>
      <c r="I754" s="1" t="n">
        <v>160</v>
      </c>
      <c r="J754" s="1" t="n">
        <v>114</v>
      </c>
      <c r="K754" s="1" t="s">
        <v>357</v>
      </c>
      <c r="L754" s="1" t="s">
        <v>804</v>
      </c>
      <c r="M754" s="1" t="n">
        <v>2023</v>
      </c>
      <c r="N754" s="1" t="n">
        <v>50.8358464</v>
      </c>
      <c r="O754" s="1" t="n">
        <v>-111.0533537</v>
      </c>
      <c r="P754" s="1" t="s">
        <v>842</v>
      </c>
      <c r="Q754" s="1" t="s">
        <v>805</v>
      </c>
      <c r="R754" s="1" t="s">
        <v>24</v>
      </c>
    </row>
    <row r="755" customFormat="false" ht="15" hidden="false" customHeight="false" outlineLevel="0" collapsed="false">
      <c r="A755" s="1" t="s">
        <v>18</v>
      </c>
      <c r="B755" s="1" t="s">
        <v>18</v>
      </c>
      <c r="C755" s="1" t="s">
        <v>802</v>
      </c>
      <c r="D755" s="1" t="n">
        <v>303</v>
      </c>
      <c r="E755" s="1" t="s">
        <v>845</v>
      </c>
      <c r="F755" s="1" t="n">
        <v>39</v>
      </c>
      <c r="G755" s="1" t="str">
        <f aca="false">F755&amp;"/"&amp;55</f>
        <v>39/55</v>
      </c>
      <c r="H755" s="1" t="n">
        <v>5460</v>
      </c>
      <c r="I755" s="1" t="n">
        <v>160</v>
      </c>
      <c r="J755" s="1" t="n">
        <v>114</v>
      </c>
      <c r="K755" s="1" t="s">
        <v>357</v>
      </c>
      <c r="L755" s="1" t="s">
        <v>804</v>
      </c>
      <c r="M755" s="1" t="n">
        <v>2023</v>
      </c>
      <c r="N755" s="1" t="n">
        <v>50.8304117</v>
      </c>
      <c r="O755" s="1" t="n">
        <v>-111.1185373</v>
      </c>
      <c r="P755" s="1" t="s">
        <v>842</v>
      </c>
      <c r="Q755" s="1" t="s">
        <v>805</v>
      </c>
      <c r="R755" s="1" t="s">
        <v>24</v>
      </c>
    </row>
    <row r="756" customFormat="false" ht="15" hidden="false" customHeight="false" outlineLevel="0" collapsed="false">
      <c r="A756" s="1" t="s">
        <v>18</v>
      </c>
      <c r="B756" s="1" t="s">
        <v>18</v>
      </c>
      <c r="C756" s="1" t="s">
        <v>802</v>
      </c>
      <c r="D756" s="1" t="n">
        <v>303</v>
      </c>
      <c r="E756" s="1" t="s">
        <v>846</v>
      </c>
      <c r="F756" s="1" t="n">
        <v>40</v>
      </c>
      <c r="G756" s="1" t="str">
        <f aca="false">F756&amp;"/"&amp;55</f>
        <v>40/55</v>
      </c>
      <c r="H756" s="1" t="n">
        <v>5460</v>
      </c>
      <c r="I756" s="1" t="n">
        <v>160</v>
      </c>
      <c r="J756" s="1" t="n">
        <v>114</v>
      </c>
      <c r="K756" s="1" t="s">
        <v>357</v>
      </c>
      <c r="L756" s="1" t="s">
        <v>804</v>
      </c>
      <c r="M756" s="1" t="n">
        <v>2023</v>
      </c>
      <c r="N756" s="1" t="n">
        <v>50.8272419</v>
      </c>
      <c r="O756" s="1" t="n">
        <v>-111.1042882</v>
      </c>
      <c r="P756" s="1" t="s">
        <v>842</v>
      </c>
      <c r="Q756" s="1" t="s">
        <v>805</v>
      </c>
      <c r="R756" s="1" t="s">
        <v>24</v>
      </c>
    </row>
    <row r="757" customFormat="false" ht="15" hidden="false" customHeight="false" outlineLevel="0" collapsed="false">
      <c r="A757" s="1" t="s">
        <v>18</v>
      </c>
      <c r="B757" s="1" t="s">
        <v>18</v>
      </c>
      <c r="C757" s="1" t="s">
        <v>802</v>
      </c>
      <c r="D757" s="1" t="n">
        <v>303</v>
      </c>
      <c r="E757" s="1" t="s">
        <v>847</v>
      </c>
      <c r="F757" s="1" t="n">
        <v>41</v>
      </c>
      <c r="G757" s="1" t="str">
        <f aca="false">F757&amp;"/"&amp;55</f>
        <v>41/55</v>
      </c>
      <c r="H757" s="1" t="n">
        <v>5460</v>
      </c>
      <c r="I757" s="1" t="n">
        <v>160</v>
      </c>
      <c r="J757" s="1" t="n">
        <v>114</v>
      </c>
      <c r="K757" s="1" t="s">
        <v>357</v>
      </c>
      <c r="L757" s="1" t="s">
        <v>804</v>
      </c>
      <c r="M757" s="1" t="n">
        <v>2023</v>
      </c>
      <c r="N757" s="1" t="n">
        <v>50.8266966</v>
      </c>
      <c r="O757" s="1" t="n">
        <v>-111.0634369</v>
      </c>
      <c r="P757" s="1" t="s">
        <v>842</v>
      </c>
      <c r="Q757" s="1" t="s">
        <v>805</v>
      </c>
      <c r="R757" s="1" t="s">
        <v>24</v>
      </c>
    </row>
    <row r="758" customFormat="false" ht="15" hidden="false" customHeight="false" outlineLevel="0" collapsed="false">
      <c r="A758" s="1" t="s">
        <v>18</v>
      </c>
      <c r="B758" s="1" t="s">
        <v>18</v>
      </c>
      <c r="C758" s="1" t="s">
        <v>802</v>
      </c>
      <c r="D758" s="1" t="n">
        <v>303</v>
      </c>
      <c r="E758" s="1" t="s">
        <v>848</v>
      </c>
      <c r="F758" s="1" t="n">
        <v>42</v>
      </c>
      <c r="G758" s="1" t="str">
        <f aca="false">F758&amp;"/"&amp;55</f>
        <v>42/55</v>
      </c>
      <c r="H758" s="1" t="n">
        <v>5460</v>
      </c>
      <c r="I758" s="1" t="n">
        <v>160</v>
      </c>
      <c r="J758" s="1" t="n">
        <v>114</v>
      </c>
      <c r="K758" s="1" t="s">
        <v>357</v>
      </c>
      <c r="L758" s="1" t="s">
        <v>804</v>
      </c>
      <c r="M758" s="1" t="n">
        <v>2023</v>
      </c>
      <c r="N758" s="1" t="n">
        <v>50.8219254</v>
      </c>
      <c r="O758" s="1" t="n">
        <v>-111.0475483</v>
      </c>
      <c r="P758" s="1" t="s">
        <v>842</v>
      </c>
      <c r="Q758" s="1" t="s">
        <v>805</v>
      </c>
      <c r="R758" s="1" t="s">
        <v>24</v>
      </c>
    </row>
    <row r="759" customFormat="false" ht="15" hidden="false" customHeight="false" outlineLevel="0" collapsed="false">
      <c r="A759" s="1" t="s">
        <v>18</v>
      </c>
      <c r="B759" s="1" t="s">
        <v>18</v>
      </c>
      <c r="C759" s="1" t="s">
        <v>802</v>
      </c>
      <c r="D759" s="1" t="n">
        <v>303</v>
      </c>
      <c r="E759" s="1" t="s">
        <v>849</v>
      </c>
      <c r="F759" s="1" t="n">
        <v>43</v>
      </c>
      <c r="G759" s="1" t="str">
        <f aca="false">F759&amp;"/"&amp;55</f>
        <v>43/55</v>
      </c>
      <c r="H759" s="1" t="n">
        <v>5460</v>
      </c>
      <c r="I759" s="1" t="n">
        <v>160</v>
      </c>
      <c r="J759" s="1" t="n">
        <v>114</v>
      </c>
      <c r="K759" s="1" t="s">
        <v>357</v>
      </c>
      <c r="L759" s="1" t="s">
        <v>804</v>
      </c>
      <c r="M759" s="1" t="n">
        <v>2023</v>
      </c>
      <c r="N759" s="1" t="n">
        <v>50.8164429</v>
      </c>
      <c r="O759" s="1" t="n">
        <v>-111.0364051</v>
      </c>
      <c r="P759" s="1" t="s">
        <v>842</v>
      </c>
      <c r="Q759" s="1" t="s">
        <v>805</v>
      </c>
      <c r="R759" s="1" t="s">
        <v>24</v>
      </c>
    </row>
    <row r="760" customFormat="false" ht="15" hidden="false" customHeight="false" outlineLevel="0" collapsed="false">
      <c r="A760" s="1" t="s">
        <v>18</v>
      </c>
      <c r="B760" s="1" t="s">
        <v>18</v>
      </c>
      <c r="C760" s="1" t="s">
        <v>802</v>
      </c>
      <c r="D760" s="1" t="n">
        <v>303</v>
      </c>
      <c r="E760" s="1" t="s">
        <v>850</v>
      </c>
      <c r="F760" s="1" t="n">
        <v>44</v>
      </c>
      <c r="G760" s="1" t="str">
        <f aca="false">F760&amp;"/"&amp;55</f>
        <v>44/55</v>
      </c>
      <c r="H760" s="1" t="n">
        <v>5460</v>
      </c>
      <c r="I760" s="1" t="n">
        <v>160</v>
      </c>
      <c r="J760" s="1" t="n">
        <v>114</v>
      </c>
      <c r="K760" s="1" t="s">
        <v>357</v>
      </c>
      <c r="L760" s="1" t="s">
        <v>804</v>
      </c>
      <c r="M760" s="1" t="n">
        <v>2023</v>
      </c>
      <c r="N760" s="1" t="n">
        <v>50.8102437</v>
      </c>
      <c r="O760" s="1" t="n">
        <v>-111.0285429</v>
      </c>
      <c r="P760" s="1" t="s">
        <v>842</v>
      </c>
      <c r="Q760" s="1" t="s">
        <v>805</v>
      </c>
      <c r="R760" s="1" t="s">
        <v>24</v>
      </c>
    </row>
    <row r="761" customFormat="false" ht="15" hidden="false" customHeight="false" outlineLevel="0" collapsed="false">
      <c r="A761" s="1" t="s">
        <v>18</v>
      </c>
      <c r="B761" s="1" t="s">
        <v>18</v>
      </c>
      <c r="C761" s="1" t="s">
        <v>802</v>
      </c>
      <c r="D761" s="1" t="n">
        <v>303</v>
      </c>
      <c r="E761" s="1" t="s">
        <v>851</v>
      </c>
      <c r="F761" s="1" t="n">
        <v>45</v>
      </c>
      <c r="G761" s="1" t="str">
        <f aca="false">F761&amp;"/"&amp;55</f>
        <v>45/55</v>
      </c>
      <c r="H761" s="1" t="n">
        <v>5460</v>
      </c>
      <c r="I761" s="1" t="n">
        <v>160</v>
      </c>
      <c r="J761" s="1" t="n">
        <v>114</v>
      </c>
      <c r="K761" s="1" t="s">
        <v>357</v>
      </c>
      <c r="L761" s="1" t="s">
        <v>804</v>
      </c>
      <c r="M761" s="1" t="n">
        <v>2023</v>
      </c>
      <c r="N761" s="1" t="n">
        <v>50.806283</v>
      </c>
      <c r="O761" s="1" t="n">
        <v>-111.0358736</v>
      </c>
      <c r="P761" s="1" t="s">
        <v>842</v>
      </c>
      <c r="Q761" s="1" t="s">
        <v>805</v>
      </c>
      <c r="R761" s="1" t="s">
        <v>24</v>
      </c>
    </row>
    <row r="762" customFormat="false" ht="15" hidden="false" customHeight="false" outlineLevel="0" collapsed="false">
      <c r="A762" s="1" t="s">
        <v>18</v>
      </c>
      <c r="B762" s="1" t="s">
        <v>18</v>
      </c>
      <c r="C762" s="1" t="s">
        <v>802</v>
      </c>
      <c r="D762" s="1" t="n">
        <v>303</v>
      </c>
      <c r="E762" s="1" t="s">
        <v>852</v>
      </c>
      <c r="F762" s="1" t="n">
        <v>46</v>
      </c>
      <c r="G762" s="1" t="str">
        <f aca="false">F762&amp;"/"&amp;55</f>
        <v>46/55</v>
      </c>
      <c r="H762" s="1" t="n">
        <v>5460</v>
      </c>
      <c r="I762" s="1" t="n">
        <v>160</v>
      </c>
      <c r="J762" s="1" t="n">
        <v>114</v>
      </c>
      <c r="K762" s="1" t="s">
        <v>357</v>
      </c>
      <c r="L762" s="1" t="s">
        <v>804</v>
      </c>
      <c r="M762" s="1" t="n">
        <v>2023</v>
      </c>
      <c r="N762" s="1" t="n">
        <v>50.8408573168885</v>
      </c>
      <c r="O762" s="1" t="n">
        <v>-111.118053486924</v>
      </c>
      <c r="P762" s="1" t="s">
        <v>842</v>
      </c>
      <c r="Q762" s="1" t="s">
        <v>805</v>
      </c>
      <c r="R762" s="1" t="s">
        <v>254</v>
      </c>
    </row>
    <row r="763" customFormat="false" ht="15" hidden="false" customHeight="false" outlineLevel="0" collapsed="false">
      <c r="A763" s="1" t="s">
        <v>18</v>
      </c>
      <c r="B763" s="1" t="s">
        <v>18</v>
      </c>
      <c r="C763" s="1" t="s">
        <v>802</v>
      </c>
      <c r="D763" s="1" t="n">
        <v>303</v>
      </c>
      <c r="E763" s="1" t="s">
        <v>853</v>
      </c>
      <c r="F763" s="1" t="n">
        <v>47</v>
      </c>
      <c r="G763" s="1" t="str">
        <f aca="false">F763&amp;"/"&amp;55</f>
        <v>47/55</v>
      </c>
      <c r="H763" s="1" t="n">
        <v>5460</v>
      </c>
      <c r="I763" s="1" t="n">
        <v>160</v>
      </c>
      <c r="J763" s="1" t="n">
        <v>114</v>
      </c>
      <c r="K763" s="1" t="s">
        <v>357</v>
      </c>
      <c r="L763" s="1" t="s">
        <v>804</v>
      </c>
      <c r="M763" s="1" t="n">
        <v>2023</v>
      </c>
      <c r="N763" s="1" t="n">
        <v>50.8353557968976</v>
      </c>
      <c r="O763" s="1" t="n">
        <v>-111.107496331445</v>
      </c>
      <c r="P763" s="1" t="s">
        <v>842</v>
      </c>
      <c r="Q763" s="1" t="s">
        <v>805</v>
      </c>
      <c r="R763" s="1" t="s">
        <v>254</v>
      </c>
    </row>
    <row r="764" customFormat="false" ht="15" hidden="false" customHeight="false" outlineLevel="0" collapsed="false">
      <c r="A764" s="1" t="s">
        <v>18</v>
      </c>
      <c r="B764" s="1" t="s">
        <v>18</v>
      </c>
      <c r="C764" s="1" t="s">
        <v>802</v>
      </c>
      <c r="D764" s="1" t="n">
        <v>303</v>
      </c>
      <c r="E764" s="1" t="s">
        <v>854</v>
      </c>
      <c r="F764" s="1" t="n">
        <v>48</v>
      </c>
      <c r="G764" s="1" t="str">
        <f aca="false">F764&amp;"/"&amp;55</f>
        <v>48/55</v>
      </c>
      <c r="H764" s="1" t="n">
        <v>5460</v>
      </c>
      <c r="I764" s="1" t="n">
        <v>160</v>
      </c>
      <c r="J764" s="1" t="n">
        <v>114</v>
      </c>
      <c r="K764" s="1" t="s">
        <v>357</v>
      </c>
      <c r="L764" s="1" t="s">
        <v>804</v>
      </c>
      <c r="M764" s="1" t="n">
        <v>2023</v>
      </c>
      <c r="N764" s="1" t="n">
        <v>50.7643985604057</v>
      </c>
      <c r="O764" s="1" t="n">
        <v>-111.106690286698</v>
      </c>
      <c r="P764" s="1" t="s">
        <v>842</v>
      </c>
      <c r="Q764" s="1" t="s">
        <v>805</v>
      </c>
      <c r="R764" s="1" t="s">
        <v>254</v>
      </c>
    </row>
    <row r="765" customFormat="false" ht="15" hidden="false" customHeight="false" outlineLevel="0" collapsed="false">
      <c r="A765" s="1" t="s">
        <v>18</v>
      </c>
      <c r="B765" s="1" t="s">
        <v>18</v>
      </c>
      <c r="C765" s="1" t="s">
        <v>802</v>
      </c>
      <c r="D765" s="1" t="n">
        <v>303</v>
      </c>
      <c r="E765" s="1" t="s">
        <v>855</v>
      </c>
      <c r="F765" s="1" t="n">
        <v>49</v>
      </c>
      <c r="G765" s="1" t="str">
        <f aca="false">F765&amp;"/"&amp;55</f>
        <v>49/55</v>
      </c>
      <c r="H765" s="1" t="n">
        <v>5460</v>
      </c>
      <c r="I765" s="1" t="n">
        <v>160</v>
      </c>
      <c r="J765" s="1" t="n">
        <v>114</v>
      </c>
      <c r="K765" s="1" t="s">
        <v>357</v>
      </c>
      <c r="L765" s="1" t="s">
        <v>804</v>
      </c>
      <c r="M765" s="1" t="n">
        <v>2023</v>
      </c>
      <c r="N765" s="1" t="n">
        <v>50.7641919276636</v>
      </c>
      <c r="O765" s="1" t="n">
        <v>-111.115876875183</v>
      </c>
      <c r="P765" s="1" t="s">
        <v>842</v>
      </c>
      <c r="Q765" s="1" t="s">
        <v>805</v>
      </c>
      <c r="R765" s="1" t="s">
        <v>254</v>
      </c>
    </row>
    <row r="766" customFormat="false" ht="15" hidden="false" customHeight="false" outlineLevel="0" collapsed="false">
      <c r="A766" s="1" t="s">
        <v>18</v>
      </c>
      <c r="B766" s="1" t="s">
        <v>18</v>
      </c>
      <c r="C766" s="1" t="s">
        <v>802</v>
      </c>
      <c r="D766" s="1" t="n">
        <v>303</v>
      </c>
      <c r="E766" s="1" t="s">
        <v>856</v>
      </c>
      <c r="F766" s="1" t="n">
        <v>50</v>
      </c>
      <c r="G766" s="1" t="str">
        <f aca="false">F766&amp;"/"&amp;55</f>
        <v>50/55</v>
      </c>
      <c r="H766" s="1" t="n">
        <v>5460</v>
      </c>
      <c r="I766" s="1" t="n">
        <v>160</v>
      </c>
      <c r="J766" s="1" t="n">
        <v>114</v>
      </c>
      <c r="K766" s="1" t="s">
        <v>357</v>
      </c>
      <c r="L766" s="1" t="s">
        <v>804</v>
      </c>
      <c r="M766" s="1" t="n">
        <v>2023</v>
      </c>
      <c r="N766" s="1" t="n">
        <v>50.8329602209394</v>
      </c>
      <c r="O766" s="1" t="n">
        <v>-111.077720454327</v>
      </c>
      <c r="P766" s="1" t="s">
        <v>842</v>
      </c>
      <c r="Q766" s="1" t="s">
        <v>805</v>
      </c>
      <c r="R766" s="1" t="s">
        <v>24</v>
      </c>
    </row>
    <row r="767" customFormat="false" ht="15" hidden="false" customHeight="false" outlineLevel="0" collapsed="false">
      <c r="A767" s="1" t="s">
        <v>18</v>
      </c>
      <c r="B767" s="1" t="s">
        <v>18</v>
      </c>
      <c r="C767" s="1" t="s">
        <v>802</v>
      </c>
      <c r="D767" s="1" t="n">
        <v>303</v>
      </c>
      <c r="E767" s="1" t="s">
        <v>857</v>
      </c>
      <c r="F767" s="1" t="n">
        <v>51</v>
      </c>
      <c r="G767" s="1" t="str">
        <f aca="false">F767&amp;"/"&amp;55</f>
        <v>51/55</v>
      </c>
      <c r="H767" s="1" t="n">
        <v>5460</v>
      </c>
      <c r="I767" s="1" t="n">
        <v>160</v>
      </c>
      <c r="J767" s="1" t="n">
        <v>114</v>
      </c>
      <c r="K767" s="1" t="s">
        <v>357</v>
      </c>
      <c r="L767" s="1" t="s">
        <v>804</v>
      </c>
      <c r="M767" s="1" t="n">
        <v>2023</v>
      </c>
      <c r="N767" s="1" t="n">
        <v>50.758122367653</v>
      </c>
      <c r="O767" s="1" t="n">
        <v>-111.114603823146</v>
      </c>
      <c r="P767" s="1" t="s">
        <v>842</v>
      </c>
      <c r="Q767" s="1" t="s">
        <v>805</v>
      </c>
      <c r="R767" s="1" t="s">
        <v>254</v>
      </c>
    </row>
    <row r="768" customFormat="false" ht="15" hidden="false" customHeight="false" outlineLevel="0" collapsed="false">
      <c r="A768" s="1" t="s">
        <v>18</v>
      </c>
      <c r="B768" s="1" t="s">
        <v>18</v>
      </c>
      <c r="C768" s="1" t="s">
        <v>802</v>
      </c>
      <c r="D768" s="1" t="n">
        <v>303</v>
      </c>
      <c r="E768" s="1" t="s">
        <v>858</v>
      </c>
      <c r="F768" s="1" t="n">
        <v>52</v>
      </c>
      <c r="G768" s="1" t="str">
        <f aca="false">F768&amp;"/"&amp;55</f>
        <v>52/55</v>
      </c>
      <c r="H768" s="1" t="n">
        <v>5460</v>
      </c>
      <c r="I768" s="1" t="n">
        <v>160</v>
      </c>
      <c r="J768" s="1" t="n">
        <v>114</v>
      </c>
      <c r="K768" s="1" t="s">
        <v>357</v>
      </c>
      <c r="L768" s="1" t="s">
        <v>804</v>
      </c>
      <c r="M768" s="1" t="n">
        <v>2023</v>
      </c>
      <c r="N768" s="1" t="n">
        <v>50.7561692866468</v>
      </c>
      <c r="O768" s="1" t="n">
        <v>-111.10498768101</v>
      </c>
      <c r="P768" s="1" t="s">
        <v>842</v>
      </c>
      <c r="Q768" s="1" t="s">
        <v>805</v>
      </c>
      <c r="R768" s="1" t="s">
        <v>254</v>
      </c>
    </row>
    <row r="769" customFormat="false" ht="15" hidden="false" customHeight="false" outlineLevel="0" collapsed="false">
      <c r="A769" s="1" t="s">
        <v>18</v>
      </c>
      <c r="B769" s="1" t="s">
        <v>18</v>
      </c>
      <c r="C769" s="1" t="s">
        <v>802</v>
      </c>
      <c r="D769" s="1" t="n">
        <v>303</v>
      </c>
      <c r="E769" s="1" t="s">
        <v>859</v>
      </c>
      <c r="F769" s="1" t="n">
        <v>53</v>
      </c>
      <c r="G769" s="1" t="str">
        <f aca="false">F769&amp;"/"&amp;55</f>
        <v>53/55</v>
      </c>
      <c r="H769" s="1" t="n">
        <v>5460</v>
      </c>
      <c r="I769" s="1" t="n">
        <v>160</v>
      </c>
      <c r="J769" s="1" t="n">
        <v>114</v>
      </c>
      <c r="K769" s="1" t="s">
        <v>357</v>
      </c>
      <c r="L769" s="1" t="s">
        <v>804</v>
      </c>
      <c r="M769" s="1" t="n">
        <v>2023</v>
      </c>
      <c r="N769" s="1" t="n">
        <v>50.7556277</v>
      </c>
      <c r="O769" s="1" t="n">
        <v>-111.0922573</v>
      </c>
      <c r="P769" s="1" t="s">
        <v>842</v>
      </c>
      <c r="Q769" s="1" t="s">
        <v>805</v>
      </c>
      <c r="R769" s="1" t="s">
        <v>24</v>
      </c>
    </row>
    <row r="770" customFormat="false" ht="15" hidden="false" customHeight="false" outlineLevel="0" collapsed="false">
      <c r="A770" s="1" t="s">
        <v>18</v>
      </c>
      <c r="B770" s="1" t="s">
        <v>18</v>
      </c>
      <c r="C770" s="1" t="s">
        <v>802</v>
      </c>
      <c r="D770" s="1" t="n">
        <v>303</v>
      </c>
      <c r="E770" s="1" t="s">
        <v>860</v>
      </c>
      <c r="F770" s="1" t="n">
        <v>54</v>
      </c>
      <c r="G770" s="1" t="str">
        <f aca="false">F770&amp;"/"&amp;55</f>
        <v>54/55</v>
      </c>
      <c r="H770" s="1" t="n">
        <v>5460</v>
      </c>
      <c r="I770" s="1" t="n">
        <v>160</v>
      </c>
      <c r="J770" s="1" t="n">
        <v>114</v>
      </c>
      <c r="K770" s="1" t="s">
        <v>357</v>
      </c>
      <c r="L770" s="1" t="s">
        <v>804</v>
      </c>
      <c r="M770" s="1" t="n">
        <v>2023</v>
      </c>
      <c r="N770" s="1" t="n">
        <v>50.7532312547648</v>
      </c>
      <c r="O770" s="1" t="n">
        <v>-111.117851319438</v>
      </c>
      <c r="P770" s="1" t="s">
        <v>842</v>
      </c>
      <c r="Q770" s="1" t="s">
        <v>805</v>
      </c>
      <c r="R770" s="1" t="s">
        <v>254</v>
      </c>
    </row>
    <row r="771" customFormat="false" ht="15" hidden="false" customHeight="false" outlineLevel="0" collapsed="false">
      <c r="A771" s="1" t="s">
        <v>18</v>
      </c>
      <c r="B771" s="1" t="s">
        <v>18</v>
      </c>
      <c r="C771" s="1" t="s">
        <v>802</v>
      </c>
      <c r="D771" s="1" t="n">
        <v>303</v>
      </c>
      <c r="E771" s="1" t="s">
        <v>861</v>
      </c>
      <c r="F771" s="1" t="n">
        <v>55</v>
      </c>
      <c r="G771" s="1" t="str">
        <f aca="false">F771&amp;"/"&amp;55</f>
        <v>55/55</v>
      </c>
      <c r="H771" s="1" t="n">
        <v>5460</v>
      </c>
      <c r="I771" s="1" t="n">
        <v>160</v>
      </c>
      <c r="J771" s="1" t="n">
        <v>114</v>
      </c>
      <c r="K771" s="1" t="s">
        <v>357</v>
      </c>
      <c r="L771" s="1" t="s">
        <v>804</v>
      </c>
      <c r="M771" s="1" t="n">
        <v>2023</v>
      </c>
      <c r="N771" s="1" t="n">
        <v>50.8371162</v>
      </c>
      <c r="O771" s="1" t="n">
        <v>-111.0640957</v>
      </c>
      <c r="P771" s="1" t="s">
        <v>842</v>
      </c>
      <c r="Q771" s="1" t="s">
        <v>805</v>
      </c>
      <c r="R771" s="1" t="s">
        <v>24</v>
      </c>
    </row>
    <row r="772" customFormat="false" ht="15" hidden="false" customHeight="false" outlineLevel="0" collapsed="false">
      <c r="A772" s="1" t="s">
        <v>18</v>
      </c>
      <c r="B772" s="1" t="s">
        <v>18</v>
      </c>
      <c r="C772" s="1" t="s">
        <v>862</v>
      </c>
      <c r="D772" s="1" t="n">
        <v>63</v>
      </c>
      <c r="E772" s="1" t="s">
        <v>863</v>
      </c>
      <c r="F772" s="1" t="n">
        <v>1</v>
      </c>
      <c r="G772" s="1" t="str">
        <f aca="false">F772&amp;"/"&amp;35</f>
        <v>1/35</v>
      </c>
      <c r="H772" s="1" t="n">
        <v>1800</v>
      </c>
      <c r="I772" s="1" t="n">
        <v>80</v>
      </c>
      <c r="J772" s="1" t="n">
        <v>67</v>
      </c>
      <c r="K772" s="1" t="s">
        <v>21</v>
      </c>
      <c r="L772" s="1" t="s">
        <v>864</v>
      </c>
      <c r="M772" s="1" t="s">
        <v>865</v>
      </c>
      <c r="N772" s="1" t="n">
        <v>49.5227709336379</v>
      </c>
      <c r="O772" s="1" t="n">
        <v>-113.830034060611</v>
      </c>
      <c r="P772" s="1" t="s">
        <v>866</v>
      </c>
      <c r="Q772" s="1" t="s">
        <v>867</v>
      </c>
      <c r="R772" s="1" t="s">
        <v>24</v>
      </c>
    </row>
    <row r="773" customFormat="false" ht="15" hidden="false" customHeight="false" outlineLevel="0" collapsed="false">
      <c r="A773" s="1" t="s">
        <v>18</v>
      </c>
      <c r="B773" s="1" t="s">
        <v>18</v>
      </c>
      <c r="C773" s="1" t="s">
        <v>862</v>
      </c>
      <c r="D773" s="1" t="n">
        <v>63</v>
      </c>
      <c r="E773" s="1" t="s">
        <v>868</v>
      </c>
      <c r="F773" s="1" t="n">
        <v>2</v>
      </c>
      <c r="G773" s="1" t="str">
        <f aca="false">F773&amp;"/"&amp;35</f>
        <v>2/35</v>
      </c>
      <c r="H773" s="1" t="n">
        <v>1800</v>
      </c>
      <c r="I773" s="1" t="n">
        <v>80</v>
      </c>
      <c r="J773" s="1" t="n">
        <v>67</v>
      </c>
      <c r="K773" s="1" t="s">
        <v>21</v>
      </c>
      <c r="L773" s="1" t="s">
        <v>864</v>
      </c>
      <c r="M773" s="1" t="s">
        <v>865</v>
      </c>
      <c r="N773" s="1" t="n">
        <v>49.5209386484144</v>
      </c>
      <c r="O773" s="1" t="n">
        <v>-113.828361709266</v>
      </c>
      <c r="P773" s="1" t="s">
        <v>866</v>
      </c>
      <c r="Q773" s="1" t="s">
        <v>867</v>
      </c>
      <c r="R773" s="1" t="s">
        <v>24</v>
      </c>
    </row>
    <row r="774" customFormat="false" ht="15" hidden="false" customHeight="false" outlineLevel="0" collapsed="false">
      <c r="A774" s="1" t="s">
        <v>18</v>
      </c>
      <c r="B774" s="1" t="s">
        <v>18</v>
      </c>
      <c r="C774" s="1" t="s">
        <v>862</v>
      </c>
      <c r="D774" s="1" t="n">
        <v>63</v>
      </c>
      <c r="E774" s="1" t="s">
        <v>869</v>
      </c>
      <c r="F774" s="1" t="n">
        <v>3</v>
      </c>
      <c r="G774" s="1" t="str">
        <f aca="false">F774&amp;"/"&amp;35</f>
        <v>3/35</v>
      </c>
      <c r="H774" s="1" t="n">
        <v>1800</v>
      </c>
      <c r="I774" s="1" t="n">
        <v>80</v>
      </c>
      <c r="J774" s="1" t="n">
        <v>67</v>
      </c>
      <c r="K774" s="1" t="s">
        <v>21</v>
      </c>
      <c r="L774" s="1" t="s">
        <v>864</v>
      </c>
      <c r="M774" s="1" t="s">
        <v>865</v>
      </c>
      <c r="N774" s="1" t="n">
        <v>49.5189454776112</v>
      </c>
      <c r="O774" s="1" t="n">
        <v>-113.826922773799</v>
      </c>
      <c r="P774" s="1" t="s">
        <v>866</v>
      </c>
      <c r="Q774" s="1" t="s">
        <v>867</v>
      </c>
      <c r="R774" s="1" t="s">
        <v>24</v>
      </c>
    </row>
    <row r="775" customFormat="false" ht="15" hidden="false" customHeight="false" outlineLevel="0" collapsed="false">
      <c r="A775" s="1" t="s">
        <v>18</v>
      </c>
      <c r="B775" s="1" t="s">
        <v>18</v>
      </c>
      <c r="C775" s="1" t="s">
        <v>862</v>
      </c>
      <c r="D775" s="1" t="n">
        <v>63</v>
      </c>
      <c r="E775" s="1" t="s">
        <v>870</v>
      </c>
      <c r="F775" s="1" t="n">
        <v>4</v>
      </c>
      <c r="G775" s="1" t="str">
        <f aca="false">F775&amp;"/"&amp;35</f>
        <v>4/35</v>
      </c>
      <c r="H775" s="1" t="n">
        <v>1800</v>
      </c>
      <c r="I775" s="1" t="n">
        <v>80</v>
      </c>
      <c r="J775" s="1" t="n">
        <v>67</v>
      </c>
      <c r="K775" s="1" t="s">
        <v>21</v>
      </c>
      <c r="L775" s="1" t="s">
        <v>864</v>
      </c>
      <c r="M775" s="1" t="s">
        <v>865</v>
      </c>
      <c r="N775" s="1" t="n">
        <v>49.5174640775037</v>
      </c>
      <c r="O775" s="1" t="n">
        <v>-113.825728760058</v>
      </c>
      <c r="P775" s="1" t="s">
        <v>866</v>
      </c>
      <c r="Q775" s="1" t="s">
        <v>867</v>
      </c>
      <c r="R775" s="1" t="s">
        <v>24</v>
      </c>
    </row>
    <row r="776" customFormat="false" ht="15" hidden="false" customHeight="false" outlineLevel="0" collapsed="false">
      <c r="A776" s="1" t="s">
        <v>18</v>
      </c>
      <c r="B776" s="1" t="s">
        <v>18</v>
      </c>
      <c r="C776" s="1" t="s">
        <v>862</v>
      </c>
      <c r="D776" s="1" t="n">
        <v>63</v>
      </c>
      <c r="E776" s="1" t="s">
        <v>871</v>
      </c>
      <c r="F776" s="1" t="n">
        <v>5</v>
      </c>
      <c r="G776" s="1" t="str">
        <f aca="false">F776&amp;"/"&amp;35</f>
        <v>5/35</v>
      </c>
      <c r="H776" s="1" t="n">
        <v>1800</v>
      </c>
      <c r="I776" s="1" t="n">
        <v>80</v>
      </c>
      <c r="J776" s="1" t="n">
        <v>67</v>
      </c>
      <c r="K776" s="1" t="s">
        <v>21</v>
      </c>
      <c r="L776" s="1" t="s">
        <v>864</v>
      </c>
      <c r="M776" s="1" t="s">
        <v>865</v>
      </c>
      <c r="N776" s="1" t="n">
        <v>49.5151002370965</v>
      </c>
      <c r="O776" s="1" t="n">
        <v>-113.820366556551</v>
      </c>
      <c r="P776" s="1" t="s">
        <v>866</v>
      </c>
      <c r="Q776" s="1" t="s">
        <v>867</v>
      </c>
      <c r="R776" s="1" t="s">
        <v>24</v>
      </c>
    </row>
    <row r="777" customFormat="false" ht="15" hidden="false" customHeight="false" outlineLevel="0" collapsed="false">
      <c r="A777" s="1" t="s">
        <v>18</v>
      </c>
      <c r="B777" s="1" t="s">
        <v>18</v>
      </c>
      <c r="C777" s="1" t="s">
        <v>862</v>
      </c>
      <c r="D777" s="1" t="n">
        <v>63</v>
      </c>
      <c r="E777" s="1" t="s">
        <v>872</v>
      </c>
      <c r="F777" s="1" t="n">
        <v>6</v>
      </c>
      <c r="G777" s="1" t="str">
        <f aca="false">F777&amp;"/"&amp;35</f>
        <v>6/35</v>
      </c>
      <c r="H777" s="1" t="n">
        <v>1800</v>
      </c>
      <c r="I777" s="1" t="n">
        <v>80</v>
      </c>
      <c r="J777" s="1" t="n">
        <v>67</v>
      </c>
      <c r="K777" s="1" t="s">
        <v>21</v>
      </c>
      <c r="L777" s="1" t="s">
        <v>864</v>
      </c>
      <c r="M777" s="1" t="s">
        <v>865</v>
      </c>
      <c r="N777" s="1" t="n">
        <v>49.5135086175489</v>
      </c>
      <c r="O777" s="1" t="n">
        <v>-113.820004408426</v>
      </c>
      <c r="P777" s="1" t="s">
        <v>866</v>
      </c>
      <c r="Q777" s="1" t="s">
        <v>867</v>
      </c>
      <c r="R777" s="1" t="s">
        <v>24</v>
      </c>
    </row>
    <row r="778" customFormat="false" ht="15" hidden="false" customHeight="false" outlineLevel="0" collapsed="false">
      <c r="A778" s="1" t="s">
        <v>18</v>
      </c>
      <c r="B778" s="1" t="s">
        <v>18</v>
      </c>
      <c r="C778" s="1" t="s">
        <v>862</v>
      </c>
      <c r="D778" s="1" t="n">
        <v>63</v>
      </c>
      <c r="E778" s="1" t="s">
        <v>873</v>
      </c>
      <c r="F778" s="1" t="n">
        <v>7</v>
      </c>
      <c r="G778" s="1" t="str">
        <f aca="false">F778&amp;"/"&amp;35</f>
        <v>7/35</v>
      </c>
      <c r="H778" s="1" t="n">
        <v>1800</v>
      </c>
      <c r="I778" s="1" t="n">
        <v>80</v>
      </c>
      <c r="J778" s="1" t="n">
        <v>67</v>
      </c>
      <c r="K778" s="1" t="s">
        <v>21</v>
      </c>
      <c r="L778" s="1" t="s">
        <v>864</v>
      </c>
      <c r="M778" s="1" t="s">
        <v>865</v>
      </c>
      <c r="N778" s="1" t="n">
        <v>49.5232072030343</v>
      </c>
      <c r="O778" s="1" t="n">
        <v>-113.823081139078</v>
      </c>
      <c r="P778" s="1" t="s">
        <v>866</v>
      </c>
      <c r="Q778" s="1" t="s">
        <v>867</v>
      </c>
      <c r="R778" s="1" t="s">
        <v>24</v>
      </c>
    </row>
    <row r="779" customFormat="false" ht="15" hidden="false" customHeight="false" outlineLevel="0" collapsed="false">
      <c r="A779" s="1" t="s">
        <v>18</v>
      </c>
      <c r="B779" s="1" t="s">
        <v>18</v>
      </c>
      <c r="C779" s="1" t="s">
        <v>862</v>
      </c>
      <c r="D779" s="1" t="n">
        <v>63</v>
      </c>
      <c r="E779" s="1" t="s">
        <v>874</v>
      </c>
      <c r="F779" s="1" t="n">
        <v>8</v>
      </c>
      <c r="G779" s="1" t="str">
        <f aca="false">F779&amp;"/"&amp;35</f>
        <v>8/35</v>
      </c>
      <c r="H779" s="1" t="n">
        <v>1800</v>
      </c>
      <c r="I779" s="1" t="n">
        <v>80</v>
      </c>
      <c r="J779" s="1" t="n">
        <v>67</v>
      </c>
      <c r="K779" s="1" t="s">
        <v>21</v>
      </c>
      <c r="L779" s="1" t="s">
        <v>864</v>
      </c>
      <c r="M779" s="1" t="s">
        <v>865</v>
      </c>
      <c r="N779" s="1" t="n">
        <v>49.5213559653077</v>
      </c>
      <c r="O779" s="1" t="n">
        <v>-113.82135743411</v>
      </c>
      <c r="P779" s="1" t="s">
        <v>866</v>
      </c>
      <c r="Q779" s="1" t="s">
        <v>867</v>
      </c>
      <c r="R779" s="1" t="s">
        <v>24</v>
      </c>
    </row>
    <row r="780" customFormat="false" ht="15" hidden="false" customHeight="false" outlineLevel="0" collapsed="false">
      <c r="A780" s="1" t="s">
        <v>18</v>
      </c>
      <c r="B780" s="1" t="s">
        <v>18</v>
      </c>
      <c r="C780" s="1" t="s">
        <v>862</v>
      </c>
      <c r="D780" s="1" t="n">
        <v>63</v>
      </c>
      <c r="E780" s="1" t="s">
        <v>875</v>
      </c>
      <c r="F780" s="1" t="n">
        <v>9</v>
      </c>
      <c r="G780" s="1" t="str">
        <f aca="false">F780&amp;"/"&amp;35</f>
        <v>9/35</v>
      </c>
      <c r="H780" s="1" t="n">
        <v>1800</v>
      </c>
      <c r="I780" s="1" t="n">
        <v>80</v>
      </c>
      <c r="J780" s="1" t="n">
        <v>67</v>
      </c>
      <c r="K780" s="1" t="s">
        <v>21</v>
      </c>
      <c r="L780" s="1" t="s">
        <v>864</v>
      </c>
      <c r="M780" s="1" t="s">
        <v>865</v>
      </c>
      <c r="N780" s="1" t="n">
        <v>49.5197760959181</v>
      </c>
      <c r="O780" s="1" t="n">
        <v>-113.820754791817</v>
      </c>
      <c r="P780" s="1" t="s">
        <v>866</v>
      </c>
      <c r="Q780" s="1" t="s">
        <v>867</v>
      </c>
      <c r="R780" s="1" t="s">
        <v>24</v>
      </c>
    </row>
    <row r="781" customFormat="false" ht="15" hidden="false" customHeight="false" outlineLevel="0" collapsed="false">
      <c r="A781" s="1" t="s">
        <v>18</v>
      </c>
      <c r="B781" s="1" t="s">
        <v>18</v>
      </c>
      <c r="C781" s="1" t="s">
        <v>862</v>
      </c>
      <c r="D781" s="1" t="n">
        <v>63</v>
      </c>
      <c r="E781" s="1" t="s">
        <v>876</v>
      </c>
      <c r="F781" s="1" t="n">
        <v>10</v>
      </c>
      <c r="G781" s="1" t="str">
        <f aca="false">F781&amp;"/"&amp;35</f>
        <v>10/35</v>
      </c>
      <c r="H781" s="1" t="n">
        <v>1800</v>
      </c>
      <c r="I781" s="1" t="n">
        <v>80</v>
      </c>
      <c r="J781" s="1" t="n">
        <v>67</v>
      </c>
      <c r="K781" s="1" t="s">
        <v>21</v>
      </c>
      <c r="L781" s="1" t="s">
        <v>864</v>
      </c>
      <c r="M781" s="1" t="s">
        <v>865</v>
      </c>
      <c r="N781" s="1" t="n">
        <v>49.5186484327538</v>
      </c>
      <c r="O781" s="1" t="n">
        <v>-113.8197253146</v>
      </c>
      <c r="P781" s="1" t="s">
        <v>866</v>
      </c>
      <c r="Q781" s="1" t="s">
        <v>867</v>
      </c>
      <c r="R781" s="1" t="s">
        <v>24</v>
      </c>
    </row>
    <row r="782" customFormat="false" ht="15" hidden="false" customHeight="false" outlineLevel="0" collapsed="false">
      <c r="A782" s="1" t="s">
        <v>18</v>
      </c>
      <c r="B782" s="1" t="s">
        <v>18</v>
      </c>
      <c r="C782" s="1" t="s">
        <v>862</v>
      </c>
      <c r="D782" s="1" t="n">
        <v>63</v>
      </c>
      <c r="E782" s="1" t="s">
        <v>877</v>
      </c>
      <c r="F782" s="1" t="n">
        <v>11</v>
      </c>
      <c r="G782" s="1" t="str">
        <f aca="false">F782&amp;"/"&amp;35</f>
        <v>11/35</v>
      </c>
      <c r="H782" s="1" t="n">
        <v>1800</v>
      </c>
      <c r="I782" s="1" t="n">
        <v>80</v>
      </c>
      <c r="J782" s="1" t="n">
        <v>67</v>
      </c>
      <c r="K782" s="1" t="s">
        <v>21</v>
      </c>
      <c r="L782" s="1" t="s">
        <v>864</v>
      </c>
      <c r="M782" s="1" t="s">
        <v>865</v>
      </c>
      <c r="N782" s="1" t="n">
        <v>49.5287084558032</v>
      </c>
      <c r="O782" s="1" t="n">
        <v>-113.797024990576</v>
      </c>
      <c r="P782" s="1" t="s">
        <v>866</v>
      </c>
      <c r="Q782" s="1" t="s">
        <v>867</v>
      </c>
      <c r="R782" s="1" t="s">
        <v>24</v>
      </c>
    </row>
    <row r="783" customFormat="false" ht="15" hidden="false" customHeight="false" outlineLevel="0" collapsed="false">
      <c r="A783" s="1" t="s">
        <v>18</v>
      </c>
      <c r="B783" s="1" t="s">
        <v>18</v>
      </c>
      <c r="C783" s="1" t="s">
        <v>862</v>
      </c>
      <c r="D783" s="1" t="n">
        <v>63</v>
      </c>
      <c r="E783" s="1" t="s">
        <v>878</v>
      </c>
      <c r="F783" s="1" t="n">
        <v>12</v>
      </c>
      <c r="G783" s="1" t="str">
        <f aca="false">F783&amp;"/"&amp;35</f>
        <v>12/35</v>
      </c>
      <c r="H783" s="1" t="n">
        <v>1800</v>
      </c>
      <c r="I783" s="1" t="n">
        <v>80</v>
      </c>
      <c r="J783" s="1" t="n">
        <v>67</v>
      </c>
      <c r="K783" s="1" t="s">
        <v>21</v>
      </c>
      <c r="L783" s="1" t="s">
        <v>864</v>
      </c>
      <c r="M783" s="1" t="s">
        <v>865</v>
      </c>
      <c r="N783" s="1" t="n">
        <v>49.5276220686321</v>
      </c>
      <c r="O783" s="1" t="n">
        <v>-113.797157484923</v>
      </c>
      <c r="P783" s="1" t="s">
        <v>866</v>
      </c>
      <c r="Q783" s="1" t="s">
        <v>867</v>
      </c>
      <c r="R783" s="1" t="s">
        <v>24</v>
      </c>
    </row>
    <row r="784" customFormat="false" ht="15" hidden="false" customHeight="false" outlineLevel="0" collapsed="false">
      <c r="A784" s="1" t="s">
        <v>18</v>
      </c>
      <c r="B784" s="1" t="s">
        <v>18</v>
      </c>
      <c r="C784" s="1" t="s">
        <v>862</v>
      </c>
      <c r="D784" s="1" t="n">
        <v>63</v>
      </c>
      <c r="E784" s="1" t="s">
        <v>879</v>
      </c>
      <c r="F784" s="1" t="n">
        <v>13</v>
      </c>
      <c r="G784" s="1" t="str">
        <f aca="false">F784&amp;"/"&amp;35</f>
        <v>13/35</v>
      </c>
      <c r="H784" s="1" t="n">
        <v>1800</v>
      </c>
      <c r="I784" s="1" t="n">
        <v>80</v>
      </c>
      <c r="J784" s="1" t="n">
        <v>67</v>
      </c>
      <c r="K784" s="1" t="s">
        <v>21</v>
      </c>
      <c r="L784" s="1" t="s">
        <v>864</v>
      </c>
      <c r="M784" s="1" t="s">
        <v>865</v>
      </c>
      <c r="N784" s="1" t="n">
        <v>49.5264474904938</v>
      </c>
      <c r="O784" s="1" t="n">
        <v>-113.797827994727</v>
      </c>
      <c r="P784" s="1" t="s">
        <v>866</v>
      </c>
      <c r="Q784" s="1" t="s">
        <v>867</v>
      </c>
      <c r="R784" s="1" t="s">
        <v>24</v>
      </c>
    </row>
    <row r="785" customFormat="false" ht="15" hidden="false" customHeight="false" outlineLevel="0" collapsed="false">
      <c r="A785" s="1" t="s">
        <v>18</v>
      </c>
      <c r="B785" s="1" t="s">
        <v>18</v>
      </c>
      <c r="C785" s="1" t="s">
        <v>862</v>
      </c>
      <c r="D785" s="1" t="n">
        <v>63</v>
      </c>
      <c r="E785" s="1" t="s">
        <v>880</v>
      </c>
      <c r="F785" s="1" t="n">
        <v>14</v>
      </c>
      <c r="G785" s="1" t="str">
        <f aca="false">F785&amp;"/"&amp;35</f>
        <v>14/35</v>
      </c>
      <c r="H785" s="1" t="n">
        <v>1800</v>
      </c>
      <c r="I785" s="1" t="n">
        <v>80</v>
      </c>
      <c r="J785" s="1" t="n">
        <v>67</v>
      </c>
      <c r="K785" s="1" t="s">
        <v>21</v>
      </c>
      <c r="L785" s="1" t="s">
        <v>864</v>
      </c>
      <c r="M785" s="1" t="s">
        <v>865</v>
      </c>
      <c r="N785" s="1" t="n">
        <v>49.525363587437</v>
      </c>
      <c r="O785" s="1" t="n">
        <v>-113.79707162078</v>
      </c>
      <c r="P785" s="1" t="s">
        <v>866</v>
      </c>
      <c r="Q785" s="1" t="s">
        <v>867</v>
      </c>
      <c r="R785" s="1" t="s">
        <v>24</v>
      </c>
    </row>
    <row r="786" customFormat="false" ht="15" hidden="false" customHeight="false" outlineLevel="0" collapsed="false">
      <c r="A786" s="1" t="s">
        <v>18</v>
      </c>
      <c r="B786" s="1" t="s">
        <v>18</v>
      </c>
      <c r="C786" s="1" t="s">
        <v>862</v>
      </c>
      <c r="D786" s="1" t="n">
        <v>63</v>
      </c>
      <c r="E786" s="1" t="s">
        <v>881</v>
      </c>
      <c r="F786" s="1" t="n">
        <v>15</v>
      </c>
      <c r="G786" s="1" t="str">
        <f aca="false">F786&amp;"/"&amp;35</f>
        <v>15/35</v>
      </c>
      <c r="H786" s="1" t="n">
        <v>1800</v>
      </c>
      <c r="I786" s="1" t="n">
        <v>80</v>
      </c>
      <c r="J786" s="1" t="n">
        <v>67</v>
      </c>
      <c r="K786" s="1" t="s">
        <v>21</v>
      </c>
      <c r="L786" s="1" t="s">
        <v>864</v>
      </c>
      <c r="M786" s="1" t="s">
        <v>865</v>
      </c>
      <c r="N786" s="1" t="n">
        <v>49.524077617418</v>
      </c>
      <c r="O786" s="1" t="n">
        <v>-113.79702864236</v>
      </c>
      <c r="P786" s="1" t="s">
        <v>866</v>
      </c>
      <c r="Q786" s="1" t="s">
        <v>867</v>
      </c>
      <c r="R786" s="1" t="s">
        <v>24</v>
      </c>
    </row>
    <row r="787" customFormat="false" ht="15" hidden="false" customHeight="false" outlineLevel="0" collapsed="false">
      <c r="A787" s="1" t="s">
        <v>18</v>
      </c>
      <c r="B787" s="1" t="s">
        <v>18</v>
      </c>
      <c r="C787" s="1" t="s">
        <v>862</v>
      </c>
      <c r="D787" s="1" t="n">
        <v>63</v>
      </c>
      <c r="E787" s="1" t="s">
        <v>882</v>
      </c>
      <c r="F787" s="1" t="n">
        <v>16</v>
      </c>
      <c r="G787" s="1" t="str">
        <f aca="false">F787&amp;"/"&amp;35</f>
        <v>16/35</v>
      </c>
      <c r="H787" s="1" t="n">
        <v>1800</v>
      </c>
      <c r="I787" s="1" t="n">
        <v>80</v>
      </c>
      <c r="J787" s="1" t="n">
        <v>67</v>
      </c>
      <c r="K787" s="1" t="s">
        <v>21</v>
      </c>
      <c r="L787" s="1" t="s">
        <v>864</v>
      </c>
      <c r="M787" s="1" t="s">
        <v>865</v>
      </c>
      <c r="N787" s="1" t="n">
        <v>49.5223045440494</v>
      </c>
      <c r="O787" s="1" t="n">
        <v>-113.796993414952</v>
      </c>
      <c r="P787" s="1" t="s">
        <v>866</v>
      </c>
      <c r="Q787" s="1" t="s">
        <v>867</v>
      </c>
      <c r="R787" s="1" t="s">
        <v>24</v>
      </c>
    </row>
    <row r="788" customFormat="false" ht="15" hidden="false" customHeight="false" outlineLevel="0" collapsed="false">
      <c r="A788" s="1" t="s">
        <v>18</v>
      </c>
      <c r="B788" s="1" t="s">
        <v>18</v>
      </c>
      <c r="C788" s="1" t="s">
        <v>862</v>
      </c>
      <c r="D788" s="1" t="n">
        <v>63</v>
      </c>
      <c r="E788" s="1" t="s">
        <v>883</v>
      </c>
      <c r="F788" s="1" t="n">
        <v>17</v>
      </c>
      <c r="G788" s="1" t="str">
        <f aca="false">F788&amp;"/"&amp;35</f>
        <v>17/35</v>
      </c>
      <c r="H788" s="1" t="n">
        <v>1800</v>
      </c>
      <c r="I788" s="1" t="n">
        <v>80</v>
      </c>
      <c r="J788" s="1" t="n">
        <v>67</v>
      </c>
      <c r="K788" s="1" t="s">
        <v>21</v>
      </c>
      <c r="L788" s="1" t="s">
        <v>864</v>
      </c>
      <c r="M788" s="1" t="s">
        <v>865</v>
      </c>
      <c r="N788" s="1" t="n">
        <v>49.5206860767534</v>
      </c>
      <c r="O788" s="1" t="n">
        <v>-113.796460728678</v>
      </c>
      <c r="P788" s="1" t="s">
        <v>866</v>
      </c>
      <c r="Q788" s="1" t="s">
        <v>867</v>
      </c>
      <c r="R788" s="1" t="s">
        <v>24</v>
      </c>
    </row>
    <row r="789" customFormat="false" ht="15" hidden="false" customHeight="false" outlineLevel="0" collapsed="false">
      <c r="A789" s="1" t="s">
        <v>18</v>
      </c>
      <c r="B789" s="1" t="s">
        <v>18</v>
      </c>
      <c r="C789" s="1" t="s">
        <v>862</v>
      </c>
      <c r="D789" s="1" t="n">
        <v>63</v>
      </c>
      <c r="E789" s="1" t="s">
        <v>884</v>
      </c>
      <c r="F789" s="1" t="n">
        <v>18</v>
      </c>
      <c r="G789" s="1" t="str">
        <f aca="false">F789&amp;"/"&amp;35</f>
        <v>18/35</v>
      </c>
      <c r="H789" s="1" t="n">
        <v>1800</v>
      </c>
      <c r="I789" s="1" t="n">
        <v>80</v>
      </c>
      <c r="J789" s="1" t="n">
        <v>67</v>
      </c>
      <c r="K789" s="1" t="s">
        <v>21</v>
      </c>
      <c r="L789" s="1" t="s">
        <v>864</v>
      </c>
      <c r="M789" s="1" t="s">
        <v>865</v>
      </c>
      <c r="N789" s="1" t="n">
        <v>49.5192565750097</v>
      </c>
      <c r="O789" s="1" t="n">
        <v>-113.796909132812</v>
      </c>
      <c r="P789" s="1" t="s">
        <v>866</v>
      </c>
      <c r="Q789" s="1" t="s">
        <v>867</v>
      </c>
      <c r="R789" s="1" t="s">
        <v>24</v>
      </c>
    </row>
    <row r="790" customFormat="false" ht="15" hidden="false" customHeight="false" outlineLevel="0" collapsed="false">
      <c r="A790" s="1" t="s">
        <v>18</v>
      </c>
      <c r="B790" s="1" t="s">
        <v>18</v>
      </c>
      <c r="C790" s="1" t="s">
        <v>862</v>
      </c>
      <c r="D790" s="1" t="n">
        <v>63</v>
      </c>
      <c r="E790" s="1" t="s">
        <v>885</v>
      </c>
      <c r="F790" s="1" t="n">
        <v>19</v>
      </c>
      <c r="G790" s="1" t="str">
        <f aca="false">F790&amp;"/"&amp;35</f>
        <v>19/35</v>
      </c>
      <c r="H790" s="1" t="n">
        <v>1800</v>
      </c>
      <c r="I790" s="1" t="n">
        <v>80</v>
      </c>
      <c r="J790" s="1" t="n">
        <v>67</v>
      </c>
      <c r="K790" s="1" t="s">
        <v>21</v>
      </c>
      <c r="L790" s="1" t="s">
        <v>864</v>
      </c>
      <c r="M790" s="1" t="s">
        <v>865</v>
      </c>
      <c r="N790" s="1" t="n">
        <v>49.5180937606332</v>
      </c>
      <c r="O790" s="1" t="n">
        <v>-113.797818386113</v>
      </c>
      <c r="P790" s="1" t="s">
        <v>866</v>
      </c>
      <c r="Q790" s="1" t="s">
        <v>867</v>
      </c>
      <c r="R790" s="1" t="s">
        <v>24</v>
      </c>
    </row>
    <row r="791" customFormat="false" ht="15" hidden="false" customHeight="false" outlineLevel="0" collapsed="false">
      <c r="A791" s="1" t="s">
        <v>18</v>
      </c>
      <c r="B791" s="1" t="s">
        <v>18</v>
      </c>
      <c r="C791" s="1" t="s">
        <v>862</v>
      </c>
      <c r="D791" s="1" t="n">
        <v>63</v>
      </c>
      <c r="E791" s="1" t="s">
        <v>886</v>
      </c>
      <c r="F791" s="1" t="n">
        <v>20</v>
      </c>
      <c r="G791" s="1" t="str">
        <f aca="false">F791&amp;"/"&amp;35</f>
        <v>20/35</v>
      </c>
      <c r="H791" s="1" t="n">
        <v>1800</v>
      </c>
      <c r="I791" s="1" t="n">
        <v>80</v>
      </c>
      <c r="J791" s="1" t="n">
        <v>67</v>
      </c>
      <c r="K791" s="1" t="s">
        <v>21</v>
      </c>
      <c r="L791" s="1" t="s">
        <v>864</v>
      </c>
      <c r="M791" s="1" t="s">
        <v>865</v>
      </c>
      <c r="N791" s="1" t="n">
        <v>49.5152348241423</v>
      </c>
      <c r="O791" s="1" t="n">
        <v>-113.7971917176</v>
      </c>
      <c r="P791" s="1" t="s">
        <v>866</v>
      </c>
      <c r="Q791" s="1" t="s">
        <v>867</v>
      </c>
      <c r="R791" s="1" t="s">
        <v>24</v>
      </c>
    </row>
    <row r="792" customFormat="false" ht="15" hidden="false" customHeight="false" outlineLevel="0" collapsed="false">
      <c r="A792" s="1" t="s">
        <v>18</v>
      </c>
      <c r="B792" s="1" t="s">
        <v>18</v>
      </c>
      <c r="C792" s="1" t="s">
        <v>862</v>
      </c>
      <c r="D792" s="1" t="n">
        <v>63</v>
      </c>
      <c r="E792" s="1" t="s">
        <v>887</v>
      </c>
      <c r="F792" s="1" t="n">
        <v>21</v>
      </c>
      <c r="G792" s="1" t="str">
        <f aca="false">F792&amp;"/"&amp;35</f>
        <v>21/35</v>
      </c>
      <c r="H792" s="1" t="n">
        <v>1800</v>
      </c>
      <c r="I792" s="1" t="n">
        <v>80</v>
      </c>
      <c r="J792" s="1" t="n">
        <v>67</v>
      </c>
      <c r="K792" s="1" t="s">
        <v>21</v>
      </c>
      <c r="L792" s="1" t="s">
        <v>864</v>
      </c>
      <c r="M792" s="1" t="s">
        <v>865</v>
      </c>
      <c r="N792" s="1" t="n">
        <v>49.5118104384882</v>
      </c>
      <c r="O792" s="1" t="n">
        <v>-113.814772066883</v>
      </c>
      <c r="P792" s="1" t="s">
        <v>866</v>
      </c>
      <c r="Q792" s="1" t="s">
        <v>867</v>
      </c>
      <c r="R792" s="1" t="s">
        <v>24</v>
      </c>
    </row>
    <row r="793" customFormat="false" ht="15" hidden="false" customHeight="false" outlineLevel="0" collapsed="false">
      <c r="A793" s="1" t="s">
        <v>18</v>
      </c>
      <c r="B793" s="1" t="s">
        <v>18</v>
      </c>
      <c r="C793" s="1" t="s">
        <v>862</v>
      </c>
      <c r="D793" s="1" t="n">
        <v>63</v>
      </c>
      <c r="E793" s="1" t="s">
        <v>888</v>
      </c>
      <c r="F793" s="1" t="n">
        <v>22</v>
      </c>
      <c r="G793" s="1" t="str">
        <f aca="false">F793&amp;"/"&amp;35</f>
        <v>22/35</v>
      </c>
      <c r="H793" s="1" t="n">
        <v>1800</v>
      </c>
      <c r="I793" s="1" t="n">
        <v>80</v>
      </c>
      <c r="J793" s="1" t="n">
        <v>67</v>
      </c>
      <c r="K793" s="1" t="s">
        <v>21</v>
      </c>
      <c r="L793" s="1" t="s">
        <v>864</v>
      </c>
      <c r="M793" s="1" t="s">
        <v>865</v>
      </c>
      <c r="N793" s="1" t="n">
        <v>49.5103149929702</v>
      </c>
      <c r="O793" s="1" t="n">
        <v>-113.814565324164</v>
      </c>
      <c r="P793" s="1" t="s">
        <v>866</v>
      </c>
      <c r="Q793" s="1" t="s">
        <v>867</v>
      </c>
      <c r="R793" s="1" t="s">
        <v>24</v>
      </c>
    </row>
    <row r="794" customFormat="false" ht="15" hidden="false" customHeight="false" outlineLevel="0" collapsed="false">
      <c r="A794" s="1" t="s">
        <v>18</v>
      </c>
      <c r="B794" s="1" t="s">
        <v>18</v>
      </c>
      <c r="C794" s="1" t="s">
        <v>862</v>
      </c>
      <c r="D794" s="1" t="n">
        <v>63</v>
      </c>
      <c r="E794" s="1" t="s">
        <v>889</v>
      </c>
      <c r="F794" s="1" t="n">
        <v>23</v>
      </c>
      <c r="G794" s="1" t="str">
        <f aca="false">F794&amp;"/"&amp;35</f>
        <v>23/35</v>
      </c>
      <c r="H794" s="1" t="n">
        <v>1800</v>
      </c>
      <c r="I794" s="1" t="n">
        <v>80</v>
      </c>
      <c r="J794" s="1" t="n">
        <v>67</v>
      </c>
      <c r="K794" s="1" t="s">
        <v>21</v>
      </c>
      <c r="L794" s="1" t="s">
        <v>864</v>
      </c>
      <c r="M794" s="1" t="s">
        <v>865</v>
      </c>
      <c r="N794" s="1" t="n">
        <v>49.509789206576</v>
      </c>
      <c r="O794" s="1" t="n">
        <v>-113.81982885318</v>
      </c>
      <c r="P794" s="1" t="s">
        <v>866</v>
      </c>
      <c r="Q794" s="1" t="s">
        <v>867</v>
      </c>
      <c r="R794" s="1" t="s">
        <v>24</v>
      </c>
    </row>
    <row r="795" customFormat="false" ht="15" hidden="false" customHeight="false" outlineLevel="0" collapsed="false">
      <c r="A795" s="1" t="s">
        <v>18</v>
      </c>
      <c r="B795" s="1" t="s">
        <v>18</v>
      </c>
      <c r="C795" s="1" t="s">
        <v>862</v>
      </c>
      <c r="D795" s="1" t="n">
        <v>63</v>
      </c>
      <c r="E795" s="1" t="s">
        <v>890</v>
      </c>
      <c r="F795" s="1" t="n">
        <v>24</v>
      </c>
      <c r="G795" s="1" t="str">
        <f aca="false">F795&amp;"/"&amp;35</f>
        <v>24/35</v>
      </c>
      <c r="H795" s="1" t="n">
        <v>1800</v>
      </c>
      <c r="I795" s="1" t="n">
        <v>80</v>
      </c>
      <c r="J795" s="1" t="n">
        <v>67</v>
      </c>
      <c r="K795" s="1" t="s">
        <v>21</v>
      </c>
      <c r="L795" s="1" t="s">
        <v>864</v>
      </c>
      <c r="M795" s="1" t="s">
        <v>865</v>
      </c>
      <c r="N795" s="1" t="n">
        <v>49.5086130576022</v>
      </c>
      <c r="O795" s="1" t="n">
        <v>-113.819430695259</v>
      </c>
      <c r="P795" s="1" t="s">
        <v>866</v>
      </c>
      <c r="Q795" s="1" t="s">
        <v>867</v>
      </c>
      <c r="R795" s="1" t="s">
        <v>24</v>
      </c>
    </row>
    <row r="796" customFormat="false" ht="15" hidden="false" customHeight="false" outlineLevel="0" collapsed="false">
      <c r="A796" s="1" t="s">
        <v>18</v>
      </c>
      <c r="B796" s="1" t="s">
        <v>18</v>
      </c>
      <c r="C796" s="1" t="s">
        <v>862</v>
      </c>
      <c r="D796" s="1" t="n">
        <v>63</v>
      </c>
      <c r="E796" s="1" t="s">
        <v>891</v>
      </c>
      <c r="F796" s="1" t="n">
        <v>25</v>
      </c>
      <c r="G796" s="1" t="str">
        <f aca="false">F796&amp;"/"&amp;35</f>
        <v>25/35</v>
      </c>
      <c r="H796" s="1" t="n">
        <v>1800</v>
      </c>
      <c r="I796" s="1" t="n">
        <v>80</v>
      </c>
      <c r="J796" s="1" t="n">
        <v>67</v>
      </c>
      <c r="K796" s="1" t="s">
        <v>21</v>
      </c>
      <c r="L796" s="1" t="s">
        <v>864</v>
      </c>
      <c r="M796" s="1" t="s">
        <v>865</v>
      </c>
      <c r="N796" s="1" t="n">
        <v>49.5073384450111</v>
      </c>
      <c r="O796" s="1" t="n">
        <v>-113.819711946999</v>
      </c>
      <c r="P796" s="1" t="s">
        <v>866</v>
      </c>
      <c r="Q796" s="1" t="s">
        <v>867</v>
      </c>
      <c r="R796" s="1" t="s">
        <v>24</v>
      </c>
    </row>
    <row r="797" customFormat="false" ht="15" hidden="false" customHeight="false" outlineLevel="0" collapsed="false">
      <c r="A797" s="1" t="s">
        <v>18</v>
      </c>
      <c r="B797" s="1" t="s">
        <v>18</v>
      </c>
      <c r="C797" s="1" t="s">
        <v>862</v>
      </c>
      <c r="D797" s="1" t="n">
        <v>63</v>
      </c>
      <c r="E797" s="1" t="s">
        <v>892</v>
      </c>
      <c r="F797" s="1" t="n">
        <v>26</v>
      </c>
      <c r="G797" s="1" t="str">
        <f aca="false">F797&amp;"/"&amp;35</f>
        <v>26/35</v>
      </c>
      <c r="H797" s="1" t="n">
        <v>1800</v>
      </c>
      <c r="I797" s="1" t="n">
        <v>80</v>
      </c>
      <c r="J797" s="1" t="n">
        <v>67</v>
      </c>
      <c r="K797" s="1" t="s">
        <v>21</v>
      </c>
      <c r="L797" s="1" t="s">
        <v>864</v>
      </c>
      <c r="M797" s="1" t="s">
        <v>865</v>
      </c>
      <c r="N797" s="1" t="n">
        <v>49.5060897905293</v>
      </c>
      <c r="O797" s="1" t="n">
        <v>-113.820345231511</v>
      </c>
      <c r="P797" s="1" t="s">
        <v>866</v>
      </c>
      <c r="Q797" s="1" t="s">
        <v>867</v>
      </c>
      <c r="R797" s="1" t="s">
        <v>24</v>
      </c>
    </row>
    <row r="798" customFormat="false" ht="15" hidden="false" customHeight="false" outlineLevel="0" collapsed="false">
      <c r="A798" s="1" t="s">
        <v>18</v>
      </c>
      <c r="B798" s="1" t="s">
        <v>18</v>
      </c>
      <c r="C798" s="1" t="s">
        <v>862</v>
      </c>
      <c r="D798" s="1" t="n">
        <v>63</v>
      </c>
      <c r="E798" s="1" t="s">
        <v>893</v>
      </c>
      <c r="F798" s="1" t="n">
        <v>27</v>
      </c>
      <c r="G798" s="1" t="str">
        <f aca="false">F798&amp;"/"&amp;35</f>
        <v>27/35</v>
      </c>
      <c r="H798" s="1" t="n">
        <v>1800</v>
      </c>
      <c r="I798" s="1" t="n">
        <v>80</v>
      </c>
      <c r="J798" s="1" t="n">
        <v>67</v>
      </c>
      <c r="K798" s="1" t="s">
        <v>21</v>
      </c>
      <c r="L798" s="1" t="s">
        <v>864</v>
      </c>
      <c r="M798" s="1" t="s">
        <v>865</v>
      </c>
      <c r="N798" s="1" t="n">
        <v>49.5049032174647</v>
      </c>
      <c r="O798" s="1" t="n">
        <v>-113.820657212549</v>
      </c>
      <c r="P798" s="1" t="s">
        <v>866</v>
      </c>
      <c r="Q798" s="1" t="s">
        <v>867</v>
      </c>
      <c r="R798" s="1" t="s">
        <v>24</v>
      </c>
    </row>
    <row r="799" customFormat="false" ht="15" hidden="false" customHeight="false" outlineLevel="0" collapsed="false">
      <c r="A799" s="1" t="s">
        <v>18</v>
      </c>
      <c r="B799" s="1" t="s">
        <v>18</v>
      </c>
      <c r="C799" s="1" t="s">
        <v>862</v>
      </c>
      <c r="D799" s="1" t="n">
        <v>63</v>
      </c>
      <c r="E799" s="1" t="s">
        <v>894</v>
      </c>
      <c r="F799" s="1" t="n">
        <v>28</v>
      </c>
      <c r="G799" s="1" t="str">
        <f aca="false">F799&amp;"/"&amp;35</f>
        <v>28/35</v>
      </c>
      <c r="H799" s="1" t="n">
        <v>1800</v>
      </c>
      <c r="I799" s="1" t="n">
        <v>80</v>
      </c>
      <c r="J799" s="1" t="n">
        <v>67</v>
      </c>
      <c r="K799" s="1" t="s">
        <v>21</v>
      </c>
      <c r="L799" s="1" t="s">
        <v>864</v>
      </c>
      <c r="M799" s="1" t="s">
        <v>865</v>
      </c>
      <c r="N799" s="1" t="n">
        <v>49.5036265244232</v>
      </c>
      <c r="O799" s="1" t="n">
        <v>-113.821437845077</v>
      </c>
      <c r="P799" s="1" t="s">
        <v>866</v>
      </c>
      <c r="Q799" s="1" t="s">
        <v>867</v>
      </c>
      <c r="R799" s="1" t="s">
        <v>24</v>
      </c>
    </row>
    <row r="800" customFormat="false" ht="15" hidden="false" customHeight="false" outlineLevel="0" collapsed="false">
      <c r="A800" s="1" t="s">
        <v>18</v>
      </c>
      <c r="B800" s="1" t="s">
        <v>18</v>
      </c>
      <c r="C800" s="1" t="s">
        <v>862</v>
      </c>
      <c r="D800" s="1" t="n">
        <v>63</v>
      </c>
      <c r="E800" s="1" t="s">
        <v>895</v>
      </c>
      <c r="F800" s="1" t="n">
        <v>29</v>
      </c>
      <c r="G800" s="1" t="str">
        <f aca="false">F800&amp;"/"&amp;35</f>
        <v>29/35</v>
      </c>
      <c r="H800" s="1" t="n">
        <v>1800</v>
      </c>
      <c r="I800" s="1" t="n">
        <v>80</v>
      </c>
      <c r="J800" s="1" t="n">
        <v>67</v>
      </c>
      <c r="K800" s="1" t="s">
        <v>21</v>
      </c>
      <c r="L800" s="1" t="s">
        <v>864</v>
      </c>
      <c r="M800" s="1" t="s">
        <v>865</v>
      </c>
      <c r="N800" s="1" t="n">
        <v>49.5012829493939</v>
      </c>
      <c r="O800" s="1" t="n">
        <v>-113.826637799034</v>
      </c>
      <c r="P800" s="1" t="s">
        <v>866</v>
      </c>
      <c r="Q800" s="1" t="s">
        <v>867</v>
      </c>
      <c r="R800" s="1" t="s">
        <v>24</v>
      </c>
    </row>
    <row r="801" customFormat="false" ht="15" hidden="false" customHeight="false" outlineLevel="0" collapsed="false">
      <c r="A801" s="1" t="s">
        <v>18</v>
      </c>
      <c r="B801" s="1" t="s">
        <v>18</v>
      </c>
      <c r="C801" s="1" t="s">
        <v>862</v>
      </c>
      <c r="D801" s="1" t="n">
        <v>63</v>
      </c>
      <c r="E801" s="1" t="s">
        <v>896</v>
      </c>
      <c r="F801" s="1" t="n">
        <v>30</v>
      </c>
      <c r="G801" s="1" t="str">
        <f aca="false">F801&amp;"/"&amp;35</f>
        <v>30/35</v>
      </c>
      <c r="H801" s="1" t="n">
        <v>1800</v>
      </c>
      <c r="I801" s="1" t="n">
        <v>80</v>
      </c>
      <c r="J801" s="1" t="n">
        <v>67</v>
      </c>
      <c r="K801" s="1" t="s">
        <v>21</v>
      </c>
      <c r="L801" s="1" t="s">
        <v>864</v>
      </c>
      <c r="M801" s="1" t="s">
        <v>865</v>
      </c>
      <c r="N801" s="1" t="n">
        <v>49.4992470751479</v>
      </c>
      <c r="O801" s="1" t="n">
        <v>-113.825671588291</v>
      </c>
      <c r="P801" s="1" t="s">
        <v>866</v>
      </c>
      <c r="Q801" s="1" t="s">
        <v>867</v>
      </c>
      <c r="R801" s="1" t="s">
        <v>24</v>
      </c>
    </row>
    <row r="802" customFormat="false" ht="15" hidden="false" customHeight="false" outlineLevel="0" collapsed="false">
      <c r="A802" s="1" t="s">
        <v>18</v>
      </c>
      <c r="B802" s="1" t="s">
        <v>18</v>
      </c>
      <c r="C802" s="1" t="s">
        <v>862</v>
      </c>
      <c r="D802" s="1" t="n">
        <v>63</v>
      </c>
      <c r="E802" s="1" t="s">
        <v>897</v>
      </c>
      <c r="F802" s="1" t="n">
        <v>31</v>
      </c>
      <c r="G802" s="1" t="str">
        <f aca="false">F802&amp;"/"&amp;35</f>
        <v>31/35</v>
      </c>
      <c r="H802" s="1" t="n">
        <v>1800</v>
      </c>
      <c r="I802" s="1" t="n">
        <v>80</v>
      </c>
      <c r="J802" s="1" t="n">
        <v>67</v>
      </c>
      <c r="K802" s="1" t="s">
        <v>21</v>
      </c>
      <c r="L802" s="1" t="s">
        <v>864</v>
      </c>
      <c r="M802" s="1" t="s">
        <v>865</v>
      </c>
      <c r="N802" s="1" t="n">
        <v>49.4979610029799</v>
      </c>
      <c r="O802" s="1" t="n">
        <v>-113.825490110341</v>
      </c>
      <c r="P802" s="1" t="s">
        <v>866</v>
      </c>
      <c r="Q802" s="1" t="s">
        <v>867</v>
      </c>
      <c r="R802" s="1" t="s">
        <v>24</v>
      </c>
    </row>
    <row r="803" customFormat="false" ht="15" hidden="false" customHeight="false" outlineLevel="0" collapsed="false">
      <c r="A803" s="1" t="s">
        <v>18</v>
      </c>
      <c r="B803" s="1" t="s">
        <v>18</v>
      </c>
      <c r="C803" s="1" t="s">
        <v>862</v>
      </c>
      <c r="D803" s="1" t="n">
        <v>63</v>
      </c>
      <c r="E803" s="1" t="s">
        <v>898</v>
      </c>
      <c r="F803" s="1" t="n">
        <v>32</v>
      </c>
      <c r="G803" s="1" t="str">
        <f aca="false">F803&amp;"/"&amp;35</f>
        <v>32/35</v>
      </c>
      <c r="H803" s="1" t="n">
        <v>1800</v>
      </c>
      <c r="I803" s="1" t="n">
        <v>80</v>
      </c>
      <c r="J803" s="1" t="n">
        <v>67</v>
      </c>
      <c r="K803" s="1" t="s">
        <v>21</v>
      </c>
      <c r="L803" s="1" t="s">
        <v>864</v>
      </c>
      <c r="M803" s="1" t="s">
        <v>865</v>
      </c>
      <c r="N803" s="1" t="n">
        <v>49.4969016584938</v>
      </c>
      <c r="O803" s="1" t="n">
        <v>-113.826430723872</v>
      </c>
      <c r="P803" s="1" t="s">
        <v>866</v>
      </c>
      <c r="Q803" s="1" t="s">
        <v>867</v>
      </c>
      <c r="R803" s="1" t="s">
        <v>24</v>
      </c>
    </row>
    <row r="804" customFormat="false" ht="15" hidden="false" customHeight="false" outlineLevel="0" collapsed="false">
      <c r="A804" s="1" t="s">
        <v>18</v>
      </c>
      <c r="B804" s="1" t="s">
        <v>18</v>
      </c>
      <c r="C804" s="1" t="s">
        <v>862</v>
      </c>
      <c r="D804" s="1" t="n">
        <v>63</v>
      </c>
      <c r="E804" s="1" t="s">
        <v>899</v>
      </c>
      <c r="F804" s="1" t="n">
        <v>33</v>
      </c>
      <c r="G804" s="1" t="str">
        <f aca="false">F804&amp;"/"&amp;35</f>
        <v>33/35</v>
      </c>
      <c r="H804" s="1" t="n">
        <v>1800</v>
      </c>
      <c r="I804" s="1" t="n">
        <v>80</v>
      </c>
      <c r="J804" s="1" t="n">
        <v>67</v>
      </c>
      <c r="K804" s="1" t="s">
        <v>21</v>
      </c>
      <c r="L804" s="1" t="s">
        <v>864</v>
      </c>
      <c r="M804" s="1" t="s">
        <v>865</v>
      </c>
      <c r="N804" s="1" t="n">
        <v>49.4956834173361</v>
      </c>
      <c r="O804" s="1" t="n">
        <v>-113.826263221774</v>
      </c>
      <c r="P804" s="1" t="s">
        <v>866</v>
      </c>
      <c r="Q804" s="1" t="s">
        <v>867</v>
      </c>
      <c r="R804" s="1" t="s">
        <v>24</v>
      </c>
    </row>
    <row r="805" customFormat="false" ht="15" hidden="false" customHeight="false" outlineLevel="0" collapsed="false">
      <c r="A805" s="1" t="s">
        <v>18</v>
      </c>
      <c r="B805" s="1" t="s">
        <v>18</v>
      </c>
      <c r="C805" s="1" t="s">
        <v>862</v>
      </c>
      <c r="D805" s="1" t="n">
        <v>63</v>
      </c>
      <c r="E805" s="1" t="s">
        <v>900</v>
      </c>
      <c r="F805" s="1" t="n">
        <v>34</v>
      </c>
      <c r="G805" s="1" t="str">
        <f aca="false">F805&amp;"/"&amp;35</f>
        <v>34/35</v>
      </c>
      <c r="H805" s="1" t="n">
        <v>1800</v>
      </c>
      <c r="I805" s="1" t="n">
        <v>80</v>
      </c>
      <c r="J805" s="1" t="n">
        <v>67</v>
      </c>
      <c r="K805" s="1" t="s">
        <v>21</v>
      </c>
      <c r="L805" s="1" t="s">
        <v>864</v>
      </c>
      <c r="M805" s="1" t="s">
        <v>865</v>
      </c>
      <c r="N805" s="1" t="n">
        <v>49.4991978686633</v>
      </c>
      <c r="O805" s="1" t="n">
        <v>-113.833778606146</v>
      </c>
      <c r="P805" s="1" t="s">
        <v>866</v>
      </c>
      <c r="Q805" s="1" t="s">
        <v>867</v>
      </c>
      <c r="R805" s="1" t="s">
        <v>24</v>
      </c>
    </row>
    <row r="806" customFormat="false" ht="15" hidden="false" customHeight="false" outlineLevel="0" collapsed="false">
      <c r="A806" s="1" t="s">
        <v>18</v>
      </c>
      <c r="B806" s="1" t="s">
        <v>18</v>
      </c>
      <c r="C806" s="1" t="s">
        <v>862</v>
      </c>
      <c r="D806" s="1" t="n">
        <v>63</v>
      </c>
      <c r="E806" s="1" t="s">
        <v>901</v>
      </c>
      <c r="F806" s="1" t="n">
        <v>35</v>
      </c>
      <c r="G806" s="1" t="str">
        <f aca="false">F806&amp;"/"&amp;35</f>
        <v>35/35</v>
      </c>
      <c r="H806" s="1" t="n">
        <v>1800</v>
      </c>
      <c r="I806" s="1" t="n">
        <v>80</v>
      </c>
      <c r="J806" s="1" t="n">
        <v>67</v>
      </c>
      <c r="K806" s="1" t="s">
        <v>21</v>
      </c>
      <c r="L806" s="1" t="s">
        <v>864</v>
      </c>
      <c r="M806" s="1" t="s">
        <v>865</v>
      </c>
      <c r="N806" s="1" t="n">
        <v>49.4977383753277</v>
      </c>
      <c r="O806" s="1" t="n">
        <v>-113.83372911773</v>
      </c>
      <c r="P806" s="1" t="s">
        <v>866</v>
      </c>
      <c r="Q806" s="1" t="s">
        <v>867</v>
      </c>
      <c r="R806" s="1" t="s">
        <v>24</v>
      </c>
    </row>
    <row r="807" customFormat="false" ht="15" hidden="false" customHeight="false" outlineLevel="0" collapsed="false">
      <c r="A807" s="1" t="s">
        <v>18</v>
      </c>
      <c r="B807" s="1" t="s">
        <v>18</v>
      </c>
      <c r="C807" s="1" t="s">
        <v>902</v>
      </c>
      <c r="D807" s="1" t="n">
        <v>150.5</v>
      </c>
      <c r="E807" s="1" t="s">
        <v>903</v>
      </c>
      <c r="F807" s="1" t="n">
        <v>1</v>
      </c>
      <c r="G807" s="1" t="str">
        <f aca="false">F807&amp;"/"&amp;35</f>
        <v>1/35</v>
      </c>
      <c r="H807" s="1" t="n">
        <v>4300</v>
      </c>
      <c r="I807" s="1" t="n">
        <v>150</v>
      </c>
      <c r="J807" s="1" t="n">
        <v>105</v>
      </c>
      <c r="K807" s="1" t="s">
        <v>21</v>
      </c>
      <c r="L807" s="1" t="s">
        <v>904</v>
      </c>
      <c r="M807" s="1" t="n">
        <v>2023</v>
      </c>
      <c r="N807" s="1" t="n">
        <v>51.31032</v>
      </c>
      <c r="O807" s="1" t="n">
        <v>-110.62441</v>
      </c>
      <c r="Q807" s="1" t="s">
        <v>905</v>
      </c>
      <c r="R807" s="1" t="s">
        <v>24</v>
      </c>
    </row>
    <row r="808" customFormat="false" ht="15" hidden="false" customHeight="false" outlineLevel="0" collapsed="false">
      <c r="A808" s="1" t="s">
        <v>18</v>
      </c>
      <c r="B808" s="1" t="s">
        <v>18</v>
      </c>
      <c r="C808" s="1" t="s">
        <v>902</v>
      </c>
      <c r="D808" s="1" t="n">
        <v>150.5</v>
      </c>
      <c r="E808" s="1" t="s">
        <v>906</v>
      </c>
      <c r="F808" s="1" t="n">
        <v>2</v>
      </c>
      <c r="G808" s="1" t="str">
        <f aca="false">F808&amp;"/"&amp;35</f>
        <v>2/35</v>
      </c>
      <c r="H808" s="1" t="n">
        <v>4300</v>
      </c>
      <c r="I808" s="1" t="n">
        <v>150</v>
      </c>
      <c r="J808" s="1" t="n">
        <v>105</v>
      </c>
      <c r="K808" s="1" t="s">
        <v>21</v>
      </c>
      <c r="L808" s="1" t="s">
        <v>904</v>
      </c>
      <c r="M808" s="1" t="n">
        <v>2023</v>
      </c>
      <c r="N808" s="1" t="n">
        <v>51.32232</v>
      </c>
      <c r="O808" s="1" t="n">
        <v>-110.62026</v>
      </c>
      <c r="Q808" s="1" t="s">
        <v>905</v>
      </c>
      <c r="R808" s="1" t="s">
        <v>24</v>
      </c>
    </row>
    <row r="809" customFormat="false" ht="15" hidden="false" customHeight="false" outlineLevel="0" collapsed="false">
      <c r="A809" s="1" t="s">
        <v>18</v>
      </c>
      <c r="B809" s="1" t="s">
        <v>18</v>
      </c>
      <c r="C809" s="1" t="s">
        <v>902</v>
      </c>
      <c r="D809" s="1" t="n">
        <v>150.5</v>
      </c>
      <c r="E809" s="1" t="s">
        <v>907</v>
      </c>
      <c r="F809" s="1" t="n">
        <v>3</v>
      </c>
      <c r="G809" s="1" t="str">
        <f aca="false">F809&amp;"/"&amp;35</f>
        <v>3/35</v>
      </c>
      <c r="H809" s="1" t="n">
        <v>4300</v>
      </c>
      <c r="I809" s="1" t="n">
        <v>150</v>
      </c>
      <c r="J809" s="1" t="n">
        <v>105</v>
      </c>
      <c r="K809" s="1" t="s">
        <v>21</v>
      </c>
      <c r="L809" s="1" t="s">
        <v>904</v>
      </c>
      <c r="M809" s="1" t="n">
        <v>2023</v>
      </c>
      <c r="N809" s="1" t="n">
        <v>51.33898</v>
      </c>
      <c r="O809" s="1" t="n">
        <v>-110.60489</v>
      </c>
      <c r="Q809" s="1" t="s">
        <v>905</v>
      </c>
      <c r="R809" s="1" t="s">
        <v>24</v>
      </c>
    </row>
    <row r="810" customFormat="false" ht="15" hidden="false" customHeight="false" outlineLevel="0" collapsed="false">
      <c r="A810" s="1" t="s">
        <v>18</v>
      </c>
      <c r="B810" s="1" t="s">
        <v>18</v>
      </c>
      <c r="C810" s="1" t="s">
        <v>902</v>
      </c>
      <c r="D810" s="1" t="n">
        <v>150.5</v>
      </c>
      <c r="E810" s="1" t="s">
        <v>908</v>
      </c>
      <c r="F810" s="1" t="n">
        <v>4</v>
      </c>
      <c r="G810" s="1" t="str">
        <f aca="false">F810&amp;"/"&amp;35</f>
        <v>4/35</v>
      </c>
      <c r="H810" s="1" t="n">
        <v>4300</v>
      </c>
      <c r="I810" s="1" t="n">
        <v>150</v>
      </c>
      <c r="J810" s="1" t="n">
        <v>105</v>
      </c>
      <c r="K810" s="1" t="s">
        <v>21</v>
      </c>
      <c r="L810" s="1" t="s">
        <v>904</v>
      </c>
      <c r="M810" s="1" t="n">
        <v>2023</v>
      </c>
      <c r="N810" s="1" t="n">
        <v>51.34262</v>
      </c>
      <c r="O810" s="1" t="n">
        <v>-110.59785</v>
      </c>
      <c r="Q810" s="1" t="s">
        <v>905</v>
      </c>
      <c r="R810" s="1" t="s">
        <v>24</v>
      </c>
    </row>
    <row r="811" customFormat="false" ht="15" hidden="false" customHeight="false" outlineLevel="0" collapsed="false">
      <c r="A811" s="1" t="s">
        <v>18</v>
      </c>
      <c r="B811" s="1" t="s">
        <v>18</v>
      </c>
      <c r="C811" s="1" t="s">
        <v>902</v>
      </c>
      <c r="D811" s="1" t="n">
        <v>150.5</v>
      </c>
      <c r="E811" s="1" t="s">
        <v>909</v>
      </c>
      <c r="F811" s="1" t="n">
        <v>5</v>
      </c>
      <c r="G811" s="1" t="str">
        <f aca="false">F811&amp;"/"&amp;35</f>
        <v>5/35</v>
      </c>
      <c r="H811" s="1" t="n">
        <v>4300</v>
      </c>
      <c r="I811" s="1" t="n">
        <v>150</v>
      </c>
      <c r="J811" s="1" t="n">
        <v>105</v>
      </c>
      <c r="K811" s="1" t="s">
        <v>21</v>
      </c>
      <c r="L811" s="1" t="s">
        <v>904</v>
      </c>
      <c r="M811" s="1" t="n">
        <v>2023</v>
      </c>
      <c r="N811" s="1" t="n">
        <v>51.34805</v>
      </c>
      <c r="O811" s="1" t="n">
        <v>-110.59438</v>
      </c>
      <c r="Q811" s="1" t="s">
        <v>905</v>
      </c>
      <c r="R811" s="1" t="s">
        <v>24</v>
      </c>
    </row>
    <row r="812" customFormat="false" ht="15" hidden="false" customHeight="false" outlineLevel="0" collapsed="false">
      <c r="A812" s="1" t="s">
        <v>18</v>
      </c>
      <c r="B812" s="1" t="s">
        <v>18</v>
      </c>
      <c r="C812" s="1" t="s">
        <v>902</v>
      </c>
      <c r="D812" s="1" t="n">
        <v>150.5</v>
      </c>
      <c r="E812" s="1" t="s">
        <v>910</v>
      </c>
      <c r="F812" s="1" t="n">
        <v>6</v>
      </c>
      <c r="G812" s="1" t="str">
        <f aca="false">F812&amp;"/"&amp;35</f>
        <v>6/35</v>
      </c>
      <c r="H812" s="1" t="n">
        <v>4300</v>
      </c>
      <c r="I812" s="1" t="n">
        <v>150</v>
      </c>
      <c r="J812" s="1" t="n">
        <v>105</v>
      </c>
      <c r="K812" s="1" t="s">
        <v>21</v>
      </c>
      <c r="L812" s="1" t="s">
        <v>904</v>
      </c>
      <c r="M812" s="1" t="n">
        <v>2023</v>
      </c>
      <c r="N812" s="1" t="n">
        <v>51.31609</v>
      </c>
      <c r="O812" s="1" t="n">
        <v>-110.601</v>
      </c>
      <c r="Q812" s="1" t="s">
        <v>905</v>
      </c>
      <c r="R812" s="1" t="s">
        <v>24</v>
      </c>
    </row>
    <row r="813" customFormat="false" ht="15" hidden="false" customHeight="false" outlineLevel="0" collapsed="false">
      <c r="A813" s="1" t="s">
        <v>18</v>
      </c>
      <c r="B813" s="1" t="s">
        <v>18</v>
      </c>
      <c r="C813" s="1" t="s">
        <v>902</v>
      </c>
      <c r="D813" s="1" t="n">
        <v>150.5</v>
      </c>
      <c r="E813" s="1" t="s">
        <v>911</v>
      </c>
      <c r="F813" s="1" t="n">
        <v>7</v>
      </c>
      <c r="G813" s="1" t="str">
        <f aca="false">F813&amp;"/"&amp;35</f>
        <v>7/35</v>
      </c>
      <c r="H813" s="1" t="n">
        <v>4300</v>
      </c>
      <c r="I813" s="1" t="n">
        <v>150</v>
      </c>
      <c r="J813" s="1" t="n">
        <v>105</v>
      </c>
      <c r="K813" s="1" t="s">
        <v>21</v>
      </c>
      <c r="L813" s="1" t="s">
        <v>904</v>
      </c>
      <c r="M813" s="1" t="n">
        <v>2023</v>
      </c>
      <c r="N813" s="1" t="n">
        <v>51.32326</v>
      </c>
      <c r="O813" s="1" t="n">
        <v>-110.60019</v>
      </c>
      <c r="Q813" s="1" t="s">
        <v>905</v>
      </c>
      <c r="R813" s="1" t="s">
        <v>24</v>
      </c>
    </row>
    <row r="814" customFormat="false" ht="15" hidden="false" customHeight="false" outlineLevel="0" collapsed="false">
      <c r="A814" s="1" t="s">
        <v>18</v>
      </c>
      <c r="B814" s="1" t="s">
        <v>18</v>
      </c>
      <c r="C814" s="1" t="s">
        <v>902</v>
      </c>
      <c r="D814" s="1" t="n">
        <v>150.5</v>
      </c>
      <c r="E814" s="1" t="s">
        <v>912</v>
      </c>
      <c r="F814" s="1" t="n">
        <v>8</v>
      </c>
      <c r="G814" s="1" t="str">
        <f aca="false">F814&amp;"/"&amp;35</f>
        <v>8/35</v>
      </c>
      <c r="H814" s="1" t="n">
        <v>4300</v>
      </c>
      <c r="I814" s="1" t="n">
        <v>150</v>
      </c>
      <c r="J814" s="1" t="n">
        <v>105</v>
      </c>
      <c r="K814" s="1" t="s">
        <v>21</v>
      </c>
      <c r="L814" s="1" t="s">
        <v>904</v>
      </c>
      <c r="M814" s="1" t="n">
        <v>2023</v>
      </c>
      <c r="N814" s="1" t="n">
        <v>51.30526</v>
      </c>
      <c r="O814" s="1" t="n">
        <v>-110.59726</v>
      </c>
      <c r="Q814" s="1" t="s">
        <v>905</v>
      </c>
      <c r="R814" s="1" t="s">
        <v>24</v>
      </c>
    </row>
    <row r="815" customFormat="false" ht="15" hidden="false" customHeight="false" outlineLevel="0" collapsed="false">
      <c r="A815" s="1" t="s">
        <v>18</v>
      </c>
      <c r="B815" s="1" t="s">
        <v>18</v>
      </c>
      <c r="C815" s="1" t="s">
        <v>902</v>
      </c>
      <c r="D815" s="1" t="n">
        <v>150.5</v>
      </c>
      <c r="E815" s="1" t="s">
        <v>913</v>
      </c>
      <c r="F815" s="1" t="n">
        <v>9</v>
      </c>
      <c r="G815" s="1" t="str">
        <f aca="false">F815&amp;"/"&amp;35</f>
        <v>9/35</v>
      </c>
      <c r="H815" s="1" t="n">
        <v>4300</v>
      </c>
      <c r="I815" s="1" t="n">
        <v>150</v>
      </c>
      <c r="J815" s="1" t="n">
        <v>105</v>
      </c>
      <c r="K815" s="1" t="s">
        <v>21</v>
      </c>
      <c r="L815" s="1" t="s">
        <v>904</v>
      </c>
      <c r="M815" s="1" t="n">
        <v>2023</v>
      </c>
      <c r="N815" s="1" t="n">
        <v>51.31026</v>
      </c>
      <c r="O815" s="1" t="n">
        <v>-110.57594</v>
      </c>
      <c r="Q815" s="1" t="s">
        <v>905</v>
      </c>
      <c r="R815" s="1" t="s">
        <v>24</v>
      </c>
    </row>
    <row r="816" customFormat="false" ht="15" hidden="false" customHeight="false" outlineLevel="0" collapsed="false">
      <c r="A816" s="1" t="s">
        <v>18</v>
      </c>
      <c r="B816" s="1" t="s">
        <v>18</v>
      </c>
      <c r="C816" s="1" t="s">
        <v>902</v>
      </c>
      <c r="D816" s="1" t="n">
        <v>150.5</v>
      </c>
      <c r="E816" s="1" t="s">
        <v>914</v>
      </c>
      <c r="F816" s="1" t="n">
        <v>10</v>
      </c>
      <c r="G816" s="1" t="str">
        <f aca="false">F816&amp;"/"&amp;35</f>
        <v>10/35</v>
      </c>
      <c r="H816" s="1" t="n">
        <v>4300</v>
      </c>
      <c r="I816" s="1" t="n">
        <v>150</v>
      </c>
      <c r="J816" s="1" t="n">
        <v>105</v>
      </c>
      <c r="K816" s="1" t="s">
        <v>21</v>
      </c>
      <c r="L816" s="1" t="s">
        <v>904</v>
      </c>
      <c r="M816" s="1" t="n">
        <v>2023</v>
      </c>
      <c r="N816" s="1" t="n">
        <v>51.3175</v>
      </c>
      <c r="O816" s="1" t="n">
        <v>-110.57499</v>
      </c>
      <c r="Q816" s="1" t="s">
        <v>905</v>
      </c>
      <c r="R816" s="1" t="s">
        <v>24</v>
      </c>
    </row>
    <row r="817" customFormat="false" ht="15" hidden="false" customHeight="false" outlineLevel="0" collapsed="false">
      <c r="A817" s="1" t="s">
        <v>18</v>
      </c>
      <c r="B817" s="1" t="s">
        <v>18</v>
      </c>
      <c r="C817" s="1" t="s">
        <v>902</v>
      </c>
      <c r="D817" s="1" t="n">
        <v>150.5</v>
      </c>
      <c r="E817" s="1" t="s">
        <v>915</v>
      </c>
      <c r="F817" s="1" t="n">
        <v>11</v>
      </c>
      <c r="G817" s="1" t="str">
        <f aca="false">F817&amp;"/"&amp;35</f>
        <v>11/35</v>
      </c>
      <c r="H817" s="1" t="n">
        <v>4300</v>
      </c>
      <c r="I817" s="1" t="n">
        <v>150</v>
      </c>
      <c r="J817" s="1" t="n">
        <v>105</v>
      </c>
      <c r="K817" s="1" t="s">
        <v>21</v>
      </c>
      <c r="L817" s="1" t="s">
        <v>904</v>
      </c>
      <c r="M817" s="1" t="n">
        <v>2023</v>
      </c>
      <c r="N817" s="1" t="n">
        <v>51.32647</v>
      </c>
      <c r="O817" s="1" t="n">
        <v>-110.57096</v>
      </c>
      <c r="Q817" s="1" t="s">
        <v>905</v>
      </c>
      <c r="R817" s="1" t="s">
        <v>24</v>
      </c>
    </row>
    <row r="818" customFormat="false" ht="15" hidden="false" customHeight="false" outlineLevel="0" collapsed="false">
      <c r="A818" s="1" t="s">
        <v>18</v>
      </c>
      <c r="B818" s="1" t="s">
        <v>18</v>
      </c>
      <c r="C818" s="1" t="s">
        <v>902</v>
      </c>
      <c r="D818" s="1" t="n">
        <v>150.5</v>
      </c>
      <c r="E818" s="1" t="s">
        <v>916</v>
      </c>
      <c r="F818" s="1" t="n">
        <v>12</v>
      </c>
      <c r="G818" s="1" t="str">
        <f aca="false">F818&amp;"/"&amp;35</f>
        <v>12/35</v>
      </c>
      <c r="H818" s="1" t="n">
        <v>4300</v>
      </c>
      <c r="I818" s="1" t="n">
        <v>150</v>
      </c>
      <c r="J818" s="1" t="n">
        <v>105</v>
      </c>
      <c r="K818" s="1" t="s">
        <v>21</v>
      </c>
      <c r="L818" s="1" t="s">
        <v>904</v>
      </c>
      <c r="M818" s="1" t="n">
        <v>2023</v>
      </c>
      <c r="N818" s="1" t="n">
        <v>51.33488</v>
      </c>
      <c r="O818" s="1" t="n">
        <v>-110.57804</v>
      </c>
      <c r="Q818" s="1" t="s">
        <v>905</v>
      </c>
      <c r="R818" s="1" t="s">
        <v>24</v>
      </c>
    </row>
    <row r="819" customFormat="false" ht="15" hidden="false" customHeight="false" outlineLevel="0" collapsed="false">
      <c r="A819" s="1" t="s">
        <v>18</v>
      </c>
      <c r="B819" s="1" t="s">
        <v>18</v>
      </c>
      <c r="C819" s="1" t="s">
        <v>902</v>
      </c>
      <c r="D819" s="1" t="n">
        <v>150.5</v>
      </c>
      <c r="E819" s="1" t="s">
        <v>917</v>
      </c>
      <c r="F819" s="1" t="n">
        <v>13</v>
      </c>
      <c r="G819" s="1" t="str">
        <f aca="false">F819&amp;"/"&amp;35</f>
        <v>13/35</v>
      </c>
      <c r="H819" s="1" t="n">
        <v>4300</v>
      </c>
      <c r="I819" s="1" t="n">
        <v>150</v>
      </c>
      <c r="J819" s="1" t="n">
        <v>105</v>
      </c>
      <c r="K819" s="1" t="s">
        <v>21</v>
      </c>
      <c r="L819" s="1" t="s">
        <v>904</v>
      </c>
      <c r="M819" s="1" t="n">
        <v>2023</v>
      </c>
      <c r="N819" s="1" t="n">
        <v>51.25688</v>
      </c>
      <c r="O819" s="1" t="n">
        <v>-110.55302</v>
      </c>
      <c r="Q819" s="1" t="s">
        <v>905</v>
      </c>
      <c r="R819" s="1" t="s">
        <v>24</v>
      </c>
    </row>
    <row r="820" customFormat="false" ht="15" hidden="false" customHeight="false" outlineLevel="0" collapsed="false">
      <c r="A820" s="1" t="s">
        <v>18</v>
      </c>
      <c r="B820" s="1" t="s">
        <v>18</v>
      </c>
      <c r="C820" s="1" t="s">
        <v>902</v>
      </c>
      <c r="D820" s="1" t="n">
        <v>150.5</v>
      </c>
      <c r="E820" s="1" t="s">
        <v>918</v>
      </c>
      <c r="F820" s="1" t="n">
        <v>14</v>
      </c>
      <c r="G820" s="1" t="str">
        <f aca="false">F820&amp;"/"&amp;35</f>
        <v>14/35</v>
      </c>
      <c r="H820" s="1" t="n">
        <v>4300</v>
      </c>
      <c r="I820" s="1" t="n">
        <v>150</v>
      </c>
      <c r="J820" s="1" t="n">
        <v>105</v>
      </c>
      <c r="K820" s="1" t="s">
        <v>21</v>
      </c>
      <c r="L820" s="1" t="s">
        <v>904</v>
      </c>
      <c r="M820" s="1" t="n">
        <v>2023</v>
      </c>
      <c r="N820" s="1" t="n">
        <v>51.26394</v>
      </c>
      <c r="O820" s="1" t="n">
        <v>-110.54862</v>
      </c>
      <c r="Q820" s="1" t="s">
        <v>905</v>
      </c>
      <c r="R820" s="1" t="s">
        <v>24</v>
      </c>
    </row>
    <row r="821" customFormat="false" ht="15" hidden="false" customHeight="false" outlineLevel="0" collapsed="false">
      <c r="A821" s="1" t="s">
        <v>18</v>
      </c>
      <c r="B821" s="1" t="s">
        <v>18</v>
      </c>
      <c r="C821" s="1" t="s">
        <v>902</v>
      </c>
      <c r="D821" s="1" t="n">
        <v>150.5</v>
      </c>
      <c r="E821" s="1" t="s">
        <v>919</v>
      </c>
      <c r="F821" s="1" t="n">
        <v>15</v>
      </c>
      <c r="G821" s="1" t="str">
        <f aca="false">F821&amp;"/"&amp;35</f>
        <v>15/35</v>
      </c>
      <c r="H821" s="1" t="n">
        <v>4300</v>
      </c>
      <c r="I821" s="1" t="n">
        <v>150</v>
      </c>
      <c r="J821" s="1" t="n">
        <v>105</v>
      </c>
      <c r="K821" s="1" t="s">
        <v>21</v>
      </c>
      <c r="L821" s="1" t="s">
        <v>904</v>
      </c>
      <c r="M821" s="1" t="n">
        <v>2023</v>
      </c>
      <c r="N821" s="1" t="n">
        <v>51.27293</v>
      </c>
      <c r="O821" s="1" t="n">
        <v>-110.54965</v>
      </c>
      <c r="Q821" s="1" t="s">
        <v>905</v>
      </c>
      <c r="R821" s="1" t="s">
        <v>24</v>
      </c>
    </row>
    <row r="822" customFormat="false" ht="15" hidden="false" customHeight="false" outlineLevel="0" collapsed="false">
      <c r="A822" s="1" t="s">
        <v>18</v>
      </c>
      <c r="B822" s="1" t="s">
        <v>18</v>
      </c>
      <c r="C822" s="1" t="s">
        <v>902</v>
      </c>
      <c r="D822" s="1" t="n">
        <v>150.5</v>
      </c>
      <c r="E822" s="1" t="s">
        <v>920</v>
      </c>
      <c r="F822" s="1" t="n">
        <v>16</v>
      </c>
      <c r="G822" s="1" t="str">
        <f aca="false">F822&amp;"/"&amp;35</f>
        <v>16/35</v>
      </c>
      <c r="H822" s="1" t="n">
        <v>4300</v>
      </c>
      <c r="I822" s="1" t="n">
        <v>150</v>
      </c>
      <c r="J822" s="1" t="n">
        <v>105</v>
      </c>
      <c r="K822" s="1" t="s">
        <v>21</v>
      </c>
      <c r="L822" s="1" t="s">
        <v>904</v>
      </c>
      <c r="M822" s="1" t="n">
        <v>2023</v>
      </c>
      <c r="N822" s="1" t="n">
        <v>51.28396</v>
      </c>
      <c r="O822" s="1" t="n">
        <v>-110.5544</v>
      </c>
      <c r="Q822" s="1" t="s">
        <v>905</v>
      </c>
      <c r="R822" s="1" t="s">
        <v>24</v>
      </c>
    </row>
    <row r="823" customFormat="false" ht="15" hidden="false" customHeight="false" outlineLevel="0" collapsed="false">
      <c r="A823" s="1" t="s">
        <v>18</v>
      </c>
      <c r="B823" s="1" t="s">
        <v>18</v>
      </c>
      <c r="C823" s="1" t="s">
        <v>902</v>
      </c>
      <c r="D823" s="1" t="n">
        <v>150.5</v>
      </c>
      <c r="E823" s="1" t="s">
        <v>921</v>
      </c>
      <c r="F823" s="1" t="n">
        <v>17</v>
      </c>
      <c r="G823" s="1" t="str">
        <f aca="false">F823&amp;"/"&amp;35</f>
        <v>17/35</v>
      </c>
      <c r="H823" s="1" t="n">
        <v>4300</v>
      </c>
      <c r="I823" s="1" t="n">
        <v>150</v>
      </c>
      <c r="J823" s="1" t="n">
        <v>105</v>
      </c>
      <c r="K823" s="1" t="s">
        <v>21</v>
      </c>
      <c r="L823" s="1" t="s">
        <v>904</v>
      </c>
      <c r="M823" s="1" t="n">
        <v>2023</v>
      </c>
      <c r="N823" s="1" t="n">
        <v>51.29045</v>
      </c>
      <c r="O823" s="1" t="n">
        <v>-110.55828</v>
      </c>
      <c r="Q823" s="1" t="s">
        <v>905</v>
      </c>
      <c r="R823" s="1" t="s">
        <v>24</v>
      </c>
    </row>
    <row r="824" customFormat="false" ht="15" hidden="false" customHeight="false" outlineLevel="0" collapsed="false">
      <c r="A824" s="1" t="s">
        <v>18</v>
      </c>
      <c r="B824" s="1" t="s">
        <v>18</v>
      </c>
      <c r="C824" s="1" t="s">
        <v>902</v>
      </c>
      <c r="D824" s="1" t="n">
        <v>150.5</v>
      </c>
      <c r="E824" s="1" t="s">
        <v>922</v>
      </c>
      <c r="F824" s="1" t="n">
        <v>18</v>
      </c>
      <c r="G824" s="1" t="str">
        <f aca="false">F824&amp;"/"&amp;35</f>
        <v>18/35</v>
      </c>
      <c r="H824" s="1" t="n">
        <v>4300</v>
      </c>
      <c r="I824" s="1" t="n">
        <v>150</v>
      </c>
      <c r="J824" s="1" t="n">
        <v>105</v>
      </c>
      <c r="K824" s="1" t="s">
        <v>21</v>
      </c>
      <c r="L824" s="1" t="s">
        <v>904</v>
      </c>
      <c r="M824" s="1" t="n">
        <v>2023</v>
      </c>
      <c r="N824" s="1" t="n">
        <v>51.302</v>
      </c>
      <c r="O824" s="1" t="n">
        <v>-110.56146</v>
      </c>
      <c r="Q824" s="1" t="s">
        <v>905</v>
      </c>
      <c r="R824" s="1" t="s">
        <v>24</v>
      </c>
    </row>
    <row r="825" customFormat="false" ht="15" hidden="false" customHeight="false" outlineLevel="0" collapsed="false">
      <c r="A825" s="1" t="s">
        <v>18</v>
      </c>
      <c r="B825" s="1" t="s">
        <v>18</v>
      </c>
      <c r="C825" s="1" t="s">
        <v>902</v>
      </c>
      <c r="D825" s="1" t="n">
        <v>150.5</v>
      </c>
      <c r="E825" s="1" t="s">
        <v>923</v>
      </c>
      <c r="F825" s="1" t="n">
        <v>19</v>
      </c>
      <c r="G825" s="1" t="str">
        <f aca="false">F825&amp;"/"&amp;35</f>
        <v>19/35</v>
      </c>
      <c r="H825" s="1" t="n">
        <v>4300</v>
      </c>
      <c r="I825" s="1" t="n">
        <v>150</v>
      </c>
      <c r="J825" s="1" t="n">
        <v>105</v>
      </c>
      <c r="K825" s="1" t="s">
        <v>21</v>
      </c>
      <c r="L825" s="1" t="s">
        <v>904</v>
      </c>
      <c r="M825" s="1" t="n">
        <v>2023</v>
      </c>
      <c r="N825" s="1" t="n">
        <v>51.30802</v>
      </c>
      <c r="O825" s="1" t="n">
        <v>-110.5617</v>
      </c>
      <c r="Q825" s="1" t="s">
        <v>905</v>
      </c>
      <c r="R825" s="1" t="s">
        <v>24</v>
      </c>
    </row>
    <row r="826" customFormat="false" ht="15" hidden="false" customHeight="false" outlineLevel="0" collapsed="false">
      <c r="A826" s="1" t="s">
        <v>18</v>
      </c>
      <c r="B826" s="1" t="s">
        <v>18</v>
      </c>
      <c r="C826" s="1" t="s">
        <v>902</v>
      </c>
      <c r="D826" s="1" t="n">
        <v>150.5</v>
      </c>
      <c r="E826" s="1" t="s">
        <v>924</v>
      </c>
      <c r="F826" s="1" t="n">
        <v>20</v>
      </c>
      <c r="G826" s="1" t="str">
        <f aca="false">F826&amp;"/"&amp;35</f>
        <v>20/35</v>
      </c>
      <c r="H826" s="1" t="n">
        <v>4300</v>
      </c>
      <c r="I826" s="1" t="n">
        <v>150</v>
      </c>
      <c r="J826" s="1" t="n">
        <v>105</v>
      </c>
      <c r="K826" s="1" t="s">
        <v>21</v>
      </c>
      <c r="L826" s="1" t="s">
        <v>904</v>
      </c>
      <c r="M826" s="1" t="n">
        <v>2023</v>
      </c>
      <c r="N826" s="1" t="n">
        <v>51.31346</v>
      </c>
      <c r="O826" s="1" t="n">
        <v>-110.56373</v>
      </c>
      <c r="Q826" s="1" t="s">
        <v>905</v>
      </c>
      <c r="R826" s="1" t="s">
        <v>24</v>
      </c>
    </row>
    <row r="827" customFormat="false" ht="15" hidden="false" customHeight="false" outlineLevel="0" collapsed="false">
      <c r="A827" s="1" t="s">
        <v>18</v>
      </c>
      <c r="B827" s="1" t="s">
        <v>18</v>
      </c>
      <c r="C827" s="1" t="s">
        <v>902</v>
      </c>
      <c r="D827" s="1" t="n">
        <v>150.5</v>
      </c>
      <c r="E827" s="1" t="s">
        <v>925</v>
      </c>
      <c r="F827" s="1" t="n">
        <v>21</v>
      </c>
      <c r="G827" s="1" t="str">
        <f aca="false">F827&amp;"/"&amp;35</f>
        <v>21/35</v>
      </c>
      <c r="H827" s="1" t="n">
        <v>4300</v>
      </c>
      <c r="I827" s="1" t="n">
        <v>150</v>
      </c>
      <c r="J827" s="1" t="n">
        <v>105</v>
      </c>
      <c r="K827" s="1" t="s">
        <v>21</v>
      </c>
      <c r="L827" s="1" t="s">
        <v>904</v>
      </c>
      <c r="M827" s="1" t="n">
        <v>2023</v>
      </c>
      <c r="N827" s="1" t="n">
        <v>51.32482</v>
      </c>
      <c r="O827" s="1" t="n">
        <v>-110.55174</v>
      </c>
      <c r="Q827" s="1" t="s">
        <v>905</v>
      </c>
      <c r="R827" s="1" t="s">
        <v>24</v>
      </c>
    </row>
    <row r="828" customFormat="false" ht="15" hidden="false" customHeight="false" outlineLevel="0" collapsed="false">
      <c r="A828" s="1" t="s">
        <v>18</v>
      </c>
      <c r="B828" s="1" t="s">
        <v>18</v>
      </c>
      <c r="C828" s="1" t="s">
        <v>902</v>
      </c>
      <c r="D828" s="1" t="n">
        <v>150.5</v>
      </c>
      <c r="E828" s="1" t="s">
        <v>926</v>
      </c>
      <c r="F828" s="1" t="n">
        <v>22</v>
      </c>
      <c r="G828" s="1" t="str">
        <f aca="false">F828&amp;"/"&amp;35</f>
        <v>22/35</v>
      </c>
      <c r="H828" s="1" t="n">
        <v>4300</v>
      </c>
      <c r="I828" s="1" t="n">
        <v>150</v>
      </c>
      <c r="J828" s="1" t="n">
        <v>105</v>
      </c>
      <c r="K828" s="1" t="s">
        <v>21</v>
      </c>
      <c r="L828" s="1" t="s">
        <v>904</v>
      </c>
      <c r="M828" s="1" t="n">
        <v>2023</v>
      </c>
      <c r="N828" s="1" t="n">
        <v>51.33292</v>
      </c>
      <c r="O828" s="1" t="n">
        <v>-110.55371</v>
      </c>
      <c r="Q828" s="1" t="s">
        <v>905</v>
      </c>
      <c r="R828" s="1" t="s">
        <v>24</v>
      </c>
    </row>
    <row r="829" customFormat="false" ht="15" hidden="false" customHeight="false" outlineLevel="0" collapsed="false">
      <c r="A829" s="1" t="s">
        <v>18</v>
      </c>
      <c r="B829" s="1" t="s">
        <v>18</v>
      </c>
      <c r="C829" s="1" t="s">
        <v>902</v>
      </c>
      <c r="D829" s="1" t="n">
        <v>150.5</v>
      </c>
      <c r="E829" s="1" t="s">
        <v>927</v>
      </c>
      <c r="F829" s="1" t="n">
        <v>23</v>
      </c>
      <c r="G829" s="1" t="str">
        <f aca="false">F829&amp;"/"&amp;35</f>
        <v>23/35</v>
      </c>
      <c r="H829" s="1" t="n">
        <v>4300</v>
      </c>
      <c r="I829" s="1" t="n">
        <v>150</v>
      </c>
      <c r="J829" s="1" t="n">
        <v>105</v>
      </c>
      <c r="K829" s="1" t="s">
        <v>21</v>
      </c>
      <c r="L829" s="1" t="s">
        <v>904</v>
      </c>
      <c r="M829" s="1" t="n">
        <v>2023</v>
      </c>
      <c r="N829" s="1" t="n">
        <v>51.24464</v>
      </c>
      <c r="O829" s="1" t="n">
        <v>-110.52622</v>
      </c>
      <c r="Q829" s="1" t="s">
        <v>905</v>
      </c>
      <c r="R829" s="1" t="s">
        <v>24</v>
      </c>
    </row>
    <row r="830" customFormat="false" ht="15" hidden="false" customHeight="false" outlineLevel="0" collapsed="false">
      <c r="A830" s="1" t="s">
        <v>18</v>
      </c>
      <c r="B830" s="1" t="s">
        <v>18</v>
      </c>
      <c r="C830" s="1" t="s">
        <v>902</v>
      </c>
      <c r="D830" s="1" t="n">
        <v>150.5</v>
      </c>
      <c r="E830" s="1" t="s">
        <v>928</v>
      </c>
      <c r="F830" s="1" t="n">
        <v>24</v>
      </c>
      <c r="G830" s="1" t="str">
        <f aca="false">F830&amp;"/"&amp;35</f>
        <v>24/35</v>
      </c>
      <c r="H830" s="1" t="n">
        <v>4300</v>
      </c>
      <c r="I830" s="1" t="n">
        <v>150</v>
      </c>
      <c r="J830" s="1" t="n">
        <v>105</v>
      </c>
      <c r="K830" s="1" t="s">
        <v>21</v>
      </c>
      <c r="L830" s="1" t="s">
        <v>904</v>
      </c>
      <c r="M830" s="1" t="n">
        <v>2023</v>
      </c>
      <c r="N830" s="1" t="n">
        <v>51.25372</v>
      </c>
      <c r="O830" s="1" t="n">
        <v>-110.53249</v>
      </c>
      <c r="Q830" s="1" t="s">
        <v>905</v>
      </c>
      <c r="R830" s="1" t="s">
        <v>24</v>
      </c>
    </row>
    <row r="831" customFormat="false" ht="15" hidden="false" customHeight="false" outlineLevel="0" collapsed="false">
      <c r="A831" s="1" t="s">
        <v>18</v>
      </c>
      <c r="B831" s="1" t="s">
        <v>18</v>
      </c>
      <c r="C831" s="1" t="s">
        <v>902</v>
      </c>
      <c r="D831" s="1" t="n">
        <v>150.5</v>
      </c>
      <c r="E831" s="1" t="s">
        <v>929</v>
      </c>
      <c r="F831" s="1" t="n">
        <v>25</v>
      </c>
      <c r="G831" s="1" t="str">
        <f aca="false">F831&amp;"/"&amp;35</f>
        <v>25/35</v>
      </c>
      <c r="H831" s="1" t="n">
        <v>4300</v>
      </c>
      <c r="I831" s="1" t="n">
        <v>150</v>
      </c>
      <c r="J831" s="1" t="n">
        <v>105</v>
      </c>
      <c r="K831" s="1" t="s">
        <v>21</v>
      </c>
      <c r="L831" s="1" t="s">
        <v>904</v>
      </c>
      <c r="M831" s="1" t="n">
        <v>2023</v>
      </c>
      <c r="N831" s="1" t="n">
        <v>51.26564</v>
      </c>
      <c r="O831" s="1" t="n">
        <v>-110.52938</v>
      </c>
      <c r="Q831" s="1" t="s">
        <v>905</v>
      </c>
      <c r="R831" s="1" t="s">
        <v>24</v>
      </c>
    </row>
    <row r="832" customFormat="false" ht="15" hidden="false" customHeight="false" outlineLevel="0" collapsed="false">
      <c r="A832" s="1" t="s">
        <v>18</v>
      </c>
      <c r="B832" s="1" t="s">
        <v>18</v>
      </c>
      <c r="C832" s="1" t="s">
        <v>902</v>
      </c>
      <c r="D832" s="1" t="n">
        <v>150.5</v>
      </c>
      <c r="E832" s="1" t="s">
        <v>930</v>
      </c>
      <c r="F832" s="1" t="n">
        <v>26</v>
      </c>
      <c r="G832" s="1" t="str">
        <f aca="false">F832&amp;"/"&amp;35</f>
        <v>26/35</v>
      </c>
      <c r="H832" s="1" t="n">
        <v>4300</v>
      </c>
      <c r="I832" s="1" t="n">
        <v>150</v>
      </c>
      <c r="J832" s="1" t="n">
        <v>105</v>
      </c>
      <c r="K832" s="1" t="s">
        <v>21</v>
      </c>
      <c r="L832" s="1" t="s">
        <v>904</v>
      </c>
      <c r="M832" s="1" t="n">
        <v>2023</v>
      </c>
      <c r="N832" s="1" t="n">
        <v>51.28376</v>
      </c>
      <c r="O832" s="1" t="n">
        <v>-110.5374</v>
      </c>
      <c r="Q832" s="1" t="s">
        <v>905</v>
      </c>
      <c r="R832" s="1" t="s">
        <v>24</v>
      </c>
    </row>
    <row r="833" customFormat="false" ht="15" hidden="false" customHeight="false" outlineLevel="0" collapsed="false">
      <c r="A833" s="1" t="s">
        <v>18</v>
      </c>
      <c r="B833" s="1" t="s">
        <v>18</v>
      </c>
      <c r="C833" s="1" t="s">
        <v>902</v>
      </c>
      <c r="D833" s="1" t="n">
        <v>150.5</v>
      </c>
      <c r="E833" s="1" t="s">
        <v>931</v>
      </c>
      <c r="F833" s="1" t="n">
        <v>27</v>
      </c>
      <c r="G833" s="1" t="str">
        <f aca="false">F833&amp;"/"&amp;35</f>
        <v>27/35</v>
      </c>
      <c r="H833" s="1" t="n">
        <v>4300</v>
      </c>
      <c r="I833" s="1" t="n">
        <v>150</v>
      </c>
      <c r="J833" s="1" t="n">
        <v>105</v>
      </c>
      <c r="K833" s="1" t="s">
        <v>21</v>
      </c>
      <c r="L833" s="1" t="s">
        <v>904</v>
      </c>
      <c r="M833" s="1" t="n">
        <v>2023</v>
      </c>
      <c r="N833" s="1" t="n">
        <v>51.27909</v>
      </c>
      <c r="O833" s="1" t="n">
        <v>-110.49088</v>
      </c>
      <c r="Q833" s="1" t="s">
        <v>905</v>
      </c>
      <c r="R833" s="1" t="s">
        <v>24</v>
      </c>
    </row>
    <row r="834" customFormat="false" ht="15" hidden="false" customHeight="false" outlineLevel="0" collapsed="false">
      <c r="A834" s="1" t="s">
        <v>18</v>
      </c>
      <c r="B834" s="1" t="s">
        <v>18</v>
      </c>
      <c r="C834" s="1" t="s">
        <v>902</v>
      </c>
      <c r="D834" s="1" t="n">
        <v>150.5</v>
      </c>
      <c r="E834" s="1" t="s">
        <v>932</v>
      </c>
      <c r="F834" s="1" t="n">
        <v>28</v>
      </c>
      <c r="G834" s="1" t="str">
        <f aca="false">F834&amp;"/"&amp;35</f>
        <v>28/35</v>
      </c>
      <c r="H834" s="1" t="n">
        <v>4300</v>
      </c>
      <c r="I834" s="1" t="n">
        <v>150</v>
      </c>
      <c r="J834" s="1" t="n">
        <v>105</v>
      </c>
      <c r="K834" s="1" t="s">
        <v>21</v>
      </c>
      <c r="L834" s="1" t="s">
        <v>904</v>
      </c>
      <c r="M834" s="1" t="n">
        <v>2023</v>
      </c>
      <c r="N834" s="1" t="n">
        <v>51.27869</v>
      </c>
      <c r="O834" s="1" t="n">
        <v>-110.46754</v>
      </c>
      <c r="Q834" s="1" t="s">
        <v>905</v>
      </c>
      <c r="R834" s="1" t="s">
        <v>24</v>
      </c>
    </row>
    <row r="835" customFormat="false" ht="15" hidden="false" customHeight="false" outlineLevel="0" collapsed="false">
      <c r="A835" s="1" t="s">
        <v>18</v>
      </c>
      <c r="B835" s="1" t="s">
        <v>18</v>
      </c>
      <c r="C835" s="1" t="s">
        <v>902</v>
      </c>
      <c r="D835" s="1" t="n">
        <v>150.5</v>
      </c>
      <c r="E835" s="1" t="s">
        <v>933</v>
      </c>
      <c r="F835" s="1" t="n">
        <v>29</v>
      </c>
      <c r="G835" s="1" t="str">
        <f aca="false">F835&amp;"/"&amp;35</f>
        <v>29/35</v>
      </c>
      <c r="H835" s="1" t="n">
        <v>4300</v>
      </c>
      <c r="I835" s="1" t="n">
        <v>150</v>
      </c>
      <c r="J835" s="1" t="n">
        <v>105</v>
      </c>
      <c r="K835" s="1" t="s">
        <v>21</v>
      </c>
      <c r="L835" s="1" t="s">
        <v>904</v>
      </c>
      <c r="M835" s="1" t="n">
        <v>2023</v>
      </c>
      <c r="N835" s="1" t="n">
        <v>51.27969</v>
      </c>
      <c r="O835" s="1" t="n">
        <v>-110.45844</v>
      </c>
      <c r="Q835" s="1" t="s">
        <v>905</v>
      </c>
      <c r="R835" s="1" t="s">
        <v>24</v>
      </c>
    </row>
    <row r="836" customFormat="false" ht="15" hidden="false" customHeight="false" outlineLevel="0" collapsed="false">
      <c r="A836" s="1" t="s">
        <v>18</v>
      </c>
      <c r="B836" s="1" t="s">
        <v>18</v>
      </c>
      <c r="C836" s="1" t="s">
        <v>902</v>
      </c>
      <c r="D836" s="1" t="n">
        <v>150.5</v>
      </c>
      <c r="E836" s="1" t="s">
        <v>934</v>
      </c>
      <c r="F836" s="1" t="n">
        <v>30</v>
      </c>
      <c r="G836" s="1" t="str">
        <f aca="false">F836&amp;"/"&amp;35</f>
        <v>30/35</v>
      </c>
      <c r="H836" s="1" t="n">
        <v>4300</v>
      </c>
      <c r="I836" s="1" t="n">
        <v>150</v>
      </c>
      <c r="J836" s="1" t="n">
        <v>105</v>
      </c>
      <c r="K836" s="1" t="s">
        <v>21</v>
      </c>
      <c r="L836" s="1" t="s">
        <v>904</v>
      </c>
      <c r="M836" s="1" t="n">
        <v>2023</v>
      </c>
      <c r="N836" s="1" t="n">
        <v>51.17719</v>
      </c>
      <c r="O836" s="1" t="n">
        <v>-110.55533</v>
      </c>
      <c r="Q836" s="1" t="s">
        <v>905</v>
      </c>
      <c r="R836" s="1" t="s">
        <v>24</v>
      </c>
    </row>
    <row r="837" customFormat="false" ht="15" hidden="false" customHeight="false" outlineLevel="0" collapsed="false">
      <c r="A837" s="1" t="s">
        <v>18</v>
      </c>
      <c r="B837" s="1" t="s">
        <v>18</v>
      </c>
      <c r="C837" s="1" t="s">
        <v>902</v>
      </c>
      <c r="D837" s="1" t="n">
        <v>150.5</v>
      </c>
      <c r="E837" s="1" t="s">
        <v>935</v>
      </c>
      <c r="F837" s="1" t="n">
        <v>31</v>
      </c>
      <c r="G837" s="1" t="str">
        <f aca="false">F837&amp;"/"&amp;35</f>
        <v>31/35</v>
      </c>
      <c r="H837" s="1" t="n">
        <v>4300</v>
      </c>
      <c r="I837" s="1" t="n">
        <v>150</v>
      </c>
      <c r="J837" s="1" t="n">
        <v>105</v>
      </c>
      <c r="K837" s="1" t="s">
        <v>21</v>
      </c>
      <c r="L837" s="1" t="s">
        <v>904</v>
      </c>
      <c r="M837" s="1" t="n">
        <v>2023</v>
      </c>
      <c r="N837" s="1" t="n">
        <v>51.17663</v>
      </c>
      <c r="O837" s="1" t="n">
        <v>-110.54329</v>
      </c>
      <c r="Q837" s="1" t="s">
        <v>905</v>
      </c>
      <c r="R837" s="1" t="s">
        <v>24</v>
      </c>
    </row>
    <row r="838" customFormat="false" ht="15" hidden="false" customHeight="false" outlineLevel="0" collapsed="false">
      <c r="A838" s="1" t="s">
        <v>18</v>
      </c>
      <c r="B838" s="1" t="s">
        <v>18</v>
      </c>
      <c r="C838" s="1" t="s">
        <v>902</v>
      </c>
      <c r="D838" s="1" t="n">
        <v>150.5</v>
      </c>
      <c r="E838" s="1" t="s">
        <v>936</v>
      </c>
      <c r="F838" s="1" t="n">
        <v>32</v>
      </c>
      <c r="G838" s="1" t="str">
        <f aca="false">F838&amp;"/"&amp;35</f>
        <v>32/35</v>
      </c>
      <c r="H838" s="1" t="n">
        <v>4300</v>
      </c>
      <c r="I838" s="1" t="n">
        <v>150</v>
      </c>
      <c r="J838" s="1" t="n">
        <v>105</v>
      </c>
      <c r="K838" s="1" t="s">
        <v>21</v>
      </c>
      <c r="L838" s="1" t="s">
        <v>904</v>
      </c>
      <c r="M838" s="1" t="n">
        <v>2023</v>
      </c>
      <c r="N838" s="1" t="n">
        <v>51.1737</v>
      </c>
      <c r="O838" s="1" t="n">
        <v>-110.53214</v>
      </c>
      <c r="Q838" s="1" t="s">
        <v>905</v>
      </c>
      <c r="R838" s="1" t="s">
        <v>24</v>
      </c>
    </row>
    <row r="839" customFormat="false" ht="15" hidden="false" customHeight="false" outlineLevel="0" collapsed="false">
      <c r="A839" s="1" t="s">
        <v>18</v>
      </c>
      <c r="B839" s="1" t="s">
        <v>18</v>
      </c>
      <c r="C839" s="1" t="s">
        <v>902</v>
      </c>
      <c r="D839" s="1" t="n">
        <v>150.5</v>
      </c>
      <c r="E839" s="1" t="s">
        <v>937</v>
      </c>
      <c r="F839" s="1" t="n">
        <v>33</v>
      </c>
      <c r="G839" s="1" t="str">
        <f aca="false">F839&amp;"/"&amp;35</f>
        <v>33/35</v>
      </c>
      <c r="H839" s="1" t="n">
        <v>4300</v>
      </c>
      <c r="I839" s="1" t="n">
        <v>150</v>
      </c>
      <c r="J839" s="1" t="n">
        <v>105</v>
      </c>
      <c r="K839" s="1" t="s">
        <v>21</v>
      </c>
      <c r="L839" s="1" t="s">
        <v>904</v>
      </c>
      <c r="M839" s="1" t="n">
        <v>2023</v>
      </c>
      <c r="N839" s="1" t="n">
        <v>51.19161</v>
      </c>
      <c r="O839" s="1" t="n">
        <v>-110.55957</v>
      </c>
      <c r="Q839" s="1" t="s">
        <v>905</v>
      </c>
      <c r="R839" s="1" t="s">
        <v>24</v>
      </c>
    </row>
    <row r="840" customFormat="false" ht="15" hidden="false" customHeight="false" outlineLevel="0" collapsed="false">
      <c r="A840" s="1" t="s">
        <v>18</v>
      </c>
      <c r="B840" s="1" t="s">
        <v>18</v>
      </c>
      <c r="C840" s="1" t="s">
        <v>902</v>
      </c>
      <c r="D840" s="1" t="n">
        <v>150.5</v>
      </c>
      <c r="E840" s="1" t="s">
        <v>938</v>
      </c>
      <c r="F840" s="1" t="n">
        <v>34</v>
      </c>
      <c r="G840" s="1" t="str">
        <f aca="false">F840&amp;"/"&amp;35</f>
        <v>34/35</v>
      </c>
      <c r="H840" s="1" t="n">
        <v>4300</v>
      </c>
      <c r="I840" s="1" t="n">
        <v>150</v>
      </c>
      <c r="J840" s="1" t="n">
        <v>105</v>
      </c>
      <c r="K840" s="1" t="s">
        <v>21</v>
      </c>
      <c r="L840" s="1" t="s">
        <v>904</v>
      </c>
      <c r="M840" s="1" t="n">
        <v>2023</v>
      </c>
      <c r="N840" s="1" t="n">
        <v>51.18548</v>
      </c>
      <c r="O840" s="1" t="n">
        <v>-110.5107</v>
      </c>
      <c r="Q840" s="1" t="s">
        <v>905</v>
      </c>
      <c r="R840" s="1" t="s">
        <v>24</v>
      </c>
    </row>
    <row r="841" customFormat="false" ht="15" hidden="false" customHeight="false" outlineLevel="0" collapsed="false">
      <c r="A841" s="1" t="s">
        <v>18</v>
      </c>
      <c r="B841" s="1" t="s">
        <v>18</v>
      </c>
      <c r="C841" s="1" t="s">
        <v>902</v>
      </c>
      <c r="D841" s="1" t="n">
        <v>150.5</v>
      </c>
      <c r="E841" s="1" t="s">
        <v>939</v>
      </c>
      <c r="F841" s="1" t="n">
        <v>35</v>
      </c>
      <c r="G841" s="1" t="str">
        <f aca="false">F841&amp;"/"&amp;35</f>
        <v>35/35</v>
      </c>
      <c r="H841" s="1" t="n">
        <v>4300</v>
      </c>
      <c r="I841" s="1" t="n">
        <v>150</v>
      </c>
      <c r="J841" s="1" t="n">
        <v>105</v>
      </c>
      <c r="K841" s="1" t="s">
        <v>21</v>
      </c>
      <c r="L841" s="1" t="s">
        <v>904</v>
      </c>
      <c r="M841" s="1" t="n">
        <v>2023</v>
      </c>
      <c r="N841" s="1" t="n">
        <v>51.1929</v>
      </c>
      <c r="O841" s="1" t="n">
        <v>-110.489673</v>
      </c>
      <c r="Q841" s="1" t="s">
        <v>905</v>
      </c>
      <c r="R841" s="1" t="s">
        <v>24</v>
      </c>
    </row>
    <row r="842" customFormat="false" ht="15" hidden="false" customHeight="false" outlineLevel="0" collapsed="false">
      <c r="A842" s="1" t="s">
        <v>18</v>
      </c>
      <c r="B842" s="1" t="s">
        <v>18</v>
      </c>
      <c r="C842" s="1" t="s">
        <v>940</v>
      </c>
      <c r="D842" s="1" t="n">
        <v>0.6</v>
      </c>
      <c r="E842" s="1" t="s">
        <v>941</v>
      </c>
      <c r="F842" s="1" t="n">
        <v>1</v>
      </c>
      <c r="G842" s="1" t="str">
        <f aca="false">F842&amp;"/"&amp;1</f>
        <v>1/1</v>
      </c>
      <c r="H842" s="1" t="n">
        <v>600</v>
      </c>
      <c r="I842" s="1" t="n">
        <v>40</v>
      </c>
      <c r="J842" s="1" t="n">
        <v>48</v>
      </c>
      <c r="K842" s="1" t="s">
        <v>357</v>
      </c>
      <c r="L842" s="1" t="s">
        <v>942</v>
      </c>
      <c r="M842" s="1" t="n">
        <v>2001</v>
      </c>
      <c r="N842" s="1" t="n">
        <v>49.58307</v>
      </c>
      <c r="O842" s="1" t="n">
        <v>-114.215968</v>
      </c>
      <c r="Q842" s="1" t="s">
        <v>943</v>
      </c>
      <c r="R842" s="1" t="s">
        <v>24</v>
      </c>
    </row>
    <row r="843" customFormat="false" ht="15" hidden="false" customHeight="false" outlineLevel="0" collapsed="false">
      <c r="A843" s="1" t="s">
        <v>18</v>
      </c>
      <c r="B843" s="1" t="s">
        <v>18</v>
      </c>
      <c r="C843" s="1" t="s">
        <v>944</v>
      </c>
      <c r="D843" s="1" t="n">
        <v>3</v>
      </c>
      <c r="E843" s="1" t="s">
        <v>945</v>
      </c>
      <c r="F843" s="1" t="n">
        <v>1</v>
      </c>
      <c r="G843" s="1" t="str">
        <f aca="false">F843&amp;"/"&amp;1</f>
        <v>1/1</v>
      </c>
      <c r="H843" s="1" t="n">
        <v>3000</v>
      </c>
      <c r="I843" s="1" t="n">
        <v>90</v>
      </c>
      <c r="J843" s="1" t="n">
        <v>67</v>
      </c>
      <c r="K843" s="1" t="s">
        <v>21</v>
      </c>
      <c r="L843" s="1" t="s">
        <v>22</v>
      </c>
      <c r="M843" s="1" t="n">
        <v>2004</v>
      </c>
      <c r="N843" s="1" t="n">
        <v>49.686706</v>
      </c>
      <c r="O843" s="1" t="n">
        <v>-113.475207</v>
      </c>
      <c r="Q843" s="1" t="s">
        <v>946</v>
      </c>
      <c r="R843" s="1" t="s">
        <v>24</v>
      </c>
    </row>
    <row r="844" customFormat="false" ht="15" hidden="false" customHeight="false" outlineLevel="0" collapsed="false">
      <c r="A844" s="1" t="s">
        <v>18</v>
      </c>
      <c r="B844" s="1" t="s">
        <v>18</v>
      </c>
      <c r="C844" s="1" t="s">
        <v>947</v>
      </c>
      <c r="D844" s="1" t="n">
        <v>30</v>
      </c>
      <c r="E844" s="1" t="s">
        <v>948</v>
      </c>
      <c r="F844" s="1" t="n">
        <v>1</v>
      </c>
      <c r="G844" s="1" t="str">
        <f aca="false">F844&amp;"/"&amp;20</f>
        <v>1/20</v>
      </c>
      <c r="H844" s="1" t="n">
        <v>1500</v>
      </c>
      <c r="I844" s="1" t="n">
        <v>77</v>
      </c>
      <c r="J844" s="1" t="n">
        <v>65</v>
      </c>
      <c r="K844" s="1" t="s">
        <v>271</v>
      </c>
      <c r="L844" s="1" t="s">
        <v>402</v>
      </c>
      <c r="M844" s="1" t="n">
        <v>2004</v>
      </c>
      <c r="N844" s="1" t="n">
        <v>49.4061987876591</v>
      </c>
      <c r="O844" s="1" t="n">
        <v>-112.973951947056</v>
      </c>
      <c r="Q844" s="1" t="s">
        <v>949</v>
      </c>
      <c r="R844" s="1" t="s">
        <v>24</v>
      </c>
    </row>
    <row r="845" customFormat="false" ht="15" hidden="false" customHeight="false" outlineLevel="0" collapsed="false">
      <c r="A845" s="1" t="s">
        <v>18</v>
      </c>
      <c r="B845" s="1" t="s">
        <v>18</v>
      </c>
      <c r="C845" s="1" t="s">
        <v>947</v>
      </c>
      <c r="D845" s="1" t="n">
        <v>30</v>
      </c>
      <c r="E845" s="1" t="s">
        <v>950</v>
      </c>
      <c r="F845" s="1" t="n">
        <v>2</v>
      </c>
      <c r="G845" s="1" t="str">
        <f aca="false">F845&amp;"/"&amp;20</f>
        <v>2/20</v>
      </c>
      <c r="H845" s="1" t="n">
        <v>1500</v>
      </c>
      <c r="I845" s="1" t="n">
        <v>77</v>
      </c>
      <c r="J845" s="1" t="n">
        <v>65</v>
      </c>
      <c r="K845" s="1" t="s">
        <v>271</v>
      </c>
      <c r="L845" s="1" t="s">
        <v>402</v>
      </c>
      <c r="M845" s="1" t="n">
        <v>2004</v>
      </c>
      <c r="N845" s="1" t="n">
        <v>49.4036961702195</v>
      </c>
      <c r="O845" s="1" t="n">
        <v>-112.97295583505</v>
      </c>
      <c r="Q845" s="1" t="s">
        <v>949</v>
      </c>
      <c r="R845" s="1" t="s">
        <v>24</v>
      </c>
    </row>
    <row r="846" customFormat="false" ht="15" hidden="false" customHeight="false" outlineLevel="0" collapsed="false">
      <c r="A846" s="1" t="s">
        <v>18</v>
      </c>
      <c r="B846" s="1" t="s">
        <v>18</v>
      </c>
      <c r="C846" s="1" t="s">
        <v>947</v>
      </c>
      <c r="D846" s="1" t="n">
        <v>30</v>
      </c>
      <c r="E846" s="1" t="s">
        <v>951</v>
      </c>
      <c r="F846" s="1" t="n">
        <v>3</v>
      </c>
      <c r="G846" s="1" t="str">
        <f aca="false">F846&amp;"/"&amp;20</f>
        <v>3/20</v>
      </c>
      <c r="H846" s="1" t="n">
        <v>1500</v>
      </c>
      <c r="I846" s="1" t="n">
        <v>77</v>
      </c>
      <c r="J846" s="1" t="n">
        <v>65</v>
      </c>
      <c r="K846" s="1" t="s">
        <v>271</v>
      </c>
      <c r="L846" s="1" t="s">
        <v>402</v>
      </c>
      <c r="M846" s="1" t="n">
        <v>2004</v>
      </c>
      <c r="N846" s="1" t="n">
        <v>49.4017258705841</v>
      </c>
      <c r="O846" s="1" t="n">
        <v>-112.972243505553</v>
      </c>
      <c r="Q846" s="1" t="s">
        <v>949</v>
      </c>
      <c r="R846" s="1" t="s">
        <v>24</v>
      </c>
    </row>
    <row r="847" customFormat="false" ht="15" hidden="false" customHeight="false" outlineLevel="0" collapsed="false">
      <c r="A847" s="1" t="s">
        <v>18</v>
      </c>
      <c r="B847" s="1" t="s">
        <v>18</v>
      </c>
      <c r="C847" s="1" t="s">
        <v>947</v>
      </c>
      <c r="D847" s="1" t="n">
        <v>30</v>
      </c>
      <c r="E847" s="1" t="s">
        <v>952</v>
      </c>
      <c r="F847" s="1" t="n">
        <v>4</v>
      </c>
      <c r="G847" s="1" t="str">
        <f aca="false">F847&amp;"/"&amp;20</f>
        <v>4/20</v>
      </c>
      <c r="H847" s="1" t="n">
        <v>1500</v>
      </c>
      <c r="I847" s="1" t="n">
        <v>77</v>
      </c>
      <c r="J847" s="1" t="n">
        <v>65</v>
      </c>
      <c r="K847" s="1" t="s">
        <v>271</v>
      </c>
      <c r="L847" s="1" t="s">
        <v>402</v>
      </c>
      <c r="M847" s="1" t="n">
        <v>2004</v>
      </c>
      <c r="N847" s="1" t="n">
        <v>49.3998028467738</v>
      </c>
      <c r="O847" s="1" t="n">
        <v>-112.971736981001</v>
      </c>
      <c r="Q847" s="1" t="s">
        <v>949</v>
      </c>
      <c r="R847" s="1" t="s">
        <v>24</v>
      </c>
    </row>
    <row r="848" customFormat="false" ht="15" hidden="false" customHeight="false" outlineLevel="0" collapsed="false">
      <c r="A848" s="1" t="s">
        <v>18</v>
      </c>
      <c r="B848" s="1" t="s">
        <v>18</v>
      </c>
      <c r="C848" s="1" t="s">
        <v>947</v>
      </c>
      <c r="D848" s="1" t="n">
        <v>30</v>
      </c>
      <c r="E848" s="1" t="s">
        <v>953</v>
      </c>
      <c r="F848" s="1" t="n">
        <v>5</v>
      </c>
      <c r="G848" s="1" t="str">
        <f aca="false">F848&amp;"/"&amp;20</f>
        <v>5/20</v>
      </c>
      <c r="H848" s="1" t="n">
        <v>1500</v>
      </c>
      <c r="I848" s="1" t="n">
        <v>77</v>
      </c>
      <c r="J848" s="1" t="n">
        <v>65</v>
      </c>
      <c r="K848" s="1" t="s">
        <v>271</v>
      </c>
      <c r="L848" s="1" t="s">
        <v>402</v>
      </c>
      <c r="M848" s="1" t="n">
        <v>2004</v>
      </c>
      <c r="N848" s="1" t="n">
        <v>49.3985381010792</v>
      </c>
      <c r="O848" s="1" t="n">
        <v>-112.969335410893</v>
      </c>
      <c r="Q848" s="1" t="s">
        <v>949</v>
      </c>
      <c r="R848" s="1" t="s">
        <v>24</v>
      </c>
    </row>
    <row r="849" customFormat="false" ht="15" hidden="false" customHeight="false" outlineLevel="0" collapsed="false">
      <c r="A849" s="1" t="s">
        <v>18</v>
      </c>
      <c r="B849" s="1" t="s">
        <v>18</v>
      </c>
      <c r="C849" s="1" t="s">
        <v>947</v>
      </c>
      <c r="D849" s="1" t="n">
        <v>30</v>
      </c>
      <c r="E849" s="1" t="s">
        <v>954</v>
      </c>
      <c r="F849" s="1" t="n">
        <v>6</v>
      </c>
      <c r="G849" s="1" t="str">
        <f aca="false">F849&amp;"/"&amp;20</f>
        <v>6/20</v>
      </c>
      <c r="H849" s="1" t="n">
        <v>1500</v>
      </c>
      <c r="I849" s="1" t="n">
        <v>77</v>
      </c>
      <c r="J849" s="1" t="n">
        <v>65</v>
      </c>
      <c r="K849" s="1" t="s">
        <v>271</v>
      </c>
      <c r="L849" s="1" t="s">
        <v>402</v>
      </c>
      <c r="M849" s="1" t="n">
        <v>2004</v>
      </c>
      <c r="N849" s="1" t="n">
        <v>49.3972115859222</v>
      </c>
      <c r="O849" s="1" t="n">
        <v>-112.966679415482</v>
      </c>
      <c r="Q849" s="1" t="s">
        <v>949</v>
      </c>
      <c r="R849" s="1" t="s">
        <v>24</v>
      </c>
    </row>
    <row r="850" customFormat="false" ht="15" hidden="false" customHeight="false" outlineLevel="0" collapsed="false">
      <c r="A850" s="1" t="s">
        <v>18</v>
      </c>
      <c r="B850" s="1" t="s">
        <v>18</v>
      </c>
      <c r="C850" s="1" t="s">
        <v>947</v>
      </c>
      <c r="D850" s="1" t="n">
        <v>30</v>
      </c>
      <c r="E850" s="1" t="s">
        <v>955</v>
      </c>
      <c r="F850" s="1" t="n">
        <v>7</v>
      </c>
      <c r="G850" s="1" t="str">
        <f aca="false">F850&amp;"/"&amp;20</f>
        <v>7/20</v>
      </c>
      <c r="H850" s="1" t="n">
        <v>1500</v>
      </c>
      <c r="I850" s="1" t="n">
        <v>77</v>
      </c>
      <c r="J850" s="1" t="n">
        <v>65</v>
      </c>
      <c r="K850" s="1" t="s">
        <v>271</v>
      </c>
      <c r="L850" s="1" t="s">
        <v>402</v>
      </c>
      <c r="M850" s="1" t="n">
        <v>2004</v>
      </c>
      <c r="N850" s="1" t="n">
        <v>49.397066538089</v>
      </c>
      <c r="O850" s="1" t="n">
        <v>-112.962188814328</v>
      </c>
      <c r="Q850" s="1" t="s">
        <v>949</v>
      </c>
      <c r="R850" s="1" t="s">
        <v>24</v>
      </c>
    </row>
    <row r="851" customFormat="false" ht="15" hidden="false" customHeight="false" outlineLevel="0" collapsed="false">
      <c r="A851" s="1" t="s">
        <v>18</v>
      </c>
      <c r="B851" s="1" t="s">
        <v>18</v>
      </c>
      <c r="C851" s="1" t="s">
        <v>947</v>
      </c>
      <c r="D851" s="1" t="n">
        <v>30</v>
      </c>
      <c r="E851" s="1" t="s">
        <v>956</v>
      </c>
      <c r="F851" s="1" t="n">
        <v>8</v>
      </c>
      <c r="G851" s="1" t="str">
        <f aca="false">F851&amp;"/"&amp;20</f>
        <v>8/20</v>
      </c>
      <c r="H851" s="1" t="n">
        <v>1500</v>
      </c>
      <c r="I851" s="1" t="n">
        <v>77</v>
      </c>
      <c r="J851" s="1" t="n">
        <v>65</v>
      </c>
      <c r="K851" s="1" t="s">
        <v>271</v>
      </c>
      <c r="L851" s="1" t="s">
        <v>402</v>
      </c>
      <c r="M851" s="1" t="n">
        <v>2004</v>
      </c>
      <c r="N851" s="1" t="n">
        <v>49.3954414270846</v>
      </c>
      <c r="O851" s="1" t="n">
        <v>-112.960072390388</v>
      </c>
      <c r="Q851" s="1" t="s">
        <v>949</v>
      </c>
      <c r="R851" s="1" t="s">
        <v>24</v>
      </c>
    </row>
    <row r="852" customFormat="false" ht="15" hidden="false" customHeight="false" outlineLevel="0" collapsed="false">
      <c r="A852" s="1" t="s">
        <v>18</v>
      </c>
      <c r="B852" s="1" t="s">
        <v>18</v>
      </c>
      <c r="C852" s="1" t="s">
        <v>947</v>
      </c>
      <c r="D852" s="1" t="n">
        <v>30</v>
      </c>
      <c r="E852" s="1" t="s">
        <v>957</v>
      </c>
      <c r="F852" s="1" t="n">
        <v>9</v>
      </c>
      <c r="G852" s="1" t="str">
        <f aca="false">F852&amp;"/"&amp;20</f>
        <v>9/20</v>
      </c>
      <c r="H852" s="1" t="n">
        <v>1500</v>
      </c>
      <c r="I852" s="1" t="n">
        <v>77</v>
      </c>
      <c r="J852" s="1" t="n">
        <v>65</v>
      </c>
      <c r="K852" s="1" t="s">
        <v>271</v>
      </c>
      <c r="L852" s="1" t="s">
        <v>402</v>
      </c>
      <c r="M852" s="1" t="n">
        <v>2004</v>
      </c>
      <c r="N852" s="1" t="n">
        <v>49.3940415541261</v>
      </c>
      <c r="O852" s="1" t="n">
        <v>-112.958573649585</v>
      </c>
      <c r="Q852" s="1" t="s">
        <v>949</v>
      </c>
      <c r="R852" s="1" t="s">
        <v>24</v>
      </c>
    </row>
    <row r="853" customFormat="false" ht="15" hidden="false" customHeight="false" outlineLevel="0" collapsed="false">
      <c r="A853" s="1" t="s">
        <v>18</v>
      </c>
      <c r="B853" s="1" t="s">
        <v>18</v>
      </c>
      <c r="C853" s="1" t="s">
        <v>947</v>
      </c>
      <c r="D853" s="1" t="n">
        <v>30</v>
      </c>
      <c r="E853" s="1" t="s">
        <v>958</v>
      </c>
      <c r="F853" s="1" t="n">
        <v>10</v>
      </c>
      <c r="G853" s="1" t="str">
        <f aca="false">F853&amp;"/"&amp;20</f>
        <v>10/20</v>
      </c>
      <c r="H853" s="1" t="n">
        <v>1500</v>
      </c>
      <c r="I853" s="1" t="n">
        <v>77</v>
      </c>
      <c r="J853" s="1" t="n">
        <v>65</v>
      </c>
      <c r="K853" s="1" t="s">
        <v>271</v>
      </c>
      <c r="L853" s="1" t="s">
        <v>402</v>
      </c>
      <c r="M853" s="1" t="n">
        <v>2004</v>
      </c>
      <c r="N853" s="1" t="n">
        <v>49.3876929334563</v>
      </c>
      <c r="O853" s="1" t="n">
        <v>-112.951052604663</v>
      </c>
      <c r="Q853" s="1" t="s">
        <v>949</v>
      </c>
      <c r="R853" s="1" t="s">
        <v>24</v>
      </c>
    </row>
    <row r="854" customFormat="false" ht="15" hidden="false" customHeight="false" outlineLevel="0" collapsed="false">
      <c r="A854" s="1" t="s">
        <v>18</v>
      </c>
      <c r="B854" s="1" t="s">
        <v>18</v>
      </c>
      <c r="C854" s="1" t="s">
        <v>947</v>
      </c>
      <c r="D854" s="1" t="n">
        <v>30</v>
      </c>
      <c r="E854" s="1" t="s">
        <v>959</v>
      </c>
      <c r="F854" s="1" t="n">
        <v>11</v>
      </c>
      <c r="G854" s="1" t="str">
        <f aca="false">F854&amp;"/"&amp;20</f>
        <v>11/20</v>
      </c>
      <c r="H854" s="1" t="n">
        <v>1500</v>
      </c>
      <c r="I854" s="1" t="n">
        <v>77</v>
      </c>
      <c r="J854" s="1" t="n">
        <v>65</v>
      </c>
      <c r="K854" s="1" t="s">
        <v>271</v>
      </c>
      <c r="L854" s="1" t="s">
        <v>402</v>
      </c>
      <c r="M854" s="1" t="n">
        <v>2004</v>
      </c>
      <c r="N854" s="1" t="n">
        <v>49.3860025329412</v>
      </c>
      <c r="O854" s="1" t="n">
        <v>-112.94897292982</v>
      </c>
      <c r="Q854" s="1" t="s">
        <v>949</v>
      </c>
      <c r="R854" s="1" t="s">
        <v>24</v>
      </c>
    </row>
    <row r="855" customFormat="false" ht="15" hidden="false" customHeight="false" outlineLevel="0" collapsed="false">
      <c r="A855" s="1" t="s">
        <v>18</v>
      </c>
      <c r="B855" s="1" t="s">
        <v>18</v>
      </c>
      <c r="C855" s="1" t="s">
        <v>947</v>
      </c>
      <c r="D855" s="1" t="n">
        <v>30</v>
      </c>
      <c r="E855" s="1" t="s">
        <v>960</v>
      </c>
      <c r="F855" s="1" t="n">
        <v>12</v>
      </c>
      <c r="G855" s="1" t="str">
        <f aca="false">F855&amp;"/"&amp;20</f>
        <v>12/20</v>
      </c>
      <c r="H855" s="1" t="n">
        <v>1500</v>
      </c>
      <c r="I855" s="1" t="n">
        <v>77</v>
      </c>
      <c r="J855" s="1" t="n">
        <v>65</v>
      </c>
      <c r="K855" s="1" t="s">
        <v>271</v>
      </c>
      <c r="L855" s="1" t="s">
        <v>402</v>
      </c>
      <c r="M855" s="1" t="n">
        <v>2004</v>
      </c>
      <c r="N855" s="1" t="n">
        <v>49.3818900423556</v>
      </c>
      <c r="O855" s="1" t="n">
        <v>-112.951534131714</v>
      </c>
      <c r="Q855" s="1" t="s">
        <v>949</v>
      </c>
      <c r="R855" s="1" t="s">
        <v>24</v>
      </c>
    </row>
    <row r="856" customFormat="false" ht="15" hidden="false" customHeight="false" outlineLevel="0" collapsed="false">
      <c r="A856" s="1" t="s">
        <v>18</v>
      </c>
      <c r="B856" s="1" t="s">
        <v>18</v>
      </c>
      <c r="C856" s="1" t="s">
        <v>947</v>
      </c>
      <c r="D856" s="1" t="n">
        <v>30</v>
      </c>
      <c r="E856" s="1" t="s">
        <v>961</v>
      </c>
      <c r="F856" s="1" t="n">
        <v>13</v>
      </c>
      <c r="G856" s="1" t="str">
        <f aca="false">F856&amp;"/"&amp;20</f>
        <v>13/20</v>
      </c>
      <c r="H856" s="1" t="n">
        <v>1500</v>
      </c>
      <c r="I856" s="1" t="n">
        <v>77</v>
      </c>
      <c r="J856" s="1" t="n">
        <v>65</v>
      </c>
      <c r="K856" s="1" t="s">
        <v>271</v>
      </c>
      <c r="L856" s="1" t="s">
        <v>402</v>
      </c>
      <c r="M856" s="1" t="n">
        <v>2004</v>
      </c>
      <c r="N856" s="1" t="n">
        <v>49.3803333562346</v>
      </c>
      <c r="O856" s="1" t="n">
        <v>-112.949512991314</v>
      </c>
      <c r="Q856" s="1" t="s">
        <v>949</v>
      </c>
      <c r="R856" s="1" t="s">
        <v>24</v>
      </c>
    </row>
    <row r="857" customFormat="false" ht="15" hidden="false" customHeight="false" outlineLevel="0" collapsed="false">
      <c r="A857" s="1" t="s">
        <v>18</v>
      </c>
      <c r="B857" s="1" t="s">
        <v>18</v>
      </c>
      <c r="C857" s="1" t="s">
        <v>947</v>
      </c>
      <c r="D857" s="1" t="n">
        <v>30</v>
      </c>
      <c r="E857" s="1" t="s">
        <v>962</v>
      </c>
      <c r="F857" s="1" t="n">
        <v>14</v>
      </c>
      <c r="G857" s="1" t="str">
        <f aca="false">F857&amp;"/"&amp;20</f>
        <v>14/20</v>
      </c>
      <c r="H857" s="1" t="n">
        <v>1500</v>
      </c>
      <c r="I857" s="1" t="n">
        <v>77</v>
      </c>
      <c r="J857" s="1" t="n">
        <v>65</v>
      </c>
      <c r="K857" s="1" t="s">
        <v>271</v>
      </c>
      <c r="L857" s="1" t="s">
        <v>402</v>
      </c>
      <c r="M857" s="1" t="n">
        <v>2004</v>
      </c>
      <c r="N857" s="1" t="n">
        <v>49.3786256081244</v>
      </c>
      <c r="O857" s="1" t="n">
        <v>-112.947608072416</v>
      </c>
      <c r="Q857" s="1" t="s">
        <v>949</v>
      </c>
      <c r="R857" s="1" t="s">
        <v>24</v>
      </c>
    </row>
    <row r="858" customFormat="false" ht="15" hidden="false" customHeight="false" outlineLevel="0" collapsed="false">
      <c r="A858" s="1" t="s">
        <v>18</v>
      </c>
      <c r="B858" s="1" t="s">
        <v>18</v>
      </c>
      <c r="C858" s="1" t="s">
        <v>947</v>
      </c>
      <c r="D858" s="1" t="n">
        <v>30</v>
      </c>
      <c r="E858" s="1" t="s">
        <v>963</v>
      </c>
      <c r="F858" s="1" t="n">
        <v>15</v>
      </c>
      <c r="G858" s="1" t="str">
        <f aca="false">F858&amp;"/"&amp;20</f>
        <v>15/20</v>
      </c>
      <c r="H858" s="1" t="n">
        <v>1500</v>
      </c>
      <c r="I858" s="1" t="n">
        <v>77</v>
      </c>
      <c r="J858" s="1" t="n">
        <v>65</v>
      </c>
      <c r="K858" s="1" t="s">
        <v>271</v>
      </c>
      <c r="L858" s="1" t="s">
        <v>402</v>
      </c>
      <c r="M858" s="1" t="n">
        <v>2004</v>
      </c>
      <c r="N858" s="1" t="n">
        <v>49.3769985396579</v>
      </c>
      <c r="O858" s="1" t="n">
        <v>-112.945613880126</v>
      </c>
      <c r="Q858" s="1" t="s">
        <v>949</v>
      </c>
      <c r="R858" s="1" t="s">
        <v>24</v>
      </c>
    </row>
    <row r="859" customFormat="false" ht="15" hidden="false" customHeight="false" outlineLevel="0" collapsed="false">
      <c r="A859" s="1" t="s">
        <v>18</v>
      </c>
      <c r="B859" s="1" t="s">
        <v>18</v>
      </c>
      <c r="C859" s="1" t="s">
        <v>947</v>
      </c>
      <c r="D859" s="1" t="n">
        <v>30</v>
      </c>
      <c r="E859" s="1" t="s">
        <v>964</v>
      </c>
      <c r="F859" s="1" t="n">
        <v>16</v>
      </c>
      <c r="G859" s="1" t="str">
        <f aca="false">F859&amp;"/"&amp;20</f>
        <v>16/20</v>
      </c>
      <c r="H859" s="1" t="n">
        <v>1500</v>
      </c>
      <c r="I859" s="1" t="n">
        <v>77</v>
      </c>
      <c r="J859" s="1" t="n">
        <v>65</v>
      </c>
      <c r="K859" s="1" t="s">
        <v>271</v>
      </c>
      <c r="L859" s="1" t="s">
        <v>402</v>
      </c>
      <c r="M859" s="1" t="n">
        <v>2004</v>
      </c>
      <c r="N859" s="1" t="n">
        <v>49.3752444504742</v>
      </c>
      <c r="O859" s="1" t="n">
        <v>-112.943518461882</v>
      </c>
      <c r="Q859" s="1" t="s">
        <v>949</v>
      </c>
      <c r="R859" s="1" t="s">
        <v>24</v>
      </c>
    </row>
    <row r="860" customFormat="false" ht="15" hidden="false" customHeight="false" outlineLevel="0" collapsed="false">
      <c r="A860" s="1" t="s">
        <v>18</v>
      </c>
      <c r="B860" s="1" t="s">
        <v>18</v>
      </c>
      <c r="C860" s="1" t="s">
        <v>947</v>
      </c>
      <c r="D860" s="1" t="n">
        <v>30</v>
      </c>
      <c r="E860" s="1" t="s">
        <v>965</v>
      </c>
      <c r="F860" s="1" t="n">
        <v>17</v>
      </c>
      <c r="G860" s="1" t="str">
        <f aca="false">F860&amp;"/"&amp;20</f>
        <v>17/20</v>
      </c>
      <c r="H860" s="1" t="n">
        <v>1500</v>
      </c>
      <c r="I860" s="1" t="n">
        <v>77</v>
      </c>
      <c r="J860" s="1" t="n">
        <v>65</v>
      </c>
      <c r="K860" s="1" t="s">
        <v>271</v>
      </c>
      <c r="L860" s="1" t="s">
        <v>402</v>
      </c>
      <c r="M860" s="1" t="n">
        <v>2004</v>
      </c>
      <c r="N860" s="1" t="n">
        <v>49.3740101038916</v>
      </c>
      <c r="O860" s="1" t="n">
        <v>-112.940822944638</v>
      </c>
      <c r="Q860" s="1" t="s">
        <v>949</v>
      </c>
      <c r="R860" s="1" t="s">
        <v>24</v>
      </c>
    </row>
    <row r="861" customFormat="false" ht="15" hidden="false" customHeight="false" outlineLevel="0" collapsed="false">
      <c r="A861" s="1" t="s">
        <v>18</v>
      </c>
      <c r="B861" s="1" t="s">
        <v>18</v>
      </c>
      <c r="C861" s="1" t="s">
        <v>947</v>
      </c>
      <c r="D861" s="1" t="n">
        <v>30</v>
      </c>
      <c r="E861" s="1" t="s">
        <v>966</v>
      </c>
      <c r="F861" s="1" t="n">
        <v>18</v>
      </c>
      <c r="G861" s="1" t="str">
        <f aca="false">F861&amp;"/"&amp;20</f>
        <v>18/20</v>
      </c>
      <c r="H861" s="1" t="n">
        <v>1500</v>
      </c>
      <c r="I861" s="1" t="n">
        <v>77</v>
      </c>
      <c r="J861" s="1" t="n">
        <v>65</v>
      </c>
      <c r="K861" s="1" t="s">
        <v>271</v>
      </c>
      <c r="L861" s="1" t="s">
        <v>402</v>
      </c>
      <c r="M861" s="1" t="n">
        <v>2004</v>
      </c>
      <c r="N861" s="1" t="n">
        <v>49.3726236227057</v>
      </c>
      <c r="O861" s="1" t="n">
        <v>-112.938693481928</v>
      </c>
      <c r="Q861" s="1" t="s">
        <v>949</v>
      </c>
      <c r="R861" s="1" t="s">
        <v>24</v>
      </c>
    </row>
    <row r="862" customFormat="false" ht="15" hidden="false" customHeight="false" outlineLevel="0" collapsed="false">
      <c r="A862" s="1" t="s">
        <v>18</v>
      </c>
      <c r="B862" s="1" t="s">
        <v>18</v>
      </c>
      <c r="C862" s="1" t="s">
        <v>947</v>
      </c>
      <c r="D862" s="1" t="n">
        <v>30</v>
      </c>
      <c r="E862" s="1" t="s">
        <v>967</v>
      </c>
      <c r="F862" s="1" t="n">
        <v>19</v>
      </c>
      <c r="G862" s="1" t="str">
        <f aca="false">F862&amp;"/"&amp;20</f>
        <v>19/20</v>
      </c>
      <c r="H862" s="1" t="n">
        <v>1500</v>
      </c>
      <c r="I862" s="1" t="n">
        <v>77</v>
      </c>
      <c r="J862" s="1" t="n">
        <v>65</v>
      </c>
      <c r="K862" s="1" t="s">
        <v>271</v>
      </c>
      <c r="L862" s="1" t="s">
        <v>402</v>
      </c>
      <c r="M862" s="1" t="n">
        <v>2004</v>
      </c>
      <c r="N862" s="1" t="n">
        <v>49.3712537015442</v>
      </c>
      <c r="O862" s="1" t="n">
        <v>-112.936535326815</v>
      </c>
      <c r="Q862" s="1" t="s">
        <v>949</v>
      </c>
      <c r="R862" s="1" t="s">
        <v>24</v>
      </c>
    </row>
    <row r="863" customFormat="false" ht="15" hidden="false" customHeight="false" outlineLevel="0" collapsed="false">
      <c r="A863" s="1" t="s">
        <v>18</v>
      </c>
      <c r="B863" s="1" t="s">
        <v>18</v>
      </c>
      <c r="C863" s="1" t="s">
        <v>947</v>
      </c>
      <c r="D863" s="1" t="n">
        <v>30</v>
      </c>
      <c r="E863" s="1" t="s">
        <v>968</v>
      </c>
      <c r="F863" s="1" t="n">
        <v>20</v>
      </c>
      <c r="G863" s="1" t="str">
        <f aca="false">F863&amp;"/"&amp;20</f>
        <v>20/20</v>
      </c>
      <c r="H863" s="1" t="n">
        <v>1500</v>
      </c>
      <c r="I863" s="1" t="n">
        <v>77</v>
      </c>
      <c r="J863" s="1" t="n">
        <v>65</v>
      </c>
      <c r="K863" s="1" t="s">
        <v>271</v>
      </c>
      <c r="L863" s="1" t="s">
        <v>402</v>
      </c>
      <c r="M863" s="1" t="n">
        <v>2004</v>
      </c>
      <c r="N863" s="1" t="n">
        <v>49.3694163358156</v>
      </c>
      <c r="O863" s="1" t="n">
        <v>-112.93422590503</v>
      </c>
      <c r="Q863" s="1" t="s">
        <v>949</v>
      </c>
      <c r="R863" s="1" t="s">
        <v>24</v>
      </c>
    </row>
    <row r="864" customFormat="false" ht="15" hidden="false" customHeight="false" outlineLevel="0" collapsed="false">
      <c r="A864" s="1" t="s">
        <v>18</v>
      </c>
      <c r="B864" s="1" t="s">
        <v>18</v>
      </c>
      <c r="C864" s="1" t="s">
        <v>969</v>
      </c>
      <c r="D864" s="1" t="n">
        <v>75.24</v>
      </c>
      <c r="E864" s="1" t="s">
        <v>970</v>
      </c>
      <c r="F864" s="1" t="n">
        <v>1</v>
      </c>
      <c r="G864" s="1" t="str">
        <f aca="false">F864&amp;"/"&amp;114</f>
        <v>1/114</v>
      </c>
      <c r="H864" s="1" t="n">
        <v>660</v>
      </c>
      <c r="I864" s="1" t="n">
        <v>47</v>
      </c>
      <c r="J864" s="1" t="n">
        <v>50</v>
      </c>
      <c r="K864" s="1" t="s">
        <v>21</v>
      </c>
      <c r="L864" s="1" t="s">
        <v>295</v>
      </c>
      <c r="M864" s="1" t="n">
        <v>2003</v>
      </c>
      <c r="N864" s="1" t="n">
        <v>49.6271284659032</v>
      </c>
      <c r="O864" s="1" t="n">
        <v>-113.46770893789</v>
      </c>
      <c r="Q864" s="1" t="s">
        <v>971</v>
      </c>
      <c r="R864" s="1" t="s">
        <v>24</v>
      </c>
    </row>
    <row r="865" customFormat="false" ht="15" hidden="false" customHeight="false" outlineLevel="0" collapsed="false">
      <c r="A865" s="1" t="s">
        <v>18</v>
      </c>
      <c r="B865" s="1" t="s">
        <v>18</v>
      </c>
      <c r="C865" s="1" t="s">
        <v>969</v>
      </c>
      <c r="D865" s="1" t="n">
        <v>75.24</v>
      </c>
      <c r="E865" s="1" t="s">
        <v>972</v>
      </c>
      <c r="F865" s="1" t="n">
        <v>2</v>
      </c>
      <c r="G865" s="1" t="str">
        <f aca="false">F865&amp;"/"&amp;114</f>
        <v>2/114</v>
      </c>
      <c r="H865" s="1" t="n">
        <v>660</v>
      </c>
      <c r="I865" s="1" t="n">
        <v>47</v>
      </c>
      <c r="J865" s="1" t="n">
        <v>50</v>
      </c>
      <c r="K865" s="1" t="s">
        <v>21</v>
      </c>
      <c r="L865" s="1" t="s">
        <v>295</v>
      </c>
      <c r="M865" s="1" t="n">
        <v>2003</v>
      </c>
      <c r="N865" s="1" t="n">
        <v>49.6262465987286</v>
      </c>
      <c r="O865" s="1" t="n">
        <v>-113.466388219537</v>
      </c>
      <c r="Q865" s="1" t="s">
        <v>971</v>
      </c>
      <c r="R865" s="1" t="s">
        <v>24</v>
      </c>
    </row>
    <row r="866" customFormat="false" ht="15" hidden="false" customHeight="false" outlineLevel="0" collapsed="false">
      <c r="A866" s="1" t="s">
        <v>18</v>
      </c>
      <c r="B866" s="1" t="s">
        <v>18</v>
      </c>
      <c r="C866" s="1" t="s">
        <v>969</v>
      </c>
      <c r="D866" s="1" t="n">
        <v>75.24</v>
      </c>
      <c r="E866" s="1" t="s">
        <v>973</v>
      </c>
      <c r="F866" s="1" t="n">
        <v>3</v>
      </c>
      <c r="G866" s="1" t="str">
        <f aca="false">F866&amp;"/"&amp;114</f>
        <v>3/114</v>
      </c>
      <c r="H866" s="1" t="n">
        <v>660</v>
      </c>
      <c r="I866" s="1" t="n">
        <v>47</v>
      </c>
      <c r="J866" s="1" t="n">
        <v>50</v>
      </c>
      <c r="K866" s="1" t="s">
        <v>21</v>
      </c>
      <c r="L866" s="1" t="s">
        <v>295</v>
      </c>
      <c r="M866" s="1" t="n">
        <v>2003</v>
      </c>
      <c r="N866" s="1" t="n">
        <v>49.6252487665541</v>
      </c>
      <c r="O866" s="1" t="n">
        <v>-113.465158722153</v>
      </c>
      <c r="Q866" s="1" t="s">
        <v>971</v>
      </c>
      <c r="R866" s="1" t="s">
        <v>24</v>
      </c>
    </row>
    <row r="867" customFormat="false" ht="15" hidden="false" customHeight="false" outlineLevel="0" collapsed="false">
      <c r="A867" s="1" t="s">
        <v>18</v>
      </c>
      <c r="B867" s="1" t="s">
        <v>18</v>
      </c>
      <c r="C867" s="1" t="s">
        <v>969</v>
      </c>
      <c r="D867" s="1" t="n">
        <v>75.24</v>
      </c>
      <c r="E867" s="1" t="s">
        <v>974</v>
      </c>
      <c r="F867" s="1" t="n">
        <v>4</v>
      </c>
      <c r="G867" s="1" t="str">
        <f aca="false">F867&amp;"/"&amp;114</f>
        <v>4/114</v>
      </c>
      <c r="H867" s="1" t="n">
        <v>660</v>
      </c>
      <c r="I867" s="1" t="n">
        <v>47</v>
      </c>
      <c r="J867" s="1" t="n">
        <v>50</v>
      </c>
      <c r="K867" s="1" t="s">
        <v>21</v>
      </c>
      <c r="L867" s="1" t="s">
        <v>295</v>
      </c>
      <c r="M867" s="1" t="n">
        <v>2003</v>
      </c>
      <c r="N867" s="1" t="n">
        <v>49.6242021183593</v>
      </c>
      <c r="O867" s="1" t="n">
        <v>-113.463953051352</v>
      </c>
      <c r="Q867" s="1" t="s">
        <v>971</v>
      </c>
      <c r="R867" s="1" t="s">
        <v>24</v>
      </c>
    </row>
    <row r="868" customFormat="false" ht="15" hidden="false" customHeight="false" outlineLevel="0" collapsed="false">
      <c r="A868" s="1" t="s">
        <v>18</v>
      </c>
      <c r="B868" s="1" t="s">
        <v>18</v>
      </c>
      <c r="C868" s="1" t="s">
        <v>969</v>
      </c>
      <c r="D868" s="1" t="n">
        <v>75.24</v>
      </c>
      <c r="E868" s="1" t="s">
        <v>975</v>
      </c>
      <c r="F868" s="1" t="n">
        <v>5</v>
      </c>
      <c r="G868" s="1" t="str">
        <f aca="false">F868&amp;"/"&amp;114</f>
        <v>5/114</v>
      </c>
      <c r="H868" s="1" t="n">
        <v>660</v>
      </c>
      <c r="I868" s="1" t="n">
        <v>47</v>
      </c>
      <c r="J868" s="1" t="n">
        <v>50</v>
      </c>
      <c r="K868" s="1" t="s">
        <v>21</v>
      </c>
      <c r="L868" s="1" t="s">
        <v>295</v>
      </c>
      <c r="M868" s="1" t="n">
        <v>2003</v>
      </c>
      <c r="N868" s="1" t="n">
        <v>49.6232600382777</v>
      </c>
      <c r="O868" s="1" t="n">
        <v>-113.462693227578</v>
      </c>
      <c r="Q868" s="1" t="s">
        <v>971</v>
      </c>
      <c r="R868" s="1" t="s">
        <v>24</v>
      </c>
    </row>
    <row r="869" customFormat="false" ht="15" hidden="false" customHeight="false" outlineLevel="0" collapsed="false">
      <c r="A869" s="1" t="s">
        <v>18</v>
      </c>
      <c r="B869" s="1" t="s">
        <v>18</v>
      </c>
      <c r="C869" s="1" t="s">
        <v>969</v>
      </c>
      <c r="D869" s="1" t="n">
        <v>75.24</v>
      </c>
      <c r="E869" s="1" t="s">
        <v>976</v>
      </c>
      <c r="F869" s="1" t="n">
        <v>6</v>
      </c>
      <c r="G869" s="1" t="str">
        <f aca="false">F869&amp;"/"&amp;114</f>
        <v>6/114</v>
      </c>
      <c r="H869" s="1" t="n">
        <v>660</v>
      </c>
      <c r="I869" s="1" t="n">
        <v>47</v>
      </c>
      <c r="J869" s="1" t="n">
        <v>50</v>
      </c>
      <c r="K869" s="1" t="s">
        <v>21</v>
      </c>
      <c r="L869" s="1" t="s">
        <v>295</v>
      </c>
      <c r="M869" s="1" t="n">
        <v>2003</v>
      </c>
      <c r="N869" s="1" t="n">
        <v>49.6221721418911</v>
      </c>
      <c r="O869" s="1" t="n">
        <v>-113.461478998449</v>
      </c>
      <c r="Q869" s="1" t="s">
        <v>971</v>
      </c>
      <c r="R869" s="1" t="s">
        <v>24</v>
      </c>
    </row>
    <row r="870" customFormat="false" ht="15" hidden="false" customHeight="false" outlineLevel="0" collapsed="false">
      <c r="A870" s="1" t="s">
        <v>18</v>
      </c>
      <c r="B870" s="1" t="s">
        <v>18</v>
      </c>
      <c r="C870" s="1" t="s">
        <v>969</v>
      </c>
      <c r="D870" s="1" t="n">
        <v>75.24</v>
      </c>
      <c r="E870" s="1" t="s">
        <v>977</v>
      </c>
      <c r="F870" s="1" t="n">
        <v>7</v>
      </c>
      <c r="G870" s="1" t="str">
        <f aca="false">F870&amp;"/"&amp;114</f>
        <v>7/114</v>
      </c>
      <c r="H870" s="1" t="n">
        <v>660</v>
      </c>
      <c r="I870" s="1" t="n">
        <v>47</v>
      </c>
      <c r="J870" s="1" t="n">
        <v>50</v>
      </c>
      <c r="K870" s="1" t="s">
        <v>21</v>
      </c>
      <c r="L870" s="1" t="s">
        <v>295</v>
      </c>
      <c r="M870" s="1" t="n">
        <v>2003</v>
      </c>
      <c r="N870" s="1" t="n">
        <v>49.6210472620003</v>
      </c>
      <c r="O870" s="1" t="n">
        <v>-113.460488697444</v>
      </c>
      <c r="Q870" s="1" t="s">
        <v>971</v>
      </c>
      <c r="R870" s="1" t="s">
        <v>24</v>
      </c>
    </row>
    <row r="871" customFormat="false" ht="15" hidden="false" customHeight="false" outlineLevel="0" collapsed="false">
      <c r="A871" s="1" t="s">
        <v>18</v>
      </c>
      <c r="B871" s="1" t="s">
        <v>18</v>
      </c>
      <c r="C871" s="1" t="s">
        <v>969</v>
      </c>
      <c r="D871" s="1" t="n">
        <v>75.24</v>
      </c>
      <c r="E871" s="1" t="s">
        <v>978</v>
      </c>
      <c r="F871" s="1" t="n">
        <v>8</v>
      </c>
      <c r="G871" s="1" t="str">
        <f aca="false">F871&amp;"/"&amp;114</f>
        <v>8/114</v>
      </c>
      <c r="H871" s="1" t="n">
        <v>660</v>
      </c>
      <c r="I871" s="1" t="n">
        <v>47</v>
      </c>
      <c r="J871" s="1" t="n">
        <v>50</v>
      </c>
      <c r="K871" s="1" t="s">
        <v>21</v>
      </c>
      <c r="L871" s="1" t="s">
        <v>295</v>
      </c>
      <c r="M871" s="1" t="n">
        <v>2003</v>
      </c>
      <c r="N871" s="1" t="n">
        <v>49.6270662097467</v>
      </c>
      <c r="O871" s="1" t="n">
        <v>-113.477080103505</v>
      </c>
      <c r="Q871" s="1" t="s">
        <v>971</v>
      </c>
      <c r="R871" s="1" t="s">
        <v>24</v>
      </c>
    </row>
    <row r="872" customFormat="false" ht="15" hidden="false" customHeight="false" outlineLevel="0" collapsed="false">
      <c r="A872" s="1" t="s">
        <v>18</v>
      </c>
      <c r="B872" s="1" t="s">
        <v>18</v>
      </c>
      <c r="C872" s="1" t="s">
        <v>969</v>
      </c>
      <c r="D872" s="1" t="n">
        <v>75.24</v>
      </c>
      <c r="E872" s="1" t="s">
        <v>979</v>
      </c>
      <c r="F872" s="1" t="n">
        <v>9</v>
      </c>
      <c r="G872" s="1" t="str">
        <f aca="false">F872&amp;"/"&amp;114</f>
        <v>9/114</v>
      </c>
      <c r="H872" s="1" t="n">
        <v>660</v>
      </c>
      <c r="I872" s="1" t="n">
        <v>47</v>
      </c>
      <c r="J872" s="1" t="n">
        <v>50</v>
      </c>
      <c r="K872" s="1" t="s">
        <v>21</v>
      </c>
      <c r="L872" s="1" t="s">
        <v>295</v>
      </c>
      <c r="M872" s="1" t="n">
        <v>2003</v>
      </c>
      <c r="N872" s="1" t="n">
        <v>49.6260709865301</v>
      </c>
      <c r="O872" s="1" t="n">
        <v>-113.476057108796</v>
      </c>
      <c r="Q872" s="1" t="s">
        <v>971</v>
      </c>
      <c r="R872" s="1" t="s">
        <v>24</v>
      </c>
    </row>
    <row r="873" customFormat="false" ht="15" hidden="false" customHeight="false" outlineLevel="0" collapsed="false">
      <c r="A873" s="1" t="s">
        <v>18</v>
      </c>
      <c r="B873" s="1" t="s">
        <v>18</v>
      </c>
      <c r="C873" s="1" t="s">
        <v>969</v>
      </c>
      <c r="D873" s="1" t="n">
        <v>75.24</v>
      </c>
      <c r="E873" s="1" t="s">
        <v>980</v>
      </c>
      <c r="F873" s="1" t="n">
        <v>10</v>
      </c>
      <c r="G873" s="1" t="str">
        <f aca="false">F873&amp;"/"&amp;114</f>
        <v>10/114</v>
      </c>
      <c r="H873" s="1" t="n">
        <v>660</v>
      </c>
      <c r="I873" s="1" t="n">
        <v>47</v>
      </c>
      <c r="J873" s="1" t="n">
        <v>50</v>
      </c>
      <c r="K873" s="1" t="s">
        <v>21</v>
      </c>
      <c r="L873" s="1" t="s">
        <v>295</v>
      </c>
      <c r="M873" s="1" t="n">
        <v>2003</v>
      </c>
      <c r="N873" s="1" t="n">
        <v>49.6247956213121</v>
      </c>
      <c r="O873" s="1" t="n">
        <v>-113.474915979201</v>
      </c>
      <c r="Q873" s="1" t="s">
        <v>971</v>
      </c>
      <c r="R873" s="1" t="s">
        <v>24</v>
      </c>
    </row>
    <row r="874" customFormat="false" ht="15" hidden="false" customHeight="false" outlineLevel="0" collapsed="false">
      <c r="A874" s="1" t="s">
        <v>18</v>
      </c>
      <c r="B874" s="1" t="s">
        <v>18</v>
      </c>
      <c r="C874" s="1" t="s">
        <v>969</v>
      </c>
      <c r="D874" s="1" t="n">
        <v>75.24</v>
      </c>
      <c r="E874" s="1" t="s">
        <v>981</v>
      </c>
      <c r="F874" s="1" t="n">
        <v>11</v>
      </c>
      <c r="G874" s="1" t="str">
        <f aca="false">F874&amp;"/"&amp;114</f>
        <v>11/114</v>
      </c>
      <c r="H874" s="1" t="n">
        <v>660</v>
      </c>
      <c r="I874" s="1" t="n">
        <v>47</v>
      </c>
      <c r="J874" s="1" t="n">
        <v>50</v>
      </c>
      <c r="K874" s="1" t="s">
        <v>21</v>
      </c>
      <c r="L874" s="1" t="s">
        <v>295</v>
      </c>
      <c r="M874" s="1" t="n">
        <v>2003</v>
      </c>
      <c r="N874" s="1" t="n">
        <v>49.623392844996</v>
      </c>
      <c r="O874" s="1" t="n">
        <v>-113.473741971487</v>
      </c>
      <c r="Q874" s="1" t="s">
        <v>971</v>
      </c>
      <c r="R874" s="1" t="s">
        <v>24</v>
      </c>
    </row>
    <row r="875" customFormat="false" ht="15" hidden="false" customHeight="false" outlineLevel="0" collapsed="false">
      <c r="A875" s="1" t="s">
        <v>18</v>
      </c>
      <c r="B875" s="1" t="s">
        <v>18</v>
      </c>
      <c r="C875" s="1" t="s">
        <v>969</v>
      </c>
      <c r="D875" s="1" t="n">
        <v>75.24</v>
      </c>
      <c r="E875" s="1" t="s">
        <v>982</v>
      </c>
      <c r="F875" s="1" t="n">
        <v>12</v>
      </c>
      <c r="G875" s="1" t="str">
        <f aca="false">F875&amp;"/"&amp;114</f>
        <v>12/114</v>
      </c>
      <c r="H875" s="1" t="n">
        <v>660</v>
      </c>
      <c r="I875" s="1" t="n">
        <v>47</v>
      </c>
      <c r="J875" s="1" t="n">
        <v>50</v>
      </c>
      <c r="K875" s="1" t="s">
        <v>21</v>
      </c>
      <c r="L875" s="1" t="s">
        <v>295</v>
      </c>
      <c r="M875" s="1" t="n">
        <v>2003</v>
      </c>
      <c r="N875" s="1" t="n">
        <v>49.6225748200083</v>
      </c>
      <c r="O875" s="1" t="n">
        <v>-113.472984440294</v>
      </c>
      <c r="Q875" s="1" t="s">
        <v>971</v>
      </c>
      <c r="R875" s="1" t="s">
        <v>24</v>
      </c>
    </row>
    <row r="876" customFormat="false" ht="15" hidden="false" customHeight="false" outlineLevel="0" collapsed="false">
      <c r="A876" s="1" t="s">
        <v>18</v>
      </c>
      <c r="B876" s="1" t="s">
        <v>18</v>
      </c>
      <c r="C876" s="1" t="s">
        <v>969</v>
      </c>
      <c r="D876" s="1" t="n">
        <v>75.24</v>
      </c>
      <c r="E876" s="1" t="s">
        <v>983</v>
      </c>
      <c r="F876" s="1" t="n">
        <v>13</v>
      </c>
      <c r="G876" s="1" t="str">
        <f aca="false">F876&amp;"/"&amp;114</f>
        <v>13/114</v>
      </c>
      <c r="H876" s="1" t="n">
        <v>660</v>
      </c>
      <c r="I876" s="1" t="n">
        <v>47</v>
      </c>
      <c r="J876" s="1" t="n">
        <v>50</v>
      </c>
      <c r="K876" s="1" t="s">
        <v>21</v>
      </c>
      <c r="L876" s="1" t="s">
        <v>295</v>
      </c>
      <c r="M876" s="1" t="n">
        <v>2003</v>
      </c>
      <c r="N876" s="1" t="n">
        <v>49.6217102818549</v>
      </c>
      <c r="O876" s="1" t="n">
        <v>-113.472278712205</v>
      </c>
      <c r="Q876" s="1" t="s">
        <v>971</v>
      </c>
      <c r="R876" s="1" t="s">
        <v>24</v>
      </c>
    </row>
    <row r="877" customFormat="false" ht="15" hidden="false" customHeight="false" outlineLevel="0" collapsed="false">
      <c r="A877" s="1" t="s">
        <v>18</v>
      </c>
      <c r="B877" s="1" t="s">
        <v>18</v>
      </c>
      <c r="C877" s="1" t="s">
        <v>969</v>
      </c>
      <c r="D877" s="1" t="n">
        <v>75.24</v>
      </c>
      <c r="E877" s="1" t="s">
        <v>984</v>
      </c>
      <c r="F877" s="1" t="n">
        <v>14</v>
      </c>
      <c r="G877" s="1" t="str">
        <f aca="false">F877&amp;"/"&amp;114</f>
        <v>14/114</v>
      </c>
      <c r="H877" s="1" t="n">
        <v>660</v>
      </c>
      <c r="I877" s="1" t="n">
        <v>47</v>
      </c>
      <c r="J877" s="1" t="n">
        <v>50</v>
      </c>
      <c r="K877" s="1" t="s">
        <v>21</v>
      </c>
      <c r="L877" s="1" t="s">
        <v>295</v>
      </c>
      <c r="M877" s="1" t="n">
        <v>2003</v>
      </c>
      <c r="N877" s="1" t="n">
        <v>49.6206494858921</v>
      </c>
      <c r="O877" s="1" t="n">
        <v>-113.471381533915</v>
      </c>
      <c r="Q877" s="1" t="s">
        <v>971</v>
      </c>
      <c r="R877" s="1" t="s">
        <v>24</v>
      </c>
    </row>
    <row r="878" customFormat="false" ht="15" hidden="false" customHeight="false" outlineLevel="0" collapsed="false">
      <c r="A878" s="1" t="s">
        <v>18</v>
      </c>
      <c r="B878" s="1" t="s">
        <v>18</v>
      </c>
      <c r="C878" s="1" t="s">
        <v>969</v>
      </c>
      <c r="D878" s="1" t="n">
        <v>75.24</v>
      </c>
      <c r="E878" s="1" t="s">
        <v>985</v>
      </c>
      <c r="F878" s="1" t="n">
        <v>15</v>
      </c>
      <c r="G878" s="1" t="str">
        <f aca="false">F878&amp;"/"&amp;114</f>
        <v>15/114</v>
      </c>
      <c r="H878" s="1" t="n">
        <v>660</v>
      </c>
      <c r="I878" s="1" t="n">
        <v>47</v>
      </c>
      <c r="J878" s="1" t="n">
        <v>50</v>
      </c>
      <c r="K878" s="1" t="s">
        <v>21</v>
      </c>
      <c r="L878" s="1" t="s">
        <v>295</v>
      </c>
      <c r="M878" s="1" t="n">
        <v>2003</v>
      </c>
      <c r="N878" s="1" t="n">
        <v>49.619584296706</v>
      </c>
      <c r="O878" s="1" t="n">
        <v>-113.469565880698</v>
      </c>
      <c r="Q878" s="1" t="s">
        <v>971</v>
      </c>
      <c r="R878" s="1" t="s">
        <v>24</v>
      </c>
    </row>
    <row r="879" customFormat="false" ht="15" hidden="false" customHeight="false" outlineLevel="0" collapsed="false">
      <c r="A879" s="1" t="s">
        <v>18</v>
      </c>
      <c r="B879" s="1" t="s">
        <v>18</v>
      </c>
      <c r="C879" s="1" t="s">
        <v>969</v>
      </c>
      <c r="D879" s="1" t="n">
        <v>75.24</v>
      </c>
      <c r="E879" s="1" t="s">
        <v>986</v>
      </c>
      <c r="F879" s="1" t="n">
        <v>16</v>
      </c>
      <c r="G879" s="1" t="str">
        <f aca="false">F879&amp;"/"&amp;114</f>
        <v>16/114</v>
      </c>
      <c r="H879" s="1" t="n">
        <v>660</v>
      </c>
      <c r="I879" s="1" t="n">
        <v>47</v>
      </c>
      <c r="J879" s="1" t="n">
        <v>50</v>
      </c>
      <c r="K879" s="1" t="s">
        <v>21</v>
      </c>
      <c r="L879" s="1" t="s">
        <v>295</v>
      </c>
      <c r="M879" s="1" t="n">
        <v>2003</v>
      </c>
      <c r="N879" s="1" t="n">
        <v>49.6185063748667</v>
      </c>
      <c r="O879" s="1" t="n">
        <v>-113.467641956489</v>
      </c>
      <c r="Q879" s="1" t="s">
        <v>971</v>
      </c>
      <c r="R879" s="1" t="s">
        <v>24</v>
      </c>
    </row>
    <row r="880" customFormat="false" ht="15" hidden="false" customHeight="false" outlineLevel="0" collapsed="false">
      <c r="A880" s="1" t="s">
        <v>18</v>
      </c>
      <c r="B880" s="1" t="s">
        <v>18</v>
      </c>
      <c r="C880" s="1" t="s">
        <v>969</v>
      </c>
      <c r="D880" s="1" t="n">
        <v>75.24</v>
      </c>
      <c r="E880" s="1" t="s">
        <v>987</v>
      </c>
      <c r="F880" s="1" t="n">
        <v>17</v>
      </c>
      <c r="G880" s="1" t="str">
        <f aca="false">F880&amp;"/"&amp;114</f>
        <v>17/114</v>
      </c>
      <c r="H880" s="1" t="n">
        <v>660</v>
      </c>
      <c r="I880" s="1" t="n">
        <v>47</v>
      </c>
      <c r="J880" s="1" t="n">
        <v>50</v>
      </c>
      <c r="K880" s="1" t="s">
        <v>21</v>
      </c>
      <c r="L880" s="1" t="s">
        <v>295</v>
      </c>
      <c r="M880" s="1" t="n">
        <v>2003</v>
      </c>
      <c r="N880" s="1" t="n">
        <v>49.617917680728</v>
      </c>
      <c r="O880" s="1" t="n">
        <v>-113.466029573272</v>
      </c>
      <c r="Q880" s="1" t="s">
        <v>971</v>
      </c>
      <c r="R880" s="1" t="s">
        <v>24</v>
      </c>
    </row>
    <row r="881" customFormat="false" ht="15" hidden="false" customHeight="false" outlineLevel="0" collapsed="false">
      <c r="A881" s="1" t="s">
        <v>18</v>
      </c>
      <c r="B881" s="1" t="s">
        <v>18</v>
      </c>
      <c r="C881" s="1" t="s">
        <v>969</v>
      </c>
      <c r="D881" s="1" t="n">
        <v>75.24</v>
      </c>
      <c r="E881" s="1" t="s">
        <v>988</v>
      </c>
      <c r="F881" s="1" t="n">
        <v>18</v>
      </c>
      <c r="G881" s="1" t="str">
        <f aca="false">F881&amp;"/"&amp;114</f>
        <v>18/114</v>
      </c>
      <c r="H881" s="1" t="n">
        <v>660</v>
      </c>
      <c r="I881" s="1" t="n">
        <v>47</v>
      </c>
      <c r="J881" s="1" t="n">
        <v>50</v>
      </c>
      <c r="K881" s="1" t="s">
        <v>21</v>
      </c>
      <c r="L881" s="1" t="s">
        <v>295</v>
      </c>
      <c r="M881" s="1" t="n">
        <v>2003</v>
      </c>
      <c r="N881" s="1" t="n">
        <v>49.6174458075003</v>
      </c>
      <c r="O881" s="1" t="n">
        <v>-113.464314297576</v>
      </c>
      <c r="Q881" s="1" t="s">
        <v>971</v>
      </c>
      <c r="R881" s="1" t="s">
        <v>24</v>
      </c>
    </row>
    <row r="882" customFormat="false" ht="15" hidden="false" customHeight="false" outlineLevel="0" collapsed="false">
      <c r="A882" s="1" t="s">
        <v>18</v>
      </c>
      <c r="B882" s="1" t="s">
        <v>18</v>
      </c>
      <c r="C882" s="1" t="s">
        <v>969</v>
      </c>
      <c r="D882" s="1" t="n">
        <v>75.24</v>
      </c>
      <c r="E882" s="1" t="s">
        <v>989</v>
      </c>
      <c r="F882" s="1" t="n">
        <v>19</v>
      </c>
      <c r="G882" s="1" t="str">
        <f aca="false">F882&amp;"/"&amp;114</f>
        <v>19/114</v>
      </c>
      <c r="H882" s="1" t="n">
        <v>660</v>
      </c>
      <c r="I882" s="1" t="n">
        <v>47</v>
      </c>
      <c r="J882" s="1" t="n">
        <v>50</v>
      </c>
      <c r="K882" s="1" t="s">
        <v>21</v>
      </c>
      <c r="L882" s="1" t="s">
        <v>295</v>
      </c>
      <c r="M882" s="1" t="n">
        <v>2003</v>
      </c>
      <c r="N882" s="1" t="n">
        <v>49.6248519128548</v>
      </c>
      <c r="O882" s="1" t="n">
        <v>-113.483993398044</v>
      </c>
      <c r="Q882" s="1" t="s">
        <v>971</v>
      </c>
      <c r="R882" s="1" t="s">
        <v>24</v>
      </c>
    </row>
    <row r="883" customFormat="false" ht="15" hidden="false" customHeight="false" outlineLevel="0" collapsed="false">
      <c r="A883" s="1" t="s">
        <v>18</v>
      </c>
      <c r="B883" s="1" t="s">
        <v>18</v>
      </c>
      <c r="C883" s="1" t="s">
        <v>969</v>
      </c>
      <c r="D883" s="1" t="n">
        <v>75.24</v>
      </c>
      <c r="E883" s="1" t="s">
        <v>990</v>
      </c>
      <c r="F883" s="1" t="n">
        <v>20</v>
      </c>
      <c r="G883" s="1" t="str">
        <f aca="false">F883&amp;"/"&amp;114</f>
        <v>20/114</v>
      </c>
      <c r="H883" s="1" t="n">
        <v>660</v>
      </c>
      <c r="I883" s="1" t="n">
        <v>47</v>
      </c>
      <c r="J883" s="1" t="n">
        <v>50</v>
      </c>
      <c r="K883" s="1" t="s">
        <v>21</v>
      </c>
      <c r="L883" s="1" t="s">
        <v>295</v>
      </c>
      <c r="M883" s="1" t="n">
        <v>2003</v>
      </c>
      <c r="N883" s="1" t="n">
        <v>49.6242141311415</v>
      </c>
      <c r="O883" s="1" t="n">
        <v>-113.48210607886</v>
      </c>
      <c r="Q883" s="1" t="s">
        <v>971</v>
      </c>
      <c r="R883" s="1" t="s">
        <v>24</v>
      </c>
    </row>
    <row r="884" customFormat="false" ht="15" hidden="false" customHeight="false" outlineLevel="0" collapsed="false">
      <c r="A884" s="1" t="s">
        <v>18</v>
      </c>
      <c r="B884" s="1" t="s">
        <v>18</v>
      </c>
      <c r="C884" s="1" t="s">
        <v>969</v>
      </c>
      <c r="D884" s="1" t="n">
        <v>75.24</v>
      </c>
      <c r="E884" s="1" t="s">
        <v>991</v>
      </c>
      <c r="F884" s="1" t="n">
        <v>21</v>
      </c>
      <c r="G884" s="1" t="str">
        <f aca="false">F884&amp;"/"&amp;114</f>
        <v>21/114</v>
      </c>
      <c r="H884" s="1" t="n">
        <v>660</v>
      </c>
      <c r="I884" s="1" t="n">
        <v>47</v>
      </c>
      <c r="J884" s="1" t="n">
        <v>50</v>
      </c>
      <c r="K884" s="1" t="s">
        <v>21</v>
      </c>
      <c r="L884" s="1" t="s">
        <v>295</v>
      </c>
      <c r="M884" s="1" t="n">
        <v>2003</v>
      </c>
      <c r="N884" s="1" t="n">
        <v>49.6235683776592</v>
      </c>
      <c r="O884" s="1" t="n">
        <v>-113.48025330375</v>
      </c>
      <c r="Q884" s="1" t="s">
        <v>971</v>
      </c>
      <c r="R884" s="1" t="s">
        <v>24</v>
      </c>
    </row>
    <row r="885" customFormat="false" ht="15" hidden="false" customHeight="false" outlineLevel="0" collapsed="false">
      <c r="A885" s="1" t="s">
        <v>18</v>
      </c>
      <c r="B885" s="1" t="s">
        <v>18</v>
      </c>
      <c r="C885" s="1" t="s">
        <v>969</v>
      </c>
      <c r="D885" s="1" t="n">
        <v>75.24</v>
      </c>
      <c r="E885" s="1" t="s">
        <v>992</v>
      </c>
      <c r="F885" s="1" t="n">
        <v>22</v>
      </c>
      <c r="G885" s="1" t="str">
        <f aca="false">F885&amp;"/"&amp;114</f>
        <v>22/114</v>
      </c>
      <c r="H885" s="1" t="n">
        <v>660</v>
      </c>
      <c r="I885" s="1" t="n">
        <v>47</v>
      </c>
      <c r="J885" s="1" t="n">
        <v>50</v>
      </c>
      <c r="K885" s="1" t="s">
        <v>21</v>
      </c>
      <c r="L885" s="1" t="s">
        <v>295</v>
      </c>
      <c r="M885" s="1" t="n">
        <v>2003</v>
      </c>
      <c r="N885" s="1" t="n">
        <v>49.623753838283</v>
      </c>
      <c r="O885" s="1" t="n">
        <v>-113.496740095307</v>
      </c>
      <c r="Q885" s="1" t="s">
        <v>971</v>
      </c>
      <c r="R885" s="1" t="s">
        <v>24</v>
      </c>
    </row>
    <row r="886" customFormat="false" ht="15" hidden="false" customHeight="false" outlineLevel="0" collapsed="false">
      <c r="A886" s="1" t="s">
        <v>18</v>
      </c>
      <c r="B886" s="1" t="s">
        <v>18</v>
      </c>
      <c r="C886" s="1" t="s">
        <v>969</v>
      </c>
      <c r="D886" s="1" t="n">
        <v>75.24</v>
      </c>
      <c r="E886" s="1" t="s">
        <v>993</v>
      </c>
      <c r="F886" s="1" t="n">
        <v>23</v>
      </c>
      <c r="G886" s="1" t="str">
        <f aca="false">F886&amp;"/"&amp;114</f>
        <v>23/114</v>
      </c>
      <c r="H886" s="1" t="n">
        <v>660</v>
      </c>
      <c r="I886" s="1" t="n">
        <v>47</v>
      </c>
      <c r="J886" s="1" t="n">
        <v>50</v>
      </c>
      <c r="K886" s="1" t="s">
        <v>21</v>
      </c>
      <c r="L886" s="1" t="s">
        <v>295</v>
      </c>
      <c r="M886" s="1" t="n">
        <v>2003</v>
      </c>
      <c r="N886" s="1" t="n">
        <v>49.6228955383823</v>
      </c>
      <c r="O886" s="1" t="n">
        <v>-113.495283400943</v>
      </c>
      <c r="Q886" s="1" t="s">
        <v>971</v>
      </c>
      <c r="R886" s="1" t="s">
        <v>24</v>
      </c>
    </row>
    <row r="887" customFormat="false" ht="15" hidden="false" customHeight="false" outlineLevel="0" collapsed="false">
      <c r="A887" s="1" t="s">
        <v>18</v>
      </c>
      <c r="B887" s="1" t="s">
        <v>18</v>
      </c>
      <c r="C887" s="1" t="s">
        <v>969</v>
      </c>
      <c r="D887" s="1" t="n">
        <v>75.24</v>
      </c>
      <c r="E887" s="1" t="s">
        <v>994</v>
      </c>
      <c r="F887" s="1" t="n">
        <v>24</v>
      </c>
      <c r="G887" s="1" t="str">
        <f aca="false">F887&amp;"/"&amp;114</f>
        <v>24/114</v>
      </c>
      <c r="H887" s="1" t="n">
        <v>660</v>
      </c>
      <c r="I887" s="1" t="n">
        <v>47</v>
      </c>
      <c r="J887" s="1" t="n">
        <v>50</v>
      </c>
      <c r="K887" s="1" t="s">
        <v>21</v>
      </c>
      <c r="L887" s="1" t="s">
        <v>295</v>
      </c>
      <c r="M887" s="1" t="n">
        <v>2003</v>
      </c>
      <c r="N887" s="1" t="n">
        <v>49.6221661003622</v>
      </c>
      <c r="O887" s="1" t="n">
        <v>-113.493736365256</v>
      </c>
      <c r="Q887" s="1" t="s">
        <v>971</v>
      </c>
      <c r="R887" s="1" t="s">
        <v>24</v>
      </c>
    </row>
    <row r="888" customFormat="false" ht="15" hidden="false" customHeight="false" outlineLevel="0" collapsed="false">
      <c r="A888" s="1" t="s">
        <v>18</v>
      </c>
      <c r="B888" s="1" t="s">
        <v>18</v>
      </c>
      <c r="C888" s="1" t="s">
        <v>969</v>
      </c>
      <c r="D888" s="1" t="n">
        <v>75.24</v>
      </c>
      <c r="E888" s="1" t="s">
        <v>995</v>
      </c>
      <c r="F888" s="1" t="n">
        <v>25</v>
      </c>
      <c r="G888" s="1" t="str">
        <f aca="false">F888&amp;"/"&amp;114</f>
        <v>25/114</v>
      </c>
      <c r="H888" s="1" t="n">
        <v>660</v>
      </c>
      <c r="I888" s="1" t="n">
        <v>47</v>
      </c>
      <c r="J888" s="1" t="n">
        <v>50</v>
      </c>
      <c r="K888" s="1" t="s">
        <v>21</v>
      </c>
      <c r="L888" s="1" t="s">
        <v>295</v>
      </c>
      <c r="M888" s="1" t="n">
        <v>2003</v>
      </c>
      <c r="N888" s="1" t="n">
        <v>49.6216014722955</v>
      </c>
      <c r="O888" s="1" t="n">
        <v>-113.492002284809</v>
      </c>
      <c r="Q888" s="1" t="s">
        <v>971</v>
      </c>
      <c r="R888" s="1" t="s">
        <v>24</v>
      </c>
    </row>
    <row r="889" customFormat="false" ht="15" hidden="false" customHeight="false" outlineLevel="0" collapsed="false">
      <c r="A889" s="1" t="s">
        <v>18</v>
      </c>
      <c r="B889" s="1" t="s">
        <v>18</v>
      </c>
      <c r="C889" s="1" t="s">
        <v>969</v>
      </c>
      <c r="D889" s="1" t="n">
        <v>75.24</v>
      </c>
      <c r="E889" s="1" t="s">
        <v>996</v>
      </c>
      <c r="F889" s="1" t="n">
        <v>26</v>
      </c>
      <c r="G889" s="1" t="str">
        <f aca="false">F889&amp;"/"&amp;114</f>
        <v>26/114</v>
      </c>
      <c r="H889" s="1" t="n">
        <v>660</v>
      </c>
      <c r="I889" s="1" t="n">
        <v>47</v>
      </c>
      <c r="J889" s="1" t="n">
        <v>50</v>
      </c>
      <c r="K889" s="1" t="s">
        <v>21</v>
      </c>
      <c r="L889" s="1" t="s">
        <v>295</v>
      </c>
      <c r="M889" s="1" t="n">
        <v>2003</v>
      </c>
      <c r="N889" s="1" t="n">
        <v>49.6210771481143</v>
      </c>
      <c r="O889" s="1" t="n">
        <v>-113.490304075874</v>
      </c>
      <c r="Q889" s="1" t="s">
        <v>971</v>
      </c>
      <c r="R889" s="1" t="s">
        <v>24</v>
      </c>
    </row>
    <row r="890" customFormat="false" ht="15" hidden="false" customHeight="false" outlineLevel="0" collapsed="false">
      <c r="A890" s="1" t="s">
        <v>18</v>
      </c>
      <c r="B890" s="1" t="s">
        <v>18</v>
      </c>
      <c r="C890" s="1" t="s">
        <v>969</v>
      </c>
      <c r="D890" s="1" t="n">
        <v>75.24</v>
      </c>
      <c r="E890" s="1" t="s">
        <v>997</v>
      </c>
      <c r="F890" s="1" t="n">
        <v>27</v>
      </c>
      <c r="G890" s="1" t="str">
        <f aca="false">F890&amp;"/"&amp;114</f>
        <v>27/114</v>
      </c>
      <c r="H890" s="1" t="n">
        <v>660</v>
      </c>
      <c r="I890" s="1" t="n">
        <v>47</v>
      </c>
      <c r="J890" s="1" t="n">
        <v>50</v>
      </c>
      <c r="K890" s="1" t="s">
        <v>21</v>
      </c>
      <c r="L890" s="1" t="s">
        <v>295</v>
      </c>
      <c r="M890" s="1" t="n">
        <v>2003</v>
      </c>
      <c r="N890" s="1" t="n">
        <v>49.6204285015488</v>
      </c>
      <c r="O890" s="1" t="n">
        <v>-113.488460781667</v>
      </c>
      <c r="Q890" s="1" t="s">
        <v>971</v>
      </c>
      <c r="R890" s="1" t="s">
        <v>24</v>
      </c>
    </row>
    <row r="891" customFormat="false" ht="15" hidden="false" customHeight="false" outlineLevel="0" collapsed="false">
      <c r="A891" s="1" t="s">
        <v>18</v>
      </c>
      <c r="B891" s="1" t="s">
        <v>18</v>
      </c>
      <c r="C891" s="1" t="s">
        <v>969</v>
      </c>
      <c r="D891" s="1" t="n">
        <v>75.24</v>
      </c>
      <c r="E891" s="1" t="s">
        <v>998</v>
      </c>
      <c r="F891" s="1" t="n">
        <v>28</v>
      </c>
      <c r="G891" s="1" t="str">
        <f aca="false">F891&amp;"/"&amp;114</f>
        <v>28/114</v>
      </c>
      <c r="H891" s="1" t="n">
        <v>660</v>
      </c>
      <c r="I891" s="1" t="n">
        <v>47</v>
      </c>
      <c r="J891" s="1" t="n">
        <v>50</v>
      </c>
      <c r="K891" s="1" t="s">
        <v>21</v>
      </c>
      <c r="L891" s="1" t="s">
        <v>295</v>
      </c>
      <c r="M891" s="1" t="n">
        <v>2003</v>
      </c>
      <c r="N891" s="1" t="n">
        <v>49.6199086551579</v>
      </c>
      <c r="O891" s="1" t="n">
        <v>-113.48671349626</v>
      </c>
      <c r="Q891" s="1" t="s">
        <v>971</v>
      </c>
      <c r="R891" s="1" t="s">
        <v>24</v>
      </c>
    </row>
    <row r="892" customFormat="false" ht="15" hidden="false" customHeight="false" outlineLevel="0" collapsed="false">
      <c r="A892" s="1" t="s">
        <v>18</v>
      </c>
      <c r="B892" s="1" t="s">
        <v>18</v>
      </c>
      <c r="C892" s="1" t="s">
        <v>969</v>
      </c>
      <c r="D892" s="1" t="n">
        <v>75.24</v>
      </c>
      <c r="E892" s="1" t="s">
        <v>999</v>
      </c>
      <c r="F892" s="1" t="n">
        <v>29</v>
      </c>
      <c r="G892" s="1" t="str">
        <f aca="false">F892&amp;"/"&amp;114</f>
        <v>29/114</v>
      </c>
      <c r="H892" s="1" t="n">
        <v>660</v>
      </c>
      <c r="I892" s="1" t="n">
        <v>47</v>
      </c>
      <c r="J892" s="1" t="n">
        <v>50</v>
      </c>
      <c r="K892" s="1" t="s">
        <v>21</v>
      </c>
      <c r="L892" s="1" t="s">
        <v>295</v>
      </c>
      <c r="M892" s="1" t="n">
        <v>2003</v>
      </c>
      <c r="N892" s="1" t="n">
        <v>49.6193018652113</v>
      </c>
      <c r="O892" s="1" t="n">
        <v>-113.485042374063</v>
      </c>
      <c r="Q892" s="1" t="s">
        <v>971</v>
      </c>
      <c r="R892" s="1" t="s">
        <v>24</v>
      </c>
    </row>
    <row r="893" customFormat="false" ht="15" hidden="false" customHeight="false" outlineLevel="0" collapsed="false">
      <c r="A893" s="1" t="s">
        <v>18</v>
      </c>
      <c r="B893" s="1" t="s">
        <v>18</v>
      </c>
      <c r="C893" s="1" t="s">
        <v>969</v>
      </c>
      <c r="D893" s="1" t="n">
        <v>75.24</v>
      </c>
      <c r="E893" s="1" t="s">
        <v>1000</v>
      </c>
      <c r="F893" s="1" t="n">
        <v>30</v>
      </c>
      <c r="G893" s="1" t="str">
        <f aca="false">F893&amp;"/"&amp;114</f>
        <v>30/114</v>
      </c>
      <c r="H893" s="1" t="n">
        <v>660</v>
      </c>
      <c r="I893" s="1" t="n">
        <v>47</v>
      </c>
      <c r="J893" s="1" t="n">
        <v>50</v>
      </c>
      <c r="K893" s="1" t="s">
        <v>21</v>
      </c>
      <c r="L893" s="1" t="s">
        <v>295</v>
      </c>
      <c r="M893" s="1" t="n">
        <v>2003</v>
      </c>
      <c r="N893" s="1" t="n">
        <v>49.6187284882731</v>
      </c>
      <c r="O893" s="1" t="n">
        <v>-113.483257978687</v>
      </c>
      <c r="Q893" s="1" t="s">
        <v>971</v>
      </c>
      <c r="R893" s="1" t="s">
        <v>24</v>
      </c>
    </row>
    <row r="894" customFormat="false" ht="15" hidden="false" customHeight="false" outlineLevel="0" collapsed="false">
      <c r="A894" s="1" t="s">
        <v>18</v>
      </c>
      <c r="B894" s="1" t="s">
        <v>18</v>
      </c>
      <c r="C894" s="1" t="s">
        <v>969</v>
      </c>
      <c r="D894" s="1" t="n">
        <v>75.24</v>
      </c>
      <c r="E894" s="1" t="s">
        <v>1001</v>
      </c>
      <c r="F894" s="1" t="n">
        <v>31</v>
      </c>
      <c r="G894" s="1" t="str">
        <f aca="false">F894&amp;"/"&amp;114</f>
        <v>31/114</v>
      </c>
      <c r="H894" s="1" t="n">
        <v>660</v>
      </c>
      <c r="I894" s="1" t="n">
        <v>47</v>
      </c>
      <c r="J894" s="1" t="n">
        <v>50</v>
      </c>
      <c r="K894" s="1" t="s">
        <v>21</v>
      </c>
      <c r="L894" s="1" t="s">
        <v>295</v>
      </c>
      <c r="M894" s="1" t="n">
        <v>2003</v>
      </c>
      <c r="N894" s="1" t="n">
        <v>49.6180954134897</v>
      </c>
      <c r="O894" s="1" t="n">
        <v>-113.481395625995</v>
      </c>
      <c r="Q894" s="1" t="s">
        <v>971</v>
      </c>
      <c r="R894" s="1" t="s">
        <v>24</v>
      </c>
    </row>
    <row r="895" customFormat="false" ht="15" hidden="false" customHeight="false" outlineLevel="0" collapsed="false">
      <c r="A895" s="1" t="s">
        <v>18</v>
      </c>
      <c r="B895" s="1" t="s">
        <v>18</v>
      </c>
      <c r="C895" s="1" t="s">
        <v>969</v>
      </c>
      <c r="D895" s="1" t="n">
        <v>75.24</v>
      </c>
      <c r="E895" s="1" t="s">
        <v>1002</v>
      </c>
      <c r="F895" s="1" t="n">
        <v>32</v>
      </c>
      <c r="G895" s="1" t="str">
        <f aca="false">F895&amp;"/"&amp;114</f>
        <v>32/114</v>
      </c>
      <c r="H895" s="1" t="n">
        <v>660</v>
      </c>
      <c r="I895" s="1" t="n">
        <v>47</v>
      </c>
      <c r="J895" s="1" t="n">
        <v>50</v>
      </c>
      <c r="K895" s="1" t="s">
        <v>21</v>
      </c>
      <c r="L895" s="1" t="s">
        <v>295</v>
      </c>
      <c r="M895" s="1" t="n">
        <v>2003</v>
      </c>
      <c r="N895" s="1" t="n">
        <v>49.6175595041212</v>
      </c>
      <c r="O895" s="1" t="n">
        <v>-113.479732226972</v>
      </c>
      <c r="Q895" s="1" t="s">
        <v>971</v>
      </c>
      <c r="R895" s="1" t="s">
        <v>24</v>
      </c>
    </row>
    <row r="896" customFormat="false" ht="15" hidden="false" customHeight="false" outlineLevel="0" collapsed="false">
      <c r="A896" s="1" t="s">
        <v>18</v>
      </c>
      <c r="B896" s="1" t="s">
        <v>18</v>
      </c>
      <c r="C896" s="1" t="s">
        <v>969</v>
      </c>
      <c r="D896" s="1" t="n">
        <v>75.24</v>
      </c>
      <c r="E896" s="1" t="s">
        <v>1003</v>
      </c>
      <c r="F896" s="1" t="n">
        <v>33</v>
      </c>
      <c r="G896" s="1" t="str">
        <f aca="false">F896&amp;"/"&amp;114</f>
        <v>33/114</v>
      </c>
      <c r="H896" s="1" t="n">
        <v>660</v>
      </c>
      <c r="I896" s="1" t="n">
        <v>47</v>
      </c>
      <c r="J896" s="1" t="n">
        <v>50</v>
      </c>
      <c r="K896" s="1" t="s">
        <v>21</v>
      </c>
      <c r="L896" s="1" t="s">
        <v>295</v>
      </c>
      <c r="M896" s="1" t="n">
        <v>2003</v>
      </c>
      <c r="N896" s="1" t="n">
        <v>49.6169537080249</v>
      </c>
      <c r="O896" s="1" t="n">
        <v>-113.477907773943</v>
      </c>
      <c r="Q896" s="1" t="s">
        <v>971</v>
      </c>
      <c r="R896" s="1" t="s">
        <v>24</v>
      </c>
    </row>
    <row r="897" customFormat="false" ht="15" hidden="false" customHeight="false" outlineLevel="0" collapsed="false">
      <c r="A897" s="1" t="s">
        <v>18</v>
      </c>
      <c r="B897" s="1" t="s">
        <v>18</v>
      </c>
      <c r="C897" s="1" t="s">
        <v>969</v>
      </c>
      <c r="D897" s="1" t="n">
        <v>75.24</v>
      </c>
      <c r="E897" s="1" t="s">
        <v>1004</v>
      </c>
      <c r="F897" s="1" t="n">
        <v>34</v>
      </c>
      <c r="G897" s="1" t="str">
        <f aca="false">F897&amp;"/"&amp;114</f>
        <v>34/114</v>
      </c>
      <c r="H897" s="1" t="n">
        <v>660</v>
      </c>
      <c r="I897" s="1" t="n">
        <v>47</v>
      </c>
      <c r="J897" s="1" t="n">
        <v>50</v>
      </c>
      <c r="K897" s="1" t="s">
        <v>21</v>
      </c>
      <c r="L897" s="1" t="s">
        <v>295</v>
      </c>
      <c r="M897" s="1" t="n">
        <v>2003</v>
      </c>
      <c r="N897" s="1" t="n">
        <v>49.61913195747</v>
      </c>
      <c r="O897" s="1" t="n">
        <v>-113.501613931324</v>
      </c>
      <c r="Q897" s="1" t="s">
        <v>971</v>
      </c>
      <c r="R897" s="1" t="s">
        <v>24</v>
      </c>
    </row>
    <row r="898" customFormat="false" ht="15" hidden="false" customHeight="false" outlineLevel="0" collapsed="false">
      <c r="A898" s="1" t="s">
        <v>18</v>
      </c>
      <c r="B898" s="1" t="s">
        <v>18</v>
      </c>
      <c r="C898" s="1" t="s">
        <v>969</v>
      </c>
      <c r="D898" s="1" t="n">
        <v>75.24</v>
      </c>
      <c r="E898" s="1" t="s">
        <v>1005</v>
      </c>
      <c r="F898" s="1" t="n">
        <v>35</v>
      </c>
      <c r="G898" s="1" t="str">
        <f aca="false">F898&amp;"/"&amp;114</f>
        <v>35/114</v>
      </c>
      <c r="H898" s="1" t="n">
        <v>660</v>
      </c>
      <c r="I898" s="1" t="n">
        <v>47</v>
      </c>
      <c r="J898" s="1" t="n">
        <v>50</v>
      </c>
      <c r="K898" s="1" t="s">
        <v>21</v>
      </c>
      <c r="L898" s="1" t="s">
        <v>295</v>
      </c>
      <c r="M898" s="1" t="n">
        <v>2003</v>
      </c>
      <c r="N898" s="1" t="n">
        <v>49.6181892536639</v>
      </c>
      <c r="O898" s="1" t="n">
        <v>-113.500139084297</v>
      </c>
      <c r="Q898" s="1" t="s">
        <v>971</v>
      </c>
      <c r="R898" s="1" t="s">
        <v>24</v>
      </c>
    </row>
    <row r="899" customFormat="false" ht="15" hidden="false" customHeight="false" outlineLevel="0" collapsed="false">
      <c r="A899" s="1" t="s">
        <v>18</v>
      </c>
      <c r="B899" s="1" t="s">
        <v>18</v>
      </c>
      <c r="C899" s="1" t="s">
        <v>969</v>
      </c>
      <c r="D899" s="1" t="n">
        <v>75.24</v>
      </c>
      <c r="E899" s="1" t="s">
        <v>1006</v>
      </c>
      <c r="F899" s="1" t="n">
        <v>36</v>
      </c>
      <c r="G899" s="1" t="str">
        <f aca="false">F899&amp;"/"&amp;114</f>
        <v>36/114</v>
      </c>
      <c r="H899" s="1" t="n">
        <v>660</v>
      </c>
      <c r="I899" s="1" t="n">
        <v>47</v>
      </c>
      <c r="J899" s="1" t="n">
        <v>50</v>
      </c>
      <c r="K899" s="1" t="s">
        <v>21</v>
      </c>
      <c r="L899" s="1" t="s">
        <v>295</v>
      </c>
      <c r="M899" s="1" t="n">
        <v>2003</v>
      </c>
      <c r="N899" s="1" t="n">
        <v>49.6172142300098</v>
      </c>
      <c r="O899" s="1" t="n">
        <v>-113.498916102212</v>
      </c>
      <c r="Q899" s="1" t="s">
        <v>971</v>
      </c>
      <c r="R899" s="1" t="s">
        <v>24</v>
      </c>
    </row>
    <row r="900" customFormat="false" ht="15" hidden="false" customHeight="false" outlineLevel="0" collapsed="false">
      <c r="A900" s="1" t="s">
        <v>18</v>
      </c>
      <c r="B900" s="1" t="s">
        <v>18</v>
      </c>
      <c r="C900" s="1" t="s">
        <v>969</v>
      </c>
      <c r="D900" s="1" t="n">
        <v>75.24</v>
      </c>
      <c r="E900" s="1" t="s">
        <v>1007</v>
      </c>
      <c r="F900" s="1" t="n">
        <v>37</v>
      </c>
      <c r="G900" s="1" t="str">
        <f aca="false">F900&amp;"/"&amp;114</f>
        <v>37/114</v>
      </c>
      <c r="H900" s="1" t="n">
        <v>660</v>
      </c>
      <c r="I900" s="1" t="n">
        <v>47</v>
      </c>
      <c r="J900" s="1" t="n">
        <v>50</v>
      </c>
      <c r="K900" s="1" t="s">
        <v>21</v>
      </c>
      <c r="L900" s="1" t="s">
        <v>295</v>
      </c>
      <c r="M900" s="1" t="n">
        <v>2003</v>
      </c>
      <c r="N900" s="1" t="n">
        <v>49.6162280530281</v>
      </c>
      <c r="O900" s="1" t="n">
        <v>-113.497578855854</v>
      </c>
      <c r="Q900" s="1" t="s">
        <v>971</v>
      </c>
      <c r="R900" s="1" t="s">
        <v>24</v>
      </c>
    </row>
    <row r="901" customFormat="false" ht="15" hidden="false" customHeight="false" outlineLevel="0" collapsed="false">
      <c r="A901" s="1" t="s">
        <v>18</v>
      </c>
      <c r="B901" s="1" t="s">
        <v>18</v>
      </c>
      <c r="C901" s="1" t="s">
        <v>969</v>
      </c>
      <c r="D901" s="1" t="n">
        <v>75.24</v>
      </c>
      <c r="E901" s="1" t="s">
        <v>1008</v>
      </c>
      <c r="F901" s="1" t="n">
        <v>38</v>
      </c>
      <c r="G901" s="1" t="str">
        <f aca="false">F901&amp;"/"&amp;114</f>
        <v>38/114</v>
      </c>
      <c r="H901" s="1" t="n">
        <v>660</v>
      </c>
      <c r="I901" s="1" t="n">
        <v>47</v>
      </c>
      <c r="J901" s="1" t="n">
        <v>50</v>
      </c>
      <c r="K901" s="1" t="s">
        <v>21</v>
      </c>
      <c r="L901" s="1" t="s">
        <v>295</v>
      </c>
      <c r="M901" s="1" t="n">
        <v>2003</v>
      </c>
      <c r="N901" s="1" t="n">
        <v>49.6153838672154</v>
      </c>
      <c r="O901" s="1" t="n">
        <v>-113.496317175664</v>
      </c>
      <c r="Q901" s="1" t="s">
        <v>971</v>
      </c>
      <c r="R901" s="1" t="s">
        <v>24</v>
      </c>
    </row>
    <row r="902" customFormat="false" ht="15" hidden="false" customHeight="false" outlineLevel="0" collapsed="false">
      <c r="A902" s="1" t="s">
        <v>18</v>
      </c>
      <c r="B902" s="1" t="s">
        <v>18</v>
      </c>
      <c r="C902" s="1" t="s">
        <v>969</v>
      </c>
      <c r="D902" s="1" t="n">
        <v>75.24</v>
      </c>
      <c r="E902" s="1" t="s">
        <v>1009</v>
      </c>
      <c r="F902" s="1" t="n">
        <v>39</v>
      </c>
      <c r="G902" s="1" t="str">
        <f aca="false">F902&amp;"/"&amp;114</f>
        <v>39/114</v>
      </c>
      <c r="H902" s="1" t="n">
        <v>660</v>
      </c>
      <c r="I902" s="1" t="n">
        <v>47</v>
      </c>
      <c r="J902" s="1" t="n">
        <v>50</v>
      </c>
      <c r="K902" s="1" t="s">
        <v>21</v>
      </c>
      <c r="L902" s="1" t="s">
        <v>295</v>
      </c>
      <c r="M902" s="1" t="n">
        <v>2003</v>
      </c>
      <c r="N902" s="1" t="n">
        <v>49.6147971453939</v>
      </c>
      <c r="O902" s="1" t="n">
        <v>-113.494564777125</v>
      </c>
      <c r="Q902" s="1" t="s">
        <v>971</v>
      </c>
      <c r="R902" s="1" t="s">
        <v>24</v>
      </c>
    </row>
    <row r="903" customFormat="false" ht="15" hidden="false" customHeight="false" outlineLevel="0" collapsed="false">
      <c r="A903" s="1" t="s">
        <v>18</v>
      </c>
      <c r="B903" s="1" t="s">
        <v>18</v>
      </c>
      <c r="C903" s="1" t="s">
        <v>969</v>
      </c>
      <c r="D903" s="1" t="n">
        <v>75.24</v>
      </c>
      <c r="E903" s="1" t="s">
        <v>1010</v>
      </c>
      <c r="F903" s="1" t="n">
        <v>40</v>
      </c>
      <c r="G903" s="1" t="str">
        <f aca="false">F903&amp;"/"&amp;114</f>
        <v>40/114</v>
      </c>
      <c r="H903" s="1" t="n">
        <v>660</v>
      </c>
      <c r="I903" s="1" t="n">
        <v>47</v>
      </c>
      <c r="J903" s="1" t="n">
        <v>50</v>
      </c>
      <c r="K903" s="1" t="s">
        <v>21</v>
      </c>
      <c r="L903" s="1" t="s">
        <v>295</v>
      </c>
      <c r="M903" s="1" t="n">
        <v>2003</v>
      </c>
      <c r="N903" s="1" t="n">
        <v>49.6142642839958</v>
      </c>
      <c r="O903" s="1" t="n">
        <v>-113.492854688303</v>
      </c>
      <c r="Q903" s="1" t="s">
        <v>971</v>
      </c>
      <c r="R903" s="1" t="s">
        <v>24</v>
      </c>
    </row>
    <row r="904" customFormat="false" ht="15" hidden="false" customHeight="false" outlineLevel="0" collapsed="false">
      <c r="A904" s="1" t="s">
        <v>18</v>
      </c>
      <c r="B904" s="1" t="s">
        <v>18</v>
      </c>
      <c r="C904" s="1" t="s">
        <v>969</v>
      </c>
      <c r="D904" s="1" t="n">
        <v>75.24</v>
      </c>
      <c r="E904" s="1" t="s">
        <v>1011</v>
      </c>
      <c r="F904" s="1" t="n">
        <v>41</v>
      </c>
      <c r="G904" s="1" t="str">
        <f aca="false">F904&amp;"/"&amp;114</f>
        <v>41/114</v>
      </c>
      <c r="H904" s="1" t="n">
        <v>660</v>
      </c>
      <c r="I904" s="1" t="n">
        <v>47</v>
      </c>
      <c r="J904" s="1" t="n">
        <v>50</v>
      </c>
      <c r="K904" s="1" t="s">
        <v>21</v>
      </c>
      <c r="L904" s="1" t="s">
        <v>295</v>
      </c>
      <c r="M904" s="1" t="n">
        <v>2003</v>
      </c>
      <c r="N904" s="1" t="n">
        <v>49.6137091385698</v>
      </c>
      <c r="O904" s="1" t="n">
        <v>-113.491070459399</v>
      </c>
      <c r="Q904" s="1" t="s">
        <v>971</v>
      </c>
      <c r="R904" s="1" t="s">
        <v>24</v>
      </c>
    </row>
    <row r="905" customFormat="false" ht="15" hidden="false" customHeight="false" outlineLevel="0" collapsed="false">
      <c r="A905" s="1" t="s">
        <v>18</v>
      </c>
      <c r="B905" s="1" t="s">
        <v>18</v>
      </c>
      <c r="C905" s="1" t="s">
        <v>969</v>
      </c>
      <c r="D905" s="1" t="n">
        <v>75.24</v>
      </c>
      <c r="E905" s="1" t="s">
        <v>1012</v>
      </c>
      <c r="F905" s="1" t="n">
        <v>42</v>
      </c>
      <c r="G905" s="1" t="str">
        <f aca="false">F905&amp;"/"&amp;114</f>
        <v>42/114</v>
      </c>
      <c r="H905" s="1" t="n">
        <v>660</v>
      </c>
      <c r="I905" s="1" t="n">
        <v>47</v>
      </c>
      <c r="J905" s="1" t="n">
        <v>50</v>
      </c>
      <c r="K905" s="1" t="s">
        <v>21</v>
      </c>
      <c r="L905" s="1" t="s">
        <v>295</v>
      </c>
      <c r="M905" s="1" t="n">
        <v>2003</v>
      </c>
      <c r="N905" s="1" t="n">
        <v>49.6130538875959</v>
      </c>
      <c r="O905" s="1" t="n">
        <v>-113.489272818254</v>
      </c>
      <c r="Q905" s="1" t="s">
        <v>971</v>
      </c>
      <c r="R905" s="1" t="s">
        <v>24</v>
      </c>
    </row>
    <row r="906" customFormat="false" ht="15" hidden="false" customHeight="false" outlineLevel="0" collapsed="false">
      <c r="A906" s="1" t="s">
        <v>18</v>
      </c>
      <c r="B906" s="1" t="s">
        <v>18</v>
      </c>
      <c r="C906" s="1" t="s">
        <v>969</v>
      </c>
      <c r="D906" s="1" t="n">
        <v>75.24</v>
      </c>
      <c r="E906" s="1" t="s">
        <v>1013</v>
      </c>
      <c r="F906" s="1" t="n">
        <v>43</v>
      </c>
      <c r="G906" s="1" t="str">
        <f aca="false">F906&amp;"/"&amp;114</f>
        <v>43/114</v>
      </c>
      <c r="H906" s="1" t="n">
        <v>660</v>
      </c>
      <c r="I906" s="1" t="n">
        <v>47</v>
      </c>
      <c r="J906" s="1" t="n">
        <v>50</v>
      </c>
      <c r="K906" s="1" t="s">
        <v>21</v>
      </c>
      <c r="L906" s="1" t="s">
        <v>295</v>
      </c>
      <c r="M906" s="1" t="n">
        <v>2003</v>
      </c>
      <c r="N906" s="1" t="n">
        <v>49.6125051365188</v>
      </c>
      <c r="O906" s="1" t="n">
        <v>-113.487522067624</v>
      </c>
      <c r="Q906" s="1" t="s">
        <v>971</v>
      </c>
      <c r="R906" s="1" t="s">
        <v>24</v>
      </c>
    </row>
    <row r="907" customFormat="false" ht="15" hidden="false" customHeight="false" outlineLevel="0" collapsed="false">
      <c r="A907" s="1" t="s">
        <v>18</v>
      </c>
      <c r="B907" s="1" t="s">
        <v>18</v>
      </c>
      <c r="C907" s="1" t="s">
        <v>969</v>
      </c>
      <c r="D907" s="1" t="n">
        <v>75.24</v>
      </c>
      <c r="E907" s="1" t="s">
        <v>1014</v>
      </c>
      <c r="F907" s="1" t="n">
        <v>44</v>
      </c>
      <c r="G907" s="1" t="str">
        <f aca="false">F907&amp;"/"&amp;114</f>
        <v>44/114</v>
      </c>
      <c r="H907" s="1" t="n">
        <v>660</v>
      </c>
      <c r="I907" s="1" t="n">
        <v>47</v>
      </c>
      <c r="J907" s="1" t="n">
        <v>50</v>
      </c>
      <c r="K907" s="1" t="s">
        <v>21</v>
      </c>
      <c r="L907" s="1" t="s">
        <v>295</v>
      </c>
      <c r="M907" s="1" t="n">
        <v>2003</v>
      </c>
      <c r="N907" s="1" t="n">
        <v>49.6119130886808</v>
      </c>
      <c r="O907" s="1" t="n">
        <v>-113.485806294991</v>
      </c>
      <c r="Q907" s="1" t="s">
        <v>971</v>
      </c>
      <c r="R907" s="1" t="s">
        <v>24</v>
      </c>
    </row>
    <row r="908" customFormat="false" ht="15" hidden="false" customHeight="false" outlineLevel="0" collapsed="false">
      <c r="A908" s="1" t="s">
        <v>18</v>
      </c>
      <c r="B908" s="1" t="s">
        <v>18</v>
      </c>
      <c r="C908" s="1" t="s">
        <v>969</v>
      </c>
      <c r="D908" s="1" t="n">
        <v>75.24</v>
      </c>
      <c r="E908" s="1" t="s">
        <v>1015</v>
      </c>
      <c r="F908" s="1" t="n">
        <v>45</v>
      </c>
      <c r="G908" s="1" t="str">
        <f aca="false">F908&amp;"/"&amp;114</f>
        <v>45/114</v>
      </c>
      <c r="H908" s="1" t="n">
        <v>660</v>
      </c>
      <c r="I908" s="1" t="n">
        <v>47</v>
      </c>
      <c r="J908" s="1" t="n">
        <v>50</v>
      </c>
      <c r="K908" s="1" t="s">
        <v>21</v>
      </c>
      <c r="L908" s="1" t="s">
        <v>295</v>
      </c>
      <c r="M908" s="1" t="n">
        <v>2003</v>
      </c>
      <c r="N908" s="1" t="n">
        <v>49.6112758897944</v>
      </c>
      <c r="O908" s="1" t="n">
        <v>-113.483939593234</v>
      </c>
      <c r="Q908" s="1" t="s">
        <v>971</v>
      </c>
      <c r="R908" s="1" t="s">
        <v>24</v>
      </c>
    </row>
    <row r="909" customFormat="false" ht="15" hidden="false" customHeight="false" outlineLevel="0" collapsed="false">
      <c r="A909" s="1" t="s">
        <v>18</v>
      </c>
      <c r="B909" s="1" t="s">
        <v>18</v>
      </c>
      <c r="C909" s="1" t="s">
        <v>969</v>
      </c>
      <c r="D909" s="1" t="n">
        <v>75.24</v>
      </c>
      <c r="E909" s="1" t="s">
        <v>1016</v>
      </c>
      <c r="F909" s="1" t="n">
        <v>46</v>
      </c>
      <c r="G909" s="1" t="str">
        <f aca="false">F909&amp;"/"&amp;114</f>
        <v>46/114</v>
      </c>
      <c r="H909" s="1" t="n">
        <v>660</v>
      </c>
      <c r="I909" s="1" t="n">
        <v>47</v>
      </c>
      <c r="J909" s="1" t="n">
        <v>50</v>
      </c>
      <c r="K909" s="1" t="s">
        <v>21</v>
      </c>
      <c r="L909" s="1" t="s">
        <v>295</v>
      </c>
      <c r="M909" s="1" t="n">
        <v>2003</v>
      </c>
      <c r="N909" s="1" t="n">
        <v>49.6107265946743</v>
      </c>
      <c r="O909" s="1" t="n">
        <v>-113.482099716701</v>
      </c>
      <c r="Q909" s="1" t="s">
        <v>971</v>
      </c>
      <c r="R909" s="1" t="s">
        <v>24</v>
      </c>
    </row>
    <row r="910" customFormat="false" ht="15" hidden="false" customHeight="false" outlineLevel="0" collapsed="false">
      <c r="A910" s="1" t="s">
        <v>18</v>
      </c>
      <c r="B910" s="1" t="s">
        <v>18</v>
      </c>
      <c r="C910" s="1" t="s">
        <v>969</v>
      </c>
      <c r="D910" s="1" t="n">
        <v>75.24</v>
      </c>
      <c r="E910" s="1" t="s">
        <v>1017</v>
      </c>
      <c r="F910" s="1" t="n">
        <v>47</v>
      </c>
      <c r="G910" s="1" t="str">
        <f aca="false">F910&amp;"/"&amp;114</f>
        <v>47/114</v>
      </c>
      <c r="H910" s="1" t="n">
        <v>660</v>
      </c>
      <c r="I910" s="1" t="n">
        <v>47</v>
      </c>
      <c r="J910" s="1" t="n">
        <v>50</v>
      </c>
      <c r="K910" s="1" t="s">
        <v>21</v>
      </c>
      <c r="L910" s="1" t="s">
        <v>295</v>
      </c>
      <c r="M910" s="1" t="n">
        <v>2003</v>
      </c>
      <c r="N910" s="1" t="n">
        <v>49.6106629916616</v>
      </c>
      <c r="O910" s="1" t="n">
        <v>-113.501630510902</v>
      </c>
      <c r="Q910" s="1" t="s">
        <v>971</v>
      </c>
      <c r="R910" s="1" t="s">
        <v>24</v>
      </c>
    </row>
    <row r="911" customFormat="false" ht="15" hidden="false" customHeight="false" outlineLevel="0" collapsed="false">
      <c r="A911" s="1" t="s">
        <v>18</v>
      </c>
      <c r="B911" s="1" t="s">
        <v>18</v>
      </c>
      <c r="C911" s="1" t="s">
        <v>969</v>
      </c>
      <c r="D911" s="1" t="n">
        <v>75.24</v>
      </c>
      <c r="E911" s="1" t="s">
        <v>1018</v>
      </c>
      <c r="F911" s="1" t="n">
        <v>48</v>
      </c>
      <c r="G911" s="1" t="str">
        <f aca="false">F911&amp;"/"&amp;114</f>
        <v>48/114</v>
      </c>
      <c r="H911" s="1" t="n">
        <v>660</v>
      </c>
      <c r="I911" s="1" t="n">
        <v>47</v>
      </c>
      <c r="J911" s="1" t="n">
        <v>50</v>
      </c>
      <c r="K911" s="1" t="s">
        <v>21</v>
      </c>
      <c r="L911" s="1" t="s">
        <v>295</v>
      </c>
      <c r="M911" s="1" t="n">
        <v>2003</v>
      </c>
      <c r="N911" s="1" t="n">
        <v>49.6100129228872</v>
      </c>
      <c r="O911" s="1" t="n">
        <v>-113.49980382914</v>
      </c>
      <c r="Q911" s="1" t="s">
        <v>971</v>
      </c>
      <c r="R911" s="1" t="s">
        <v>24</v>
      </c>
    </row>
    <row r="912" customFormat="false" ht="15" hidden="false" customHeight="false" outlineLevel="0" collapsed="false">
      <c r="A912" s="1" t="s">
        <v>18</v>
      </c>
      <c r="B912" s="1" t="s">
        <v>18</v>
      </c>
      <c r="C912" s="1" t="s">
        <v>969</v>
      </c>
      <c r="D912" s="1" t="n">
        <v>75.24</v>
      </c>
      <c r="E912" s="1" t="s">
        <v>1019</v>
      </c>
      <c r="F912" s="1" t="n">
        <v>49</v>
      </c>
      <c r="G912" s="1" t="str">
        <f aca="false">F912&amp;"/"&amp;114</f>
        <v>49/114</v>
      </c>
      <c r="H912" s="1" t="n">
        <v>660</v>
      </c>
      <c r="I912" s="1" t="n">
        <v>47</v>
      </c>
      <c r="J912" s="1" t="n">
        <v>50</v>
      </c>
      <c r="K912" s="1" t="s">
        <v>21</v>
      </c>
      <c r="L912" s="1" t="s">
        <v>295</v>
      </c>
      <c r="M912" s="1" t="n">
        <v>2003</v>
      </c>
      <c r="N912" s="1" t="n">
        <v>49.6095144586657</v>
      </c>
      <c r="O912" s="1" t="n">
        <v>-113.498001482085</v>
      </c>
      <c r="Q912" s="1" t="s">
        <v>971</v>
      </c>
      <c r="R912" s="1" t="s">
        <v>24</v>
      </c>
    </row>
    <row r="913" customFormat="false" ht="15" hidden="false" customHeight="false" outlineLevel="0" collapsed="false">
      <c r="A913" s="1" t="s">
        <v>18</v>
      </c>
      <c r="B913" s="1" t="s">
        <v>18</v>
      </c>
      <c r="C913" s="1" t="s">
        <v>969</v>
      </c>
      <c r="D913" s="1" t="n">
        <v>75.24</v>
      </c>
      <c r="E913" s="1" t="s">
        <v>1020</v>
      </c>
      <c r="F913" s="1" t="n">
        <v>50</v>
      </c>
      <c r="G913" s="1" t="str">
        <f aca="false">F913&amp;"/"&amp;114</f>
        <v>50/114</v>
      </c>
      <c r="H913" s="1" t="n">
        <v>660</v>
      </c>
      <c r="I913" s="1" t="n">
        <v>47</v>
      </c>
      <c r="J913" s="1" t="n">
        <v>50</v>
      </c>
      <c r="K913" s="1" t="s">
        <v>21</v>
      </c>
      <c r="L913" s="1" t="s">
        <v>295</v>
      </c>
      <c r="M913" s="1" t="n">
        <v>2003</v>
      </c>
      <c r="N913" s="1" t="n">
        <v>49.6088568364302</v>
      </c>
      <c r="O913" s="1" t="n">
        <v>-113.496307198994</v>
      </c>
      <c r="Q913" s="1" t="s">
        <v>971</v>
      </c>
      <c r="R913" s="1" t="s">
        <v>24</v>
      </c>
    </row>
    <row r="914" customFormat="false" ht="15" hidden="false" customHeight="false" outlineLevel="0" collapsed="false">
      <c r="A914" s="1" t="s">
        <v>18</v>
      </c>
      <c r="B914" s="1" t="s">
        <v>18</v>
      </c>
      <c r="C914" s="1" t="s">
        <v>969</v>
      </c>
      <c r="D914" s="1" t="n">
        <v>75.24</v>
      </c>
      <c r="E914" s="1" t="s">
        <v>1021</v>
      </c>
      <c r="F914" s="1" t="n">
        <v>51</v>
      </c>
      <c r="G914" s="1" t="str">
        <f aca="false">F914&amp;"/"&amp;114</f>
        <v>51/114</v>
      </c>
      <c r="H914" s="1" t="n">
        <v>660</v>
      </c>
      <c r="I914" s="1" t="n">
        <v>47</v>
      </c>
      <c r="J914" s="1" t="n">
        <v>50</v>
      </c>
      <c r="K914" s="1" t="s">
        <v>21</v>
      </c>
      <c r="L914" s="1" t="s">
        <v>295</v>
      </c>
      <c r="M914" s="1" t="n">
        <v>2003</v>
      </c>
      <c r="N914" s="1" t="n">
        <v>49.6082993196861</v>
      </c>
      <c r="O914" s="1" t="n">
        <v>-113.494517738746</v>
      </c>
      <c r="Q914" s="1" t="s">
        <v>971</v>
      </c>
      <c r="R914" s="1" t="s">
        <v>24</v>
      </c>
    </row>
    <row r="915" customFormat="false" ht="15" hidden="false" customHeight="false" outlineLevel="0" collapsed="false">
      <c r="A915" s="1" t="s">
        <v>18</v>
      </c>
      <c r="B915" s="1" t="s">
        <v>18</v>
      </c>
      <c r="C915" s="1" t="s">
        <v>969</v>
      </c>
      <c r="D915" s="1" t="n">
        <v>75.24</v>
      </c>
      <c r="E915" s="1" t="s">
        <v>1022</v>
      </c>
      <c r="F915" s="1" t="n">
        <v>52</v>
      </c>
      <c r="G915" s="1" t="str">
        <f aca="false">F915&amp;"/"&amp;114</f>
        <v>52/114</v>
      </c>
      <c r="H915" s="1" t="n">
        <v>660</v>
      </c>
      <c r="I915" s="1" t="n">
        <v>47</v>
      </c>
      <c r="J915" s="1" t="n">
        <v>50</v>
      </c>
      <c r="K915" s="1" t="s">
        <v>21</v>
      </c>
      <c r="L915" s="1" t="s">
        <v>295</v>
      </c>
      <c r="M915" s="1" t="n">
        <v>2003</v>
      </c>
      <c r="N915" s="1" t="n">
        <v>49.6076619134695</v>
      </c>
      <c r="O915" s="1" t="n">
        <v>-113.492717411675</v>
      </c>
      <c r="Q915" s="1" t="s">
        <v>971</v>
      </c>
      <c r="R915" s="1" t="s">
        <v>24</v>
      </c>
    </row>
    <row r="916" customFormat="false" ht="15" hidden="false" customHeight="false" outlineLevel="0" collapsed="false">
      <c r="A916" s="1" t="s">
        <v>18</v>
      </c>
      <c r="B916" s="1" t="s">
        <v>18</v>
      </c>
      <c r="C916" s="1" t="s">
        <v>969</v>
      </c>
      <c r="D916" s="1" t="n">
        <v>75.24</v>
      </c>
      <c r="E916" s="1" t="s">
        <v>1023</v>
      </c>
      <c r="F916" s="1" t="n">
        <v>53</v>
      </c>
      <c r="G916" s="1" t="str">
        <f aca="false">F916&amp;"/"&amp;114</f>
        <v>53/114</v>
      </c>
      <c r="H916" s="1" t="n">
        <v>660</v>
      </c>
      <c r="I916" s="1" t="n">
        <v>47</v>
      </c>
      <c r="J916" s="1" t="n">
        <v>50</v>
      </c>
      <c r="K916" s="1" t="s">
        <v>21</v>
      </c>
      <c r="L916" s="1" t="s">
        <v>295</v>
      </c>
      <c r="M916" s="1" t="n">
        <v>2003</v>
      </c>
      <c r="N916" s="1" t="n">
        <v>49.607185142772</v>
      </c>
      <c r="O916" s="1" t="n">
        <v>-113.490997578036</v>
      </c>
      <c r="Q916" s="1" t="s">
        <v>971</v>
      </c>
      <c r="R916" s="1" t="s">
        <v>24</v>
      </c>
    </row>
    <row r="917" customFormat="false" ht="15" hidden="false" customHeight="false" outlineLevel="0" collapsed="false">
      <c r="A917" s="1" t="s">
        <v>18</v>
      </c>
      <c r="B917" s="1" t="s">
        <v>18</v>
      </c>
      <c r="C917" s="1" t="s">
        <v>969</v>
      </c>
      <c r="D917" s="1" t="n">
        <v>75.24</v>
      </c>
      <c r="E917" s="1" t="s">
        <v>1024</v>
      </c>
      <c r="F917" s="1" t="n">
        <v>54</v>
      </c>
      <c r="G917" s="1" t="str">
        <f aca="false">F917&amp;"/"&amp;114</f>
        <v>54/114</v>
      </c>
      <c r="H917" s="1" t="n">
        <v>660</v>
      </c>
      <c r="I917" s="1" t="n">
        <v>47</v>
      </c>
      <c r="J917" s="1" t="n">
        <v>50</v>
      </c>
      <c r="K917" s="1" t="s">
        <v>21</v>
      </c>
      <c r="L917" s="1" t="s">
        <v>295</v>
      </c>
      <c r="M917" s="1" t="n">
        <v>2003</v>
      </c>
      <c r="N917" s="1" t="n">
        <v>49.6053603823663</v>
      </c>
      <c r="O917" s="1" t="n">
        <v>-113.501548423375</v>
      </c>
      <c r="Q917" s="1" t="s">
        <v>971</v>
      </c>
      <c r="R917" s="1" t="s">
        <v>24</v>
      </c>
    </row>
    <row r="918" customFormat="false" ht="15" hidden="false" customHeight="false" outlineLevel="0" collapsed="false">
      <c r="A918" s="1" t="s">
        <v>18</v>
      </c>
      <c r="B918" s="1" t="s">
        <v>18</v>
      </c>
      <c r="C918" s="1" t="s">
        <v>969</v>
      </c>
      <c r="D918" s="1" t="n">
        <v>75.24</v>
      </c>
      <c r="E918" s="1" t="s">
        <v>1025</v>
      </c>
      <c r="F918" s="1" t="n">
        <v>55</v>
      </c>
      <c r="G918" s="1" t="str">
        <f aca="false">F918&amp;"/"&amp;114</f>
        <v>55/114</v>
      </c>
      <c r="H918" s="1" t="n">
        <v>660</v>
      </c>
      <c r="I918" s="1" t="n">
        <v>47</v>
      </c>
      <c r="J918" s="1" t="n">
        <v>50</v>
      </c>
      <c r="K918" s="1" t="s">
        <v>21</v>
      </c>
      <c r="L918" s="1" t="s">
        <v>295</v>
      </c>
      <c r="M918" s="1" t="n">
        <v>2003</v>
      </c>
      <c r="N918" s="1" t="n">
        <v>49.6047306563802</v>
      </c>
      <c r="O918" s="1" t="n">
        <v>-113.499819416121</v>
      </c>
      <c r="Q918" s="1" t="s">
        <v>971</v>
      </c>
      <c r="R918" s="1" t="s">
        <v>24</v>
      </c>
    </row>
    <row r="919" customFormat="false" ht="15" hidden="false" customHeight="false" outlineLevel="0" collapsed="false">
      <c r="A919" s="1" t="s">
        <v>18</v>
      </c>
      <c r="B919" s="1" t="s">
        <v>18</v>
      </c>
      <c r="C919" s="1" t="s">
        <v>969</v>
      </c>
      <c r="D919" s="1" t="n">
        <v>75.24</v>
      </c>
      <c r="E919" s="1" t="s">
        <v>1026</v>
      </c>
      <c r="F919" s="1" t="n">
        <v>56</v>
      </c>
      <c r="G919" s="1" t="str">
        <f aca="false">F919&amp;"/"&amp;114</f>
        <v>56/114</v>
      </c>
      <c r="H919" s="1" t="n">
        <v>660</v>
      </c>
      <c r="I919" s="1" t="n">
        <v>47</v>
      </c>
      <c r="J919" s="1" t="n">
        <v>50</v>
      </c>
      <c r="K919" s="1" t="s">
        <v>21</v>
      </c>
      <c r="L919" s="1" t="s">
        <v>295</v>
      </c>
      <c r="M919" s="1" t="n">
        <v>2003</v>
      </c>
      <c r="N919" s="1" t="n">
        <v>49.6042888960408</v>
      </c>
      <c r="O919" s="1" t="n">
        <v>-113.498034261277</v>
      </c>
      <c r="Q919" s="1" t="s">
        <v>971</v>
      </c>
      <c r="R919" s="1" t="s">
        <v>24</v>
      </c>
    </row>
    <row r="920" customFormat="false" ht="15" hidden="false" customHeight="false" outlineLevel="0" collapsed="false">
      <c r="A920" s="1" t="s">
        <v>18</v>
      </c>
      <c r="B920" s="1" t="s">
        <v>18</v>
      </c>
      <c r="C920" s="1" t="s">
        <v>969</v>
      </c>
      <c r="D920" s="1" t="n">
        <v>75.24</v>
      </c>
      <c r="E920" s="1" t="s">
        <v>1027</v>
      </c>
      <c r="F920" s="1" t="n">
        <v>57</v>
      </c>
      <c r="G920" s="1" t="str">
        <f aca="false">F920&amp;"/"&amp;114</f>
        <v>57/114</v>
      </c>
      <c r="H920" s="1" t="n">
        <v>660</v>
      </c>
      <c r="I920" s="1" t="n">
        <v>47</v>
      </c>
      <c r="J920" s="1" t="n">
        <v>50</v>
      </c>
      <c r="K920" s="1" t="s">
        <v>21</v>
      </c>
      <c r="L920" s="1" t="s">
        <v>295</v>
      </c>
      <c r="M920" s="1" t="n">
        <v>2003</v>
      </c>
      <c r="N920" s="1" t="n">
        <v>49.6037481538365</v>
      </c>
      <c r="O920" s="1" t="n">
        <v>-113.496390921432</v>
      </c>
      <c r="Q920" s="1" t="s">
        <v>971</v>
      </c>
      <c r="R920" s="1" t="s">
        <v>24</v>
      </c>
    </row>
    <row r="921" customFormat="false" ht="15" hidden="false" customHeight="false" outlineLevel="0" collapsed="false">
      <c r="A921" s="1" t="s">
        <v>18</v>
      </c>
      <c r="B921" s="1" t="s">
        <v>18</v>
      </c>
      <c r="C921" s="1" t="s">
        <v>969</v>
      </c>
      <c r="D921" s="1" t="n">
        <v>75.24</v>
      </c>
      <c r="E921" s="1" t="s">
        <v>1028</v>
      </c>
      <c r="F921" s="1" t="n">
        <v>58</v>
      </c>
      <c r="G921" s="1" t="str">
        <f aca="false">F921&amp;"/"&amp;114</f>
        <v>58/114</v>
      </c>
      <c r="H921" s="1" t="n">
        <v>660</v>
      </c>
      <c r="I921" s="1" t="n">
        <v>47</v>
      </c>
      <c r="J921" s="1" t="n">
        <v>50</v>
      </c>
      <c r="K921" s="1" t="s">
        <v>21</v>
      </c>
      <c r="L921" s="1" t="s">
        <v>295</v>
      </c>
      <c r="M921" s="1" t="n">
        <v>2003</v>
      </c>
      <c r="N921" s="1" t="n">
        <v>49.6031936178205</v>
      </c>
      <c r="O921" s="1" t="n">
        <v>-113.494474948875</v>
      </c>
      <c r="Q921" s="1" t="s">
        <v>971</v>
      </c>
      <c r="R921" s="1" t="s">
        <v>24</v>
      </c>
    </row>
    <row r="922" customFormat="false" ht="15" hidden="false" customHeight="false" outlineLevel="0" collapsed="false">
      <c r="A922" s="1" t="s">
        <v>18</v>
      </c>
      <c r="B922" s="1" t="s">
        <v>18</v>
      </c>
      <c r="C922" s="1" t="s">
        <v>969</v>
      </c>
      <c r="D922" s="1" t="n">
        <v>75.24</v>
      </c>
      <c r="E922" s="1" t="s">
        <v>1029</v>
      </c>
      <c r="F922" s="1" t="n">
        <v>59</v>
      </c>
      <c r="G922" s="1" t="str">
        <f aca="false">F922&amp;"/"&amp;114</f>
        <v>59/114</v>
      </c>
      <c r="H922" s="1" t="n">
        <v>660</v>
      </c>
      <c r="I922" s="1" t="n">
        <v>47</v>
      </c>
      <c r="J922" s="1" t="n">
        <v>50</v>
      </c>
      <c r="K922" s="1" t="s">
        <v>21</v>
      </c>
      <c r="L922" s="1" t="s">
        <v>295</v>
      </c>
      <c r="M922" s="1" t="n">
        <v>2003</v>
      </c>
      <c r="N922" s="1" t="n">
        <v>49.6025778703927</v>
      </c>
      <c r="O922" s="1" t="n">
        <v>-113.492831505637</v>
      </c>
      <c r="Q922" s="1" t="s">
        <v>971</v>
      </c>
      <c r="R922" s="1" t="s">
        <v>24</v>
      </c>
    </row>
    <row r="923" customFormat="false" ht="15" hidden="false" customHeight="false" outlineLevel="0" collapsed="false">
      <c r="A923" s="1" t="s">
        <v>18</v>
      </c>
      <c r="B923" s="1" t="s">
        <v>18</v>
      </c>
      <c r="C923" s="1" t="s">
        <v>969</v>
      </c>
      <c r="D923" s="1" t="n">
        <v>75.24</v>
      </c>
      <c r="E923" s="1" t="s">
        <v>1030</v>
      </c>
      <c r="F923" s="1" t="n">
        <v>60</v>
      </c>
      <c r="G923" s="1" t="str">
        <f aca="false">F923&amp;"/"&amp;114</f>
        <v>60/114</v>
      </c>
      <c r="H923" s="1" t="n">
        <v>660</v>
      </c>
      <c r="I923" s="1" t="n">
        <v>47</v>
      </c>
      <c r="J923" s="1" t="n">
        <v>50</v>
      </c>
      <c r="K923" s="1" t="s">
        <v>21</v>
      </c>
      <c r="L923" s="1" t="s">
        <v>295</v>
      </c>
      <c r="M923" s="1" t="n">
        <v>2003</v>
      </c>
      <c r="N923" s="1" t="n">
        <v>49.6019472524307</v>
      </c>
      <c r="O923" s="1" t="n">
        <v>-113.490999628748</v>
      </c>
      <c r="Q923" s="1" t="s">
        <v>971</v>
      </c>
      <c r="R923" s="1" t="s">
        <v>24</v>
      </c>
    </row>
    <row r="924" customFormat="false" ht="15" hidden="false" customHeight="false" outlineLevel="0" collapsed="false">
      <c r="A924" s="1" t="s">
        <v>18</v>
      </c>
      <c r="B924" s="1" t="s">
        <v>18</v>
      </c>
      <c r="C924" s="1" t="s">
        <v>969</v>
      </c>
      <c r="D924" s="1" t="n">
        <v>75.24</v>
      </c>
      <c r="E924" s="1" t="s">
        <v>1031</v>
      </c>
      <c r="F924" s="1" t="n">
        <v>61</v>
      </c>
      <c r="G924" s="1" t="str">
        <f aca="false">F924&amp;"/"&amp;114</f>
        <v>61/114</v>
      </c>
      <c r="H924" s="1" t="n">
        <v>660</v>
      </c>
      <c r="I924" s="1" t="n">
        <v>47</v>
      </c>
      <c r="J924" s="1" t="n">
        <v>50</v>
      </c>
      <c r="K924" s="1" t="s">
        <v>21</v>
      </c>
      <c r="L924" s="1" t="s">
        <v>295</v>
      </c>
      <c r="M924" s="1" t="n">
        <v>2003</v>
      </c>
      <c r="N924" s="1" t="n">
        <v>49.6027960097482</v>
      </c>
      <c r="O924" s="1" t="n">
        <v>-113.510846077444</v>
      </c>
      <c r="Q924" s="1" t="s">
        <v>971</v>
      </c>
      <c r="R924" s="1" t="s">
        <v>24</v>
      </c>
    </row>
    <row r="925" customFormat="false" ht="15" hidden="false" customHeight="false" outlineLevel="0" collapsed="false">
      <c r="A925" s="1" t="s">
        <v>18</v>
      </c>
      <c r="B925" s="1" t="s">
        <v>18</v>
      </c>
      <c r="C925" s="1" t="s">
        <v>969</v>
      </c>
      <c r="D925" s="1" t="n">
        <v>75.24</v>
      </c>
      <c r="E925" s="1" t="s">
        <v>1032</v>
      </c>
      <c r="F925" s="1" t="n">
        <v>62</v>
      </c>
      <c r="G925" s="1" t="str">
        <f aca="false">F925&amp;"/"&amp;114</f>
        <v>62/114</v>
      </c>
      <c r="H925" s="1" t="n">
        <v>660</v>
      </c>
      <c r="I925" s="1" t="n">
        <v>47</v>
      </c>
      <c r="J925" s="1" t="n">
        <v>50</v>
      </c>
      <c r="K925" s="1" t="s">
        <v>21</v>
      </c>
      <c r="L925" s="1" t="s">
        <v>295</v>
      </c>
      <c r="M925" s="1" t="n">
        <v>2003</v>
      </c>
      <c r="N925" s="1" t="n">
        <v>49.6020031290194</v>
      </c>
      <c r="O925" s="1" t="n">
        <v>-113.508439984703</v>
      </c>
      <c r="Q925" s="1" t="s">
        <v>971</v>
      </c>
      <c r="R925" s="1" t="s">
        <v>24</v>
      </c>
    </row>
    <row r="926" customFormat="false" ht="15" hidden="false" customHeight="false" outlineLevel="0" collapsed="false">
      <c r="A926" s="1" t="s">
        <v>18</v>
      </c>
      <c r="B926" s="1" t="s">
        <v>18</v>
      </c>
      <c r="C926" s="1" t="s">
        <v>969</v>
      </c>
      <c r="D926" s="1" t="n">
        <v>75.24</v>
      </c>
      <c r="E926" s="1" t="s">
        <v>1033</v>
      </c>
      <c r="F926" s="1" t="n">
        <v>63</v>
      </c>
      <c r="G926" s="1" t="str">
        <f aca="false">F926&amp;"/"&amp;114</f>
        <v>63/114</v>
      </c>
      <c r="H926" s="1" t="n">
        <v>660</v>
      </c>
      <c r="I926" s="1" t="n">
        <v>47</v>
      </c>
      <c r="J926" s="1" t="n">
        <v>50</v>
      </c>
      <c r="K926" s="1" t="s">
        <v>21</v>
      </c>
      <c r="L926" s="1" t="s">
        <v>295</v>
      </c>
      <c r="M926" s="1" t="n">
        <v>2003</v>
      </c>
      <c r="N926" s="1" t="n">
        <v>49.6012849029606</v>
      </c>
      <c r="O926" s="1" t="n">
        <v>-113.506180648755</v>
      </c>
      <c r="Q926" s="1" t="s">
        <v>971</v>
      </c>
      <c r="R926" s="1" t="s">
        <v>24</v>
      </c>
    </row>
    <row r="927" customFormat="false" ht="15" hidden="false" customHeight="false" outlineLevel="0" collapsed="false">
      <c r="A927" s="1" t="s">
        <v>18</v>
      </c>
      <c r="B927" s="1" t="s">
        <v>18</v>
      </c>
      <c r="C927" s="1" t="s">
        <v>969</v>
      </c>
      <c r="D927" s="1" t="n">
        <v>75.24</v>
      </c>
      <c r="E927" s="1" t="s">
        <v>1034</v>
      </c>
      <c r="F927" s="1" t="n">
        <v>64</v>
      </c>
      <c r="G927" s="1" t="str">
        <f aca="false">F927&amp;"/"&amp;114</f>
        <v>64/114</v>
      </c>
      <c r="H927" s="1" t="n">
        <v>660</v>
      </c>
      <c r="I927" s="1" t="n">
        <v>47</v>
      </c>
      <c r="J927" s="1" t="n">
        <v>50</v>
      </c>
      <c r="K927" s="1" t="s">
        <v>21</v>
      </c>
      <c r="L927" s="1" t="s">
        <v>295</v>
      </c>
      <c r="M927" s="1" t="n">
        <v>2003</v>
      </c>
      <c r="N927" s="1" t="n">
        <v>49.6005282499821</v>
      </c>
      <c r="O927" s="1" t="n">
        <v>-113.503810374014</v>
      </c>
      <c r="Q927" s="1" t="s">
        <v>971</v>
      </c>
      <c r="R927" s="1" t="s">
        <v>24</v>
      </c>
    </row>
    <row r="928" customFormat="false" ht="15" hidden="false" customHeight="false" outlineLevel="0" collapsed="false">
      <c r="A928" s="1" t="s">
        <v>18</v>
      </c>
      <c r="B928" s="1" t="s">
        <v>18</v>
      </c>
      <c r="C928" s="1" t="s">
        <v>969</v>
      </c>
      <c r="D928" s="1" t="n">
        <v>75.24</v>
      </c>
      <c r="E928" s="1" t="s">
        <v>1035</v>
      </c>
      <c r="F928" s="1" t="n">
        <v>65</v>
      </c>
      <c r="G928" s="1" t="str">
        <f aca="false">F928&amp;"/"&amp;114</f>
        <v>65/114</v>
      </c>
      <c r="H928" s="1" t="n">
        <v>660</v>
      </c>
      <c r="I928" s="1" t="n">
        <v>47</v>
      </c>
      <c r="J928" s="1" t="n">
        <v>50</v>
      </c>
      <c r="K928" s="1" t="s">
        <v>21</v>
      </c>
      <c r="L928" s="1" t="s">
        <v>295</v>
      </c>
      <c r="M928" s="1" t="n">
        <v>2003</v>
      </c>
      <c r="N928" s="1" t="n">
        <v>49.5997078617888</v>
      </c>
      <c r="O928" s="1" t="n">
        <v>-113.501520272844</v>
      </c>
      <c r="Q928" s="1" t="s">
        <v>971</v>
      </c>
      <c r="R928" s="1" t="s">
        <v>24</v>
      </c>
    </row>
    <row r="929" customFormat="false" ht="15" hidden="false" customHeight="false" outlineLevel="0" collapsed="false">
      <c r="A929" s="1" t="s">
        <v>18</v>
      </c>
      <c r="B929" s="1" t="s">
        <v>18</v>
      </c>
      <c r="C929" s="1" t="s">
        <v>969</v>
      </c>
      <c r="D929" s="1" t="n">
        <v>75.24</v>
      </c>
      <c r="E929" s="1" t="s">
        <v>1036</v>
      </c>
      <c r="F929" s="1" t="n">
        <v>66</v>
      </c>
      <c r="G929" s="1" t="str">
        <f aca="false">F929&amp;"/"&amp;114</f>
        <v>66/114</v>
      </c>
      <c r="H929" s="1" t="n">
        <v>660</v>
      </c>
      <c r="I929" s="1" t="n">
        <v>47</v>
      </c>
      <c r="J929" s="1" t="n">
        <v>50</v>
      </c>
      <c r="K929" s="1" t="s">
        <v>21</v>
      </c>
      <c r="L929" s="1" t="s">
        <v>295</v>
      </c>
      <c r="M929" s="1" t="n">
        <v>2003</v>
      </c>
      <c r="N929" s="1" t="n">
        <v>49.5992184667837</v>
      </c>
      <c r="O929" s="1" t="n">
        <v>-113.499778261229</v>
      </c>
      <c r="Q929" s="1" t="s">
        <v>971</v>
      </c>
      <c r="R929" s="1" t="s">
        <v>24</v>
      </c>
    </row>
    <row r="930" customFormat="false" ht="15" hidden="false" customHeight="false" outlineLevel="0" collapsed="false">
      <c r="A930" s="1" t="s">
        <v>18</v>
      </c>
      <c r="B930" s="1" t="s">
        <v>18</v>
      </c>
      <c r="C930" s="1" t="s">
        <v>969</v>
      </c>
      <c r="D930" s="1" t="n">
        <v>75.24</v>
      </c>
      <c r="E930" s="1" t="s">
        <v>1037</v>
      </c>
      <c r="F930" s="1" t="n">
        <v>67</v>
      </c>
      <c r="G930" s="1" t="str">
        <f aca="false">F930&amp;"/"&amp;114</f>
        <v>67/114</v>
      </c>
      <c r="H930" s="1" t="n">
        <v>660</v>
      </c>
      <c r="I930" s="1" t="n">
        <v>47</v>
      </c>
      <c r="J930" s="1" t="n">
        <v>50</v>
      </c>
      <c r="K930" s="1" t="s">
        <v>21</v>
      </c>
      <c r="L930" s="1" t="s">
        <v>295</v>
      </c>
      <c r="M930" s="1" t="n">
        <v>2003</v>
      </c>
      <c r="N930" s="1" t="n">
        <v>49.5985486860556</v>
      </c>
      <c r="O930" s="1" t="n">
        <v>-113.4980878684</v>
      </c>
      <c r="Q930" s="1" t="s">
        <v>971</v>
      </c>
      <c r="R930" s="1" t="s">
        <v>24</v>
      </c>
    </row>
    <row r="931" customFormat="false" ht="15" hidden="false" customHeight="false" outlineLevel="0" collapsed="false">
      <c r="A931" s="1" t="s">
        <v>18</v>
      </c>
      <c r="B931" s="1" t="s">
        <v>18</v>
      </c>
      <c r="C931" s="1" t="s">
        <v>969</v>
      </c>
      <c r="D931" s="1" t="n">
        <v>75.24</v>
      </c>
      <c r="E931" s="1" t="s">
        <v>1038</v>
      </c>
      <c r="F931" s="1" t="n">
        <v>68</v>
      </c>
      <c r="G931" s="1" t="str">
        <f aca="false">F931&amp;"/"&amp;114</f>
        <v>68/114</v>
      </c>
      <c r="H931" s="1" t="n">
        <v>660</v>
      </c>
      <c r="I931" s="1" t="n">
        <v>47</v>
      </c>
      <c r="J931" s="1" t="n">
        <v>50</v>
      </c>
      <c r="K931" s="1" t="s">
        <v>21</v>
      </c>
      <c r="L931" s="1" t="s">
        <v>295</v>
      </c>
      <c r="M931" s="1" t="n">
        <v>2003</v>
      </c>
      <c r="N931" s="1" t="n">
        <v>49.5979799851263</v>
      </c>
      <c r="O931" s="1" t="n">
        <v>-113.496300594942</v>
      </c>
      <c r="Q931" s="1" t="s">
        <v>971</v>
      </c>
      <c r="R931" s="1" t="s">
        <v>24</v>
      </c>
    </row>
    <row r="932" customFormat="false" ht="15" hidden="false" customHeight="false" outlineLevel="0" collapsed="false">
      <c r="A932" s="1" t="s">
        <v>18</v>
      </c>
      <c r="B932" s="1" t="s">
        <v>18</v>
      </c>
      <c r="C932" s="1" t="s">
        <v>969</v>
      </c>
      <c r="D932" s="1" t="n">
        <v>75.24</v>
      </c>
      <c r="E932" s="1" t="s">
        <v>1039</v>
      </c>
      <c r="F932" s="1" t="n">
        <v>69</v>
      </c>
      <c r="G932" s="1" t="str">
        <f aca="false">F932&amp;"/"&amp;114</f>
        <v>69/114</v>
      </c>
      <c r="H932" s="1" t="n">
        <v>660</v>
      </c>
      <c r="I932" s="1" t="n">
        <v>47</v>
      </c>
      <c r="J932" s="1" t="n">
        <v>50</v>
      </c>
      <c r="K932" s="1" t="s">
        <v>21</v>
      </c>
      <c r="L932" s="1" t="s">
        <v>295</v>
      </c>
      <c r="M932" s="1" t="n">
        <v>2003</v>
      </c>
      <c r="N932" s="1" t="n">
        <v>49.5974718010297</v>
      </c>
      <c r="O932" s="1" t="n">
        <v>-113.494508151572</v>
      </c>
      <c r="Q932" s="1" t="s">
        <v>971</v>
      </c>
      <c r="R932" s="1" t="s">
        <v>24</v>
      </c>
    </row>
    <row r="933" customFormat="false" ht="15" hidden="false" customHeight="false" outlineLevel="0" collapsed="false">
      <c r="A933" s="1" t="s">
        <v>18</v>
      </c>
      <c r="B933" s="1" t="s">
        <v>18</v>
      </c>
      <c r="C933" s="1" t="s">
        <v>969</v>
      </c>
      <c r="D933" s="1" t="n">
        <v>75.24</v>
      </c>
      <c r="E933" s="1" t="s">
        <v>1040</v>
      </c>
      <c r="F933" s="1" t="n">
        <v>70</v>
      </c>
      <c r="G933" s="1" t="str">
        <f aca="false">F933&amp;"/"&amp;114</f>
        <v>70/114</v>
      </c>
      <c r="H933" s="1" t="n">
        <v>660</v>
      </c>
      <c r="I933" s="1" t="n">
        <v>47</v>
      </c>
      <c r="J933" s="1" t="n">
        <v>50</v>
      </c>
      <c r="K933" s="1" t="s">
        <v>21</v>
      </c>
      <c r="L933" s="1" t="s">
        <v>295</v>
      </c>
      <c r="M933" s="1" t="n">
        <v>2003</v>
      </c>
      <c r="N933" s="1" t="n">
        <v>49.5966671031721</v>
      </c>
      <c r="O933" s="1" t="n">
        <v>-113.492120925023</v>
      </c>
      <c r="Q933" s="1" t="s">
        <v>971</v>
      </c>
      <c r="R933" s="1" t="s">
        <v>24</v>
      </c>
    </row>
    <row r="934" customFormat="false" ht="15" hidden="false" customHeight="false" outlineLevel="0" collapsed="false">
      <c r="A934" s="1" t="s">
        <v>18</v>
      </c>
      <c r="B934" s="1" t="s">
        <v>18</v>
      </c>
      <c r="C934" s="1" t="s">
        <v>969</v>
      </c>
      <c r="D934" s="1" t="n">
        <v>75.24</v>
      </c>
      <c r="E934" s="1" t="s">
        <v>1041</v>
      </c>
      <c r="F934" s="1" t="n">
        <v>71</v>
      </c>
      <c r="G934" s="1" t="str">
        <f aca="false">F934&amp;"/"&amp;114</f>
        <v>71/114</v>
      </c>
      <c r="H934" s="1" t="n">
        <v>660</v>
      </c>
      <c r="I934" s="1" t="n">
        <v>47</v>
      </c>
      <c r="J934" s="1" t="n">
        <v>50</v>
      </c>
      <c r="K934" s="1" t="s">
        <v>21</v>
      </c>
      <c r="L934" s="1" t="s">
        <v>295</v>
      </c>
      <c r="M934" s="1" t="n">
        <v>2003</v>
      </c>
      <c r="N934" s="1" t="n">
        <v>49.5958162513924</v>
      </c>
      <c r="O934" s="1" t="n">
        <v>-113.489892952091</v>
      </c>
      <c r="Q934" s="1" t="s">
        <v>971</v>
      </c>
      <c r="R934" s="1" t="s">
        <v>24</v>
      </c>
    </row>
    <row r="935" customFormat="false" ht="15" hidden="false" customHeight="false" outlineLevel="0" collapsed="false">
      <c r="A935" s="1" t="s">
        <v>18</v>
      </c>
      <c r="B935" s="1" t="s">
        <v>18</v>
      </c>
      <c r="C935" s="1" t="s">
        <v>969</v>
      </c>
      <c r="D935" s="1" t="n">
        <v>75.24</v>
      </c>
      <c r="E935" s="1" t="s">
        <v>1042</v>
      </c>
      <c r="F935" s="1" t="n">
        <v>72</v>
      </c>
      <c r="G935" s="1" t="str">
        <f aca="false">F935&amp;"/"&amp;114</f>
        <v>72/114</v>
      </c>
      <c r="H935" s="1" t="n">
        <v>660</v>
      </c>
      <c r="I935" s="1" t="n">
        <v>47</v>
      </c>
      <c r="J935" s="1" t="n">
        <v>50</v>
      </c>
      <c r="K935" s="1" t="s">
        <v>21</v>
      </c>
      <c r="L935" s="1" t="s">
        <v>295</v>
      </c>
      <c r="M935" s="1" t="n">
        <v>2003</v>
      </c>
      <c r="N935" s="1" t="n">
        <v>49.5951616915886</v>
      </c>
      <c r="O935" s="1" t="n">
        <v>-113.487472847326</v>
      </c>
      <c r="Q935" s="1" t="s">
        <v>971</v>
      </c>
      <c r="R935" s="1" t="s">
        <v>24</v>
      </c>
    </row>
    <row r="936" customFormat="false" ht="15" hidden="false" customHeight="false" outlineLevel="0" collapsed="false">
      <c r="A936" s="1" t="s">
        <v>18</v>
      </c>
      <c r="B936" s="1" t="s">
        <v>18</v>
      </c>
      <c r="C936" s="1" t="s">
        <v>969</v>
      </c>
      <c r="D936" s="1" t="n">
        <v>75.24</v>
      </c>
      <c r="E936" s="1" t="s">
        <v>1043</v>
      </c>
      <c r="F936" s="1" t="n">
        <v>73</v>
      </c>
      <c r="G936" s="1" t="str">
        <f aca="false">F936&amp;"/"&amp;114</f>
        <v>73/114</v>
      </c>
      <c r="H936" s="1" t="n">
        <v>660</v>
      </c>
      <c r="I936" s="1" t="n">
        <v>47</v>
      </c>
      <c r="J936" s="1" t="n">
        <v>50</v>
      </c>
      <c r="K936" s="1" t="s">
        <v>21</v>
      </c>
      <c r="L936" s="1" t="s">
        <v>295</v>
      </c>
      <c r="M936" s="1" t="n">
        <v>2003</v>
      </c>
      <c r="N936" s="1" t="n">
        <v>49.5941459403249</v>
      </c>
      <c r="O936" s="1" t="n">
        <v>-113.473689507187</v>
      </c>
      <c r="Q936" s="1" t="s">
        <v>971</v>
      </c>
      <c r="R936" s="1" t="s">
        <v>24</v>
      </c>
    </row>
    <row r="937" customFormat="false" ht="15" hidden="false" customHeight="false" outlineLevel="0" collapsed="false">
      <c r="A937" s="1" t="s">
        <v>18</v>
      </c>
      <c r="B937" s="1" t="s">
        <v>18</v>
      </c>
      <c r="C937" s="1" t="s">
        <v>969</v>
      </c>
      <c r="D937" s="1" t="n">
        <v>75.24</v>
      </c>
      <c r="E937" s="1" t="s">
        <v>1044</v>
      </c>
      <c r="F937" s="1" t="n">
        <v>74</v>
      </c>
      <c r="G937" s="1" t="str">
        <f aca="false">F937&amp;"/"&amp;114</f>
        <v>74/114</v>
      </c>
      <c r="H937" s="1" t="n">
        <v>660</v>
      </c>
      <c r="I937" s="1" t="n">
        <v>47</v>
      </c>
      <c r="J937" s="1" t="n">
        <v>50</v>
      </c>
      <c r="K937" s="1" t="s">
        <v>21</v>
      </c>
      <c r="L937" s="1" t="s">
        <v>295</v>
      </c>
      <c r="M937" s="1" t="n">
        <v>2003</v>
      </c>
      <c r="N937" s="1" t="n">
        <v>49.593385920535</v>
      </c>
      <c r="O937" s="1" t="n">
        <v>-113.472014388391</v>
      </c>
      <c r="Q937" s="1" t="s">
        <v>971</v>
      </c>
      <c r="R937" s="1" t="s">
        <v>24</v>
      </c>
    </row>
    <row r="938" customFormat="false" ht="15" hidden="false" customHeight="false" outlineLevel="0" collapsed="false">
      <c r="A938" s="1" t="s">
        <v>18</v>
      </c>
      <c r="B938" s="1" t="s">
        <v>18</v>
      </c>
      <c r="C938" s="1" t="s">
        <v>969</v>
      </c>
      <c r="D938" s="1" t="n">
        <v>75.24</v>
      </c>
      <c r="E938" s="1" t="s">
        <v>1045</v>
      </c>
      <c r="F938" s="1" t="n">
        <v>75</v>
      </c>
      <c r="G938" s="1" t="str">
        <f aca="false">F938&amp;"/"&amp;114</f>
        <v>75/114</v>
      </c>
      <c r="H938" s="1" t="n">
        <v>660</v>
      </c>
      <c r="I938" s="1" t="n">
        <v>47</v>
      </c>
      <c r="J938" s="1" t="n">
        <v>50</v>
      </c>
      <c r="K938" s="1" t="s">
        <v>21</v>
      </c>
      <c r="L938" s="1" t="s">
        <v>295</v>
      </c>
      <c r="M938" s="1" t="n">
        <v>2003</v>
      </c>
      <c r="N938" s="1" t="n">
        <v>49.5926739779372</v>
      </c>
      <c r="O938" s="1" t="n">
        <v>-113.4706087541</v>
      </c>
      <c r="Q938" s="1" t="s">
        <v>971</v>
      </c>
      <c r="R938" s="1" t="s">
        <v>24</v>
      </c>
    </row>
    <row r="939" customFormat="false" ht="15" hidden="false" customHeight="false" outlineLevel="0" collapsed="false">
      <c r="A939" s="1" t="s">
        <v>18</v>
      </c>
      <c r="B939" s="1" t="s">
        <v>18</v>
      </c>
      <c r="C939" s="1" t="s">
        <v>969</v>
      </c>
      <c r="D939" s="1" t="n">
        <v>75.24</v>
      </c>
      <c r="E939" s="1" t="s">
        <v>1046</v>
      </c>
      <c r="F939" s="1" t="n">
        <v>76</v>
      </c>
      <c r="G939" s="1" t="str">
        <f aca="false">F939&amp;"/"&amp;114</f>
        <v>76/114</v>
      </c>
      <c r="H939" s="1" t="n">
        <v>660</v>
      </c>
      <c r="I939" s="1" t="n">
        <v>47</v>
      </c>
      <c r="J939" s="1" t="n">
        <v>50</v>
      </c>
      <c r="K939" s="1" t="s">
        <v>21</v>
      </c>
      <c r="L939" s="1" t="s">
        <v>295</v>
      </c>
      <c r="M939" s="1" t="n">
        <v>2003</v>
      </c>
      <c r="N939" s="1" t="n">
        <v>49.5919699597922</v>
      </c>
      <c r="O939" s="1" t="n">
        <v>-113.468983494632</v>
      </c>
      <c r="Q939" s="1" t="s">
        <v>971</v>
      </c>
      <c r="R939" s="1" t="s">
        <v>24</v>
      </c>
    </row>
    <row r="940" customFormat="false" ht="15" hidden="false" customHeight="false" outlineLevel="0" collapsed="false">
      <c r="A940" s="1" t="s">
        <v>18</v>
      </c>
      <c r="B940" s="1" t="s">
        <v>18</v>
      </c>
      <c r="C940" s="1" t="s">
        <v>969</v>
      </c>
      <c r="D940" s="1" t="n">
        <v>75.24</v>
      </c>
      <c r="E940" s="1" t="s">
        <v>1047</v>
      </c>
      <c r="F940" s="1" t="n">
        <v>77</v>
      </c>
      <c r="G940" s="1" t="str">
        <f aca="false">F940&amp;"/"&amp;114</f>
        <v>77/114</v>
      </c>
      <c r="H940" s="1" t="n">
        <v>660</v>
      </c>
      <c r="I940" s="1" t="n">
        <v>47</v>
      </c>
      <c r="J940" s="1" t="n">
        <v>50</v>
      </c>
      <c r="K940" s="1" t="s">
        <v>21</v>
      </c>
      <c r="L940" s="1" t="s">
        <v>295</v>
      </c>
      <c r="M940" s="1" t="n">
        <v>2003</v>
      </c>
      <c r="N940" s="1" t="n">
        <v>49.5910871061267</v>
      </c>
      <c r="O940" s="1" t="n">
        <v>-113.467367651606</v>
      </c>
      <c r="Q940" s="1" t="s">
        <v>971</v>
      </c>
      <c r="R940" s="1" t="s">
        <v>24</v>
      </c>
    </row>
    <row r="941" customFormat="false" ht="15" hidden="false" customHeight="false" outlineLevel="0" collapsed="false">
      <c r="A941" s="1" t="s">
        <v>18</v>
      </c>
      <c r="B941" s="1" t="s">
        <v>18</v>
      </c>
      <c r="C941" s="1" t="s">
        <v>969</v>
      </c>
      <c r="D941" s="1" t="n">
        <v>75.24</v>
      </c>
      <c r="E941" s="1" t="s">
        <v>1048</v>
      </c>
      <c r="F941" s="1" t="n">
        <v>78</v>
      </c>
      <c r="G941" s="1" t="str">
        <f aca="false">F941&amp;"/"&amp;114</f>
        <v>78/114</v>
      </c>
      <c r="H941" s="1" t="n">
        <v>660</v>
      </c>
      <c r="I941" s="1" t="n">
        <v>47</v>
      </c>
      <c r="J941" s="1" t="n">
        <v>50</v>
      </c>
      <c r="K941" s="1" t="s">
        <v>21</v>
      </c>
      <c r="L941" s="1" t="s">
        <v>295</v>
      </c>
      <c r="M941" s="1" t="n">
        <v>2003</v>
      </c>
      <c r="N941" s="1" t="n">
        <v>49.5902577897596</v>
      </c>
      <c r="O941" s="1" t="n">
        <v>-113.465928781559</v>
      </c>
      <c r="Q941" s="1" t="s">
        <v>971</v>
      </c>
      <c r="R941" s="1" t="s">
        <v>24</v>
      </c>
    </row>
    <row r="942" customFormat="false" ht="15" hidden="false" customHeight="false" outlineLevel="0" collapsed="false">
      <c r="A942" s="1" t="s">
        <v>18</v>
      </c>
      <c r="B942" s="1" t="s">
        <v>18</v>
      </c>
      <c r="C942" s="1" t="s">
        <v>969</v>
      </c>
      <c r="D942" s="1" t="n">
        <v>75.24</v>
      </c>
      <c r="E942" s="1" t="s">
        <v>1049</v>
      </c>
      <c r="F942" s="1" t="n">
        <v>79</v>
      </c>
      <c r="G942" s="1" t="str">
        <f aca="false">F942&amp;"/"&amp;114</f>
        <v>79/114</v>
      </c>
      <c r="H942" s="1" t="n">
        <v>660</v>
      </c>
      <c r="I942" s="1" t="n">
        <v>47</v>
      </c>
      <c r="J942" s="1" t="n">
        <v>50</v>
      </c>
      <c r="K942" s="1" t="s">
        <v>21</v>
      </c>
      <c r="L942" s="1" t="s">
        <v>295</v>
      </c>
      <c r="M942" s="1" t="n">
        <v>2003</v>
      </c>
      <c r="N942" s="1" t="n">
        <v>49.5895735006154</v>
      </c>
      <c r="O942" s="1" t="n">
        <v>-113.464142465452</v>
      </c>
      <c r="Q942" s="1" t="s">
        <v>971</v>
      </c>
      <c r="R942" s="1" t="s">
        <v>24</v>
      </c>
    </row>
    <row r="943" customFormat="false" ht="15" hidden="false" customHeight="false" outlineLevel="0" collapsed="false">
      <c r="A943" s="1" t="s">
        <v>18</v>
      </c>
      <c r="B943" s="1" t="s">
        <v>18</v>
      </c>
      <c r="C943" s="1" t="s">
        <v>969</v>
      </c>
      <c r="D943" s="1" t="n">
        <v>75.24</v>
      </c>
      <c r="E943" s="1" t="s">
        <v>1050</v>
      </c>
      <c r="F943" s="1" t="n">
        <v>80</v>
      </c>
      <c r="G943" s="1" t="str">
        <f aca="false">F943&amp;"/"&amp;114</f>
        <v>80/114</v>
      </c>
      <c r="H943" s="1" t="n">
        <v>660</v>
      </c>
      <c r="I943" s="1" t="n">
        <v>47</v>
      </c>
      <c r="J943" s="1" t="n">
        <v>50</v>
      </c>
      <c r="K943" s="1" t="s">
        <v>21</v>
      </c>
      <c r="L943" s="1" t="s">
        <v>295</v>
      </c>
      <c r="M943" s="1" t="n">
        <v>2003</v>
      </c>
      <c r="N943" s="1" t="n">
        <v>49.5888698176219</v>
      </c>
      <c r="O943" s="1" t="n">
        <v>-113.462848910794</v>
      </c>
      <c r="Q943" s="1" t="s">
        <v>971</v>
      </c>
      <c r="R943" s="1" t="s">
        <v>24</v>
      </c>
    </row>
    <row r="944" customFormat="false" ht="15" hidden="false" customHeight="false" outlineLevel="0" collapsed="false">
      <c r="A944" s="1" t="s">
        <v>18</v>
      </c>
      <c r="B944" s="1" t="s">
        <v>18</v>
      </c>
      <c r="C944" s="1" t="s">
        <v>969</v>
      </c>
      <c r="D944" s="1" t="n">
        <v>75.24</v>
      </c>
      <c r="E944" s="1" t="s">
        <v>1051</v>
      </c>
      <c r="F944" s="1" t="n">
        <v>81</v>
      </c>
      <c r="G944" s="1" t="str">
        <f aca="false">F944&amp;"/"&amp;114</f>
        <v>81/114</v>
      </c>
      <c r="H944" s="1" t="n">
        <v>660</v>
      </c>
      <c r="I944" s="1" t="n">
        <v>47</v>
      </c>
      <c r="J944" s="1" t="n">
        <v>50</v>
      </c>
      <c r="K944" s="1" t="s">
        <v>21</v>
      </c>
      <c r="L944" s="1" t="s">
        <v>295</v>
      </c>
      <c r="M944" s="1" t="n">
        <v>2003</v>
      </c>
      <c r="N944" s="1" t="n">
        <v>49.5881142090425</v>
      </c>
      <c r="O944" s="1" t="n">
        <v>-113.461101261581</v>
      </c>
      <c r="Q944" s="1" t="s">
        <v>971</v>
      </c>
      <c r="R944" s="1" t="s">
        <v>24</v>
      </c>
    </row>
    <row r="945" customFormat="false" ht="15" hidden="false" customHeight="false" outlineLevel="0" collapsed="false">
      <c r="A945" s="1" t="s">
        <v>18</v>
      </c>
      <c r="B945" s="1" t="s">
        <v>18</v>
      </c>
      <c r="C945" s="1" t="s">
        <v>969</v>
      </c>
      <c r="D945" s="1" t="n">
        <v>75.24</v>
      </c>
      <c r="E945" s="1" t="s">
        <v>1052</v>
      </c>
      <c r="F945" s="1" t="n">
        <v>82</v>
      </c>
      <c r="G945" s="1" t="str">
        <f aca="false">F945&amp;"/"&amp;114</f>
        <v>82/114</v>
      </c>
      <c r="H945" s="1" t="n">
        <v>660</v>
      </c>
      <c r="I945" s="1" t="n">
        <v>47</v>
      </c>
      <c r="J945" s="1" t="n">
        <v>50</v>
      </c>
      <c r="K945" s="1" t="s">
        <v>21</v>
      </c>
      <c r="L945" s="1" t="s">
        <v>295</v>
      </c>
      <c r="M945" s="1" t="n">
        <v>2003</v>
      </c>
      <c r="N945" s="1" t="n">
        <v>49.5872399584268</v>
      </c>
      <c r="O945" s="1" t="n">
        <v>-113.459494209867</v>
      </c>
      <c r="Q945" s="1" t="s">
        <v>971</v>
      </c>
      <c r="R945" s="1" t="s">
        <v>24</v>
      </c>
    </row>
    <row r="946" customFormat="false" ht="15" hidden="false" customHeight="false" outlineLevel="0" collapsed="false">
      <c r="A946" s="1" t="s">
        <v>18</v>
      </c>
      <c r="B946" s="1" t="s">
        <v>18</v>
      </c>
      <c r="C946" s="1" t="s">
        <v>969</v>
      </c>
      <c r="D946" s="1" t="n">
        <v>75.24</v>
      </c>
      <c r="E946" s="1" t="s">
        <v>1053</v>
      </c>
      <c r="F946" s="1" t="n">
        <v>83</v>
      </c>
      <c r="G946" s="1" t="str">
        <f aca="false">F946&amp;"/"&amp;114</f>
        <v>83/114</v>
      </c>
      <c r="H946" s="1" t="n">
        <v>660</v>
      </c>
      <c r="I946" s="1" t="n">
        <v>47</v>
      </c>
      <c r="J946" s="1" t="n">
        <v>50</v>
      </c>
      <c r="K946" s="1" t="s">
        <v>21</v>
      </c>
      <c r="L946" s="1" t="s">
        <v>295</v>
      </c>
      <c r="M946" s="1" t="n">
        <v>2003</v>
      </c>
      <c r="N946" s="1" t="n">
        <v>49.5865115225476</v>
      </c>
      <c r="O946" s="1" t="n">
        <v>-113.458008968967</v>
      </c>
      <c r="Q946" s="1" t="s">
        <v>971</v>
      </c>
      <c r="R946" s="1" t="s">
        <v>24</v>
      </c>
    </row>
    <row r="947" customFormat="false" ht="15" hidden="false" customHeight="false" outlineLevel="0" collapsed="false">
      <c r="A947" s="1" t="s">
        <v>18</v>
      </c>
      <c r="B947" s="1" t="s">
        <v>18</v>
      </c>
      <c r="C947" s="1" t="s">
        <v>969</v>
      </c>
      <c r="D947" s="1" t="n">
        <v>75.24</v>
      </c>
      <c r="E947" s="1" t="s">
        <v>1054</v>
      </c>
      <c r="F947" s="1" t="n">
        <v>84</v>
      </c>
      <c r="G947" s="1" t="str">
        <f aca="false">F947&amp;"/"&amp;114</f>
        <v>84/114</v>
      </c>
      <c r="H947" s="1" t="n">
        <v>660</v>
      </c>
      <c r="I947" s="1" t="n">
        <v>47</v>
      </c>
      <c r="J947" s="1" t="n">
        <v>50</v>
      </c>
      <c r="K947" s="1" t="s">
        <v>21</v>
      </c>
      <c r="L947" s="1" t="s">
        <v>295</v>
      </c>
      <c r="M947" s="1" t="n">
        <v>2003</v>
      </c>
      <c r="N947" s="1" t="n">
        <v>49.5894540464021</v>
      </c>
      <c r="O947" s="1" t="n">
        <v>-113.485264238641</v>
      </c>
      <c r="Q947" s="1" t="s">
        <v>971</v>
      </c>
      <c r="R947" s="1" t="s">
        <v>24</v>
      </c>
    </row>
    <row r="948" customFormat="false" ht="15" hidden="false" customHeight="false" outlineLevel="0" collapsed="false">
      <c r="A948" s="1" t="s">
        <v>18</v>
      </c>
      <c r="B948" s="1" t="s">
        <v>18</v>
      </c>
      <c r="C948" s="1" t="s">
        <v>969</v>
      </c>
      <c r="D948" s="1" t="n">
        <v>75.24</v>
      </c>
      <c r="E948" s="1" t="s">
        <v>1055</v>
      </c>
      <c r="F948" s="1" t="n">
        <v>85</v>
      </c>
      <c r="G948" s="1" t="str">
        <f aca="false">F948&amp;"/"&amp;114</f>
        <v>85/114</v>
      </c>
      <c r="H948" s="1" t="n">
        <v>660</v>
      </c>
      <c r="I948" s="1" t="n">
        <v>47</v>
      </c>
      <c r="J948" s="1" t="n">
        <v>50</v>
      </c>
      <c r="K948" s="1" t="s">
        <v>21</v>
      </c>
      <c r="L948" s="1" t="s">
        <v>295</v>
      </c>
      <c r="M948" s="1" t="n">
        <v>2003</v>
      </c>
      <c r="N948" s="1" t="n">
        <v>49.5887637232084</v>
      </c>
      <c r="O948" s="1" t="n">
        <v>-113.483457674817</v>
      </c>
      <c r="Q948" s="1" t="s">
        <v>971</v>
      </c>
      <c r="R948" s="1" t="s">
        <v>24</v>
      </c>
    </row>
    <row r="949" customFormat="false" ht="15" hidden="false" customHeight="false" outlineLevel="0" collapsed="false">
      <c r="A949" s="1" t="s">
        <v>18</v>
      </c>
      <c r="B949" s="1" t="s">
        <v>18</v>
      </c>
      <c r="C949" s="1" t="s">
        <v>969</v>
      </c>
      <c r="D949" s="1" t="n">
        <v>75.24</v>
      </c>
      <c r="E949" s="1" t="s">
        <v>1056</v>
      </c>
      <c r="F949" s="1" t="n">
        <v>86</v>
      </c>
      <c r="G949" s="1" t="str">
        <f aca="false">F949&amp;"/"&amp;114</f>
        <v>86/114</v>
      </c>
      <c r="H949" s="1" t="n">
        <v>660</v>
      </c>
      <c r="I949" s="1" t="n">
        <v>47</v>
      </c>
      <c r="J949" s="1" t="n">
        <v>50</v>
      </c>
      <c r="K949" s="1" t="s">
        <v>21</v>
      </c>
      <c r="L949" s="1" t="s">
        <v>295</v>
      </c>
      <c r="M949" s="1" t="n">
        <v>2003</v>
      </c>
      <c r="N949" s="1" t="n">
        <v>49.5880562845323</v>
      </c>
      <c r="O949" s="1" t="n">
        <v>-113.481780837684</v>
      </c>
      <c r="Q949" s="1" t="s">
        <v>971</v>
      </c>
      <c r="R949" s="1" t="s">
        <v>24</v>
      </c>
    </row>
    <row r="950" customFormat="false" ht="15" hidden="false" customHeight="false" outlineLevel="0" collapsed="false">
      <c r="A950" s="1" t="s">
        <v>18</v>
      </c>
      <c r="B950" s="1" t="s">
        <v>18</v>
      </c>
      <c r="C950" s="1" t="s">
        <v>969</v>
      </c>
      <c r="D950" s="1" t="n">
        <v>75.24</v>
      </c>
      <c r="E950" s="1" t="s">
        <v>1057</v>
      </c>
      <c r="F950" s="1" t="n">
        <v>87</v>
      </c>
      <c r="G950" s="1" t="str">
        <f aca="false">F950&amp;"/"&amp;114</f>
        <v>87/114</v>
      </c>
      <c r="H950" s="1" t="n">
        <v>660</v>
      </c>
      <c r="I950" s="1" t="n">
        <v>47</v>
      </c>
      <c r="J950" s="1" t="n">
        <v>50</v>
      </c>
      <c r="K950" s="1" t="s">
        <v>21</v>
      </c>
      <c r="L950" s="1" t="s">
        <v>295</v>
      </c>
      <c r="M950" s="1" t="n">
        <v>2003</v>
      </c>
      <c r="N950" s="1" t="n">
        <v>49.5874565617062</v>
      </c>
      <c r="O950" s="1" t="n">
        <v>-113.480198943143</v>
      </c>
      <c r="Q950" s="1" t="s">
        <v>971</v>
      </c>
      <c r="R950" s="1" t="s">
        <v>24</v>
      </c>
    </row>
    <row r="951" customFormat="false" ht="15" hidden="false" customHeight="false" outlineLevel="0" collapsed="false">
      <c r="A951" s="1" t="s">
        <v>18</v>
      </c>
      <c r="B951" s="1" t="s">
        <v>18</v>
      </c>
      <c r="C951" s="1" t="s">
        <v>969</v>
      </c>
      <c r="D951" s="1" t="n">
        <v>75.24</v>
      </c>
      <c r="E951" s="1" t="s">
        <v>1058</v>
      </c>
      <c r="F951" s="1" t="n">
        <v>88</v>
      </c>
      <c r="G951" s="1" t="str">
        <f aca="false">F951&amp;"/"&amp;114</f>
        <v>88/114</v>
      </c>
      <c r="H951" s="1" t="n">
        <v>660</v>
      </c>
      <c r="I951" s="1" t="n">
        <v>47</v>
      </c>
      <c r="J951" s="1" t="n">
        <v>50</v>
      </c>
      <c r="K951" s="1" t="s">
        <v>21</v>
      </c>
      <c r="L951" s="1" t="s">
        <v>295</v>
      </c>
      <c r="M951" s="1" t="n">
        <v>2003</v>
      </c>
      <c r="N951" s="1" t="n">
        <v>49.5867360077729</v>
      </c>
      <c r="O951" s="1" t="n">
        <v>-113.478570525624</v>
      </c>
      <c r="Q951" s="1" t="s">
        <v>971</v>
      </c>
      <c r="R951" s="1" t="s">
        <v>24</v>
      </c>
    </row>
    <row r="952" customFormat="false" ht="15" hidden="false" customHeight="false" outlineLevel="0" collapsed="false">
      <c r="A952" s="1" t="s">
        <v>18</v>
      </c>
      <c r="B952" s="1" t="s">
        <v>18</v>
      </c>
      <c r="C952" s="1" t="s">
        <v>969</v>
      </c>
      <c r="D952" s="1" t="n">
        <v>75.24</v>
      </c>
      <c r="E952" s="1" t="s">
        <v>1059</v>
      </c>
      <c r="F952" s="1" t="n">
        <v>89</v>
      </c>
      <c r="G952" s="1" t="str">
        <f aca="false">F952&amp;"/"&amp;114</f>
        <v>89/114</v>
      </c>
      <c r="H952" s="1" t="n">
        <v>660</v>
      </c>
      <c r="I952" s="1" t="n">
        <v>47</v>
      </c>
      <c r="J952" s="1" t="n">
        <v>50</v>
      </c>
      <c r="K952" s="1" t="s">
        <v>21</v>
      </c>
      <c r="L952" s="1" t="s">
        <v>295</v>
      </c>
      <c r="M952" s="1" t="n">
        <v>2003</v>
      </c>
      <c r="N952" s="1" t="n">
        <v>49.5860663456088</v>
      </c>
      <c r="O952" s="1" t="n">
        <v>-113.476950200715</v>
      </c>
      <c r="Q952" s="1" t="s">
        <v>971</v>
      </c>
      <c r="R952" s="1" t="s">
        <v>24</v>
      </c>
    </row>
    <row r="953" customFormat="false" ht="15" hidden="false" customHeight="false" outlineLevel="0" collapsed="false">
      <c r="A953" s="1" t="s">
        <v>18</v>
      </c>
      <c r="B953" s="1" t="s">
        <v>18</v>
      </c>
      <c r="C953" s="1" t="s">
        <v>969</v>
      </c>
      <c r="D953" s="1" t="n">
        <v>75.24</v>
      </c>
      <c r="E953" s="1" t="s">
        <v>1060</v>
      </c>
      <c r="F953" s="1" t="n">
        <v>90</v>
      </c>
      <c r="G953" s="1" t="str">
        <f aca="false">F953&amp;"/"&amp;114</f>
        <v>90/114</v>
      </c>
      <c r="H953" s="1" t="n">
        <v>660</v>
      </c>
      <c r="I953" s="1" t="n">
        <v>47</v>
      </c>
      <c r="J953" s="1" t="n">
        <v>50</v>
      </c>
      <c r="K953" s="1" t="s">
        <v>21</v>
      </c>
      <c r="L953" s="1" t="s">
        <v>295</v>
      </c>
      <c r="M953" s="1" t="n">
        <v>2003</v>
      </c>
      <c r="N953" s="1" t="n">
        <v>49.5853670371697</v>
      </c>
      <c r="O953" s="1" t="n">
        <v>-113.475260738676</v>
      </c>
      <c r="Q953" s="1" t="s">
        <v>971</v>
      </c>
      <c r="R953" s="1" t="s">
        <v>24</v>
      </c>
    </row>
    <row r="954" customFormat="false" ht="15" hidden="false" customHeight="false" outlineLevel="0" collapsed="false">
      <c r="A954" s="1" t="s">
        <v>18</v>
      </c>
      <c r="B954" s="1" t="s">
        <v>18</v>
      </c>
      <c r="C954" s="1" t="s">
        <v>969</v>
      </c>
      <c r="D954" s="1" t="n">
        <v>75.24</v>
      </c>
      <c r="E954" s="1" t="s">
        <v>1061</v>
      </c>
      <c r="F954" s="1" t="n">
        <v>91</v>
      </c>
      <c r="G954" s="1" t="str">
        <f aca="false">F954&amp;"/"&amp;114</f>
        <v>91/114</v>
      </c>
      <c r="H954" s="1" t="n">
        <v>660</v>
      </c>
      <c r="I954" s="1" t="n">
        <v>47</v>
      </c>
      <c r="J954" s="1" t="n">
        <v>50</v>
      </c>
      <c r="K954" s="1" t="s">
        <v>21</v>
      </c>
      <c r="L954" s="1" t="s">
        <v>295</v>
      </c>
      <c r="M954" s="1" t="n">
        <v>2003</v>
      </c>
      <c r="N954" s="1" t="n">
        <v>49.5846343345567</v>
      </c>
      <c r="O954" s="1" t="n">
        <v>-113.473641719022</v>
      </c>
      <c r="Q954" s="1" t="s">
        <v>971</v>
      </c>
      <c r="R954" s="1" t="s">
        <v>24</v>
      </c>
    </row>
    <row r="955" customFormat="false" ht="15" hidden="false" customHeight="false" outlineLevel="0" collapsed="false">
      <c r="A955" s="1" t="s">
        <v>18</v>
      </c>
      <c r="B955" s="1" t="s">
        <v>18</v>
      </c>
      <c r="C955" s="1" t="s">
        <v>969</v>
      </c>
      <c r="D955" s="1" t="n">
        <v>75.24</v>
      </c>
      <c r="E955" s="1" t="s">
        <v>1062</v>
      </c>
      <c r="F955" s="1" t="n">
        <v>92</v>
      </c>
      <c r="G955" s="1" t="str">
        <f aca="false">F955&amp;"/"&amp;114</f>
        <v>92/114</v>
      </c>
      <c r="H955" s="1" t="n">
        <v>660</v>
      </c>
      <c r="I955" s="1" t="n">
        <v>47</v>
      </c>
      <c r="J955" s="1" t="n">
        <v>50</v>
      </c>
      <c r="K955" s="1" t="s">
        <v>21</v>
      </c>
      <c r="L955" s="1" t="s">
        <v>295</v>
      </c>
      <c r="M955" s="1" t="n">
        <v>2003</v>
      </c>
      <c r="N955" s="1" t="n">
        <v>49.5840050102048</v>
      </c>
      <c r="O955" s="1" t="n">
        <v>-113.471880533378</v>
      </c>
      <c r="Q955" s="1" t="s">
        <v>971</v>
      </c>
      <c r="R955" s="1" t="s">
        <v>24</v>
      </c>
    </row>
    <row r="956" customFormat="false" ht="15" hidden="false" customHeight="false" outlineLevel="0" collapsed="false">
      <c r="A956" s="1" t="s">
        <v>18</v>
      </c>
      <c r="B956" s="1" t="s">
        <v>18</v>
      </c>
      <c r="C956" s="1" t="s">
        <v>969</v>
      </c>
      <c r="D956" s="1" t="n">
        <v>75.24</v>
      </c>
      <c r="E956" s="1" t="s">
        <v>1063</v>
      </c>
      <c r="F956" s="1" t="n">
        <v>93</v>
      </c>
      <c r="G956" s="1" t="str">
        <f aca="false">F956&amp;"/"&amp;114</f>
        <v>93/114</v>
      </c>
      <c r="H956" s="1" t="n">
        <v>660</v>
      </c>
      <c r="I956" s="1" t="n">
        <v>47</v>
      </c>
      <c r="J956" s="1" t="n">
        <v>50</v>
      </c>
      <c r="K956" s="1" t="s">
        <v>21</v>
      </c>
      <c r="L956" s="1" t="s">
        <v>295</v>
      </c>
      <c r="M956" s="1" t="n">
        <v>2003</v>
      </c>
      <c r="N956" s="1" t="n">
        <v>49.5833340999697</v>
      </c>
      <c r="O956" s="1" t="n">
        <v>-113.470359680962</v>
      </c>
      <c r="Q956" s="1" t="s">
        <v>971</v>
      </c>
      <c r="R956" s="1" t="s">
        <v>24</v>
      </c>
    </row>
    <row r="957" customFormat="false" ht="15" hidden="false" customHeight="false" outlineLevel="0" collapsed="false">
      <c r="A957" s="1" t="s">
        <v>18</v>
      </c>
      <c r="B957" s="1" t="s">
        <v>18</v>
      </c>
      <c r="C957" s="1" t="s">
        <v>969</v>
      </c>
      <c r="D957" s="1" t="n">
        <v>75.24</v>
      </c>
      <c r="E957" s="1" t="s">
        <v>1064</v>
      </c>
      <c r="F957" s="1" t="n">
        <v>94</v>
      </c>
      <c r="G957" s="1" t="str">
        <f aca="false">F957&amp;"/"&amp;114</f>
        <v>94/114</v>
      </c>
      <c r="H957" s="1" t="n">
        <v>660</v>
      </c>
      <c r="I957" s="1" t="n">
        <v>47</v>
      </c>
      <c r="J957" s="1" t="n">
        <v>50</v>
      </c>
      <c r="K957" s="1" t="s">
        <v>21</v>
      </c>
      <c r="L957" s="1" t="s">
        <v>295</v>
      </c>
      <c r="M957" s="1" t="n">
        <v>2003</v>
      </c>
      <c r="N957" s="1" t="n">
        <v>49.5826395486343</v>
      </c>
      <c r="O957" s="1" t="n">
        <v>-113.468676672439</v>
      </c>
      <c r="Q957" s="1" t="s">
        <v>971</v>
      </c>
      <c r="R957" s="1" t="s">
        <v>24</v>
      </c>
    </row>
    <row r="958" customFormat="false" ht="15" hidden="false" customHeight="false" outlineLevel="0" collapsed="false">
      <c r="A958" s="1" t="s">
        <v>18</v>
      </c>
      <c r="B958" s="1" t="s">
        <v>18</v>
      </c>
      <c r="C958" s="1" t="s">
        <v>969</v>
      </c>
      <c r="D958" s="1" t="n">
        <v>75.24</v>
      </c>
      <c r="E958" s="1" t="s">
        <v>1065</v>
      </c>
      <c r="F958" s="1" t="n">
        <v>95</v>
      </c>
      <c r="G958" s="1" t="str">
        <f aca="false">F958&amp;"/"&amp;114</f>
        <v>95/114</v>
      </c>
      <c r="H958" s="1" t="n">
        <v>660</v>
      </c>
      <c r="I958" s="1" t="n">
        <v>47</v>
      </c>
      <c r="J958" s="1" t="n">
        <v>50</v>
      </c>
      <c r="K958" s="1" t="s">
        <v>21</v>
      </c>
      <c r="L958" s="1" t="s">
        <v>295</v>
      </c>
      <c r="M958" s="1" t="n">
        <v>2003</v>
      </c>
      <c r="N958" s="1" t="n">
        <v>49.5817835970587</v>
      </c>
      <c r="O958" s="1" t="n">
        <v>-113.467139108202</v>
      </c>
      <c r="Q958" s="1" t="s">
        <v>971</v>
      </c>
      <c r="R958" s="1" t="s">
        <v>24</v>
      </c>
    </row>
    <row r="959" customFormat="false" ht="15" hidden="false" customHeight="false" outlineLevel="0" collapsed="false">
      <c r="A959" s="1" t="s">
        <v>18</v>
      </c>
      <c r="B959" s="1" t="s">
        <v>18</v>
      </c>
      <c r="C959" s="1" t="s">
        <v>969</v>
      </c>
      <c r="D959" s="1" t="n">
        <v>75.24</v>
      </c>
      <c r="E959" s="1" t="s">
        <v>1066</v>
      </c>
      <c r="F959" s="1" t="n">
        <v>96</v>
      </c>
      <c r="G959" s="1" t="str">
        <f aca="false">F959&amp;"/"&amp;114</f>
        <v>96/114</v>
      </c>
      <c r="H959" s="1" t="n">
        <v>660</v>
      </c>
      <c r="I959" s="1" t="n">
        <v>47</v>
      </c>
      <c r="J959" s="1" t="n">
        <v>50</v>
      </c>
      <c r="K959" s="1" t="s">
        <v>21</v>
      </c>
      <c r="L959" s="1" t="s">
        <v>295</v>
      </c>
      <c r="M959" s="1" t="n">
        <v>2003</v>
      </c>
      <c r="N959" s="1" t="n">
        <v>49.580943388193</v>
      </c>
      <c r="O959" s="1" t="n">
        <v>-113.465586614876</v>
      </c>
      <c r="Q959" s="1" t="s">
        <v>971</v>
      </c>
      <c r="R959" s="1" t="s">
        <v>24</v>
      </c>
    </row>
    <row r="960" customFormat="false" ht="15" hidden="false" customHeight="false" outlineLevel="0" collapsed="false">
      <c r="A960" s="1" t="s">
        <v>18</v>
      </c>
      <c r="B960" s="1" t="s">
        <v>18</v>
      </c>
      <c r="C960" s="1" t="s">
        <v>969</v>
      </c>
      <c r="D960" s="1" t="n">
        <v>75.24</v>
      </c>
      <c r="E960" s="1" t="s">
        <v>1067</v>
      </c>
      <c r="F960" s="1" t="n">
        <v>97</v>
      </c>
      <c r="G960" s="1" t="str">
        <f aca="false">F960&amp;"/"&amp;114</f>
        <v>97/114</v>
      </c>
      <c r="H960" s="1" t="n">
        <v>660</v>
      </c>
      <c r="I960" s="1" t="n">
        <v>47</v>
      </c>
      <c r="J960" s="1" t="n">
        <v>50</v>
      </c>
      <c r="K960" s="1" t="s">
        <v>21</v>
      </c>
      <c r="L960" s="1" t="s">
        <v>295</v>
      </c>
      <c r="M960" s="1" t="n">
        <v>2003</v>
      </c>
      <c r="N960" s="1" t="n">
        <v>49.5801186791973</v>
      </c>
      <c r="O960" s="1" t="n">
        <v>-113.464029876547</v>
      </c>
      <c r="Q960" s="1" t="s">
        <v>971</v>
      </c>
      <c r="R960" s="1" t="s">
        <v>24</v>
      </c>
    </row>
    <row r="961" customFormat="false" ht="15" hidden="false" customHeight="false" outlineLevel="0" collapsed="false">
      <c r="A961" s="1" t="s">
        <v>18</v>
      </c>
      <c r="B961" s="1" t="s">
        <v>18</v>
      </c>
      <c r="C961" s="1" t="s">
        <v>969</v>
      </c>
      <c r="D961" s="1" t="n">
        <v>75.24</v>
      </c>
      <c r="E961" s="1" t="s">
        <v>1068</v>
      </c>
      <c r="F961" s="1" t="n">
        <v>98</v>
      </c>
      <c r="G961" s="1" t="str">
        <f aca="false">F961&amp;"/"&amp;114</f>
        <v>98/114</v>
      </c>
      <c r="H961" s="1" t="n">
        <v>660</v>
      </c>
      <c r="I961" s="1" t="n">
        <v>47</v>
      </c>
      <c r="J961" s="1" t="n">
        <v>50</v>
      </c>
      <c r="K961" s="1" t="s">
        <v>21</v>
      </c>
      <c r="L961" s="1" t="s">
        <v>295</v>
      </c>
      <c r="M961" s="1" t="n">
        <v>2003</v>
      </c>
      <c r="N961" s="1" t="n">
        <v>49.5793638314329</v>
      </c>
      <c r="O961" s="1" t="n">
        <v>-113.462649946901</v>
      </c>
      <c r="Q961" s="1" t="s">
        <v>971</v>
      </c>
      <c r="R961" s="1" t="s">
        <v>24</v>
      </c>
    </row>
    <row r="962" customFormat="false" ht="15" hidden="false" customHeight="false" outlineLevel="0" collapsed="false">
      <c r="A962" s="1" t="s">
        <v>18</v>
      </c>
      <c r="B962" s="1" t="s">
        <v>18</v>
      </c>
      <c r="C962" s="1" t="s">
        <v>969</v>
      </c>
      <c r="D962" s="1" t="n">
        <v>75.24</v>
      </c>
      <c r="E962" s="1" t="s">
        <v>1069</v>
      </c>
      <c r="F962" s="1" t="n">
        <v>99</v>
      </c>
      <c r="G962" s="1" t="str">
        <f aca="false">F962&amp;"/"&amp;114</f>
        <v>99/114</v>
      </c>
      <c r="H962" s="1" t="n">
        <v>660</v>
      </c>
      <c r="I962" s="1" t="n">
        <v>47</v>
      </c>
      <c r="J962" s="1" t="n">
        <v>50</v>
      </c>
      <c r="K962" s="1" t="s">
        <v>21</v>
      </c>
      <c r="L962" s="1" t="s">
        <v>295</v>
      </c>
      <c r="M962" s="1" t="n">
        <v>2003</v>
      </c>
      <c r="N962" s="1" t="n">
        <v>49.5785771237676</v>
      </c>
      <c r="O962" s="1" t="n">
        <v>-113.461039812771</v>
      </c>
      <c r="Q962" s="1" t="s">
        <v>971</v>
      </c>
      <c r="R962" s="1" t="s">
        <v>24</v>
      </c>
    </row>
    <row r="963" customFormat="false" ht="15" hidden="false" customHeight="false" outlineLevel="0" collapsed="false">
      <c r="A963" s="1" t="s">
        <v>18</v>
      </c>
      <c r="B963" s="1" t="s">
        <v>18</v>
      </c>
      <c r="C963" s="1" t="s">
        <v>969</v>
      </c>
      <c r="D963" s="1" t="n">
        <v>75.24</v>
      </c>
      <c r="E963" s="1" t="s">
        <v>1070</v>
      </c>
      <c r="F963" s="1" t="n">
        <v>100</v>
      </c>
      <c r="G963" s="1" t="str">
        <f aca="false">F963&amp;"/"&amp;114</f>
        <v>100/114</v>
      </c>
      <c r="H963" s="1" t="n">
        <v>660</v>
      </c>
      <c r="I963" s="1" t="n">
        <v>47</v>
      </c>
      <c r="J963" s="1" t="n">
        <v>50</v>
      </c>
      <c r="K963" s="1" t="s">
        <v>21</v>
      </c>
      <c r="L963" s="1" t="s">
        <v>295</v>
      </c>
      <c r="M963" s="1" t="n">
        <v>2003</v>
      </c>
      <c r="N963" s="1" t="n">
        <v>49.5778049499684</v>
      </c>
      <c r="O963" s="1" t="n">
        <v>-113.459381284291</v>
      </c>
      <c r="Q963" s="1" t="s">
        <v>971</v>
      </c>
      <c r="R963" s="1" t="s">
        <v>24</v>
      </c>
    </row>
    <row r="964" customFormat="false" ht="15" hidden="false" customHeight="false" outlineLevel="0" collapsed="false">
      <c r="A964" s="1" t="s">
        <v>18</v>
      </c>
      <c r="B964" s="1" t="s">
        <v>18</v>
      </c>
      <c r="C964" s="1" t="s">
        <v>969</v>
      </c>
      <c r="D964" s="1" t="n">
        <v>75.24</v>
      </c>
      <c r="E964" s="1" t="s">
        <v>1071</v>
      </c>
      <c r="F964" s="1" t="n">
        <v>101</v>
      </c>
      <c r="G964" s="1" t="str">
        <f aca="false">F964&amp;"/"&amp;114</f>
        <v>101/114</v>
      </c>
      <c r="H964" s="1" t="n">
        <v>660</v>
      </c>
      <c r="I964" s="1" t="n">
        <v>47</v>
      </c>
      <c r="J964" s="1" t="n">
        <v>50</v>
      </c>
      <c r="K964" s="1" t="s">
        <v>21</v>
      </c>
      <c r="L964" s="1" t="s">
        <v>295</v>
      </c>
      <c r="M964" s="1" t="n">
        <v>2003</v>
      </c>
      <c r="N964" s="1" t="n">
        <v>49.5770361921399</v>
      </c>
      <c r="O964" s="1" t="n">
        <v>-113.457890443882</v>
      </c>
      <c r="Q964" s="1" t="s">
        <v>971</v>
      </c>
      <c r="R964" s="1" t="s">
        <v>24</v>
      </c>
    </row>
    <row r="965" customFormat="false" ht="15" hidden="false" customHeight="false" outlineLevel="0" collapsed="false">
      <c r="A965" s="1" t="s">
        <v>18</v>
      </c>
      <c r="B965" s="1" t="s">
        <v>18</v>
      </c>
      <c r="C965" s="1" t="s">
        <v>969</v>
      </c>
      <c r="D965" s="1" t="n">
        <v>75.24</v>
      </c>
      <c r="E965" s="1" t="s">
        <v>1072</v>
      </c>
      <c r="F965" s="1" t="n">
        <v>102</v>
      </c>
      <c r="G965" s="1" t="str">
        <f aca="false">F965&amp;"/"&amp;114</f>
        <v>102/114</v>
      </c>
      <c r="H965" s="1" t="n">
        <v>660</v>
      </c>
      <c r="I965" s="1" t="n">
        <v>47</v>
      </c>
      <c r="J965" s="1" t="n">
        <v>50</v>
      </c>
      <c r="K965" s="1" t="s">
        <v>21</v>
      </c>
      <c r="L965" s="1" t="s">
        <v>295</v>
      </c>
      <c r="M965" s="1" t="n">
        <v>2003</v>
      </c>
      <c r="N965" s="1" t="n">
        <v>49.5910690035332</v>
      </c>
      <c r="O965" s="1" t="n">
        <v>-113.517755430196</v>
      </c>
      <c r="Q965" s="1" t="s">
        <v>971</v>
      </c>
      <c r="R965" s="1" t="s">
        <v>24</v>
      </c>
    </row>
    <row r="966" customFormat="false" ht="15" hidden="false" customHeight="false" outlineLevel="0" collapsed="false">
      <c r="A966" s="1" t="s">
        <v>18</v>
      </c>
      <c r="B966" s="1" t="s">
        <v>18</v>
      </c>
      <c r="C966" s="1" t="s">
        <v>969</v>
      </c>
      <c r="D966" s="1" t="n">
        <v>75.24</v>
      </c>
      <c r="E966" s="1" t="s">
        <v>1073</v>
      </c>
      <c r="F966" s="1" t="n">
        <v>103</v>
      </c>
      <c r="G966" s="1" t="str">
        <f aca="false">F966&amp;"/"&amp;114</f>
        <v>103/114</v>
      </c>
      <c r="H966" s="1" t="n">
        <v>660</v>
      </c>
      <c r="I966" s="1" t="n">
        <v>47</v>
      </c>
      <c r="J966" s="1" t="n">
        <v>50</v>
      </c>
      <c r="K966" s="1" t="s">
        <v>21</v>
      </c>
      <c r="L966" s="1" t="s">
        <v>295</v>
      </c>
      <c r="M966" s="1" t="n">
        <v>2003</v>
      </c>
      <c r="N966" s="1" t="n">
        <v>49.5903313066847</v>
      </c>
      <c r="O966" s="1" t="n">
        <v>-113.516053755848</v>
      </c>
      <c r="Q966" s="1" t="s">
        <v>971</v>
      </c>
      <c r="R966" s="1" t="s">
        <v>24</v>
      </c>
    </row>
    <row r="967" customFormat="false" ht="15" hidden="false" customHeight="false" outlineLevel="0" collapsed="false">
      <c r="A967" s="1" t="s">
        <v>18</v>
      </c>
      <c r="B967" s="1" t="s">
        <v>18</v>
      </c>
      <c r="C967" s="1" t="s">
        <v>969</v>
      </c>
      <c r="D967" s="1" t="n">
        <v>75.24</v>
      </c>
      <c r="E967" s="1" t="s">
        <v>1074</v>
      </c>
      <c r="F967" s="1" t="n">
        <v>104</v>
      </c>
      <c r="G967" s="1" t="str">
        <f aca="false">F967&amp;"/"&amp;114</f>
        <v>104/114</v>
      </c>
      <c r="H967" s="1" t="n">
        <v>660</v>
      </c>
      <c r="I967" s="1" t="n">
        <v>47</v>
      </c>
      <c r="J967" s="1" t="n">
        <v>50</v>
      </c>
      <c r="K967" s="1" t="s">
        <v>21</v>
      </c>
      <c r="L967" s="1" t="s">
        <v>295</v>
      </c>
      <c r="M967" s="1" t="n">
        <v>2003</v>
      </c>
      <c r="N967" s="1" t="n">
        <v>49.5897870915459</v>
      </c>
      <c r="O967" s="1" t="n">
        <v>-113.514603091864</v>
      </c>
      <c r="Q967" s="1" t="s">
        <v>971</v>
      </c>
      <c r="R967" s="1" t="s">
        <v>24</v>
      </c>
    </row>
    <row r="968" customFormat="false" ht="15" hidden="false" customHeight="false" outlineLevel="0" collapsed="false">
      <c r="A968" s="1" t="s">
        <v>18</v>
      </c>
      <c r="B968" s="1" t="s">
        <v>18</v>
      </c>
      <c r="C968" s="1" t="s">
        <v>969</v>
      </c>
      <c r="D968" s="1" t="n">
        <v>75.24</v>
      </c>
      <c r="E968" s="1" t="s">
        <v>1075</v>
      </c>
      <c r="F968" s="1" t="n">
        <v>105</v>
      </c>
      <c r="G968" s="1" t="str">
        <f aca="false">F968&amp;"/"&amp;114</f>
        <v>105/114</v>
      </c>
      <c r="H968" s="1" t="n">
        <v>660</v>
      </c>
      <c r="I968" s="1" t="n">
        <v>47</v>
      </c>
      <c r="J968" s="1" t="n">
        <v>50</v>
      </c>
      <c r="K968" s="1" t="s">
        <v>21</v>
      </c>
      <c r="L968" s="1" t="s">
        <v>295</v>
      </c>
      <c r="M968" s="1" t="n">
        <v>2003</v>
      </c>
      <c r="N968" s="1" t="n">
        <v>49.5889242558081</v>
      </c>
      <c r="O968" s="1" t="n">
        <v>-113.512673829332</v>
      </c>
      <c r="Q968" s="1" t="s">
        <v>971</v>
      </c>
      <c r="R968" s="1" t="s">
        <v>24</v>
      </c>
    </row>
    <row r="969" customFormat="false" ht="15" hidden="false" customHeight="false" outlineLevel="0" collapsed="false">
      <c r="A969" s="1" t="s">
        <v>18</v>
      </c>
      <c r="B969" s="1" t="s">
        <v>18</v>
      </c>
      <c r="C969" s="1" t="s">
        <v>969</v>
      </c>
      <c r="D969" s="1" t="n">
        <v>75.24</v>
      </c>
      <c r="E969" s="1" t="s">
        <v>1076</v>
      </c>
      <c r="F969" s="1" t="n">
        <v>106</v>
      </c>
      <c r="G969" s="1" t="str">
        <f aca="false">F969&amp;"/"&amp;114</f>
        <v>106/114</v>
      </c>
      <c r="H969" s="1" t="n">
        <v>660</v>
      </c>
      <c r="I969" s="1" t="n">
        <v>47</v>
      </c>
      <c r="J969" s="1" t="n">
        <v>50</v>
      </c>
      <c r="K969" s="1" t="s">
        <v>21</v>
      </c>
      <c r="L969" s="1" t="s">
        <v>295</v>
      </c>
      <c r="M969" s="1" t="n">
        <v>2003</v>
      </c>
      <c r="N969" s="1" t="n">
        <v>49.588279653272</v>
      </c>
      <c r="O969" s="1" t="n">
        <v>-113.511136872508</v>
      </c>
      <c r="Q969" s="1" t="s">
        <v>971</v>
      </c>
      <c r="R969" s="1" t="s">
        <v>24</v>
      </c>
    </row>
    <row r="970" customFormat="false" ht="15" hidden="false" customHeight="false" outlineLevel="0" collapsed="false">
      <c r="A970" s="1" t="s">
        <v>18</v>
      </c>
      <c r="B970" s="1" t="s">
        <v>18</v>
      </c>
      <c r="C970" s="1" t="s">
        <v>969</v>
      </c>
      <c r="D970" s="1" t="n">
        <v>75.24</v>
      </c>
      <c r="E970" s="1" t="s">
        <v>1077</v>
      </c>
      <c r="F970" s="1" t="n">
        <v>107</v>
      </c>
      <c r="G970" s="1" t="str">
        <f aca="false">F970&amp;"/"&amp;114</f>
        <v>107/114</v>
      </c>
      <c r="H970" s="1" t="n">
        <v>660</v>
      </c>
      <c r="I970" s="1" t="n">
        <v>47</v>
      </c>
      <c r="J970" s="1" t="n">
        <v>50</v>
      </c>
      <c r="K970" s="1" t="s">
        <v>21</v>
      </c>
      <c r="L970" s="1" t="s">
        <v>295</v>
      </c>
      <c r="M970" s="1" t="n">
        <v>2003</v>
      </c>
      <c r="N970" s="1" t="n">
        <v>49.5874858254258</v>
      </c>
      <c r="O970" s="1" t="n">
        <v>-113.509550632362</v>
      </c>
      <c r="Q970" s="1" t="s">
        <v>971</v>
      </c>
      <c r="R970" s="1" t="s">
        <v>24</v>
      </c>
    </row>
    <row r="971" customFormat="false" ht="15" hidden="false" customHeight="false" outlineLevel="0" collapsed="false">
      <c r="A971" s="1" t="s">
        <v>18</v>
      </c>
      <c r="B971" s="1" t="s">
        <v>18</v>
      </c>
      <c r="C971" s="1" t="s">
        <v>969</v>
      </c>
      <c r="D971" s="1" t="n">
        <v>75.24</v>
      </c>
      <c r="E971" s="1" t="s">
        <v>1078</v>
      </c>
      <c r="F971" s="1" t="n">
        <v>108</v>
      </c>
      <c r="G971" s="1" t="str">
        <f aca="false">F971&amp;"/"&amp;114</f>
        <v>108/114</v>
      </c>
      <c r="H971" s="1" t="n">
        <v>660</v>
      </c>
      <c r="I971" s="1" t="n">
        <v>47</v>
      </c>
      <c r="J971" s="1" t="n">
        <v>50</v>
      </c>
      <c r="K971" s="1" t="s">
        <v>21</v>
      </c>
      <c r="L971" s="1" t="s">
        <v>295</v>
      </c>
      <c r="M971" s="1" t="n">
        <v>2003</v>
      </c>
      <c r="N971" s="1" t="n">
        <v>49.5868694979984</v>
      </c>
      <c r="O971" s="1" t="n">
        <v>-113.507787500967</v>
      </c>
      <c r="Q971" s="1" t="s">
        <v>971</v>
      </c>
      <c r="R971" s="1" t="s">
        <v>24</v>
      </c>
    </row>
    <row r="972" customFormat="false" ht="15" hidden="false" customHeight="false" outlineLevel="0" collapsed="false">
      <c r="A972" s="1" t="s">
        <v>18</v>
      </c>
      <c r="B972" s="1" t="s">
        <v>18</v>
      </c>
      <c r="C972" s="1" t="s">
        <v>969</v>
      </c>
      <c r="D972" s="1" t="n">
        <v>75.24</v>
      </c>
      <c r="E972" s="1" t="s">
        <v>1079</v>
      </c>
      <c r="F972" s="1" t="n">
        <v>109</v>
      </c>
      <c r="G972" s="1" t="str">
        <f aca="false">F972&amp;"/"&amp;114</f>
        <v>109/114</v>
      </c>
      <c r="H972" s="1" t="n">
        <v>660</v>
      </c>
      <c r="I972" s="1" t="n">
        <v>47</v>
      </c>
      <c r="J972" s="1" t="n">
        <v>50</v>
      </c>
      <c r="K972" s="1" t="s">
        <v>21</v>
      </c>
      <c r="L972" s="1" t="s">
        <v>295</v>
      </c>
      <c r="M972" s="1" t="n">
        <v>2003</v>
      </c>
      <c r="N972" s="1" t="n">
        <v>49.5861647387949</v>
      </c>
      <c r="O972" s="1" t="n">
        <v>-113.506283851893</v>
      </c>
      <c r="Q972" s="1" t="s">
        <v>971</v>
      </c>
      <c r="R972" s="1" t="s">
        <v>24</v>
      </c>
    </row>
    <row r="973" customFormat="false" ht="15" hidden="false" customHeight="false" outlineLevel="0" collapsed="false">
      <c r="A973" s="1" t="s">
        <v>18</v>
      </c>
      <c r="B973" s="1" t="s">
        <v>18</v>
      </c>
      <c r="C973" s="1" t="s">
        <v>969</v>
      </c>
      <c r="D973" s="1" t="n">
        <v>75.24</v>
      </c>
      <c r="E973" s="1" t="s">
        <v>1080</v>
      </c>
      <c r="F973" s="1" t="n">
        <v>110</v>
      </c>
      <c r="G973" s="1" t="str">
        <f aca="false">F973&amp;"/"&amp;114</f>
        <v>110/114</v>
      </c>
      <c r="H973" s="1" t="n">
        <v>660</v>
      </c>
      <c r="I973" s="1" t="n">
        <v>47</v>
      </c>
      <c r="J973" s="1" t="n">
        <v>50</v>
      </c>
      <c r="K973" s="1" t="s">
        <v>21</v>
      </c>
      <c r="L973" s="1" t="s">
        <v>295</v>
      </c>
      <c r="M973" s="1" t="n">
        <v>2003</v>
      </c>
      <c r="N973" s="1" t="n">
        <v>49.5854385652219</v>
      </c>
      <c r="O973" s="1" t="n">
        <v>-113.504608509664</v>
      </c>
      <c r="Q973" s="1" t="s">
        <v>971</v>
      </c>
      <c r="R973" s="1" t="s">
        <v>24</v>
      </c>
    </row>
    <row r="974" customFormat="false" ht="15" hidden="false" customHeight="false" outlineLevel="0" collapsed="false">
      <c r="A974" s="1" t="s">
        <v>18</v>
      </c>
      <c r="B974" s="1" t="s">
        <v>18</v>
      </c>
      <c r="C974" s="1" t="s">
        <v>969</v>
      </c>
      <c r="D974" s="1" t="n">
        <v>75.24</v>
      </c>
      <c r="E974" s="1" t="s">
        <v>1081</v>
      </c>
      <c r="F974" s="1" t="n">
        <v>111</v>
      </c>
      <c r="G974" s="1" t="str">
        <f aca="false">F974&amp;"/"&amp;114</f>
        <v>111/114</v>
      </c>
      <c r="H974" s="1" t="n">
        <v>660</v>
      </c>
      <c r="I974" s="1" t="n">
        <v>47</v>
      </c>
      <c r="J974" s="1" t="n">
        <v>50</v>
      </c>
      <c r="K974" s="1" t="s">
        <v>21</v>
      </c>
      <c r="L974" s="1" t="s">
        <v>295</v>
      </c>
      <c r="M974" s="1" t="n">
        <v>2003</v>
      </c>
      <c r="N974" s="1" t="n">
        <v>49.584683215141</v>
      </c>
      <c r="O974" s="1" t="n">
        <v>-113.502853530065</v>
      </c>
      <c r="Q974" s="1" t="s">
        <v>971</v>
      </c>
      <c r="R974" s="1" t="s">
        <v>24</v>
      </c>
    </row>
    <row r="975" customFormat="false" ht="15" hidden="false" customHeight="false" outlineLevel="0" collapsed="false">
      <c r="A975" s="1" t="s">
        <v>18</v>
      </c>
      <c r="B975" s="1" t="s">
        <v>18</v>
      </c>
      <c r="C975" s="1" t="s">
        <v>969</v>
      </c>
      <c r="D975" s="1" t="n">
        <v>75.24</v>
      </c>
      <c r="E975" s="1" t="s">
        <v>1082</v>
      </c>
      <c r="F975" s="1" t="n">
        <v>112</v>
      </c>
      <c r="G975" s="1" t="str">
        <f aca="false">F975&amp;"/"&amp;114</f>
        <v>112/114</v>
      </c>
      <c r="H975" s="1" t="n">
        <v>660</v>
      </c>
      <c r="I975" s="1" t="n">
        <v>47</v>
      </c>
      <c r="J975" s="1" t="n">
        <v>50</v>
      </c>
      <c r="K975" s="1" t="s">
        <v>21</v>
      </c>
      <c r="L975" s="1" t="s">
        <v>295</v>
      </c>
      <c r="M975" s="1" t="n">
        <v>2003</v>
      </c>
      <c r="N975" s="1" t="n">
        <v>49.5840102133331</v>
      </c>
      <c r="O975" s="1" t="n">
        <v>-113.501156670244</v>
      </c>
      <c r="Q975" s="1" t="s">
        <v>971</v>
      </c>
      <c r="R975" s="1" t="s">
        <v>24</v>
      </c>
    </row>
    <row r="976" customFormat="false" ht="15" hidden="false" customHeight="false" outlineLevel="0" collapsed="false">
      <c r="A976" s="1" t="s">
        <v>18</v>
      </c>
      <c r="B976" s="1" t="s">
        <v>18</v>
      </c>
      <c r="C976" s="1" t="s">
        <v>969</v>
      </c>
      <c r="D976" s="1" t="n">
        <v>75.24</v>
      </c>
      <c r="E976" s="1" t="s">
        <v>1083</v>
      </c>
      <c r="F976" s="1" t="n">
        <v>113</v>
      </c>
      <c r="G976" s="1" t="str">
        <f aca="false">F976&amp;"/"&amp;114</f>
        <v>113/114</v>
      </c>
      <c r="H976" s="1" t="n">
        <v>660</v>
      </c>
      <c r="I976" s="1" t="n">
        <v>47</v>
      </c>
      <c r="J976" s="1" t="n">
        <v>50</v>
      </c>
      <c r="K976" s="1" t="s">
        <v>21</v>
      </c>
      <c r="L976" s="1" t="s">
        <v>295</v>
      </c>
      <c r="M976" s="1" t="n">
        <v>2003</v>
      </c>
      <c r="N976" s="1" t="n">
        <v>49.583361308738</v>
      </c>
      <c r="O976" s="1" t="n">
        <v>-113.499677794916</v>
      </c>
      <c r="Q976" s="1" t="s">
        <v>971</v>
      </c>
      <c r="R976" s="1" t="s">
        <v>24</v>
      </c>
    </row>
    <row r="977" customFormat="false" ht="15" hidden="false" customHeight="false" outlineLevel="0" collapsed="false">
      <c r="A977" s="1" t="s">
        <v>18</v>
      </c>
      <c r="B977" s="1" t="s">
        <v>18</v>
      </c>
      <c r="C977" s="1" t="s">
        <v>969</v>
      </c>
      <c r="D977" s="1" t="n">
        <v>75.24</v>
      </c>
      <c r="E977" s="1" t="s">
        <v>1084</v>
      </c>
      <c r="F977" s="1" t="n">
        <v>114</v>
      </c>
      <c r="G977" s="1" t="str">
        <f aca="false">F977&amp;"/"&amp;114</f>
        <v>114/114</v>
      </c>
      <c r="H977" s="1" t="n">
        <v>660</v>
      </c>
      <c r="I977" s="1" t="n">
        <v>47</v>
      </c>
      <c r="J977" s="1" t="n">
        <v>50</v>
      </c>
      <c r="K977" s="1" t="s">
        <v>21</v>
      </c>
      <c r="L977" s="1" t="s">
        <v>295</v>
      </c>
      <c r="M977" s="1" t="n">
        <v>2003</v>
      </c>
      <c r="N977" s="1" t="n">
        <v>49.5826462262854</v>
      </c>
      <c r="O977" s="1" t="n">
        <v>-113.497994456729</v>
      </c>
      <c r="Q977" s="1" t="s">
        <v>971</v>
      </c>
      <c r="R977" s="1" t="s">
        <v>24</v>
      </c>
    </row>
    <row r="978" customFormat="false" ht="15" hidden="false" customHeight="false" outlineLevel="0" collapsed="false">
      <c r="A978" s="1" t="s">
        <v>18</v>
      </c>
      <c r="B978" s="1" t="s">
        <v>18</v>
      </c>
      <c r="C978" s="1" t="s">
        <v>1085</v>
      </c>
      <c r="D978" s="1" t="n">
        <v>0.6</v>
      </c>
      <c r="E978" s="1" t="s">
        <v>1086</v>
      </c>
      <c r="F978" s="1" t="n">
        <v>1</v>
      </c>
      <c r="G978" s="1" t="str">
        <f aca="false">F978&amp;"/"&amp;1</f>
        <v>1/1</v>
      </c>
      <c r="H978" s="1" t="n">
        <v>660</v>
      </c>
      <c r="I978" s="1" t="n">
        <v>47</v>
      </c>
      <c r="J978" s="1" t="n">
        <v>50</v>
      </c>
      <c r="K978" s="1" t="s">
        <v>21</v>
      </c>
      <c r="L978" s="1" t="s">
        <v>295</v>
      </c>
      <c r="M978" s="1" t="n">
        <v>2001</v>
      </c>
      <c r="N978" s="1" t="n">
        <v>49.5828658036891</v>
      </c>
      <c r="O978" s="1" t="n">
        <v>-113.45103812924</v>
      </c>
      <c r="Q978" s="1" t="s">
        <v>1087</v>
      </c>
      <c r="R978" s="1" t="s">
        <v>24</v>
      </c>
    </row>
    <row r="979" customFormat="false" ht="15" hidden="false" customHeight="false" outlineLevel="0" collapsed="false">
      <c r="A979" s="1" t="s">
        <v>18</v>
      </c>
      <c r="B979" s="1" t="s">
        <v>18</v>
      </c>
      <c r="C979" s="1" t="s">
        <v>1088</v>
      </c>
      <c r="D979" s="1" t="n">
        <v>49.6</v>
      </c>
      <c r="E979" s="1" t="s">
        <v>1089</v>
      </c>
      <c r="F979" s="1" t="n">
        <v>1</v>
      </c>
      <c r="G979" s="1" t="str">
        <f aca="false">F979&amp;"/"&amp;22</f>
        <v>1/22</v>
      </c>
      <c r="H979" s="1" t="n">
        <v>1800</v>
      </c>
      <c r="I979" s="1" t="n">
        <v>80</v>
      </c>
      <c r="J979" s="1" t="n">
        <v>60</v>
      </c>
      <c r="K979" s="1" t="s">
        <v>21</v>
      </c>
      <c r="L979" s="1" t="s">
        <v>864</v>
      </c>
      <c r="M979" s="1" t="n">
        <v>2007</v>
      </c>
      <c r="N979" s="1" t="n">
        <v>49.5657705816154</v>
      </c>
      <c r="O979" s="1" t="n">
        <v>-113.827556544745</v>
      </c>
      <c r="Q979" s="1" t="s">
        <v>1090</v>
      </c>
      <c r="R979" s="1" t="s">
        <v>24</v>
      </c>
    </row>
    <row r="980" customFormat="false" ht="15" hidden="false" customHeight="false" outlineLevel="0" collapsed="false">
      <c r="A980" s="1" t="s">
        <v>18</v>
      </c>
      <c r="B980" s="1" t="s">
        <v>18</v>
      </c>
      <c r="C980" s="1" t="s">
        <v>1088</v>
      </c>
      <c r="D980" s="1" t="n">
        <v>49.6</v>
      </c>
      <c r="E980" s="1" t="s">
        <v>1091</v>
      </c>
      <c r="F980" s="1" t="n">
        <v>2</v>
      </c>
      <c r="G980" s="1" t="str">
        <f aca="false">F980&amp;"/"&amp;22</f>
        <v>2/22</v>
      </c>
      <c r="H980" s="1" t="n">
        <v>1800</v>
      </c>
      <c r="I980" s="1" t="n">
        <v>80</v>
      </c>
      <c r="J980" s="1" t="n">
        <v>60</v>
      </c>
      <c r="K980" s="1" t="s">
        <v>21</v>
      </c>
      <c r="L980" s="1" t="s">
        <v>864</v>
      </c>
      <c r="M980" s="1" t="n">
        <v>2007</v>
      </c>
      <c r="N980" s="1" t="n">
        <v>49.5622807948955</v>
      </c>
      <c r="O980" s="1" t="n">
        <v>-113.827069514907</v>
      </c>
      <c r="Q980" s="1" t="s">
        <v>1090</v>
      </c>
      <c r="R980" s="1" t="s">
        <v>24</v>
      </c>
    </row>
    <row r="981" customFormat="false" ht="15" hidden="false" customHeight="false" outlineLevel="0" collapsed="false">
      <c r="A981" s="1" t="s">
        <v>18</v>
      </c>
      <c r="B981" s="1" t="s">
        <v>18</v>
      </c>
      <c r="C981" s="1" t="s">
        <v>1088</v>
      </c>
      <c r="D981" s="1" t="n">
        <v>49.6</v>
      </c>
      <c r="E981" s="1" t="s">
        <v>1092</v>
      </c>
      <c r="F981" s="1" t="n">
        <v>3</v>
      </c>
      <c r="G981" s="1" t="str">
        <f aca="false">F981&amp;"/"&amp;22</f>
        <v>3/22</v>
      </c>
      <c r="H981" s="1" t="n">
        <v>2300</v>
      </c>
      <c r="I981" s="1" t="n">
        <v>101</v>
      </c>
      <c r="J981" s="1" t="n">
        <v>80</v>
      </c>
      <c r="K981" s="1" t="s">
        <v>1093</v>
      </c>
      <c r="L981" s="1" t="s">
        <v>1094</v>
      </c>
      <c r="M981" s="1" t="n">
        <v>2014</v>
      </c>
      <c r="N981" s="1" t="n">
        <v>49.5891100285918</v>
      </c>
      <c r="O981" s="1" t="n">
        <v>-113.856886517244</v>
      </c>
      <c r="Q981" s="1" t="s">
        <v>1095</v>
      </c>
      <c r="R981" s="1" t="s">
        <v>24</v>
      </c>
    </row>
    <row r="982" customFormat="false" ht="15" hidden="false" customHeight="false" outlineLevel="0" collapsed="false">
      <c r="A982" s="1" t="s">
        <v>18</v>
      </c>
      <c r="B982" s="1" t="s">
        <v>18</v>
      </c>
      <c r="C982" s="1" t="s">
        <v>1088</v>
      </c>
      <c r="D982" s="1" t="n">
        <v>49.6</v>
      </c>
      <c r="E982" s="1" t="s">
        <v>1096</v>
      </c>
      <c r="F982" s="1" t="n">
        <v>4</v>
      </c>
      <c r="G982" s="1" t="str">
        <f aca="false">F982&amp;"/"&amp;22</f>
        <v>4/22</v>
      </c>
      <c r="H982" s="1" t="n">
        <v>2300</v>
      </c>
      <c r="I982" s="1" t="n">
        <v>101</v>
      </c>
      <c r="J982" s="1" t="n">
        <v>80</v>
      </c>
      <c r="K982" s="1" t="s">
        <v>1093</v>
      </c>
      <c r="L982" s="1" t="s">
        <v>1094</v>
      </c>
      <c r="M982" s="1" t="n">
        <v>2014</v>
      </c>
      <c r="N982" s="1" t="n">
        <v>49.5866030735767</v>
      </c>
      <c r="O982" s="1" t="n">
        <v>-113.861129759427</v>
      </c>
      <c r="Q982" s="1" t="s">
        <v>1095</v>
      </c>
      <c r="R982" s="1" t="s">
        <v>24</v>
      </c>
    </row>
    <row r="983" customFormat="false" ht="15" hidden="false" customHeight="false" outlineLevel="0" collapsed="false">
      <c r="A983" s="1" t="s">
        <v>18</v>
      </c>
      <c r="B983" s="1" t="s">
        <v>18</v>
      </c>
      <c r="C983" s="1" t="s">
        <v>1088</v>
      </c>
      <c r="D983" s="1" t="n">
        <v>49.6</v>
      </c>
      <c r="E983" s="1" t="s">
        <v>1097</v>
      </c>
      <c r="F983" s="1" t="n">
        <v>5</v>
      </c>
      <c r="G983" s="1" t="str">
        <f aca="false">F983&amp;"/"&amp;22</f>
        <v>5/22</v>
      </c>
      <c r="H983" s="1" t="n">
        <v>2300</v>
      </c>
      <c r="I983" s="1" t="n">
        <v>101</v>
      </c>
      <c r="J983" s="1" t="n">
        <v>80</v>
      </c>
      <c r="K983" s="1" t="s">
        <v>1093</v>
      </c>
      <c r="L983" s="1" t="s">
        <v>1094</v>
      </c>
      <c r="M983" s="1" t="n">
        <v>2014</v>
      </c>
      <c r="N983" s="1" t="n">
        <v>49.5833850967994</v>
      </c>
      <c r="O983" s="1" t="n">
        <v>-113.860856601266</v>
      </c>
      <c r="Q983" s="1" t="s">
        <v>1095</v>
      </c>
      <c r="R983" s="1" t="s">
        <v>24</v>
      </c>
    </row>
    <row r="984" customFormat="false" ht="15" hidden="false" customHeight="false" outlineLevel="0" collapsed="false">
      <c r="A984" s="1" t="s">
        <v>18</v>
      </c>
      <c r="B984" s="1" t="s">
        <v>18</v>
      </c>
      <c r="C984" s="1" t="s">
        <v>1088</v>
      </c>
      <c r="D984" s="1" t="n">
        <v>49.6</v>
      </c>
      <c r="E984" s="1" t="s">
        <v>1098</v>
      </c>
      <c r="F984" s="1" t="n">
        <v>6</v>
      </c>
      <c r="G984" s="1" t="str">
        <f aca="false">F984&amp;"/"&amp;22</f>
        <v>6/22</v>
      </c>
      <c r="H984" s="1" t="n">
        <v>2300</v>
      </c>
      <c r="I984" s="1" t="n">
        <v>101</v>
      </c>
      <c r="J984" s="1" t="n">
        <v>80</v>
      </c>
      <c r="K984" s="1" t="s">
        <v>1093</v>
      </c>
      <c r="L984" s="1" t="s">
        <v>1094</v>
      </c>
      <c r="M984" s="1" t="n">
        <v>2014</v>
      </c>
      <c r="N984" s="1" t="n">
        <v>49.5858026944086</v>
      </c>
      <c r="O984" s="1" t="n">
        <v>-113.851438556203</v>
      </c>
      <c r="Q984" s="1" t="s">
        <v>1095</v>
      </c>
      <c r="R984" s="1" t="s">
        <v>24</v>
      </c>
    </row>
    <row r="985" customFormat="false" ht="15" hidden="false" customHeight="false" outlineLevel="0" collapsed="false">
      <c r="A985" s="1" t="s">
        <v>18</v>
      </c>
      <c r="B985" s="1" t="s">
        <v>18</v>
      </c>
      <c r="C985" s="1" t="s">
        <v>1088</v>
      </c>
      <c r="D985" s="1" t="n">
        <v>49.6</v>
      </c>
      <c r="E985" s="1" t="s">
        <v>1099</v>
      </c>
      <c r="F985" s="1" t="n">
        <v>7</v>
      </c>
      <c r="G985" s="1" t="str">
        <f aca="false">F985&amp;"/"&amp;22</f>
        <v>7/22</v>
      </c>
      <c r="H985" s="1" t="n">
        <v>2300</v>
      </c>
      <c r="I985" s="1" t="n">
        <v>101</v>
      </c>
      <c r="J985" s="1" t="n">
        <v>80</v>
      </c>
      <c r="K985" s="1" t="s">
        <v>1093</v>
      </c>
      <c r="L985" s="1" t="s">
        <v>1094</v>
      </c>
      <c r="M985" s="1" t="n">
        <v>2014</v>
      </c>
      <c r="N985" s="1" t="n">
        <v>49.5840006296341</v>
      </c>
      <c r="O985" s="1" t="n">
        <v>-113.850359139703</v>
      </c>
      <c r="Q985" s="1" t="s">
        <v>1095</v>
      </c>
      <c r="R985" s="1" t="s">
        <v>24</v>
      </c>
    </row>
    <row r="986" customFormat="false" ht="15" hidden="false" customHeight="false" outlineLevel="0" collapsed="false">
      <c r="A986" s="1" t="s">
        <v>18</v>
      </c>
      <c r="B986" s="1" t="s">
        <v>18</v>
      </c>
      <c r="C986" s="1" t="s">
        <v>1088</v>
      </c>
      <c r="D986" s="1" t="n">
        <v>49.6</v>
      </c>
      <c r="E986" s="1" t="s">
        <v>1100</v>
      </c>
      <c r="F986" s="1" t="n">
        <v>8</v>
      </c>
      <c r="G986" s="1" t="str">
        <f aca="false">F986&amp;"/"&amp;22</f>
        <v>8/22</v>
      </c>
      <c r="H986" s="1" t="n">
        <v>2300</v>
      </c>
      <c r="I986" s="1" t="n">
        <v>101</v>
      </c>
      <c r="J986" s="1" t="n">
        <v>80</v>
      </c>
      <c r="K986" s="1" t="s">
        <v>1093</v>
      </c>
      <c r="L986" s="1" t="s">
        <v>1094</v>
      </c>
      <c r="M986" s="1" t="n">
        <v>2014</v>
      </c>
      <c r="N986" s="1" t="n">
        <v>49.5839464817233</v>
      </c>
      <c r="O986" s="1" t="n">
        <v>-113.842567653915</v>
      </c>
      <c r="Q986" s="1" t="s">
        <v>1095</v>
      </c>
      <c r="R986" s="1" t="s">
        <v>24</v>
      </c>
    </row>
    <row r="987" customFormat="false" ht="15" hidden="false" customHeight="false" outlineLevel="0" collapsed="false">
      <c r="A987" s="1" t="s">
        <v>18</v>
      </c>
      <c r="B987" s="1" t="s">
        <v>18</v>
      </c>
      <c r="C987" s="1" t="s">
        <v>1088</v>
      </c>
      <c r="D987" s="1" t="n">
        <v>49.6</v>
      </c>
      <c r="E987" s="1" t="s">
        <v>1101</v>
      </c>
      <c r="F987" s="1" t="n">
        <v>9</v>
      </c>
      <c r="G987" s="1" t="str">
        <f aca="false">F987&amp;"/"&amp;22</f>
        <v>9/22</v>
      </c>
      <c r="H987" s="1" t="n">
        <v>2300</v>
      </c>
      <c r="I987" s="1" t="n">
        <v>101</v>
      </c>
      <c r="J987" s="1" t="n">
        <v>80</v>
      </c>
      <c r="K987" s="1" t="s">
        <v>1093</v>
      </c>
      <c r="L987" s="1" t="s">
        <v>1094</v>
      </c>
      <c r="M987" s="1" t="n">
        <v>2014</v>
      </c>
      <c r="N987" s="1" t="n">
        <v>49.5865578219687</v>
      </c>
      <c r="O987" s="1" t="n">
        <v>-113.833749734968</v>
      </c>
      <c r="Q987" s="1" t="s">
        <v>1095</v>
      </c>
      <c r="R987" s="1" t="s">
        <v>24</v>
      </c>
    </row>
    <row r="988" customFormat="false" ht="15" hidden="false" customHeight="false" outlineLevel="0" collapsed="false">
      <c r="A988" s="1" t="s">
        <v>18</v>
      </c>
      <c r="B988" s="1" t="s">
        <v>18</v>
      </c>
      <c r="C988" s="1" t="s">
        <v>1088</v>
      </c>
      <c r="D988" s="1" t="n">
        <v>49.6</v>
      </c>
      <c r="E988" s="1" t="s">
        <v>1102</v>
      </c>
      <c r="F988" s="1" t="n">
        <v>10</v>
      </c>
      <c r="G988" s="1" t="str">
        <f aca="false">F988&amp;"/"&amp;22</f>
        <v>10/22</v>
      </c>
      <c r="H988" s="1" t="n">
        <v>2300</v>
      </c>
      <c r="I988" s="1" t="n">
        <v>101</v>
      </c>
      <c r="J988" s="1" t="n">
        <v>80</v>
      </c>
      <c r="K988" s="1" t="s">
        <v>1093</v>
      </c>
      <c r="L988" s="1" t="s">
        <v>1094</v>
      </c>
      <c r="M988" s="1" t="n">
        <v>2014</v>
      </c>
      <c r="N988" s="1" t="n">
        <v>49.5838123996492</v>
      </c>
      <c r="O988" s="1" t="n">
        <v>-113.835004155828</v>
      </c>
      <c r="Q988" s="1" t="s">
        <v>1095</v>
      </c>
      <c r="R988" s="1" t="s">
        <v>24</v>
      </c>
    </row>
    <row r="989" customFormat="false" ht="15" hidden="false" customHeight="false" outlineLevel="0" collapsed="false">
      <c r="A989" s="1" t="s">
        <v>18</v>
      </c>
      <c r="B989" s="1" t="s">
        <v>18</v>
      </c>
      <c r="C989" s="1" t="s">
        <v>1088</v>
      </c>
      <c r="D989" s="1" t="n">
        <v>49.6</v>
      </c>
      <c r="E989" s="1" t="s">
        <v>1103</v>
      </c>
      <c r="F989" s="1" t="n">
        <v>11</v>
      </c>
      <c r="G989" s="1" t="str">
        <f aca="false">F989&amp;"/"&amp;22</f>
        <v>11/22</v>
      </c>
      <c r="H989" s="1" t="n">
        <v>2300</v>
      </c>
      <c r="I989" s="1" t="n">
        <v>101</v>
      </c>
      <c r="J989" s="1" t="n">
        <v>80</v>
      </c>
      <c r="K989" s="1" t="s">
        <v>1093</v>
      </c>
      <c r="L989" s="1" t="s">
        <v>1094</v>
      </c>
      <c r="M989" s="1" t="n">
        <v>2014</v>
      </c>
      <c r="N989" s="1" t="n">
        <v>49.5794481842101</v>
      </c>
      <c r="O989" s="1" t="n">
        <v>-113.866776619219</v>
      </c>
      <c r="Q989" s="1" t="s">
        <v>1095</v>
      </c>
      <c r="R989" s="1" t="s">
        <v>24</v>
      </c>
    </row>
    <row r="990" customFormat="false" ht="15" hidden="false" customHeight="false" outlineLevel="0" collapsed="false">
      <c r="A990" s="1" t="s">
        <v>18</v>
      </c>
      <c r="B990" s="1" t="s">
        <v>18</v>
      </c>
      <c r="C990" s="1" t="s">
        <v>1088</v>
      </c>
      <c r="D990" s="1" t="n">
        <v>49.6</v>
      </c>
      <c r="E990" s="1" t="s">
        <v>1104</v>
      </c>
      <c r="F990" s="1" t="n">
        <v>12</v>
      </c>
      <c r="G990" s="1" t="str">
        <f aca="false">F990&amp;"/"&amp;22</f>
        <v>12/22</v>
      </c>
      <c r="H990" s="1" t="n">
        <v>2300</v>
      </c>
      <c r="I990" s="1" t="n">
        <v>101</v>
      </c>
      <c r="J990" s="1" t="n">
        <v>80</v>
      </c>
      <c r="K990" s="1" t="s">
        <v>1093</v>
      </c>
      <c r="L990" s="1" t="s">
        <v>1094</v>
      </c>
      <c r="M990" s="1" t="n">
        <v>2014</v>
      </c>
      <c r="N990" s="1" t="n">
        <v>49.577239607867</v>
      </c>
      <c r="O990" s="1" t="n">
        <v>-113.870075078604</v>
      </c>
      <c r="Q990" s="1" t="s">
        <v>1095</v>
      </c>
      <c r="R990" s="1" t="s">
        <v>24</v>
      </c>
    </row>
    <row r="991" customFormat="false" ht="15" hidden="false" customHeight="false" outlineLevel="0" collapsed="false">
      <c r="A991" s="1" t="s">
        <v>18</v>
      </c>
      <c r="B991" s="1" t="s">
        <v>18</v>
      </c>
      <c r="C991" s="1" t="s">
        <v>1088</v>
      </c>
      <c r="D991" s="1" t="n">
        <v>49.6</v>
      </c>
      <c r="E991" s="1" t="s">
        <v>1105</v>
      </c>
      <c r="F991" s="1" t="n">
        <v>13</v>
      </c>
      <c r="G991" s="1" t="str">
        <f aca="false">F991&amp;"/"&amp;22</f>
        <v>13/22</v>
      </c>
      <c r="H991" s="1" t="n">
        <v>2300</v>
      </c>
      <c r="I991" s="1" t="n">
        <v>101</v>
      </c>
      <c r="J991" s="1" t="n">
        <v>80</v>
      </c>
      <c r="K991" s="1" t="s">
        <v>1093</v>
      </c>
      <c r="L991" s="1" t="s">
        <v>1094</v>
      </c>
      <c r="M991" s="1" t="n">
        <v>2014</v>
      </c>
      <c r="N991" s="1" t="n">
        <v>49.5749461532634</v>
      </c>
      <c r="O991" s="1" t="n">
        <v>-113.872600277776</v>
      </c>
      <c r="Q991" s="1" t="s">
        <v>1095</v>
      </c>
      <c r="R991" s="1" t="s">
        <v>24</v>
      </c>
    </row>
    <row r="992" customFormat="false" ht="15" hidden="false" customHeight="false" outlineLevel="0" collapsed="false">
      <c r="A992" s="1" t="s">
        <v>18</v>
      </c>
      <c r="B992" s="1" t="s">
        <v>18</v>
      </c>
      <c r="C992" s="1" t="s">
        <v>1088</v>
      </c>
      <c r="D992" s="1" t="n">
        <v>49.6</v>
      </c>
      <c r="E992" s="1" t="s">
        <v>1106</v>
      </c>
      <c r="F992" s="1" t="n">
        <v>14</v>
      </c>
      <c r="G992" s="1" t="str">
        <f aca="false">F992&amp;"/"&amp;22</f>
        <v>14/22</v>
      </c>
      <c r="H992" s="1" t="n">
        <v>2300</v>
      </c>
      <c r="I992" s="1" t="n">
        <v>101</v>
      </c>
      <c r="J992" s="1" t="n">
        <v>80</v>
      </c>
      <c r="K992" s="1" t="s">
        <v>1093</v>
      </c>
      <c r="L992" s="1" t="s">
        <v>1094</v>
      </c>
      <c r="M992" s="1" t="n">
        <v>2014</v>
      </c>
      <c r="N992" s="1" t="n">
        <v>49.5726110343492</v>
      </c>
      <c r="O992" s="1" t="n">
        <v>-113.871628977002</v>
      </c>
      <c r="Q992" s="1" t="s">
        <v>1095</v>
      </c>
      <c r="R992" s="1" t="s">
        <v>24</v>
      </c>
    </row>
    <row r="993" customFormat="false" ht="15" hidden="false" customHeight="false" outlineLevel="0" collapsed="false">
      <c r="A993" s="1" t="s">
        <v>18</v>
      </c>
      <c r="B993" s="1" t="s">
        <v>18</v>
      </c>
      <c r="C993" s="1" t="s">
        <v>1088</v>
      </c>
      <c r="D993" s="1" t="n">
        <v>49.6</v>
      </c>
      <c r="E993" s="1" t="s">
        <v>1107</v>
      </c>
      <c r="F993" s="1" t="n">
        <v>15</v>
      </c>
      <c r="G993" s="1" t="str">
        <f aca="false">F993&amp;"/"&amp;22</f>
        <v>15/22</v>
      </c>
      <c r="H993" s="1" t="n">
        <v>2300</v>
      </c>
      <c r="I993" s="1" t="n">
        <v>101</v>
      </c>
      <c r="J993" s="1" t="n">
        <v>80</v>
      </c>
      <c r="K993" s="1" t="s">
        <v>1093</v>
      </c>
      <c r="L993" s="1" t="s">
        <v>1094</v>
      </c>
      <c r="M993" s="1" t="n">
        <v>2014</v>
      </c>
      <c r="N993" s="1" t="n">
        <v>49.568403191667</v>
      </c>
      <c r="O993" s="1" t="n">
        <v>-113.860995972571</v>
      </c>
      <c r="Q993" s="1" t="s">
        <v>1095</v>
      </c>
      <c r="R993" s="1" t="s">
        <v>24</v>
      </c>
    </row>
    <row r="994" customFormat="false" ht="15" hidden="false" customHeight="false" outlineLevel="0" collapsed="false">
      <c r="A994" s="1" t="s">
        <v>18</v>
      </c>
      <c r="B994" s="1" t="s">
        <v>18</v>
      </c>
      <c r="C994" s="1" t="s">
        <v>1088</v>
      </c>
      <c r="D994" s="1" t="n">
        <v>49.6</v>
      </c>
      <c r="E994" s="1" t="s">
        <v>1108</v>
      </c>
      <c r="F994" s="1" t="n">
        <v>16</v>
      </c>
      <c r="G994" s="1" t="str">
        <f aca="false">F994&amp;"/"&amp;22</f>
        <v>16/22</v>
      </c>
      <c r="H994" s="1" t="n">
        <v>2300</v>
      </c>
      <c r="I994" s="1" t="n">
        <v>101</v>
      </c>
      <c r="J994" s="1" t="n">
        <v>80</v>
      </c>
      <c r="K994" s="1" t="s">
        <v>1093</v>
      </c>
      <c r="L994" s="1" t="s">
        <v>1094</v>
      </c>
      <c r="M994" s="1" t="n">
        <v>2014</v>
      </c>
      <c r="N994" s="1" t="n">
        <v>49.5661975281031</v>
      </c>
      <c r="O994" s="1" t="n">
        <v>-113.860533875958</v>
      </c>
      <c r="Q994" s="1" t="s">
        <v>1095</v>
      </c>
      <c r="R994" s="1" t="s">
        <v>24</v>
      </c>
    </row>
    <row r="995" customFormat="false" ht="15" hidden="false" customHeight="false" outlineLevel="0" collapsed="false">
      <c r="A995" s="1" t="s">
        <v>18</v>
      </c>
      <c r="B995" s="1" t="s">
        <v>18</v>
      </c>
      <c r="C995" s="1" t="s">
        <v>1088</v>
      </c>
      <c r="D995" s="1" t="n">
        <v>49.6</v>
      </c>
      <c r="E995" s="1" t="s">
        <v>1109</v>
      </c>
      <c r="F995" s="1" t="n">
        <v>17</v>
      </c>
      <c r="G995" s="1" t="str">
        <f aca="false">F995&amp;"/"&amp;22</f>
        <v>17/22</v>
      </c>
      <c r="H995" s="1" t="n">
        <v>2300</v>
      </c>
      <c r="I995" s="1" t="n">
        <v>101</v>
      </c>
      <c r="J995" s="1" t="n">
        <v>80</v>
      </c>
      <c r="K995" s="1" t="s">
        <v>1093</v>
      </c>
      <c r="L995" s="1" t="s">
        <v>1094</v>
      </c>
      <c r="M995" s="1" t="n">
        <v>2014</v>
      </c>
      <c r="N995" s="1" t="n">
        <v>49.5643737195584</v>
      </c>
      <c r="O995" s="1" t="n">
        <v>-113.858533289951</v>
      </c>
      <c r="Q995" s="1" t="s">
        <v>1095</v>
      </c>
      <c r="R995" s="1" t="s">
        <v>24</v>
      </c>
    </row>
    <row r="996" customFormat="false" ht="15" hidden="false" customHeight="false" outlineLevel="0" collapsed="false">
      <c r="A996" s="1" t="s">
        <v>18</v>
      </c>
      <c r="B996" s="1" t="s">
        <v>18</v>
      </c>
      <c r="C996" s="1" t="s">
        <v>1088</v>
      </c>
      <c r="D996" s="1" t="n">
        <v>49.6</v>
      </c>
      <c r="E996" s="1" t="s">
        <v>1110</v>
      </c>
      <c r="F996" s="1" t="n">
        <v>18</v>
      </c>
      <c r="G996" s="1" t="str">
        <f aca="false">F996&amp;"/"&amp;22</f>
        <v>18/22</v>
      </c>
      <c r="H996" s="1" t="n">
        <v>2300</v>
      </c>
      <c r="I996" s="1" t="n">
        <v>101</v>
      </c>
      <c r="J996" s="1" t="n">
        <v>80</v>
      </c>
      <c r="K996" s="1" t="s">
        <v>1093</v>
      </c>
      <c r="L996" s="1" t="s">
        <v>1094</v>
      </c>
      <c r="M996" s="1" t="n">
        <v>2014</v>
      </c>
      <c r="N996" s="1" t="n">
        <v>49.5629175286317</v>
      </c>
      <c r="O996" s="1" t="n">
        <v>-113.85263768922</v>
      </c>
      <c r="Q996" s="1" t="s">
        <v>1095</v>
      </c>
      <c r="R996" s="1" t="s">
        <v>24</v>
      </c>
    </row>
    <row r="997" customFormat="false" ht="15" hidden="false" customHeight="false" outlineLevel="0" collapsed="false">
      <c r="A997" s="1" t="s">
        <v>18</v>
      </c>
      <c r="B997" s="1" t="s">
        <v>18</v>
      </c>
      <c r="C997" s="1" t="s">
        <v>1088</v>
      </c>
      <c r="D997" s="1" t="n">
        <v>49.6</v>
      </c>
      <c r="E997" s="1" t="s">
        <v>1111</v>
      </c>
      <c r="F997" s="1" t="n">
        <v>19</v>
      </c>
      <c r="G997" s="1" t="str">
        <f aca="false">F997&amp;"/"&amp;22</f>
        <v>19/22</v>
      </c>
      <c r="H997" s="1" t="n">
        <v>2300</v>
      </c>
      <c r="I997" s="1" t="n">
        <v>101</v>
      </c>
      <c r="J997" s="1" t="n">
        <v>80</v>
      </c>
      <c r="K997" s="1" t="s">
        <v>1093</v>
      </c>
      <c r="L997" s="1" t="s">
        <v>1094</v>
      </c>
      <c r="M997" s="1" t="n">
        <v>2014</v>
      </c>
      <c r="N997" s="1" t="n">
        <v>49.5662640137727</v>
      </c>
      <c r="O997" s="1" t="n">
        <v>-113.851214899303</v>
      </c>
      <c r="Q997" s="1" t="s">
        <v>1095</v>
      </c>
      <c r="R997" s="1" t="s">
        <v>24</v>
      </c>
    </row>
    <row r="998" customFormat="false" ht="15" hidden="false" customHeight="false" outlineLevel="0" collapsed="false">
      <c r="A998" s="1" t="s">
        <v>18</v>
      </c>
      <c r="B998" s="1" t="s">
        <v>18</v>
      </c>
      <c r="C998" s="1" t="s">
        <v>1088</v>
      </c>
      <c r="D998" s="1" t="n">
        <v>49.6</v>
      </c>
      <c r="E998" s="1" t="s">
        <v>1112</v>
      </c>
      <c r="F998" s="1" t="n">
        <v>20</v>
      </c>
      <c r="G998" s="1" t="str">
        <f aca="false">F998&amp;"/"&amp;22</f>
        <v>20/22</v>
      </c>
      <c r="H998" s="1" t="n">
        <v>2300</v>
      </c>
      <c r="I998" s="1" t="n">
        <v>101</v>
      </c>
      <c r="J998" s="1" t="n">
        <v>80</v>
      </c>
      <c r="K998" s="1" t="s">
        <v>1093</v>
      </c>
      <c r="L998" s="1" t="s">
        <v>1094</v>
      </c>
      <c r="M998" s="1" t="n">
        <v>2014</v>
      </c>
      <c r="N998" s="1" t="n">
        <v>49.5684914865727</v>
      </c>
      <c r="O998" s="1" t="n">
        <v>-113.850708031699</v>
      </c>
      <c r="Q998" s="1" t="s">
        <v>1095</v>
      </c>
      <c r="R998" s="1" t="s">
        <v>24</v>
      </c>
    </row>
    <row r="999" customFormat="false" ht="15" hidden="false" customHeight="false" outlineLevel="0" collapsed="false">
      <c r="A999" s="1" t="s">
        <v>18</v>
      </c>
      <c r="B999" s="1" t="s">
        <v>18</v>
      </c>
      <c r="C999" s="1" t="s">
        <v>1088</v>
      </c>
      <c r="D999" s="1" t="n">
        <v>49.6</v>
      </c>
      <c r="E999" s="1" t="s">
        <v>1113</v>
      </c>
      <c r="F999" s="1" t="n">
        <v>21</v>
      </c>
      <c r="G999" s="1" t="str">
        <f aca="false">F999&amp;"/"&amp;22</f>
        <v>21/22</v>
      </c>
      <c r="H999" s="1" t="n">
        <v>2300</v>
      </c>
      <c r="I999" s="1" t="n">
        <v>101</v>
      </c>
      <c r="J999" s="1" t="n">
        <v>80</v>
      </c>
      <c r="K999" s="1" t="s">
        <v>1093</v>
      </c>
      <c r="L999" s="1" t="s">
        <v>1094</v>
      </c>
      <c r="M999" s="1" t="n">
        <v>2014</v>
      </c>
      <c r="N999" s="1" t="n">
        <v>49.5706914838833</v>
      </c>
      <c r="O999" s="1" t="n">
        <v>-113.851756284252</v>
      </c>
      <c r="Q999" s="1" t="s">
        <v>1095</v>
      </c>
      <c r="R999" s="1" t="s">
        <v>24</v>
      </c>
    </row>
    <row r="1000" customFormat="false" ht="15" hidden="false" customHeight="false" outlineLevel="0" collapsed="false">
      <c r="A1000" s="1" t="s">
        <v>18</v>
      </c>
      <c r="B1000" s="1" t="s">
        <v>18</v>
      </c>
      <c r="C1000" s="1" t="s">
        <v>1088</v>
      </c>
      <c r="D1000" s="1" t="n">
        <v>49.6</v>
      </c>
      <c r="E1000" s="1" t="s">
        <v>1114</v>
      </c>
      <c r="F1000" s="1" t="n">
        <v>22</v>
      </c>
      <c r="G1000" s="1" t="str">
        <f aca="false">F1000&amp;"/"&amp;22</f>
        <v>22/22</v>
      </c>
      <c r="H1000" s="1" t="n">
        <v>2300</v>
      </c>
      <c r="I1000" s="1" t="n">
        <v>101</v>
      </c>
      <c r="J1000" s="1" t="n">
        <v>80</v>
      </c>
      <c r="K1000" s="1" t="s">
        <v>1093</v>
      </c>
      <c r="L1000" s="1" t="s">
        <v>1094</v>
      </c>
      <c r="M1000" s="1" t="n">
        <v>2014</v>
      </c>
      <c r="N1000" s="1" t="n">
        <v>49.5734248792718</v>
      </c>
      <c r="O1000" s="1" t="n">
        <v>-113.851810636291</v>
      </c>
      <c r="Q1000" s="1" t="s">
        <v>1095</v>
      </c>
      <c r="R1000" s="1" t="s">
        <v>24</v>
      </c>
    </row>
    <row r="1001" customFormat="false" ht="15" hidden="false" customHeight="false" outlineLevel="0" collapsed="false">
      <c r="A1001" s="1" t="s">
        <v>18</v>
      </c>
      <c r="B1001" s="1" t="s">
        <v>18</v>
      </c>
      <c r="C1001" s="1" t="s">
        <v>1115</v>
      </c>
      <c r="D1001" s="1" t="n">
        <v>0.9</v>
      </c>
      <c r="E1001" s="1" t="s">
        <v>1116</v>
      </c>
      <c r="F1001" s="1" t="n">
        <v>1</v>
      </c>
      <c r="G1001" s="1" t="str">
        <f aca="false">F1001&amp;"/"&amp;2</f>
        <v>1/2</v>
      </c>
      <c r="H1001" s="1" t="n">
        <v>150</v>
      </c>
      <c r="I1001" s="1" t="n">
        <v>23.8</v>
      </c>
      <c r="J1001" s="1" t="n">
        <v>30</v>
      </c>
      <c r="K1001" s="1" t="s">
        <v>1117</v>
      </c>
      <c r="L1001" s="1" t="s">
        <v>1118</v>
      </c>
      <c r="M1001" s="1" t="n">
        <v>1993</v>
      </c>
      <c r="N1001" s="1" t="n">
        <v>49.525354</v>
      </c>
      <c r="O1001" s="1" t="n">
        <v>-114.054796</v>
      </c>
      <c r="Q1001" s="1" t="s">
        <v>1119</v>
      </c>
      <c r="R1001" s="1" t="s">
        <v>24</v>
      </c>
    </row>
    <row r="1002" customFormat="false" ht="15" hidden="false" customHeight="false" outlineLevel="0" collapsed="false">
      <c r="A1002" s="1" t="s">
        <v>18</v>
      </c>
      <c r="B1002" s="1" t="s">
        <v>18</v>
      </c>
      <c r="C1002" s="1" t="s">
        <v>1115</v>
      </c>
      <c r="D1002" s="1" t="n">
        <v>0.9</v>
      </c>
      <c r="E1002" s="1" t="s">
        <v>1120</v>
      </c>
      <c r="F1002" s="1" t="n">
        <v>2</v>
      </c>
      <c r="G1002" s="1" t="str">
        <f aca="false">F1002&amp;"/"&amp;2</f>
        <v>2/2</v>
      </c>
      <c r="H1002" s="1" t="n">
        <v>750</v>
      </c>
      <c r="I1002" s="1" t="n">
        <v>51.5</v>
      </c>
      <c r="J1002" s="1" t="n">
        <v>75</v>
      </c>
      <c r="K1002" s="1" t="s">
        <v>1121</v>
      </c>
      <c r="L1002" s="1" t="s">
        <v>1122</v>
      </c>
      <c r="M1002" s="1" t="n">
        <v>2004</v>
      </c>
      <c r="N1002" s="1" t="n">
        <v>49.531345</v>
      </c>
      <c r="O1002" s="1" t="n">
        <v>-113.910888</v>
      </c>
      <c r="Q1002" s="1" t="s">
        <v>1119</v>
      </c>
      <c r="R1002" s="1" t="s">
        <v>24</v>
      </c>
    </row>
    <row r="1003" customFormat="false" ht="15" hidden="false" customHeight="false" outlineLevel="0" collapsed="false">
      <c r="A1003" s="1" t="s">
        <v>18</v>
      </c>
      <c r="B1003" s="1" t="s">
        <v>18</v>
      </c>
      <c r="C1003" s="1" t="s">
        <v>1123</v>
      </c>
      <c r="D1003" s="1" t="n">
        <v>190</v>
      </c>
      <c r="E1003" s="1" t="s">
        <v>1124</v>
      </c>
      <c r="F1003" s="1" t="n">
        <v>1</v>
      </c>
      <c r="G1003" s="1" t="str">
        <f aca="false">F1003&amp;"/"&amp;38</f>
        <v>1/38</v>
      </c>
      <c r="H1003" s="1" t="n">
        <v>5000</v>
      </c>
      <c r="I1003" s="1" t="n">
        <v>145</v>
      </c>
      <c r="J1003" s="1" t="n">
        <v>95.5</v>
      </c>
      <c r="K1003" s="1" t="s">
        <v>249</v>
      </c>
      <c r="L1003" s="1" t="s">
        <v>250</v>
      </c>
      <c r="M1003" s="1" t="n">
        <v>2024</v>
      </c>
      <c r="N1003" s="1" t="n">
        <v>52.1533758</v>
      </c>
      <c r="O1003" s="1" t="n">
        <v>-112.2164445</v>
      </c>
      <c r="Q1003" s="1" t="s">
        <v>1125</v>
      </c>
      <c r="R1003" s="1" t="s">
        <v>751</v>
      </c>
    </row>
    <row r="1004" customFormat="false" ht="15" hidden="false" customHeight="false" outlineLevel="0" collapsed="false">
      <c r="A1004" s="1" t="s">
        <v>18</v>
      </c>
      <c r="B1004" s="1" t="s">
        <v>18</v>
      </c>
      <c r="C1004" s="1" t="s">
        <v>1123</v>
      </c>
      <c r="D1004" s="1" t="n">
        <v>190</v>
      </c>
      <c r="E1004" s="1" t="s">
        <v>1126</v>
      </c>
      <c r="F1004" s="1" t="n">
        <v>2</v>
      </c>
      <c r="G1004" s="1" t="str">
        <f aca="false">F1004&amp;"/"&amp;38</f>
        <v>2/38</v>
      </c>
      <c r="H1004" s="1" t="n">
        <v>5000</v>
      </c>
      <c r="I1004" s="1" t="n">
        <v>145</v>
      </c>
      <c r="J1004" s="1" t="n">
        <v>95.5</v>
      </c>
      <c r="K1004" s="1" t="s">
        <v>249</v>
      </c>
      <c r="L1004" s="1" t="s">
        <v>250</v>
      </c>
      <c r="M1004" s="1" t="n">
        <v>2024</v>
      </c>
      <c r="N1004" s="1" t="n">
        <v>52.1607353</v>
      </c>
      <c r="O1004" s="1" t="n">
        <v>-112.2138916</v>
      </c>
      <c r="Q1004" s="1" t="s">
        <v>1125</v>
      </c>
      <c r="R1004" s="1" t="s">
        <v>751</v>
      </c>
    </row>
    <row r="1005" customFormat="false" ht="15" hidden="false" customHeight="false" outlineLevel="0" collapsed="false">
      <c r="A1005" s="1" t="s">
        <v>18</v>
      </c>
      <c r="B1005" s="1" t="s">
        <v>18</v>
      </c>
      <c r="C1005" s="1" t="s">
        <v>1123</v>
      </c>
      <c r="D1005" s="1" t="n">
        <v>190</v>
      </c>
      <c r="E1005" s="1" t="s">
        <v>1127</v>
      </c>
      <c r="F1005" s="1" t="n">
        <v>3</v>
      </c>
      <c r="G1005" s="1" t="str">
        <f aca="false">F1005&amp;"/"&amp;38</f>
        <v>3/38</v>
      </c>
      <c r="H1005" s="1" t="n">
        <v>5000</v>
      </c>
      <c r="I1005" s="1" t="n">
        <v>145</v>
      </c>
      <c r="J1005" s="1" t="n">
        <v>95.5</v>
      </c>
      <c r="K1005" s="1" t="s">
        <v>249</v>
      </c>
      <c r="L1005" s="1" t="s">
        <v>250</v>
      </c>
      <c r="M1005" s="1" t="n">
        <v>2024</v>
      </c>
      <c r="N1005" s="1" t="n">
        <v>52.1687868</v>
      </c>
      <c r="O1005" s="1" t="n">
        <v>-112.2025425</v>
      </c>
      <c r="Q1005" s="1" t="s">
        <v>1125</v>
      </c>
      <c r="R1005" s="1" t="s">
        <v>751</v>
      </c>
    </row>
    <row r="1006" customFormat="false" ht="15" hidden="false" customHeight="false" outlineLevel="0" collapsed="false">
      <c r="A1006" s="1" t="s">
        <v>18</v>
      </c>
      <c r="B1006" s="1" t="s">
        <v>18</v>
      </c>
      <c r="C1006" s="1" t="s">
        <v>1123</v>
      </c>
      <c r="D1006" s="1" t="n">
        <v>190</v>
      </c>
      <c r="E1006" s="1" t="s">
        <v>1128</v>
      </c>
      <c r="F1006" s="1" t="n">
        <v>4</v>
      </c>
      <c r="G1006" s="1" t="str">
        <f aca="false">F1006&amp;"/"&amp;38</f>
        <v>4/38</v>
      </c>
      <c r="H1006" s="1" t="n">
        <v>5000</v>
      </c>
      <c r="I1006" s="1" t="n">
        <v>145</v>
      </c>
      <c r="J1006" s="1" t="n">
        <v>95.5</v>
      </c>
      <c r="K1006" s="1" t="s">
        <v>249</v>
      </c>
      <c r="L1006" s="1" t="s">
        <v>250</v>
      </c>
      <c r="M1006" s="1" t="n">
        <v>2024</v>
      </c>
      <c r="N1006" s="1" t="n">
        <v>52.1706177</v>
      </c>
      <c r="O1006" s="1" t="n">
        <v>-112.1976469</v>
      </c>
      <c r="Q1006" s="1" t="s">
        <v>1125</v>
      </c>
      <c r="R1006" s="1" t="s">
        <v>751</v>
      </c>
    </row>
    <row r="1007" customFormat="false" ht="15" hidden="false" customHeight="false" outlineLevel="0" collapsed="false">
      <c r="A1007" s="1" t="s">
        <v>18</v>
      </c>
      <c r="B1007" s="1" t="s">
        <v>18</v>
      </c>
      <c r="C1007" s="1" t="s">
        <v>1123</v>
      </c>
      <c r="D1007" s="1" t="n">
        <v>190</v>
      </c>
      <c r="E1007" s="1" t="s">
        <v>1129</v>
      </c>
      <c r="F1007" s="1" t="n">
        <v>5</v>
      </c>
      <c r="G1007" s="1" t="str">
        <f aca="false">F1007&amp;"/"&amp;38</f>
        <v>5/38</v>
      </c>
      <c r="H1007" s="1" t="n">
        <v>5000</v>
      </c>
      <c r="I1007" s="1" t="n">
        <v>145</v>
      </c>
      <c r="J1007" s="1" t="n">
        <v>95.5</v>
      </c>
      <c r="K1007" s="1" t="s">
        <v>249</v>
      </c>
      <c r="L1007" s="1" t="s">
        <v>250</v>
      </c>
      <c r="M1007" s="1" t="n">
        <v>2024</v>
      </c>
      <c r="N1007" s="1" t="n">
        <v>52.1766134</v>
      </c>
      <c r="O1007" s="1" t="n">
        <v>-112.1207866</v>
      </c>
      <c r="Q1007" s="1" t="s">
        <v>1125</v>
      </c>
      <c r="R1007" s="1" t="s">
        <v>751</v>
      </c>
    </row>
    <row r="1008" customFormat="false" ht="15" hidden="false" customHeight="false" outlineLevel="0" collapsed="false">
      <c r="A1008" s="1" t="s">
        <v>18</v>
      </c>
      <c r="B1008" s="1" t="s">
        <v>18</v>
      </c>
      <c r="C1008" s="1" t="s">
        <v>1123</v>
      </c>
      <c r="D1008" s="1" t="n">
        <v>190</v>
      </c>
      <c r="E1008" s="1" t="s">
        <v>1130</v>
      </c>
      <c r="F1008" s="1" t="n">
        <v>6</v>
      </c>
      <c r="G1008" s="1" t="str">
        <f aca="false">F1008&amp;"/"&amp;38</f>
        <v>6/38</v>
      </c>
      <c r="H1008" s="1" t="n">
        <v>5000</v>
      </c>
      <c r="I1008" s="1" t="n">
        <v>145</v>
      </c>
      <c r="J1008" s="1" t="n">
        <v>95.5</v>
      </c>
      <c r="K1008" s="1" t="s">
        <v>249</v>
      </c>
      <c r="L1008" s="1" t="s">
        <v>250</v>
      </c>
      <c r="M1008" s="1" t="n">
        <v>2024</v>
      </c>
      <c r="N1008" s="1" t="n">
        <v>52.1801037</v>
      </c>
      <c r="O1008" s="1" t="n">
        <v>-112.1135568</v>
      </c>
      <c r="Q1008" s="1" t="s">
        <v>1125</v>
      </c>
      <c r="R1008" s="1" t="s">
        <v>751</v>
      </c>
    </row>
    <row r="1009" customFormat="false" ht="15" hidden="false" customHeight="false" outlineLevel="0" collapsed="false">
      <c r="A1009" s="1" t="s">
        <v>18</v>
      </c>
      <c r="B1009" s="1" t="s">
        <v>18</v>
      </c>
      <c r="C1009" s="1" t="s">
        <v>1123</v>
      </c>
      <c r="D1009" s="1" t="n">
        <v>190</v>
      </c>
      <c r="E1009" s="1" t="s">
        <v>1131</v>
      </c>
      <c r="F1009" s="1" t="n">
        <v>7</v>
      </c>
      <c r="G1009" s="1" t="str">
        <f aca="false">F1009&amp;"/"&amp;38</f>
        <v>7/38</v>
      </c>
      <c r="H1009" s="1" t="n">
        <v>5000</v>
      </c>
      <c r="I1009" s="1" t="n">
        <v>145</v>
      </c>
      <c r="J1009" s="1" t="n">
        <v>95.5</v>
      </c>
      <c r="K1009" s="1" t="s">
        <v>249</v>
      </c>
      <c r="L1009" s="1" t="s">
        <v>250</v>
      </c>
      <c r="M1009" s="1" t="n">
        <v>2024</v>
      </c>
      <c r="N1009" s="1" t="n">
        <v>52.1886268</v>
      </c>
      <c r="O1009" s="1" t="n">
        <v>-112.1108144</v>
      </c>
      <c r="Q1009" s="1" t="s">
        <v>1125</v>
      </c>
      <c r="R1009" s="1" t="s">
        <v>751</v>
      </c>
    </row>
    <row r="1010" customFormat="false" ht="15" hidden="false" customHeight="false" outlineLevel="0" collapsed="false">
      <c r="A1010" s="1" t="s">
        <v>18</v>
      </c>
      <c r="B1010" s="1" t="s">
        <v>18</v>
      </c>
      <c r="C1010" s="1" t="s">
        <v>1123</v>
      </c>
      <c r="D1010" s="1" t="n">
        <v>190</v>
      </c>
      <c r="E1010" s="1" t="s">
        <v>1132</v>
      </c>
      <c r="F1010" s="1" t="n">
        <v>8</v>
      </c>
      <c r="G1010" s="1" t="str">
        <f aca="false">F1010&amp;"/"&amp;38</f>
        <v>8/38</v>
      </c>
      <c r="H1010" s="1" t="n">
        <v>5000</v>
      </c>
      <c r="I1010" s="1" t="n">
        <v>145</v>
      </c>
      <c r="J1010" s="1" t="n">
        <v>95.5</v>
      </c>
      <c r="K1010" s="1" t="s">
        <v>249</v>
      </c>
      <c r="L1010" s="1" t="s">
        <v>250</v>
      </c>
      <c r="M1010" s="1" t="n">
        <v>2024</v>
      </c>
      <c r="N1010" s="1" t="n">
        <v>52.1898265</v>
      </c>
      <c r="O1010" s="1" t="n">
        <v>-112.1018083</v>
      </c>
      <c r="Q1010" s="1" t="s">
        <v>1125</v>
      </c>
      <c r="R1010" s="1" t="s">
        <v>751</v>
      </c>
    </row>
    <row r="1011" customFormat="false" ht="15" hidden="false" customHeight="false" outlineLevel="0" collapsed="false">
      <c r="A1011" s="1" t="s">
        <v>18</v>
      </c>
      <c r="B1011" s="1" t="s">
        <v>18</v>
      </c>
      <c r="C1011" s="1" t="s">
        <v>1123</v>
      </c>
      <c r="D1011" s="1" t="n">
        <v>190</v>
      </c>
      <c r="E1011" s="1" t="s">
        <v>1133</v>
      </c>
      <c r="F1011" s="1" t="n">
        <v>9</v>
      </c>
      <c r="G1011" s="1" t="str">
        <f aca="false">F1011&amp;"/"&amp;38</f>
        <v>9/38</v>
      </c>
      <c r="H1011" s="1" t="n">
        <v>5000</v>
      </c>
      <c r="I1011" s="1" t="n">
        <v>145</v>
      </c>
      <c r="J1011" s="1" t="n">
        <v>95.5</v>
      </c>
      <c r="K1011" s="1" t="s">
        <v>249</v>
      </c>
      <c r="L1011" s="1" t="s">
        <v>250</v>
      </c>
      <c r="M1011" s="1" t="n">
        <v>2024</v>
      </c>
      <c r="N1011" s="1" t="n">
        <v>52.1952333</v>
      </c>
      <c r="O1011" s="1" t="n">
        <v>-112.0687756</v>
      </c>
      <c r="Q1011" s="1" t="s">
        <v>1125</v>
      </c>
      <c r="R1011" s="1" t="s">
        <v>751</v>
      </c>
    </row>
    <row r="1012" customFormat="false" ht="15" hidden="false" customHeight="false" outlineLevel="0" collapsed="false">
      <c r="A1012" s="1" t="s">
        <v>18</v>
      </c>
      <c r="B1012" s="1" t="s">
        <v>18</v>
      </c>
      <c r="C1012" s="1" t="s">
        <v>1123</v>
      </c>
      <c r="D1012" s="1" t="n">
        <v>190</v>
      </c>
      <c r="E1012" s="1" t="s">
        <v>1134</v>
      </c>
      <c r="F1012" s="1" t="n">
        <v>10</v>
      </c>
      <c r="G1012" s="1" t="str">
        <f aca="false">F1012&amp;"/"&amp;38</f>
        <v>10/38</v>
      </c>
      <c r="H1012" s="1" t="n">
        <v>5000</v>
      </c>
      <c r="I1012" s="1" t="n">
        <v>145</v>
      </c>
      <c r="J1012" s="1" t="n">
        <v>95.5</v>
      </c>
      <c r="K1012" s="1" t="s">
        <v>249</v>
      </c>
      <c r="L1012" s="1" t="s">
        <v>250</v>
      </c>
      <c r="M1012" s="1" t="n">
        <v>2024</v>
      </c>
      <c r="N1012" s="1" t="n">
        <v>52.1915093</v>
      </c>
      <c r="O1012" s="1" t="n">
        <v>-112.0728891</v>
      </c>
      <c r="Q1012" s="1" t="s">
        <v>1125</v>
      </c>
      <c r="R1012" s="1" t="s">
        <v>751</v>
      </c>
    </row>
    <row r="1013" customFormat="false" ht="15" hidden="false" customHeight="false" outlineLevel="0" collapsed="false">
      <c r="A1013" s="1" t="s">
        <v>18</v>
      </c>
      <c r="B1013" s="1" t="s">
        <v>18</v>
      </c>
      <c r="C1013" s="1" t="s">
        <v>1123</v>
      </c>
      <c r="D1013" s="1" t="n">
        <v>190</v>
      </c>
      <c r="E1013" s="1" t="s">
        <v>1135</v>
      </c>
      <c r="F1013" s="1" t="n">
        <v>11</v>
      </c>
      <c r="G1013" s="1" t="str">
        <f aca="false">F1013&amp;"/"&amp;38</f>
        <v>11/38</v>
      </c>
      <c r="H1013" s="1" t="n">
        <v>5000</v>
      </c>
      <c r="I1013" s="1" t="n">
        <v>145</v>
      </c>
      <c r="J1013" s="1" t="n">
        <v>95.5</v>
      </c>
      <c r="K1013" s="1" t="s">
        <v>249</v>
      </c>
      <c r="L1013" s="1" t="s">
        <v>250</v>
      </c>
      <c r="M1013" s="1" t="n">
        <v>2024</v>
      </c>
      <c r="N1013" s="1" t="n">
        <v>52.1831732</v>
      </c>
      <c r="O1013" s="1" t="n">
        <v>-112.0728267</v>
      </c>
      <c r="Q1013" s="1" t="s">
        <v>1125</v>
      </c>
      <c r="R1013" s="1" t="s">
        <v>751</v>
      </c>
    </row>
    <row r="1014" customFormat="false" ht="15" hidden="false" customHeight="false" outlineLevel="0" collapsed="false">
      <c r="A1014" s="1" t="s">
        <v>18</v>
      </c>
      <c r="B1014" s="1" t="s">
        <v>18</v>
      </c>
      <c r="C1014" s="1" t="s">
        <v>1123</v>
      </c>
      <c r="D1014" s="1" t="n">
        <v>190</v>
      </c>
      <c r="E1014" s="1" t="s">
        <v>1136</v>
      </c>
      <c r="F1014" s="1" t="n">
        <v>12</v>
      </c>
      <c r="G1014" s="1" t="str">
        <f aca="false">F1014&amp;"/"&amp;38</f>
        <v>12/38</v>
      </c>
      <c r="H1014" s="1" t="n">
        <v>5000</v>
      </c>
      <c r="I1014" s="1" t="n">
        <v>145</v>
      </c>
      <c r="J1014" s="1" t="n">
        <v>95.5</v>
      </c>
      <c r="K1014" s="1" t="s">
        <v>249</v>
      </c>
      <c r="L1014" s="1" t="s">
        <v>250</v>
      </c>
      <c r="M1014" s="1" t="n">
        <v>2024</v>
      </c>
      <c r="N1014" s="1" t="n">
        <v>52.1763018</v>
      </c>
      <c r="O1014" s="1" t="n">
        <v>-112.0729826</v>
      </c>
      <c r="Q1014" s="1" t="s">
        <v>1125</v>
      </c>
      <c r="R1014" s="1" t="s">
        <v>751</v>
      </c>
    </row>
    <row r="1015" customFormat="false" ht="15" hidden="false" customHeight="false" outlineLevel="0" collapsed="false">
      <c r="A1015" s="1" t="s">
        <v>18</v>
      </c>
      <c r="B1015" s="1" t="s">
        <v>18</v>
      </c>
      <c r="C1015" s="1" t="s">
        <v>1123</v>
      </c>
      <c r="D1015" s="1" t="n">
        <v>190</v>
      </c>
      <c r="E1015" s="1" t="s">
        <v>1137</v>
      </c>
      <c r="F1015" s="1" t="n">
        <v>13</v>
      </c>
      <c r="G1015" s="1" t="str">
        <f aca="false">F1015&amp;"/"&amp;38</f>
        <v>13/38</v>
      </c>
      <c r="H1015" s="1" t="n">
        <v>5000</v>
      </c>
      <c r="I1015" s="1" t="n">
        <v>145</v>
      </c>
      <c r="J1015" s="1" t="n">
        <v>95.5</v>
      </c>
      <c r="K1015" s="1" t="s">
        <v>249</v>
      </c>
      <c r="L1015" s="1" t="s">
        <v>250</v>
      </c>
      <c r="M1015" s="1" t="n">
        <v>2024</v>
      </c>
      <c r="N1015" s="1" t="n">
        <v>52.1736093</v>
      </c>
      <c r="O1015" s="1" t="n">
        <v>-112.0460602</v>
      </c>
      <c r="Q1015" s="1" t="s">
        <v>1125</v>
      </c>
      <c r="R1015" s="1" t="s">
        <v>751</v>
      </c>
    </row>
    <row r="1016" customFormat="false" ht="15" hidden="false" customHeight="false" outlineLevel="0" collapsed="false">
      <c r="A1016" s="1" t="s">
        <v>18</v>
      </c>
      <c r="B1016" s="1" t="s">
        <v>18</v>
      </c>
      <c r="C1016" s="1" t="s">
        <v>1123</v>
      </c>
      <c r="D1016" s="1" t="n">
        <v>190</v>
      </c>
      <c r="E1016" s="1" t="s">
        <v>1138</v>
      </c>
      <c r="F1016" s="1" t="n">
        <v>14</v>
      </c>
      <c r="G1016" s="1" t="str">
        <f aca="false">F1016&amp;"/"&amp;38</f>
        <v>14/38</v>
      </c>
      <c r="H1016" s="1" t="n">
        <v>5000</v>
      </c>
      <c r="I1016" s="1" t="n">
        <v>145</v>
      </c>
      <c r="J1016" s="1" t="n">
        <v>95.5</v>
      </c>
      <c r="K1016" s="1" t="s">
        <v>249</v>
      </c>
      <c r="L1016" s="1" t="s">
        <v>250</v>
      </c>
      <c r="M1016" s="1" t="n">
        <v>2024</v>
      </c>
      <c r="N1016" s="1" t="n">
        <v>52.1745766</v>
      </c>
      <c r="O1016" s="1" t="n">
        <v>-112.0385712</v>
      </c>
      <c r="Q1016" s="1" t="s">
        <v>1125</v>
      </c>
      <c r="R1016" s="1" t="s">
        <v>751</v>
      </c>
    </row>
    <row r="1017" customFormat="false" ht="15" hidden="false" customHeight="false" outlineLevel="0" collapsed="false">
      <c r="A1017" s="1" t="s">
        <v>18</v>
      </c>
      <c r="B1017" s="1" t="s">
        <v>18</v>
      </c>
      <c r="C1017" s="1" t="s">
        <v>1123</v>
      </c>
      <c r="D1017" s="1" t="n">
        <v>190</v>
      </c>
      <c r="E1017" s="1" t="s">
        <v>1139</v>
      </c>
      <c r="F1017" s="1" t="n">
        <v>15</v>
      </c>
      <c r="G1017" s="1" t="str">
        <f aca="false">F1017&amp;"/"&amp;38</f>
        <v>15/38</v>
      </c>
      <c r="H1017" s="1" t="n">
        <v>5000</v>
      </c>
      <c r="I1017" s="1" t="n">
        <v>145</v>
      </c>
      <c r="J1017" s="1" t="n">
        <v>95.5</v>
      </c>
      <c r="K1017" s="1" t="s">
        <v>249</v>
      </c>
      <c r="L1017" s="1" t="s">
        <v>250</v>
      </c>
      <c r="M1017" s="1" t="n">
        <v>2024</v>
      </c>
      <c r="N1017" s="1" t="n">
        <v>52.163712</v>
      </c>
      <c r="O1017" s="1" t="n">
        <v>-112.1032934</v>
      </c>
      <c r="Q1017" s="1" t="s">
        <v>1125</v>
      </c>
      <c r="R1017" s="1" t="s">
        <v>751</v>
      </c>
    </row>
    <row r="1018" customFormat="false" ht="15" hidden="false" customHeight="false" outlineLevel="0" collapsed="false">
      <c r="A1018" s="1" t="s">
        <v>18</v>
      </c>
      <c r="B1018" s="1" t="s">
        <v>18</v>
      </c>
      <c r="C1018" s="1" t="s">
        <v>1123</v>
      </c>
      <c r="D1018" s="1" t="n">
        <v>190</v>
      </c>
      <c r="E1018" s="1" t="s">
        <v>1140</v>
      </c>
      <c r="F1018" s="1" t="n">
        <v>16</v>
      </c>
      <c r="G1018" s="1" t="str">
        <f aca="false">F1018&amp;"/"&amp;38</f>
        <v>16/38</v>
      </c>
      <c r="H1018" s="1" t="n">
        <v>5000</v>
      </c>
      <c r="I1018" s="1" t="n">
        <v>145</v>
      </c>
      <c r="J1018" s="1" t="n">
        <v>95.5</v>
      </c>
      <c r="K1018" s="1" t="s">
        <v>249</v>
      </c>
      <c r="L1018" s="1" t="s">
        <v>250</v>
      </c>
      <c r="M1018" s="1" t="n">
        <v>2024</v>
      </c>
      <c r="N1018" s="1" t="n">
        <v>52.1552152</v>
      </c>
      <c r="O1018" s="1" t="n">
        <v>-112.0947236</v>
      </c>
      <c r="Q1018" s="1" t="s">
        <v>1125</v>
      </c>
      <c r="R1018" s="1" t="s">
        <v>751</v>
      </c>
    </row>
    <row r="1019" customFormat="false" ht="15" hidden="false" customHeight="false" outlineLevel="0" collapsed="false">
      <c r="A1019" s="1" t="s">
        <v>18</v>
      </c>
      <c r="B1019" s="1" t="s">
        <v>18</v>
      </c>
      <c r="C1019" s="1" t="s">
        <v>1123</v>
      </c>
      <c r="D1019" s="1" t="n">
        <v>190</v>
      </c>
      <c r="E1019" s="1" t="s">
        <v>1141</v>
      </c>
      <c r="F1019" s="1" t="n">
        <v>17</v>
      </c>
      <c r="G1019" s="1" t="str">
        <f aca="false">F1019&amp;"/"&amp;38</f>
        <v>17/38</v>
      </c>
      <c r="H1019" s="1" t="n">
        <v>5000</v>
      </c>
      <c r="I1019" s="1" t="n">
        <v>145</v>
      </c>
      <c r="J1019" s="1" t="n">
        <v>95.5</v>
      </c>
      <c r="K1019" s="1" t="s">
        <v>249</v>
      </c>
      <c r="L1019" s="1" t="s">
        <v>250</v>
      </c>
      <c r="M1019" s="1" t="n">
        <v>2024</v>
      </c>
      <c r="N1019" s="1" t="n">
        <v>52.1570411</v>
      </c>
      <c r="O1019" s="1" t="n">
        <v>-112.086592</v>
      </c>
      <c r="Q1019" s="1" t="s">
        <v>1125</v>
      </c>
      <c r="R1019" s="1" t="s">
        <v>751</v>
      </c>
    </row>
    <row r="1020" customFormat="false" ht="15" hidden="false" customHeight="false" outlineLevel="0" collapsed="false">
      <c r="A1020" s="1" t="s">
        <v>18</v>
      </c>
      <c r="B1020" s="1" t="s">
        <v>18</v>
      </c>
      <c r="C1020" s="1" t="s">
        <v>1123</v>
      </c>
      <c r="D1020" s="1" t="n">
        <v>190</v>
      </c>
      <c r="E1020" s="1" t="s">
        <v>1142</v>
      </c>
      <c r="F1020" s="1" t="n">
        <v>18</v>
      </c>
      <c r="G1020" s="1" t="str">
        <f aca="false">F1020&amp;"/"&amp;38</f>
        <v>18/38</v>
      </c>
      <c r="H1020" s="1" t="n">
        <v>5000</v>
      </c>
      <c r="I1020" s="1" t="n">
        <v>145</v>
      </c>
      <c r="J1020" s="1" t="n">
        <v>95.5</v>
      </c>
      <c r="K1020" s="1" t="s">
        <v>249</v>
      </c>
      <c r="L1020" s="1" t="s">
        <v>250</v>
      </c>
      <c r="M1020" s="1" t="n">
        <v>2024</v>
      </c>
      <c r="N1020" s="1" t="n">
        <v>52.1686055</v>
      </c>
      <c r="O1020" s="1" t="n">
        <v>-112.0783874</v>
      </c>
      <c r="Q1020" s="1" t="s">
        <v>1125</v>
      </c>
      <c r="R1020" s="1" t="s">
        <v>751</v>
      </c>
    </row>
    <row r="1021" customFormat="false" ht="15" hidden="false" customHeight="false" outlineLevel="0" collapsed="false">
      <c r="A1021" s="1" t="s">
        <v>18</v>
      </c>
      <c r="B1021" s="1" t="s">
        <v>18</v>
      </c>
      <c r="C1021" s="1" t="s">
        <v>1123</v>
      </c>
      <c r="D1021" s="1" t="n">
        <v>190</v>
      </c>
      <c r="E1021" s="1" t="s">
        <v>1143</v>
      </c>
      <c r="F1021" s="1" t="n">
        <v>19</v>
      </c>
      <c r="G1021" s="1" t="str">
        <f aca="false">F1021&amp;"/"&amp;38</f>
        <v>19/38</v>
      </c>
      <c r="H1021" s="1" t="n">
        <v>5000</v>
      </c>
      <c r="I1021" s="1" t="n">
        <v>145</v>
      </c>
      <c r="J1021" s="1" t="n">
        <v>95.5</v>
      </c>
      <c r="K1021" s="1" t="s">
        <v>249</v>
      </c>
      <c r="L1021" s="1" t="s">
        <v>250</v>
      </c>
      <c r="M1021" s="1" t="n">
        <v>2024</v>
      </c>
      <c r="N1021" s="1" t="n">
        <v>52.1466035</v>
      </c>
      <c r="O1021" s="1" t="n">
        <v>-112.0818173</v>
      </c>
      <c r="Q1021" s="1" t="s">
        <v>1125</v>
      </c>
      <c r="R1021" s="1" t="s">
        <v>751</v>
      </c>
    </row>
    <row r="1022" customFormat="false" ht="15" hidden="false" customHeight="false" outlineLevel="0" collapsed="false">
      <c r="A1022" s="1" t="s">
        <v>18</v>
      </c>
      <c r="B1022" s="1" t="s">
        <v>18</v>
      </c>
      <c r="C1022" s="1" t="s">
        <v>1123</v>
      </c>
      <c r="D1022" s="1" t="n">
        <v>190</v>
      </c>
      <c r="E1022" s="1" t="s">
        <v>1144</v>
      </c>
      <c r="F1022" s="1" t="n">
        <v>20</v>
      </c>
      <c r="G1022" s="1" t="str">
        <f aca="false">F1022&amp;"/"&amp;38</f>
        <v>20/38</v>
      </c>
      <c r="H1022" s="1" t="n">
        <v>5000</v>
      </c>
      <c r="I1022" s="1" t="n">
        <v>145</v>
      </c>
      <c r="J1022" s="1" t="n">
        <v>95.5</v>
      </c>
      <c r="K1022" s="1" t="s">
        <v>249</v>
      </c>
      <c r="L1022" s="1" t="s">
        <v>250</v>
      </c>
      <c r="M1022" s="1" t="n">
        <v>2024</v>
      </c>
      <c r="N1022" s="1" t="n">
        <v>52.1706769</v>
      </c>
      <c r="O1022" s="1" t="n">
        <v>-112.0545808</v>
      </c>
      <c r="Q1022" s="1" t="s">
        <v>1125</v>
      </c>
      <c r="R1022" s="1" t="s">
        <v>751</v>
      </c>
    </row>
    <row r="1023" customFormat="false" ht="15" hidden="false" customHeight="false" outlineLevel="0" collapsed="false">
      <c r="A1023" s="1" t="s">
        <v>18</v>
      </c>
      <c r="B1023" s="1" t="s">
        <v>18</v>
      </c>
      <c r="C1023" s="1" t="s">
        <v>1123</v>
      </c>
      <c r="D1023" s="1" t="n">
        <v>190</v>
      </c>
      <c r="E1023" s="1" t="s">
        <v>1145</v>
      </c>
      <c r="F1023" s="1" t="n">
        <v>21</v>
      </c>
      <c r="G1023" s="1" t="str">
        <f aca="false">F1023&amp;"/"&amp;38</f>
        <v>21/38</v>
      </c>
      <c r="H1023" s="1" t="n">
        <v>5000</v>
      </c>
      <c r="I1023" s="1" t="n">
        <v>145</v>
      </c>
      <c r="J1023" s="1" t="n">
        <v>95.5</v>
      </c>
      <c r="K1023" s="1" t="s">
        <v>249</v>
      </c>
      <c r="L1023" s="1" t="s">
        <v>250</v>
      </c>
      <c r="M1023" s="1" t="n">
        <v>2024</v>
      </c>
      <c r="N1023" s="1" t="n">
        <v>52.1678255</v>
      </c>
      <c r="O1023" s="1" t="n">
        <v>-112.0592553</v>
      </c>
      <c r="Q1023" s="1" t="s">
        <v>1125</v>
      </c>
      <c r="R1023" s="1" t="s">
        <v>751</v>
      </c>
    </row>
    <row r="1024" customFormat="false" ht="15" hidden="false" customHeight="false" outlineLevel="0" collapsed="false">
      <c r="A1024" s="1" t="s">
        <v>18</v>
      </c>
      <c r="B1024" s="1" t="s">
        <v>18</v>
      </c>
      <c r="C1024" s="1" t="s">
        <v>1123</v>
      </c>
      <c r="D1024" s="1" t="n">
        <v>190</v>
      </c>
      <c r="E1024" s="1" t="s">
        <v>1146</v>
      </c>
      <c r="F1024" s="1" t="n">
        <v>22</v>
      </c>
      <c r="G1024" s="1" t="str">
        <f aca="false">F1024&amp;"/"&amp;38</f>
        <v>22/38</v>
      </c>
      <c r="H1024" s="1" t="n">
        <v>5000</v>
      </c>
      <c r="I1024" s="1" t="n">
        <v>145</v>
      </c>
      <c r="J1024" s="1" t="n">
        <v>95.5</v>
      </c>
      <c r="K1024" s="1" t="s">
        <v>249</v>
      </c>
      <c r="L1024" s="1" t="s">
        <v>250</v>
      </c>
      <c r="M1024" s="1" t="n">
        <v>2024</v>
      </c>
      <c r="N1024" s="1" t="n">
        <v>52.1628238</v>
      </c>
      <c r="O1024" s="1" t="n">
        <v>-112.0567778</v>
      </c>
      <c r="Q1024" s="1" t="s">
        <v>1125</v>
      </c>
      <c r="R1024" s="1" t="s">
        <v>751</v>
      </c>
    </row>
    <row r="1025" customFormat="false" ht="15" hidden="false" customHeight="false" outlineLevel="0" collapsed="false">
      <c r="A1025" s="1" t="s">
        <v>18</v>
      </c>
      <c r="B1025" s="1" t="s">
        <v>18</v>
      </c>
      <c r="C1025" s="1" t="s">
        <v>1123</v>
      </c>
      <c r="D1025" s="1" t="n">
        <v>190</v>
      </c>
      <c r="E1025" s="1" t="s">
        <v>1147</v>
      </c>
      <c r="F1025" s="1" t="n">
        <v>23</v>
      </c>
      <c r="G1025" s="1" t="str">
        <f aca="false">F1025&amp;"/"&amp;38</f>
        <v>23/38</v>
      </c>
      <c r="H1025" s="1" t="n">
        <v>5000</v>
      </c>
      <c r="I1025" s="1" t="n">
        <v>145</v>
      </c>
      <c r="J1025" s="1" t="n">
        <v>95.5</v>
      </c>
      <c r="K1025" s="1" t="s">
        <v>249</v>
      </c>
      <c r="L1025" s="1" t="s">
        <v>250</v>
      </c>
      <c r="M1025" s="1" t="n">
        <v>2024</v>
      </c>
      <c r="N1025" s="1" t="n">
        <v>52.1581338</v>
      </c>
      <c r="O1025" s="1" t="n">
        <v>-112.0621378</v>
      </c>
      <c r="Q1025" s="1" t="s">
        <v>1125</v>
      </c>
      <c r="R1025" s="1" t="s">
        <v>751</v>
      </c>
    </row>
    <row r="1026" customFormat="false" ht="15" hidden="false" customHeight="false" outlineLevel="0" collapsed="false">
      <c r="A1026" s="1" t="s">
        <v>18</v>
      </c>
      <c r="B1026" s="1" t="s">
        <v>18</v>
      </c>
      <c r="C1026" s="1" t="s">
        <v>1123</v>
      </c>
      <c r="D1026" s="1" t="n">
        <v>190</v>
      </c>
      <c r="E1026" s="1" t="s">
        <v>1148</v>
      </c>
      <c r="F1026" s="1" t="n">
        <v>24</v>
      </c>
      <c r="G1026" s="1" t="str">
        <f aca="false">F1026&amp;"/"&amp;38</f>
        <v>24/38</v>
      </c>
      <c r="H1026" s="1" t="n">
        <v>5000</v>
      </c>
      <c r="I1026" s="1" t="n">
        <v>145</v>
      </c>
      <c r="J1026" s="1" t="n">
        <v>95.5</v>
      </c>
      <c r="K1026" s="1" t="s">
        <v>249</v>
      </c>
      <c r="L1026" s="1" t="s">
        <v>250</v>
      </c>
      <c r="M1026" s="1" t="n">
        <v>2024</v>
      </c>
      <c r="N1026" s="1" t="n">
        <v>52.1362137</v>
      </c>
      <c r="O1026" s="1" t="n">
        <v>-112.0665331</v>
      </c>
      <c r="Q1026" s="1" t="s">
        <v>1125</v>
      </c>
      <c r="R1026" s="1" t="s">
        <v>751</v>
      </c>
    </row>
    <row r="1027" customFormat="false" ht="15" hidden="false" customHeight="false" outlineLevel="0" collapsed="false">
      <c r="A1027" s="1" t="s">
        <v>18</v>
      </c>
      <c r="B1027" s="1" t="s">
        <v>18</v>
      </c>
      <c r="C1027" s="1" t="s">
        <v>1123</v>
      </c>
      <c r="D1027" s="1" t="n">
        <v>190</v>
      </c>
      <c r="E1027" s="1" t="s">
        <v>1149</v>
      </c>
      <c r="F1027" s="1" t="n">
        <v>25</v>
      </c>
      <c r="G1027" s="1" t="str">
        <f aca="false">F1027&amp;"/"&amp;38</f>
        <v>25/38</v>
      </c>
      <c r="H1027" s="1" t="n">
        <v>5000</v>
      </c>
      <c r="I1027" s="1" t="n">
        <v>145</v>
      </c>
      <c r="J1027" s="1" t="n">
        <v>95.5</v>
      </c>
      <c r="K1027" s="1" t="s">
        <v>249</v>
      </c>
      <c r="L1027" s="1" t="s">
        <v>250</v>
      </c>
      <c r="M1027" s="1" t="n">
        <v>2024</v>
      </c>
      <c r="N1027" s="1" t="n">
        <v>52.1365229</v>
      </c>
      <c r="O1027" s="1" t="n">
        <v>-112.0581066</v>
      </c>
      <c r="Q1027" s="1" t="s">
        <v>1125</v>
      </c>
      <c r="R1027" s="1" t="s">
        <v>751</v>
      </c>
    </row>
    <row r="1028" customFormat="false" ht="15" hidden="false" customHeight="false" outlineLevel="0" collapsed="false">
      <c r="A1028" s="1" t="s">
        <v>18</v>
      </c>
      <c r="B1028" s="1" t="s">
        <v>18</v>
      </c>
      <c r="C1028" s="1" t="s">
        <v>1123</v>
      </c>
      <c r="D1028" s="1" t="n">
        <v>190</v>
      </c>
      <c r="E1028" s="1" t="s">
        <v>1150</v>
      </c>
      <c r="F1028" s="1" t="n">
        <v>26</v>
      </c>
      <c r="G1028" s="1" t="str">
        <f aca="false">F1028&amp;"/"&amp;38</f>
        <v>26/38</v>
      </c>
      <c r="H1028" s="1" t="n">
        <v>5000</v>
      </c>
      <c r="I1028" s="1" t="n">
        <v>145</v>
      </c>
      <c r="J1028" s="1" t="n">
        <v>95.5</v>
      </c>
      <c r="K1028" s="1" t="s">
        <v>249</v>
      </c>
      <c r="L1028" s="1" t="s">
        <v>250</v>
      </c>
      <c r="M1028" s="1" t="n">
        <v>2024</v>
      </c>
      <c r="N1028" s="1" t="n">
        <v>52.1376597</v>
      </c>
      <c r="O1028" s="1" t="n">
        <v>-112.0496203</v>
      </c>
      <c r="Q1028" s="1" t="s">
        <v>1125</v>
      </c>
      <c r="R1028" s="1" t="s">
        <v>751</v>
      </c>
    </row>
    <row r="1029" customFormat="false" ht="15" hidden="false" customHeight="false" outlineLevel="0" collapsed="false">
      <c r="A1029" s="1" t="s">
        <v>18</v>
      </c>
      <c r="B1029" s="1" t="s">
        <v>18</v>
      </c>
      <c r="C1029" s="1" t="s">
        <v>1123</v>
      </c>
      <c r="D1029" s="1" t="n">
        <v>190</v>
      </c>
      <c r="E1029" s="1" t="s">
        <v>1151</v>
      </c>
      <c r="F1029" s="1" t="n">
        <v>27</v>
      </c>
      <c r="G1029" s="1" t="str">
        <f aca="false">F1029&amp;"/"&amp;38</f>
        <v>27/38</v>
      </c>
      <c r="H1029" s="1" t="n">
        <v>5000</v>
      </c>
      <c r="I1029" s="1" t="n">
        <v>145</v>
      </c>
      <c r="J1029" s="1" t="n">
        <v>95.5</v>
      </c>
      <c r="K1029" s="1" t="s">
        <v>249</v>
      </c>
      <c r="L1029" s="1" t="s">
        <v>250</v>
      </c>
      <c r="M1029" s="1" t="n">
        <v>2024</v>
      </c>
      <c r="N1029" s="1" t="n">
        <v>52.1688694</v>
      </c>
      <c r="O1029" s="1" t="n">
        <v>-112.0152843</v>
      </c>
      <c r="Q1029" s="1" t="s">
        <v>1125</v>
      </c>
      <c r="R1029" s="1" t="s">
        <v>751</v>
      </c>
    </row>
    <row r="1030" customFormat="false" ht="15" hidden="false" customHeight="false" outlineLevel="0" collapsed="false">
      <c r="A1030" s="1" t="s">
        <v>18</v>
      </c>
      <c r="B1030" s="1" t="s">
        <v>18</v>
      </c>
      <c r="C1030" s="1" t="s">
        <v>1123</v>
      </c>
      <c r="D1030" s="1" t="n">
        <v>190</v>
      </c>
      <c r="E1030" s="1" t="s">
        <v>1152</v>
      </c>
      <c r="F1030" s="1" t="n">
        <v>28</v>
      </c>
      <c r="G1030" s="1" t="str">
        <f aca="false">F1030&amp;"/"&amp;38</f>
        <v>28/38</v>
      </c>
      <c r="H1030" s="1" t="n">
        <v>5000</v>
      </c>
      <c r="I1030" s="1" t="n">
        <v>145</v>
      </c>
      <c r="J1030" s="1" t="n">
        <v>95.5</v>
      </c>
      <c r="K1030" s="1" t="s">
        <v>249</v>
      </c>
      <c r="L1030" s="1" t="s">
        <v>250</v>
      </c>
      <c r="M1030" s="1" t="n">
        <v>2024</v>
      </c>
      <c r="N1030" s="1" t="n">
        <v>52.1638678</v>
      </c>
      <c r="O1030" s="1" t="n">
        <v>-112.0183383</v>
      </c>
      <c r="Q1030" s="1" t="s">
        <v>1125</v>
      </c>
      <c r="R1030" s="1" t="s">
        <v>751</v>
      </c>
    </row>
    <row r="1031" customFormat="false" ht="15" hidden="false" customHeight="false" outlineLevel="0" collapsed="false">
      <c r="A1031" s="1" t="s">
        <v>18</v>
      </c>
      <c r="B1031" s="1" t="s">
        <v>18</v>
      </c>
      <c r="C1031" s="1" t="s">
        <v>1123</v>
      </c>
      <c r="D1031" s="1" t="n">
        <v>190</v>
      </c>
      <c r="E1031" s="1" t="s">
        <v>1153</v>
      </c>
      <c r="F1031" s="1" t="n">
        <v>29</v>
      </c>
      <c r="G1031" s="1" t="str">
        <f aca="false">F1031&amp;"/"&amp;38</f>
        <v>29/38</v>
      </c>
      <c r="H1031" s="1" t="n">
        <v>5000</v>
      </c>
      <c r="I1031" s="1" t="n">
        <v>145</v>
      </c>
      <c r="J1031" s="1" t="n">
        <v>95.5</v>
      </c>
      <c r="K1031" s="1" t="s">
        <v>249</v>
      </c>
      <c r="L1031" s="1" t="s">
        <v>250</v>
      </c>
      <c r="M1031" s="1" t="n">
        <v>2024</v>
      </c>
      <c r="N1031" s="1" t="n">
        <v>52.1608294</v>
      </c>
      <c r="O1031" s="1" t="n">
        <v>-112.0206911</v>
      </c>
      <c r="Q1031" s="1" t="s">
        <v>1125</v>
      </c>
      <c r="R1031" s="1" t="s">
        <v>751</v>
      </c>
    </row>
    <row r="1032" customFormat="false" ht="15" hidden="false" customHeight="false" outlineLevel="0" collapsed="false">
      <c r="A1032" s="1" t="s">
        <v>18</v>
      </c>
      <c r="B1032" s="1" t="s">
        <v>18</v>
      </c>
      <c r="C1032" s="1" t="s">
        <v>1123</v>
      </c>
      <c r="D1032" s="1" t="n">
        <v>190</v>
      </c>
      <c r="E1032" s="1" t="s">
        <v>1154</v>
      </c>
      <c r="F1032" s="1" t="n">
        <v>30</v>
      </c>
      <c r="G1032" s="1" t="str">
        <f aca="false">F1032&amp;"/"&amp;38</f>
        <v>30/38</v>
      </c>
      <c r="H1032" s="1" t="n">
        <v>5000</v>
      </c>
      <c r="I1032" s="1" t="n">
        <v>145</v>
      </c>
      <c r="J1032" s="1" t="n">
        <v>95.5</v>
      </c>
      <c r="K1032" s="1" t="s">
        <v>249</v>
      </c>
      <c r="L1032" s="1" t="s">
        <v>250</v>
      </c>
      <c r="M1032" s="1" t="n">
        <v>2024</v>
      </c>
      <c r="N1032" s="1" t="n">
        <v>52.1566029</v>
      </c>
      <c r="O1032" s="1" t="n">
        <v>-112.0330307</v>
      </c>
      <c r="Q1032" s="1" t="s">
        <v>1125</v>
      </c>
      <c r="R1032" s="1" t="s">
        <v>751</v>
      </c>
    </row>
    <row r="1033" customFormat="false" ht="15" hidden="false" customHeight="false" outlineLevel="0" collapsed="false">
      <c r="A1033" s="1" t="s">
        <v>18</v>
      </c>
      <c r="B1033" s="1" t="s">
        <v>18</v>
      </c>
      <c r="C1033" s="1" t="s">
        <v>1123</v>
      </c>
      <c r="D1033" s="1" t="n">
        <v>190</v>
      </c>
      <c r="E1033" s="1" t="s">
        <v>1155</v>
      </c>
      <c r="F1033" s="1" t="n">
        <v>31</v>
      </c>
      <c r="G1033" s="1" t="str">
        <f aca="false">F1033&amp;"/"&amp;38</f>
        <v>31/38</v>
      </c>
      <c r="H1033" s="1" t="n">
        <v>5000</v>
      </c>
      <c r="I1033" s="1" t="n">
        <v>145</v>
      </c>
      <c r="J1033" s="1" t="n">
        <v>95.5</v>
      </c>
      <c r="K1033" s="1" t="s">
        <v>249</v>
      </c>
      <c r="L1033" s="1" t="s">
        <v>250</v>
      </c>
      <c r="M1033" s="1" t="n">
        <v>2024</v>
      </c>
      <c r="N1033" s="1" t="n">
        <v>52.1525858</v>
      </c>
      <c r="O1033" s="1" t="n">
        <v>-112.0350514</v>
      </c>
      <c r="Q1033" s="1" t="s">
        <v>1125</v>
      </c>
      <c r="R1033" s="1" t="s">
        <v>751</v>
      </c>
    </row>
    <row r="1034" customFormat="false" ht="15" hidden="false" customHeight="false" outlineLevel="0" collapsed="false">
      <c r="A1034" s="1" t="s">
        <v>18</v>
      </c>
      <c r="B1034" s="1" t="s">
        <v>18</v>
      </c>
      <c r="C1034" s="1" t="s">
        <v>1123</v>
      </c>
      <c r="D1034" s="1" t="n">
        <v>190</v>
      </c>
      <c r="E1034" s="1" t="s">
        <v>1156</v>
      </c>
      <c r="F1034" s="1" t="n">
        <v>32</v>
      </c>
      <c r="G1034" s="1" t="str">
        <f aca="false">F1034&amp;"/"&amp;38</f>
        <v>32/38</v>
      </c>
      <c r="H1034" s="1" t="n">
        <v>5000</v>
      </c>
      <c r="I1034" s="1" t="n">
        <v>145</v>
      </c>
      <c r="J1034" s="1" t="n">
        <v>95.5</v>
      </c>
      <c r="K1034" s="1" t="s">
        <v>249</v>
      </c>
      <c r="L1034" s="1" t="s">
        <v>250</v>
      </c>
      <c r="M1034" s="1" t="n">
        <v>2024</v>
      </c>
      <c r="N1034" s="1" t="n">
        <v>52.151125</v>
      </c>
      <c r="O1034" s="1" t="n">
        <v>-112.0439133</v>
      </c>
      <c r="Q1034" s="1" t="s">
        <v>1125</v>
      </c>
      <c r="R1034" s="1" t="s">
        <v>751</v>
      </c>
    </row>
    <row r="1035" customFormat="false" ht="15" hidden="false" customHeight="false" outlineLevel="0" collapsed="false">
      <c r="A1035" s="1" t="s">
        <v>18</v>
      </c>
      <c r="B1035" s="1" t="s">
        <v>18</v>
      </c>
      <c r="C1035" s="1" t="s">
        <v>1123</v>
      </c>
      <c r="D1035" s="1" t="n">
        <v>190</v>
      </c>
      <c r="E1035" s="1" t="s">
        <v>1157</v>
      </c>
      <c r="F1035" s="1" t="n">
        <v>33</v>
      </c>
      <c r="G1035" s="1" t="str">
        <f aca="false">F1035&amp;"/"&amp;38</f>
        <v>33/38</v>
      </c>
      <c r="H1035" s="1" t="n">
        <v>5000</v>
      </c>
      <c r="I1035" s="1" t="n">
        <v>145</v>
      </c>
      <c r="J1035" s="1" t="n">
        <v>95.5</v>
      </c>
      <c r="K1035" s="1" t="s">
        <v>249</v>
      </c>
      <c r="L1035" s="1" t="s">
        <v>250</v>
      </c>
      <c r="M1035" s="1" t="n">
        <v>2024</v>
      </c>
      <c r="N1035" s="1" t="n">
        <v>52.1529296</v>
      </c>
      <c r="O1035" s="1" t="n">
        <v>-112.0078519</v>
      </c>
      <c r="Q1035" s="1" t="s">
        <v>1125</v>
      </c>
      <c r="R1035" s="1" t="s">
        <v>751</v>
      </c>
    </row>
    <row r="1036" customFormat="false" ht="15" hidden="false" customHeight="false" outlineLevel="0" collapsed="false">
      <c r="A1036" s="1" t="s">
        <v>18</v>
      </c>
      <c r="B1036" s="1" t="s">
        <v>18</v>
      </c>
      <c r="C1036" s="1" t="s">
        <v>1123</v>
      </c>
      <c r="D1036" s="1" t="n">
        <v>190</v>
      </c>
      <c r="E1036" s="1" t="s">
        <v>1158</v>
      </c>
      <c r="F1036" s="1" t="n">
        <v>34</v>
      </c>
      <c r="G1036" s="1" t="str">
        <f aca="false">F1036&amp;"/"&amp;38</f>
        <v>34/38</v>
      </c>
      <c r="H1036" s="1" t="n">
        <v>5000</v>
      </c>
      <c r="I1036" s="1" t="n">
        <v>145</v>
      </c>
      <c r="J1036" s="1" t="n">
        <v>95.5</v>
      </c>
      <c r="K1036" s="1" t="s">
        <v>249</v>
      </c>
      <c r="L1036" s="1" t="s">
        <v>250</v>
      </c>
      <c r="M1036" s="1" t="n">
        <v>2024</v>
      </c>
      <c r="N1036" s="1" t="n">
        <v>52.1448472</v>
      </c>
      <c r="O1036" s="1" t="n">
        <v>-112.0107708</v>
      </c>
      <c r="Q1036" s="1" t="s">
        <v>1125</v>
      </c>
      <c r="R1036" s="1" t="s">
        <v>751</v>
      </c>
    </row>
    <row r="1037" customFormat="false" ht="15" hidden="false" customHeight="false" outlineLevel="0" collapsed="false">
      <c r="A1037" s="1" t="s">
        <v>18</v>
      </c>
      <c r="B1037" s="1" t="s">
        <v>18</v>
      </c>
      <c r="C1037" s="1" t="s">
        <v>1123</v>
      </c>
      <c r="D1037" s="1" t="n">
        <v>190</v>
      </c>
      <c r="E1037" s="1" t="s">
        <v>1159</v>
      </c>
      <c r="F1037" s="1" t="n">
        <v>35</v>
      </c>
      <c r="G1037" s="1" t="str">
        <f aca="false">F1037&amp;"/"&amp;38</f>
        <v>35/38</v>
      </c>
      <c r="H1037" s="1" t="n">
        <v>5000</v>
      </c>
      <c r="I1037" s="1" t="n">
        <v>145</v>
      </c>
      <c r="J1037" s="1" t="n">
        <v>95.5</v>
      </c>
      <c r="K1037" s="1" t="s">
        <v>249</v>
      </c>
      <c r="L1037" s="1" t="s">
        <v>250</v>
      </c>
      <c r="M1037" s="1" t="n">
        <v>2024</v>
      </c>
      <c r="N1037" s="1" t="n">
        <v>52.1350271</v>
      </c>
      <c r="O1037" s="1" t="n">
        <v>-112.030404</v>
      </c>
      <c r="Q1037" s="1" t="s">
        <v>1125</v>
      </c>
      <c r="R1037" s="1" t="s">
        <v>751</v>
      </c>
    </row>
    <row r="1038" customFormat="false" ht="15" hidden="false" customHeight="false" outlineLevel="0" collapsed="false">
      <c r="A1038" s="1" t="s">
        <v>18</v>
      </c>
      <c r="B1038" s="1" t="s">
        <v>18</v>
      </c>
      <c r="C1038" s="1" t="s">
        <v>1123</v>
      </c>
      <c r="D1038" s="1" t="n">
        <v>190</v>
      </c>
      <c r="E1038" s="1" t="s">
        <v>1160</v>
      </c>
      <c r="F1038" s="1" t="n">
        <v>36</v>
      </c>
      <c r="G1038" s="1" t="str">
        <f aca="false">F1038&amp;"/"&amp;38</f>
        <v>36/38</v>
      </c>
      <c r="H1038" s="1" t="n">
        <v>5000</v>
      </c>
      <c r="I1038" s="1" t="n">
        <v>145</v>
      </c>
      <c r="J1038" s="1" t="n">
        <v>95.5</v>
      </c>
      <c r="K1038" s="1" t="s">
        <v>249</v>
      </c>
      <c r="L1038" s="1" t="s">
        <v>250</v>
      </c>
      <c r="M1038" s="1" t="n">
        <v>2024</v>
      </c>
      <c r="N1038" s="1" t="n">
        <v>52.1291934</v>
      </c>
      <c r="O1038" s="1" t="n">
        <v>-112.0323485</v>
      </c>
      <c r="Q1038" s="1" t="s">
        <v>1125</v>
      </c>
      <c r="R1038" s="1" t="s">
        <v>751</v>
      </c>
    </row>
    <row r="1039" customFormat="false" ht="15" hidden="false" customHeight="false" outlineLevel="0" collapsed="false">
      <c r="A1039" s="1" t="s">
        <v>18</v>
      </c>
      <c r="B1039" s="1" t="s">
        <v>18</v>
      </c>
      <c r="C1039" s="1" t="s">
        <v>1123</v>
      </c>
      <c r="D1039" s="1" t="n">
        <v>190</v>
      </c>
      <c r="E1039" s="1" t="s">
        <v>1161</v>
      </c>
      <c r="F1039" s="1" t="n">
        <v>37</v>
      </c>
      <c r="G1039" s="1" t="str">
        <f aca="false">F1039&amp;"/"&amp;38</f>
        <v>37/38</v>
      </c>
      <c r="H1039" s="1" t="n">
        <v>5000</v>
      </c>
      <c r="I1039" s="1" t="n">
        <v>145</v>
      </c>
      <c r="J1039" s="1" t="n">
        <v>95.5</v>
      </c>
      <c r="K1039" s="1" t="s">
        <v>249</v>
      </c>
      <c r="L1039" s="1" t="s">
        <v>250</v>
      </c>
      <c r="M1039" s="1" t="n">
        <v>2024</v>
      </c>
      <c r="N1039" s="1" t="n">
        <v>52.1233098</v>
      </c>
      <c r="O1039" s="1" t="n">
        <v>-112.030733</v>
      </c>
      <c r="Q1039" s="1" t="s">
        <v>1125</v>
      </c>
      <c r="R1039" s="1" t="s">
        <v>751</v>
      </c>
    </row>
    <row r="1040" customFormat="false" ht="15" hidden="false" customHeight="false" outlineLevel="0" collapsed="false">
      <c r="A1040" s="1" t="s">
        <v>18</v>
      </c>
      <c r="B1040" s="1" t="s">
        <v>18</v>
      </c>
      <c r="C1040" s="1" t="s">
        <v>1123</v>
      </c>
      <c r="D1040" s="1" t="n">
        <v>190</v>
      </c>
      <c r="E1040" s="1" t="s">
        <v>1162</v>
      </c>
      <c r="F1040" s="1" t="n">
        <v>38</v>
      </c>
      <c r="G1040" s="1" t="str">
        <f aca="false">F1040&amp;"/"&amp;38</f>
        <v>38/38</v>
      </c>
      <c r="H1040" s="1" t="n">
        <v>5000</v>
      </c>
      <c r="I1040" s="1" t="n">
        <v>145</v>
      </c>
      <c r="J1040" s="1" t="n">
        <v>95.5</v>
      </c>
      <c r="K1040" s="1" t="s">
        <v>249</v>
      </c>
      <c r="L1040" s="1" t="s">
        <v>250</v>
      </c>
      <c r="M1040" s="1" t="n">
        <v>2024</v>
      </c>
      <c r="N1040" s="1" t="n">
        <v>52.1216644</v>
      </c>
      <c r="O1040" s="1" t="n">
        <v>-112.0376737</v>
      </c>
      <c r="Q1040" s="1" t="s">
        <v>1125</v>
      </c>
      <c r="R1040" s="1" t="s">
        <v>751</v>
      </c>
    </row>
    <row r="1041" customFormat="false" ht="15" hidden="false" customHeight="false" outlineLevel="0" collapsed="false">
      <c r="A1041" s="1" t="s">
        <v>18</v>
      </c>
      <c r="B1041" s="1" t="s">
        <v>18</v>
      </c>
      <c r="C1041" s="1" t="s">
        <v>1163</v>
      </c>
      <c r="D1041" s="1" t="n">
        <v>130</v>
      </c>
      <c r="E1041" s="1" t="s">
        <v>1164</v>
      </c>
      <c r="F1041" s="1" t="n">
        <v>1</v>
      </c>
      <c r="G1041" s="1" t="str">
        <f aca="false">F1041&amp;"/"&amp;26</f>
        <v>1/26</v>
      </c>
      <c r="H1041" s="1" t="n">
        <v>5000</v>
      </c>
      <c r="I1041" s="1" t="n">
        <v>145</v>
      </c>
      <c r="J1041" s="1" t="n">
        <v>102.5</v>
      </c>
      <c r="K1041" s="1" t="s">
        <v>249</v>
      </c>
      <c r="L1041" s="1" t="s">
        <v>250</v>
      </c>
      <c r="M1041" s="1" t="n">
        <v>2022</v>
      </c>
      <c r="N1041" s="1" t="n">
        <v>49.8487978823743</v>
      </c>
      <c r="O1041" s="1" t="n">
        <v>-111.037132394617</v>
      </c>
      <c r="Q1041" s="1" t="s">
        <v>1165</v>
      </c>
      <c r="R1041" s="1" t="s">
        <v>254</v>
      </c>
    </row>
    <row r="1042" customFormat="false" ht="15" hidden="false" customHeight="false" outlineLevel="0" collapsed="false">
      <c r="A1042" s="1" t="s">
        <v>18</v>
      </c>
      <c r="B1042" s="1" t="s">
        <v>18</v>
      </c>
      <c r="C1042" s="1" t="s">
        <v>1163</v>
      </c>
      <c r="D1042" s="1" t="n">
        <v>130</v>
      </c>
      <c r="E1042" s="1" t="s">
        <v>1166</v>
      </c>
      <c r="F1042" s="1" t="n">
        <v>2</v>
      </c>
      <c r="G1042" s="1" t="str">
        <f aca="false">F1042&amp;"/"&amp;26</f>
        <v>2/26</v>
      </c>
      <c r="H1042" s="1" t="n">
        <v>5000</v>
      </c>
      <c r="I1042" s="1" t="n">
        <v>145</v>
      </c>
      <c r="J1042" s="1" t="n">
        <v>102.5</v>
      </c>
      <c r="K1042" s="1" t="s">
        <v>249</v>
      </c>
      <c r="L1042" s="1" t="s">
        <v>250</v>
      </c>
      <c r="M1042" s="1" t="n">
        <v>2022</v>
      </c>
      <c r="N1042" s="1" t="n">
        <v>49.8530863565611</v>
      </c>
      <c r="O1042" s="1" t="n">
        <v>-111.034817812357</v>
      </c>
      <c r="Q1042" s="1" t="s">
        <v>1165</v>
      </c>
      <c r="R1042" s="1" t="s">
        <v>254</v>
      </c>
    </row>
    <row r="1043" customFormat="false" ht="15" hidden="false" customHeight="false" outlineLevel="0" collapsed="false">
      <c r="A1043" s="1" t="s">
        <v>18</v>
      </c>
      <c r="B1043" s="1" t="s">
        <v>18</v>
      </c>
      <c r="C1043" s="1" t="s">
        <v>1163</v>
      </c>
      <c r="D1043" s="1" t="n">
        <v>130</v>
      </c>
      <c r="E1043" s="1" t="s">
        <v>1167</v>
      </c>
      <c r="F1043" s="1" t="n">
        <v>3</v>
      </c>
      <c r="G1043" s="1" t="str">
        <f aca="false">F1043&amp;"/"&amp;26</f>
        <v>3/26</v>
      </c>
      <c r="H1043" s="1" t="n">
        <v>5000</v>
      </c>
      <c r="I1043" s="1" t="n">
        <v>145</v>
      </c>
      <c r="J1043" s="1" t="n">
        <v>102.5</v>
      </c>
      <c r="K1043" s="1" t="s">
        <v>249</v>
      </c>
      <c r="L1043" s="1" t="s">
        <v>250</v>
      </c>
      <c r="M1043" s="1" t="n">
        <v>2022</v>
      </c>
      <c r="N1043" s="1" t="n">
        <v>49.8595904084911</v>
      </c>
      <c r="O1043" s="1" t="n">
        <v>-111.040564912671</v>
      </c>
      <c r="Q1043" s="1" t="s">
        <v>1165</v>
      </c>
      <c r="R1043" s="1" t="s">
        <v>254</v>
      </c>
    </row>
    <row r="1044" customFormat="false" ht="15" hidden="false" customHeight="false" outlineLevel="0" collapsed="false">
      <c r="A1044" s="1" t="s">
        <v>18</v>
      </c>
      <c r="B1044" s="1" t="s">
        <v>18</v>
      </c>
      <c r="C1044" s="1" t="s">
        <v>1163</v>
      </c>
      <c r="D1044" s="1" t="n">
        <v>130</v>
      </c>
      <c r="E1044" s="1" t="s">
        <v>1168</v>
      </c>
      <c r="F1044" s="1" t="n">
        <v>4</v>
      </c>
      <c r="G1044" s="1" t="str">
        <f aca="false">F1044&amp;"/"&amp;26</f>
        <v>4/26</v>
      </c>
      <c r="H1044" s="1" t="n">
        <v>5000</v>
      </c>
      <c r="I1044" s="1" t="n">
        <v>145</v>
      </c>
      <c r="J1044" s="1" t="n">
        <v>102.5</v>
      </c>
      <c r="K1044" s="1" t="s">
        <v>249</v>
      </c>
      <c r="L1044" s="1" t="s">
        <v>250</v>
      </c>
      <c r="M1044" s="1" t="n">
        <v>2022</v>
      </c>
      <c r="N1044" s="1" t="n">
        <v>49.862129208472</v>
      </c>
      <c r="O1044" s="1" t="n">
        <v>-111.049613724828</v>
      </c>
      <c r="Q1044" s="1" t="s">
        <v>1165</v>
      </c>
      <c r="R1044" s="1" t="s">
        <v>254</v>
      </c>
    </row>
    <row r="1045" customFormat="false" ht="15" hidden="false" customHeight="false" outlineLevel="0" collapsed="false">
      <c r="A1045" s="1" t="s">
        <v>18</v>
      </c>
      <c r="B1045" s="1" t="s">
        <v>18</v>
      </c>
      <c r="C1045" s="1" t="s">
        <v>1163</v>
      </c>
      <c r="D1045" s="1" t="n">
        <v>130</v>
      </c>
      <c r="E1045" s="1" t="s">
        <v>1169</v>
      </c>
      <c r="F1045" s="1" t="n">
        <v>5</v>
      </c>
      <c r="G1045" s="1" t="str">
        <f aca="false">F1045&amp;"/"&amp;26</f>
        <v>5/26</v>
      </c>
      <c r="H1045" s="1" t="n">
        <v>5000</v>
      </c>
      <c r="I1045" s="1" t="n">
        <v>145</v>
      </c>
      <c r="J1045" s="1" t="n">
        <v>102.5</v>
      </c>
      <c r="K1045" s="1" t="s">
        <v>249</v>
      </c>
      <c r="L1045" s="1" t="s">
        <v>250</v>
      </c>
      <c r="M1045" s="1" t="n">
        <v>2022</v>
      </c>
      <c r="N1045" s="1" t="n">
        <v>49.8647191209879</v>
      </c>
      <c r="O1045" s="1" t="n">
        <v>-111.034901660483</v>
      </c>
      <c r="Q1045" s="1" t="s">
        <v>1165</v>
      </c>
      <c r="R1045" s="1" t="s">
        <v>254</v>
      </c>
    </row>
    <row r="1046" customFormat="false" ht="15" hidden="false" customHeight="false" outlineLevel="0" collapsed="false">
      <c r="A1046" s="1" t="s">
        <v>18</v>
      </c>
      <c r="B1046" s="1" t="s">
        <v>18</v>
      </c>
      <c r="C1046" s="1" t="s">
        <v>1163</v>
      </c>
      <c r="D1046" s="1" t="n">
        <v>130</v>
      </c>
      <c r="E1046" s="1" t="s">
        <v>1170</v>
      </c>
      <c r="F1046" s="1" t="n">
        <v>6</v>
      </c>
      <c r="G1046" s="1" t="str">
        <f aca="false">F1046&amp;"/"&amp;26</f>
        <v>6/26</v>
      </c>
      <c r="H1046" s="1" t="n">
        <v>5000</v>
      </c>
      <c r="I1046" s="1" t="n">
        <v>145</v>
      </c>
      <c r="J1046" s="1" t="n">
        <v>102.5</v>
      </c>
      <c r="K1046" s="1" t="s">
        <v>249</v>
      </c>
      <c r="L1046" s="1" t="s">
        <v>250</v>
      </c>
      <c r="M1046" s="1" t="n">
        <v>2022</v>
      </c>
      <c r="N1046" s="1" t="n">
        <v>49.8691936508178</v>
      </c>
      <c r="O1046" s="1" t="n">
        <v>-111.035128279091</v>
      </c>
      <c r="Q1046" s="1" t="s">
        <v>1165</v>
      </c>
      <c r="R1046" s="1" t="s">
        <v>254</v>
      </c>
    </row>
    <row r="1047" customFormat="false" ht="15" hidden="false" customHeight="false" outlineLevel="0" collapsed="false">
      <c r="A1047" s="1" t="s">
        <v>18</v>
      </c>
      <c r="B1047" s="1" t="s">
        <v>18</v>
      </c>
      <c r="C1047" s="1" t="s">
        <v>1163</v>
      </c>
      <c r="D1047" s="1" t="n">
        <v>130</v>
      </c>
      <c r="E1047" s="1" t="s">
        <v>1171</v>
      </c>
      <c r="F1047" s="1" t="n">
        <v>7</v>
      </c>
      <c r="G1047" s="1" t="str">
        <f aca="false">F1047&amp;"/"&amp;26</f>
        <v>7/26</v>
      </c>
      <c r="H1047" s="1" t="n">
        <v>5000</v>
      </c>
      <c r="I1047" s="1" t="n">
        <v>145</v>
      </c>
      <c r="J1047" s="1" t="n">
        <v>102.5</v>
      </c>
      <c r="K1047" s="1" t="s">
        <v>249</v>
      </c>
      <c r="L1047" s="1" t="s">
        <v>250</v>
      </c>
      <c r="M1047" s="1" t="n">
        <v>2022</v>
      </c>
      <c r="N1047" s="1" t="n">
        <v>49.8967344035165</v>
      </c>
      <c r="O1047" s="1" t="n">
        <v>-111.076380145231</v>
      </c>
      <c r="Q1047" s="1" t="s">
        <v>1165</v>
      </c>
      <c r="R1047" s="1" t="s">
        <v>254</v>
      </c>
    </row>
    <row r="1048" customFormat="false" ht="15" hidden="false" customHeight="false" outlineLevel="0" collapsed="false">
      <c r="A1048" s="1" t="s">
        <v>18</v>
      </c>
      <c r="B1048" s="1" t="s">
        <v>18</v>
      </c>
      <c r="C1048" s="1" t="s">
        <v>1163</v>
      </c>
      <c r="D1048" s="1" t="n">
        <v>130</v>
      </c>
      <c r="E1048" s="1" t="s">
        <v>1172</v>
      </c>
      <c r="F1048" s="1" t="n">
        <v>8</v>
      </c>
      <c r="G1048" s="1" t="str">
        <f aca="false">F1048&amp;"/"&amp;26</f>
        <v>8/26</v>
      </c>
      <c r="H1048" s="1" t="n">
        <v>5000</v>
      </c>
      <c r="I1048" s="1" t="n">
        <v>145</v>
      </c>
      <c r="J1048" s="1" t="n">
        <v>102.5</v>
      </c>
      <c r="K1048" s="1" t="s">
        <v>249</v>
      </c>
      <c r="L1048" s="1" t="s">
        <v>250</v>
      </c>
      <c r="M1048" s="1" t="n">
        <v>2022</v>
      </c>
      <c r="N1048" s="1" t="n">
        <v>49.9041755505273</v>
      </c>
      <c r="O1048" s="1" t="n">
        <v>-111.041086609793</v>
      </c>
      <c r="Q1048" s="1" t="s">
        <v>1165</v>
      </c>
      <c r="R1048" s="1" t="s">
        <v>254</v>
      </c>
    </row>
    <row r="1049" customFormat="false" ht="15" hidden="false" customHeight="false" outlineLevel="0" collapsed="false">
      <c r="A1049" s="1" t="s">
        <v>18</v>
      </c>
      <c r="B1049" s="1" t="s">
        <v>18</v>
      </c>
      <c r="C1049" s="1" t="s">
        <v>1163</v>
      </c>
      <c r="D1049" s="1" t="n">
        <v>130</v>
      </c>
      <c r="E1049" s="1" t="s">
        <v>1173</v>
      </c>
      <c r="F1049" s="1" t="n">
        <v>9</v>
      </c>
      <c r="G1049" s="1" t="str">
        <f aca="false">F1049&amp;"/"&amp;26</f>
        <v>9/26</v>
      </c>
      <c r="H1049" s="1" t="n">
        <v>5000</v>
      </c>
      <c r="I1049" s="1" t="n">
        <v>145</v>
      </c>
      <c r="J1049" s="1" t="n">
        <v>102.5</v>
      </c>
      <c r="K1049" s="1" t="s">
        <v>249</v>
      </c>
      <c r="L1049" s="1" t="s">
        <v>250</v>
      </c>
      <c r="M1049" s="1" t="n">
        <v>2022</v>
      </c>
      <c r="N1049" s="1" t="n">
        <v>49.9081290336235</v>
      </c>
      <c r="O1049" s="1" t="n">
        <v>-111.022236044023</v>
      </c>
      <c r="Q1049" s="1" t="s">
        <v>1165</v>
      </c>
      <c r="R1049" s="1" t="s">
        <v>254</v>
      </c>
    </row>
    <row r="1050" customFormat="false" ht="15" hidden="false" customHeight="false" outlineLevel="0" collapsed="false">
      <c r="A1050" s="1" t="s">
        <v>18</v>
      </c>
      <c r="B1050" s="1" t="s">
        <v>18</v>
      </c>
      <c r="C1050" s="1" t="s">
        <v>1163</v>
      </c>
      <c r="D1050" s="1" t="n">
        <v>130</v>
      </c>
      <c r="E1050" s="1" t="s">
        <v>1174</v>
      </c>
      <c r="F1050" s="1" t="n">
        <v>10</v>
      </c>
      <c r="G1050" s="1" t="str">
        <f aca="false">F1050&amp;"/"&amp;26</f>
        <v>10/26</v>
      </c>
      <c r="H1050" s="1" t="n">
        <v>5000</v>
      </c>
      <c r="I1050" s="1" t="n">
        <v>145</v>
      </c>
      <c r="J1050" s="1" t="n">
        <v>102.5</v>
      </c>
      <c r="K1050" s="1" t="s">
        <v>249</v>
      </c>
      <c r="L1050" s="1" t="s">
        <v>250</v>
      </c>
      <c r="M1050" s="1" t="n">
        <v>2022</v>
      </c>
      <c r="N1050" s="1" t="n">
        <v>49.9149016827587</v>
      </c>
      <c r="O1050" s="1" t="n">
        <v>-111.024742206519</v>
      </c>
      <c r="Q1050" s="1" t="s">
        <v>1165</v>
      </c>
      <c r="R1050" s="1" t="s">
        <v>254</v>
      </c>
    </row>
    <row r="1051" customFormat="false" ht="15" hidden="false" customHeight="false" outlineLevel="0" collapsed="false">
      <c r="A1051" s="1" t="s">
        <v>18</v>
      </c>
      <c r="B1051" s="1" t="s">
        <v>18</v>
      </c>
      <c r="C1051" s="1" t="s">
        <v>1163</v>
      </c>
      <c r="D1051" s="1" t="n">
        <v>130</v>
      </c>
      <c r="E1051" s="1" t="s">
        <v>1175</v>
      </c>
      <c r="F1051" s="1" t="n">
        <v>11</v>
      </c>
      <c r="G1051" s="1" t="str">
        <f aca="false">F1051&amp;"/"&amp;26</f>
        <v>11/26</v>
      </c>
      <c r="H1051" s="1" t="n">
        <v>5000</v>
      </c>
      <c r="I1051" s="1" t="n">
        <v>145</v>
      </c>
      <c r="J1051" s="1" t="n">
        <v>102.5</v>
      </c>
      <c r="K1051" s="1" t="s">
        <v>249</v>
      </c>
      <c r="L1051" s="1" t="s">
        <v>250</v>
      </c>
      <c r="M1051" s="1" t="n">
        <v>2022</v>
      </c>
      <c r="N1051" s="1" t="n">
        <v>49.9080659418855</v>
      </c>
      <c r="O1051" s="1" t="n">
        <v>-111.053870738822</v>
      </c>
      <c r="Q1051" s="1" t="s">
        <v>1165</v>
      </c>
      <c r="R1051" s="1" t="s">
        <v>254</v>
      </c>
    </row>
    <row r="1052" customFormat="false" ht="15" hidden="false" customHeight="false" outlineLevel="0" collapsed="false">
      <c r="A1052" s="1" t="s">
        <v>18</v>
      </c>
      <c r="B1052" s="1" t="s">
        <v>18</v>
      </c>
      <c r="C1052" s="1" t="s">
        <v>1163</v>
      </c>
      <c r="D1052" s="1" t="n">
        <v>130</v>
      </c>
      <c r="E1052" s="1" t="s">
        <v>1176</v>
      </c>
      <c r="F1052" s="1" t="n">
        <v>12</v>
      </c>
      <c r="G1052" s="1" t="str">
        <f aca="false">F1052&amp;"/"&amp;26</f>
        <v>12/26</v>
      </c>
      <c r="H1052" s="1" t="n">
        <v>5000</v>
      </c>
      <c r="I1052" s="1" t="n">
        <v>145</v>
      </c>
      <c r="J1052" s="1" t="n">
        <v>102.5</v>
      </c>
      <c r="K1052" s="1" t="s">
        <v>249</v>
      </c>
      <c r="L1052" s="1" t="s">
        <v>250</v>
      </c>
      <c r="M1052" s="1" t="n">
        <v>2022</v>
      </c>
      <c r="N1052" s="1" t="n">
        <v>49.90712338527</v>
      </c>
      <c r="O1052" s="1" t="n">
        <v>-111.076675935083</v>
      </c>
      <c r="Q1052" s="1" t="s">
        <v>1165</v>
      </c>
      <c r="R1052" s="1" t="s">
        <v>254</v>
      </c>
    </row>
    <row r="1053" customFormat="false" ht="15" hidden="false" customHeight="false" outlineLevel="0" collapsed="false">
      <c r="A1053" s="1" t="s">
        <v>18</v>
      </c>
      <c r="B1053" s="1" t="s">
        <v>18</v>
      </c>
      <c r="C1053" s="1" t="s">
        <v>1163</v>
      </c>
      <c r="D1053" s="1" t="n">
        <v>130</v>
      </c>
      <c r="E1053" s="1" t="s">
        <v>1177</v>
      </c>
      <c r="F1053" s="1" t="n">
        <v>13</v>
      </c>
      <c r="G1053" s="1" t="str">
        <f aca="false">F1053&amp;"/"&amp;26</f>
        <v>13/26</v>
      </c>
      <c r="H1053" s="1" t="n">
        <v>5000</v>
      </c>
      <c r="I1053" s="1" t="n">
        <v>145</v>
      </c>
      <c r="J1053" s="1" t="n">
        <v>102.5</v>
      </c>
      <c r="K1053" s="1" t="s">
        <v>249</v>
      </c>
      <c r="L1053" s="1" t="s">
        <v>250</v>
      </c>
      <c r="M1053" s="1" t="n">
        <v>2022</v>
      </c>
      <c r="N1053" s="1" t="n">
        <v>49.9102035578335</v>
      </c>
      <c r="O1053" s="1" t="n">
        <v>-111.064410309491</v>
      </c>
      <c r="Q1053" s="1" t="s">
        <v>1165</v>
      </c>
      <c r="R1053" s="1" t="s">
        <v>254</v>
      </c>
    </row>
    <row r="1054" customFormat="false" ht="15" hidden="false" customHeight="false" outlineLevel="0" collapsed="false">
      <c r="A1054" s="1" t="s">
        <v>18</v>
      </c>
      <c r="B1054" s="1" t="s">
        <v>18</v>
      </c>
      <c r="C1054" s="1" t="s">
        <v>1163</v>
      </c>
      <c r="D1054" s="1" t="n">
        <v>130</v>
      </c>
      <c r="E1054" s="1" t="s">
        <v>1178</v>
      </c>
      <c r="F1054" s="1" t="n">
        <v>14</v>
      </c>
      <c r="G1054" s="1" t="str">
        <f aca="false">F1054&amp;"/"&amp;26</f>
        <v>14/26</v>
      </c>
      <c r="H1054" s="1" t="n">
        <v>5000</v>
      </c>
      <c r="I1054" s="1" t="n">
        <v>145</v>
      </c>
      <c r="J1054" s="1" t="n">
        <v>102.5</v>
      </c>
      <c r="K1054" s="1" t="s">
        <v>249</v>
      </c>
      <c r="L1054" s="1" t="s">
        <v>250</v>
      </c>
      <c r="M1054" s="1" t="n">
        <v>2022</v>
      </c>
      <c r="N1054" s="1" t="n">
        <v>49.9134509253907</v>
      </c>
      <c r="O1054" s="1" t="n">
        <v>-111.04772826199</v>
      </c>
      <c r="Q1054" s="1" t="s">
        <v>1165</v>
      </c>
      <c r="R1054" s="1" t="s">
        <v>254</v>
      </c>
    </row>
    <row r="1055" customFormat="false" ht="15" hidden="false" customHeight="false" outlineLevel="0" collapsed="false">
      <c r="A1055" s="1" t="s">
        <v>18</v>
      </c>
      <c r="B1055" s="1" t="s">
        <v>18</v>
      </c>
      <c r="C1055" s="1" t="s">
        <v>1163</v>
      </c>
      <c r="D1055" s="1" t="n">
        <v>130</v>
      </c>
      <c r="E1055" s="1" t="s">
        <v>1179</v>
      </c>
      <c r="F1055" s="1" t="n">
        <v>15</v>
      </c>
      <c r="G1055" s="1" t="str">
        <f aca="false">F1055&amp;"/"&amp;26</f>
        <v>15/26</v>
      </c>
      <c r="H1055" s="1" t="n">
        <v>5000</v>
      </c>
      <c r="I1055" s="1" t="n">
        <v>145</v>
      </c>
      <c r="J1055" s="1" t="n">
        <v>102.5</v>
      </c>
      <c r="K1055" s="1" t="s">
        <v>249</v>
      </c>
      <c r="L1055" s="1" t="s">
        <v>250</v>
      </c>
      <c r="M1055" s="1" t="n">
        <v>2022</v>
      </c>
      <c r="N1055" s="1" t="n">
        <v>49.9143939204479</v>
      </c>
      <c r="O1055" s="1" t="n">
        <v>-111.076665632942</v>
      </c>
      <c r="Q1055" s="1" t="s">
        <v>1165</v>
      </c>
      <c r="R1055" s="1" t="s">
        <v>254</v>
      </c>
    </row>
    <row r="1056" customFormat="false" ht="15" hidden="false" customHeight="false" outlineLevel="0" collapsed="false">
      <c r="A1056" s="1" t="s">
        <v>18</v>
      </c>
      <c r="B1056" s="1" t="s">
        <v>18</v>
      </c>
      <c r="C1056" s="1" t="s">
        <v>1163</v>
      </c>
      <c r="D1056" s="1" t="n">
        <v>130</v>
      </c>
      <c r="E1056" s="1" t="s">
        <v>1180</v>
      </c>
      <c r="F1056" s="1" t="n">
        <v>16</v>
      </c>
      <c r="G1056" s="1" t="str">
        <f aca="false">F1056&amp;"/"&amp;26</f>
        <v>16/26</v>
      </c>
      <c r="H1056" s="1" t="n">
        <v>5000</v>
      </c>
      <c r="I1056" s="1" t="n">
        <v>145</v>
      </c>
      <c r="J1056" s="1" t="n">
        <v>102.5</v>
      </c>
      <c r="K1056" s="1" t="s">
        <v>249</v>
      </c>
      <c r="L1056" s="1" t="s">
        <v>250</v>
      </c>
      <c r="M1056" s="1" t="n">
        <v>2022</v>
      </c>
      <c r="N1056" s="1" t="n">
        <v>49.9205228204682</v>
      </c>
      <c r="O1056" s="1" t="n">
        <v>-111.042583496359</v>
      </c>
      <c r="Q1056" s="1" t="s">
        <v>1165</v>
      </c>
      <c r="R1056" s="1" t="s">
        <v>254</v>
      </c>
    </row>
    <row r="1057" customFormat="false" ht="15" hidden="false" customHeight="false" outlineLevel="0" collapsed="false">
      <c r="A1057" s="1" t="s">
        <v>18</v>
      </c>
      <c r="B1057" s="1" t="s">
        <v>18</v>
      </c>
      <c r="C1057" s="1" t="s">
        <v>1163</v>
      </c>
      <c r="D1057" s="1" t="n">
        <v>130</v>
      </c>
      <c r="E1057" s="1" t="s">
        <v>1181</v>
      </c>
      <c r="F1057" s="1" t="n">
        <v>17</v>
      </c>
      <c r="G1057" s="1" t="str">
        <f aca="false">F1057&amp;"/"&amp;26</f>
        <v>17/26</v>
      </c>
      <c r="H1057" s="1" t="n">
        <v>5000</v>
      </c>
      <c r="I1057" s="1" t="n">
        <v>145</v>
      </c>
      <c r="J1057" s="1" t="n">
        <v>102.5</v>
      </c>
      <c r="K1057" s="1" t="s">
        <v>249</v>
      </c>
      <c r="L1057" s="1" t="s">
        <v>250</v>
      </c>
      <c r="M1057" s="1" t="n">
        <v>2022</v>
      </c>
      <c r="N1057" s="1" t="n">
        <v>49.910998</v>
      </c>
      <c r="O1057" s="1" t="n">
        <v>-111.090001</v>
      </c>
      <c r="Q1057" s="1" t="s">
        <v>1165</v>
      </c>
      <c r="R1057" s="1" t="s">
        <v>24</v>
      </c>
    </row>
    <row r="1058" customFormat="false" ht="15" hidden="false" customHeight="false" outlineLevel="0" collapsed="false">
      <c r="A1058" s="1" t="s">
        <v>18</v>
      </c>
      <c r="B1058" s="1" t="s">
        <v>18</v>
      </c>
      <c r="C1058" s="1" t="s">
        <v>1163</v>
      </c>
      <c r="D1058" s="1" t="n">
        <v>130</v>
      </c>
      <c r="E1058" s="1" t="s">
        <v>1182</v>
      </c>
      <c r="F1058" s="1" t="n">
        <v>18</v>
      </c>
      <c r="G1058" s="1" t="str">
        <f aca="false">F1058&amp;"/"&amp;26</f>
        <v>18/26</v>
      </c>
      <c r="H1058" s="1" t="n">
        <v>5000</v>
      </c>
      <c r="I1058" s="1" t="n">
        <v>145</v>
      </c>
      <c r="J1058" s="1" t="n">
        <v>102.5</v>
      </c>
      <c r="K1058" s="1" t="s">
        <v>249</v>
      </c>
      <c r="L1058" s="1" t="s">
        <v>250</v>
      </c>
      <c r="M1058" s="1" t="n">
        <v>2022</v>
      </c>
      <c r="N1058" s="1" t="n">
        <v>49.914787</v>
      </c>
      <c r="O1058" s="1" t="n">
        <v>-111.098505</v>
      </c>
      <c r="Q1058" s="1" t="s">
        <v>1165</v>
      </c>
      <c r="R1058" s="1" t="s">
        <v>24</v>
      </c>
    </row>
    <row r="1059" customFormat="false" ht="15" hidden="false" customHeight="false" outlineLevel="0" collapsed="false">
      <c r="A1059" s="1" t="s">
        <v>18</v>
      </c>
      <c r="B1059" s="1" t="s">
        <v>18</v>
      </c>
      <c r="C1059" s="1" t="s">
        <v>1163</v>
      </c>
      <c r="D1059" s="1" t="n">
        <v>130</v>
      </c>
      <c r="E1059" s="1" t="s">
        <v>1183</v>
      </c>
      <c r="F1059" s="1" t="n">
        <v>19</v>
      </c>
      <c r="G1059" s="1" t="str">
        <f aca="false">F1059&amp;"/"&amp;26</f>
        <v>19/26</v>
      </c>
      <c r="H1059" s="1" t="n">
        <v>5000</v>
      </c>
      <c r="I1059" s="1" t="n">
        <v>145</v>
      </c>
      <c r="J1059" s="1" t="n">
        <v>102.5</v>
      </c>
      <c r="K1059" s="1" t="s">
        <v>249</v>
      </c>
      <c r="L1059" s="1" t="s">
        <v>250</v>
      </c>
      <c r="M1059" s="1" t="n">
        <v>2022</v>
      </c>
      <c r="N1059" s="1" t="n">
        <v>49.921015</v>
      </c>
      <c r="O1059" s="1" t="n">
        <v>-111.081006</v>
      </c>
      <c r="Q1059" s="1" t="s">
        <v>1165</v>
      </c>
      <c r="R1059" s="1" t="s">
        <v>24</v>
      </c>
    </row>
    <row r="1060" customFormat="false" ht="15" hidden="false" customHeight="false" outlineLevel="0" collapsed="false">
      <c r="A1060" s="1" t="s">
        <v>18</v>
      </c>
      <c r="B1060" s="1" t="s">
        <v>18</v>
      </c>
      <c r="C1060" s="1" t="s">
        <v>1163</v>
      </c>
      <c r="D1060" s="1" t="n">
        <v>130</v>
      </c>
      <c r="E1060" s="1" t="s">
        <v>1184</v>
      </c>
      <c r="F1060" s="1" t="n">
        <v>20</v>
      </c>
      <c r="G1060" s="1" t="str">
        <f aca="false">F1060&amp;"/"&amp;26</f>
        <v>20/26</v>
      </c>
      <c r="H1060" s="1" t="n">
        <v>5000</v>
      </c>
      <c r="I1060" s="1" t="n">
        <v>145</v>
      </c>
      <c r="J1060" s="1" t="n">
        <v>102.5</v>
      </c>
      <c r="K1060" s="1" t="s">
        <v>249</v>
      </c>
      <c r="L1060" s="1" t="s">
        <v>250</v>
      </c>
      <c r="M1060" s="1" t="n">
        <v>2022</v>
      </c>
      <c r="N1060" s="1" t="n">
        <v>49.923147</v>
      </c>
      <c r="O1060" s="1" t="n">
        <v>-111.091974</v>
      </c>
      <c r="Q1060" s="1" t="s">
        <v>1165</v>
      </c>
      <c r="R1060" s="1" t="s">
        <v>24</v>
      </c>
    </row>
    <row r="1061" customFormat="false" ht="15" hidden="false" customHeight="false" outlineLevel="0" collapsed="false">
      <c r="A1061" s="1" t="s">
        <v>18</v>
      </c>
      <c r="B1061" s="1" t="s">
        <v>18</v>
      </c>
      <c r="C1061" s="1" t="s">
        <v>1163</v>
      </c>
      <c r="D1061" s="1" t="n">
        <v>130</v>
      </c>
      <c r="E1061" s="1" t="s">
        <v>1185</v>
      </c>
      <c r="F1061" s="1" t="n">
        <v>21</v>
      </c>
      <c r="G1061" s="1" t="str">
        <f aca="false">F1061&amp;"/"&amp;26</f>
        <v>21/26</v>
      </c>
      <c r="H1061" s="1" t="n">
        <v>5000</v>
      </c>
      <c r="I1061" s="1" t="n">
        <v>145</v>
      </c>
      <c r="J1061" s="1" t="n">
        <v>102.5</v>
      </c>
      <c r="K1061" s="1" t="s">
        <v>249</v>
      </c>
      <c r="L1061" s="1" t="s">
        <v>250</v>
      </c>
      <c r="M1061" s="1" t="n">
        <v>2022</v>
      </c>
      <c r="N1061" s="1" t="n">
        <v>49.904124</v>
      </c>
      <c r="O1061" s="1" t="n">
        <v>-111.122101</v>
      </c>
      <c r="Q1061" s="1" t="s">
        <v>1165</v>
      </c>
      <c r="R1061" s="1" t="s">
        <v>24</v>
      </c>
    </row>
    <row r="1062" customFormat="false" ht="15" hidden="false" customHeight="false" outlineLevel="0" collapsed="false">
      <c r="A1062" s="1" t="s">
        <v>18</v>
      </c>
      <c r="B1062" s="1" t="s">
        <v>18</v>
      </c>
      <c r="C1062" s="1" t="s">
        <v>1163</v>
      </c>
      <c r="D1062" s="1" t="n">
        <v>130</v>
      </c>
      <c r="E1062" s="1" t="s">
        <v>1186</v>
      </c>
      <c r="F1062" s="1" t="n">
        <v>22</v>
      </c>
      <c r="G1062" s="1" t="str">
        <f aca="false">F1062&amp;"/"&amp;26</f>
        <v>22/26</v>
      </c>
      <c r="H1062" s="1" t="n">
        <v>5000</v>
      </c>
      <c r="I1062" s="1" t="n">
        <v>145</v>
      </c>
      <c r="J1062" s="1" t="n">
        <v>102.5</v>
      </c>
      <c r="K1062" s="1" t="s">
        <v>249</v>
      </c>
      <c r="L1062" s="1" t="s">
        <v>250</v>
      </c>
      <c r="M1062" s="1" t="n">
        <v>2022</v>
      </c>
      <c r="N1062" s="1" t="n">
        <v>49.918344</v>
      </c>
      <c r="O1062" s="1" t="n">
        <v>-111.138351</v>
      </c>
      <c r="Q1062" s="1" t="s">
        <v>1165</v>
      </c>
      <c r="R1062" s="1" t="s">
        <v>24</v>
      </c>
    </row>
    <row r="1063" customFormat="false" ht="15" hidden="false" customHeight="false" outlineLevel="0" collapsed="false">
      <c r="A1063" s="1" t="s">
        <v>18</v>
      </c>
      <c r="B1063" s="1" t="s">
        <v>18</v>
      </c>
      <c r="C1063" s="1" t="s">
        <v>1163</v>
      </c>
      <c r="D1063" s="1" t="n">
        <v>130</v>
      </c>
      <c r="E1063" s="1" t="s">
        <v>1187</v>
      </c>
      <c r="F1063" s="1" t="n">
        <v>23</v>
      </c>
      <c r="G1063" s="1" t="str">
        <f aca="false">F1063&amp;"/"&amp;26</f>
        <v>23/26</v>
      </c>
      <c r="H1063" s="1" t="n">
        <v>5000</v>
      </c>
      <c r="I1063" s="1" t="n">
        <v>145</v>
      </c>
      <c r="J1063" s="1" t="n">
        <v>102.5</v>
      </c>
      <c r="K1063" s="1" t="s">
        <v>249</v>
      </c>
      <c r="L1063" s="1" t="s">
        <v>250</v>
      </c>
      <c r="M1063" s="1" t="n">
        <v>2022</v>
      </c>
      <c r="N1063" s="1" t="n">
        <v>49.924771</v>
      </c>
      <c r="O1063" s="1" t="n">
        <v>-111.133257</v>
      </c>
      <c r="Q1063" s="1" t="s">
        <v>1165</v>
      </c>
      <c r="R1063" s="1" t="s">
        <v>24</v>
      </c>
    </row>
    <row r="1064" customFormat="false" ht="15" hidden="false" customHeight="false" outlineLevel="0" collapsed="false">
      <c r="A1064" s="1" t="s">
        <v>18</v>
      </c>
      <c r="B1064" s="1" t="s">
        <v>18</v>
      </c>
      <c r="C1064" s="1" t="s">
        <v>1163</v>
      </c>
      <c r="D1064" s="1" t="n">
        <v>130</v>
      </c>
      <c r="E1064" s="1" t="s">
        <v>1188</v>
      </c>
      <c r="F1064" s="1" t="n">
        <v>24</v>
      </c>
      <c r="G1064" s="1" t="str">
        <f aca="false">F1064&amp;"/"&amp;26</f>
        <v>24/26</v>
      </c>
      <c r="H1064" s="1" t="n">
        <v>5000</v>
      </c>
      <c r="I1064" s="1" t="n">
        <v>145</v>
      </c>
      <c r="J1064" s="1" t="n">
        <v>102.5</v>
      </c>
      <c r="K1064" s="1" t="s">
        <v>249</v>
      </c>
      <c r="L1064" s="1" t="s">
        <v>250</v>
      </c>
      <c r="M1064" s="1" t="n">
        <v>2022</v>
      </c>
      <c r="N1064" s="1" t="n">
        <v>49.920948</v>
      </c>
      <c r="O1064" s="1" t="n">
        <v>-111.148416</v>
      </c>
      <c r="Q1064" s="1" t="s">
        <v>1165</v>
      </c>
      <c r="R1064" s="1" t="s">
        <v>24</v>
      </c>
    </row>
    <row r="1065" customFormat="false" ht="15" hidden="false" customHeight="false" outlineLevel="0" collapsed="false">
      <c r="A1065" s="1" t="s">
        <v>18</v>
      </c>
      <c r="B1065" s="1" t="s">
        <v>18</v>
      </c>
      <c r="C1065" s="1" t="s">
        <v>1163</v>
      </c>
      <c r="D1065" s="1" t="n">
        <v>130</v>
      </c>
      <c r="E1065" s="1" t="s">
        <v>1189</v>
      </c>
      <c r="F1065" s="1" t="n">
        <v>25</v>
      </c>
      <c r="G1065" s="1" t="str">
        <f aca="false">F1065&amp;"/"&amp;26</f>
        <v>25/26</v>
      </c>
      <c r="H1065" s="1" t="n">
        <v>5000</v>
      </c>
      <c r="I1065" s="1" t="n">
        <v>145</v>
      </c>
      <c r="J1065" s="1" t="n">
        <v>102.5</v>
      </c>
      <c r="K1065" s="1" t="s">
        <v>249</v>
      </c>
      <c r="L1065" s="1" t="s">
        <v>250</v>
      </c>
      <c r="M1065" s="1" t="n">
        <v>2022</v>
      </c>
      <c r="N1065" s="1" t="n">
        <v>49.925369</v>
      </c>
      <c r="O1065" s="1" t="n">
        <v>-111.144822</v>
      </c>
      <c r="Q1065" s="1" t="s">
        <v>1165</v>
      </c>
      <c r="R1065" s="1" t="s">
        <v>24</v>
      </c>
    </row>
    <row r="1066" customFormat="false" ht="15" hidden="false" customHeight="false" outlineLevel="0" collapsed="false">
      <c r="A1066" s="1" t="s">
        <v>18</v>
      </c>
      <c r="B1066" s="1" t="s">
        <v>18</v>
      </c>
      <c r="C1066" s="1" t="s">
        <v>1163</v>
      </c>
      <c r="D1066" s="1" t="n">
        <v>130</v>
      </c>
      <c r="E1066" s="1" t="s">
        <v>1190</v>
      </c>
      <c r="F1066" s="1" t="n">
        <v>26</v>
      </c>
      <c r="G1066" s="1" t="str">
        <f aca="false">F1066&amp;"/"&amp;26</f>
        <v>26/26</v>
      </c>
      <c r="H1066" s="1" t="n">
        <v>5000</v>
      </c>
      <c r="I1066" s="1" t="n">
        <v>145</v>
      </c>
      <c r="J1066" s="1" t="n">
        <v>102.5</v>
      </c>
      <c r="K1066" s="1" t="s">
        <v>249</v>
      </c>
      <c r="L1066" s="1" t="s">
        <v>250</v>
      </c>
      <c r="M1066" s="1" t="n">
        <v>2022</v>
      </c>
      <c r="N1066" s="1" t="n">
        <v>49.929349</v>
      </c>
      <c r="O1066" s="1" t="n">
        <v>-111.133255</v>
      </c>
      <c r="Q1066" s="1" t="s">
        <v>1165</v>
      </c>
      <c r="R1066" s="1" t="s">
        <v>24</v>
      </c>
    </row>
    <row r="1067" customFormat="false" ht="15" hidden="false" customHeight="false" outlineLevel="0" collapsed="false">
      <c r="A1067" s="1" t="s">
        <v>18</v>
      </c>
      <c r="B1067" s="1" t="s">
        <v>18</v>
      </c>
      <c r="C1067" s="1" t="s">
        <v>1191</v>
      </c>
      <c r="D1067" s="1" t="n">
        <v>0.8</v>
      </c>
      <c r="E1067" s="1" t="s">
        <v>1192</v>
      </c>
      <c r="F1067" s="1" t="n">
        <v>1</v>
      </c>
      <c r="G1067" s="1" t="str">
        <f aca="false">F1067&amp;"/"&amp;1</f>
        <v>1/1</v>
      </c>
      <c r="H1067" s="1" t="n">
        <v>800</v>
      </c>
      <c r="I1067" s="1" t="n">
        <v>48</v>
      </c>
      <c r="J1067" s="1" t="n">
        <v>50</v>
      </c>
      <c r="K1067" s="1" t="s">
        <v>357</v>
      </c>
      <c r="L1067" s="1" t="s">
        <v>1193</v>
      </c>
      <c r="M1067" s="1" t="n">
        <v>2009</v>
      </c>
      <c r="N1067" s="1" t="n">
        <v>49.531173</v>
      </c>
      <c r="O1067" s="1" t="n">
        <v>-114.053845</v>
      </c>
      <c r="Q1067" s="1" t="s">
        <v>1194</v>
      </c>
      <c r="R1067" s="1" t="s">
        <v>24</v>
      </c>
    </row>
    <row r="1068" customFormat="false" ht="15" hidden="false" customHeight="false" outlineLevel="0" collapsed="false">
      <c r="A1068" s="1" t="s">
        <v>18</v>
      </c>
      <c r="B1068" s="1" t="s">
        <v>18</v>
      </c>
      <c r="C1068" s="1" t="s">
        <v>1195</v>
      </c>
      <c r="D1068" s="1" t="n">
        <v>105</v>
      </c>
      <c r="E1068" s="1" t="s">
        <v>1196</v>
      </c>
      <c r="F1068" s="1" t="n">
        <v>1</v>
      </c>
      <c r="G1068" s="1" t="str">
        <f aca="false">F1068&amp;"/"&amp;25</f>
        <v>1/25</v>
      </c>
      <c r="H1068" s="1" t="n">
        <v>4200</v>
      </c>
      <c r="I1068" s="1" t="n">
        <v>136</v>
      </c>
      <c r="J1068" s="1" t="n">
        <v>82</v>
      </c>
      <c r="K1068" s="1" t="s">
        <v>21</v>
      </c>
      <c r="L1068" s="1" t="s">
        <v>393</v>
      </c>
      <c r="M1068" s="1" t="n">
        <v>2020</v>
      </c>
      <c r="N1068" s="1" t="n">
        <v>49.526297</v>
      </c>
      <c r="O1068" s="1" t="n">
        <v>-113.9288536</v>
      </c>
      <c r="Q1068" s="1" t="s">
        <v>1197</v>
      </c>
      <c r="R1068" s="1" t="s">
        <v>24</v>
      </c>
    </row>
    <row r="1069" customFormat="false" ht="15" hidden="false" customHeight="false" outlineLevel="0" collapsed="false">
      <c r="A1069" s="1" t="s">
        <v>18</v>
      </c>
      <c r="B1069" s="1" t="s">
        <v>18</v>
      </c>
      <c r="C1069" s="1" t="s">
        <v>1195</v>
      </c>
      <c r="D1069" s="1" t="n">
        <v>105</v>
      </c>
      <c r="E1069" s="1" t="s">
        <v>1198</v>
      </c>
      <c r="F1069" s="1" t="n">
        <v>2</v>
      </c>
      <c r="G1069" s="1" t="str">
        <f aca="false">F1069&amp;"/"&amp;25</f>
        <v>2/25</v>
      </c>
      <c r="H1069" s="1" t="n">
        <v>4200</v>
      </c>
      <c r="I1069" s="1" t="n">
        <v>136</v>
      </c>
      <c r="J1069" s="1" t="n">
        <v>82</v>
      </c>
      <c r="K1069" s="1" t="s">
        <v>21</v>
      </c>
      <c r="L1069" s="1" t="s">
        <v>393</v>
      </c>
      <c r="M1069" s="1" t="n">
        <v>2020</v>
      </c>
      <c r="N1069" s="1" t="n">
        <v>49.5362042</v>
      </c>
      <c r="O1069" s="1" t="n">
        <v>-113.9269832</v>
      </c>
      <c r="Q1069" s="1" t="s">
        <v>1197</v>
      </c>
      <c r="R1069" s="1" t="s">
        <v>24</v>
      </c>
    </row>
    <row r="1070" customFormat="false" ht="15" hidden="false" customHeight="false" outlineLevel="0" collapsed="false">
      <c r="A1070" s="1" t="s">
        <v>18</v>
      </c>
      <c r="B1070" s="1" t="s">
        <v>18</v>
      </c>
      <c r="C1070" s="1" t="s">
        <v>1195</v>
      </c>
      <c r="D1070" s="1" t="n">
        <v>105</v>
      </c>
      <c r="E1070" s="1" t="s">
        <v>1199</v>
      </c>
      <c r="F1070" s="1" t="n">
        <v>3</v>
      </c>
      <c r="G1070" s="1" t="str">
        <f aca="false">F1070&amp;"/"&amp;25</f>
        <v>3/25</v>
      </c>
      <c r="H1070" s="1" t="n">
        <v>4200</v>
      </c>
      <c r="I1070" s="1" t="n">
        <v>136</v>
      </c>
      <c r="J1070" s="1" t="n">
        <v>82</v>
      </c>
      <c r="K1070" s="1" t="s">
        <v>21</v>
      </c>
      <c r="L1070" s="1" t="s">
        <v>393</v>
      </c>
      <c r="M1070" s="1" t="n">
        <v>2020</v>
      </c>
      <c r="N1070" s="1" t="n">
        <v>49.5398525</v>
      </c>
      <c r="O1070" s="1" t="n">
        <v>-113.9236787</v>
      </c>
      <c r="Q1070" s="1" t="s">
        <v>1197</v>
      </c>
      <c r="R1070" s="1" t="s">
        <v>24</v>
      </c>
    </row>
    <row r="1071" customFormat="false" ht="15" hidden="false" customHeight="false" outlineLevel="0" collapsed="false">
      <c r="A1071" s="1" t="s">
        <v>18</v>
      </c>
      <c r="B1071" s="1" t="s">
        <v>18</v>
      </c>
      <c r="C1071" s="1" t="s">
        <v>1195</v>
      </c>
      <c r="D1071" s="1" t="n">
        <v>105</v>
      </c>
      <c r="E1071" s="1" t="s">
        <v>1200</v>
      </c>
      <c r="F1071" s="1" t="n">
        <v>4</v>
      </c>
      <c r="G1071" s="1" t="str">
        <f aca="false">F1071&amp;"/"&amp;25</f>
        <v>4/25</v>
      </c>
      <c r="H1071" s="1" t="n">
        <v>4200</v>
      </c>
      <c r="I1071" s="1" t="n">
        <v>136</v>
      </c>
      <c r="J1071" s="1" t="n">
        <v>82</v>
      </c>
      <c r="K1071" s="1" t="s">
        <v>21</v>
      </c>
      <c r="L1071" s="1" t="s">
        <v>393</v>
      </c>
      <c r="M1071" s="1" t="n">
        <v>2020</v>
      </c>
      <c r="N1071" s="1" t="n">
        <v>49.5424593</v>
      </c>
      <c r="O1071" s="1" t="n">
        <v>-113.925168</v>
      </c>
      <c r="Q1071" s="1" t="s">
        <v>1197</v>
      </c>
      <c r="R1071" s="1" t="s">
        <v>24</v>
      </c>
    </row>
    <row r="1072" customFormat="false" ht="15" hidden="false" customHeight="false" outlineLevel="0" collapsed="false">
      <c r="A1072" s="1" t="s">
        <v>18</v>
      </c>
      <c r="B1072" s="1" t="s">
        <v>18</v>
      </c>
      <c r="C1072" s="1" t="s">
        <v>1195</v>
      </c>
      <c r="D1072" s="1" t="n">
        <v>105</v>
      </c>
      <c r="E1072" s="1" t="s">
        <v>1201</v>
      </c>
      <c r="F1072" s="1" t="n">
        <v>5</v>
      </c>
      <c r="G1072" s="1" t="str">
        <f aca="false">F1072&amp;"/"&amp;25</f>
        <v>5/25</v>
      </c>
      <c r="H1072" s="1" t="n">
        <v>4200</v>
      </c>
      <c r="I1072" s="1" t="n">
        <v>136</v>
      </c>
      <c r="J1072" s="1" t="n">
        <v>82</v>
      </c>
      <c r="K1072" s="1" t="s">
        <v>21</v>
      </c>
      <c r="L1072" s="1" t="s">
        <v>393</v>
      </c>
      <c r="M1072" s="1" t="n">
        <v>2020</v>
      </c>
      <c r="N1072" s="1" t="n">
        <v>49.5448177</v>
      </c>
      <c r="O1072" s="1" t="n">
        <v>-113.9275275</v>
      </c>
      <c r="Q1072" s="1" t="s">
        <v>1197</v>
      </c>
      <c r="R1072" s="1" t="s">
        <v>24</v>
      </c>
    </row>
    <row r="1073" customFormat="false" ht="15" hidden="false" customHeight="false" outlineLevel="0" collapsed="false">
      <c r="A1073" s="1" t="s">
        <v>18</v>
      </c>
      <c r="B1073" s="1" t="s">
        <v>18</v>
      </c>
      <c r="C1073" s="1" t="s">
        <v>1195</v>
      </c>
      <c r="D1073" s="1" t="n">
        <v>105</v>
      </c>
      <c r="E1073" s="1" t="s">
        <v>1202</v>
      </c>
      <c r="F1073" s="1" t="n">
        <v>6</v>
      </c>
      <c r="G1073" s="1" t="str">
        <f aca="false">F1073&amp;"/"&amp;25</f>
        <v>6/25</v>
      </c>
      <c r="H1073" s="1" t="n">
        <v>4200</v>
      </c>
      <c r="I1073" s="1" t="n">
        <v>136</v>
      </c>
      <c r="J1073" s="1" t="n">
        <v>82</v>
      </c>
      <c r="K1073" s="1" t="s">
        <v>21</v>
      </c>
      <c r="L1073" s="1" t="s">
        <v>393</v>
      </c>
      <c r="M1073" s="1" t="n">
        <v>2020</v>
      </c>
      <c r="N1073" s="1" t="n">
        <v>49.5477771</v>
      </c>
      <c r="O1073" s="1" t="n">
        <v>-113.9277635</v>
      </c>
      <c r="Q1073" s="1" t="s">
        <v>1197</v>
      </c>
      <c r="R1073" s="1" t="s">
        <v>24</v>
      </c>
    </row>
    <row r="1074" customFormat="false" ht="15" hidden="false" customHeight="false" outlineLevel="0" collapsed="false">
      <c r="A1074" s="1" t="s">
        <v>18</v>
      </c>
      <c r="B1074" s="1" t="s">
        <v>18</v>
      </c>
      <c r="C1074" s="1" t="s">
        <v>1195</v>
      </c>
      <c r="D1074" s="1" t="n">
        <v>105</v>
      </c>
      <c r="E1074" s="1" t="s">
        <v>1203</v>
      </c>
      <c r="F1074" s="1" t="n">
        <v>7</v>
      </c>
      <c r="G1074" s="1" t="str">
        <f aca="false">F1074&amp;"/"&amp;25</f>
        <v>7/25</v>
      </c>
      <c r="H1074" s="1" t="n">
        <v>4200</v>
      </c>
      <c r="I1074" s="1" t="n">
        <v>136</v>
      </c>
      <c r="J1074" s="1" t="n">
        <v>82</v>
      </c>
      <c r="K1074" s="1" t="s">
        <v>21</v>
      </c>
      <c r="L1074" s="1" t="s">
        <v>393</v>
      </c>
      <c r="M1074" s="1" t="n">
        <v>2020</v>
      </c>
      <c r="N1074" s="1" t="n">
        <v>49.5507926</v>
      </c>
      <c r="O1074" s="1" t="n">
        <v>-113.9279153</v>
      </c>
      <c r="Q1074" s="1" t="s">
        <v>1197</v>
      </c>
      <c r="R1074" s="1" t="s">
        <v>24</v>
      </c>
    </row>
    <row r="1075" customFormat="false" ht="15" hidden="false" customHeight="false" outlineLevel="0" collapsed="false">
      <c r="A1075" s="1" t="s">
        <v>18</v>
      </c>
      <c r="B1075" s="1" t="s">
        <v>18</v>
      </c>
      <c r="C1075" s="1" t="s">
        <v>1195</v>
      </c>
      <c r="D1075" s="1" t="n">
        <v>105</v>
      </c>
      <c r="E1075" s="1" t="s">
        <v>1204</v>
      </c>
      <c r="F1075" s="1" t="n">
        <v>8</v>
      </c>
      <c r="G1075" s="1" t="str">
        <f aca="false">F1075&amp;"/"&amp;25</f>
        <v>8/25</v>
      </c>
      <c r="H1075" s="1" t="n">
        <v>4200</v>
      </c>
      <c r="I1075" s="1" t="n">
        <v>136</v>
      </c>
      <c r="J1075" s="1" t="n">
        <v>82</v>
      </c>
      <c r="K1075" s="1" t="s">
        <v>21</v>
      </c>
      <c r="L1075" s="1" t="s">
        <v>393</v>
      </c>
      <c r="M1075" s="1" t="n">
        <v>2020</v>
      </c>
      <c r="N1075" s="1" t="n">
        <v>49.5551243</v>
      </c>
      <c r="O1075" s="1" t="n">
        <v>-113.9151469</v>
      </c>
      <c r="Q1075" s="1" t="s">
        <v>1197</v>
      </c>
      <c r="R1075" s="1" t="s">
        <v>24</v>
      </c>
    </row>
    <row r="1076" customFormat="false" ht="15" hidden="false" customHeight="false" outlineLevel="0" collapsed="false">
      <c r="A1076" s="1" t="s">
        <v>18</v>
      </c>
      <c r="B1076" s="1" t="s">
        <v>18</v>
      </c>
      <c r="C1076" s="1" t="s">
        <v>1195</v>
      </c>
      <c r="D1076" s="1" t="n">
        <v>105</v>
      </c>
      <c r="E1076" s="1" t="s">
        <v>1205</v>
      </c>
      <c r="F1076" s="1" t="n">
        <v>9</v>
      </c>
      <c r="G1076" s="1" t="str">
        <f aca="false">F1076&amp;"/"&amp;25</f>
        <v>9/25</v>
      </c>
      <c r="H1076" s="1" t="n">
        <v>4200</v>
      </c>
      <c r="I1076" s="1" t="n">
        <v>136</v>
      </c>
      <c r="J1076" s="1" t="n">
        <v>82</v>
      </c>
      <c r="K1076" s="1" t="s">
        <v>21</v>
      </c>
      <c r="L1076" s="1" t="s">
        <v>393</v>
      </c>
      <c r="M1076" s="1" t="n">
        <v>2020</v>
      </c>
      <c r="N1076" s="1" t="n">
        <v>49.5487311</v>
      </c>
      <c r="O1076" s="1" t="n">
        <v>-113.9165801</v>
      </c>
      <c r="Q1076" s="1" t="s">
        <v>1197</v>
      </c>
      <c r="R1076" s="1" t="s">
        <v>24</v>
      </c>
    </row>
    <row r="1077" customFormat="false" ht="15" hidden="false" customHeight="false" outlineLevel="0" collapsed="false">
      <c r="A1077" s="1" t="s">
        <v>18</v>
      </c>
      <c r="B1077" s="1" t="s">
        <v>18</v>
      </c>
      <c r="C1077" s="1" t="s">
        <v>1195</v>
      </c>
      <c r="D1077" s="1" t="n">
        <v>105</v>
      </c>
      <c r="E1077" s="1" t="s">
        <v>1206</v>
      </c>
      <c r="F1077" s="1" t="n">
        <v>10</v>
      </c>
      <c r="G1077" s="1" t="str">
        <f aca="false">F1077&amp;"/"&amp;25</f>
        <v>10/25</v>
      </c>
      <c r="H1077" s="1" t="n">
        <v>4200</v>
      </c>
      <c r="I1077" s="1" t="n">
        <v>136</v>
      </c>
      <c r="J1077" s="1" t="n">
        <v>82</v>
      </c>
      <c r="K1077" s="1" t="s">
        <v>21</v>
      </c>
      <c r="L1077" s="1" t="s">
        <v>393</v>
      </c>
      <c r="M1077" s="1" t="n">
        <v>2020</v>
      </c>
      <c r="N1077" s="1" t="n">
        <v>49.5461384</v>
      </c>
      <c r="O1077" s="1" t="n">
        <v>-113.9151266</v>
      </c>
      <c r="Q1077" s="1" t="s">
        <v>1197</v>
      </c>
      <c r="R1077" s="1" t="s">
        <v>24</v>
      </c>
    </row>
    <row r="1078" customFormat="false" ht="15" hidden="false" customHeight="false" outlineLevel="0" collapsed="false">
      <c r="A1078" s="1" t="s">
        <v>18</v>
      </c>
      <c r="B1078" s="1" t="s">
        <v>18</v>
      </c>
      <c r="C1078" s="1" t="s">
        <v>1195</v>
      </c>
      <c r="D1078" s="1" t="n">
        <v>105</v>
      </c>
      <c r="E1078" s="1" t="s">
        <v>1207</v>
      </c>
      <c r="F1078" s="1" t="n">
        <v>11</v>
      </c>
      <c r="G1078" s="1" t="str">
        <f aca="false">F1078&amp;"/"&amp;25</f>
        <v>11/25</v>
      </c>
      <c r="H1078" s="1" t="n">
        <v>4200</v>
      </c>
      <c r="I1078" s="1" t="n">
        <v>136</v>
      </c>
      <c r="J1078" s="1" t="n">
        <v>82</v>
      </c>
      <c r="K1078" s="1" t="s">
        <v>21</v>
      </c>
      <c r="L1078" s="1" t="s">
        <v>393</v>
      </c>
      <c r="M1078" s="1" t="n">
        <v>2020</v>
      </c>
      <c r="N1078" s="1" t="n">
        <v>49.5434825</v>
      </c>
      <c r="O1078" s="1" t="n">
        <v>-113.9138491</v>
      </c>
      <c r="Q1078" s="1" t="s">
        <v>1197</v>
      </c>
      <c r="R1078" s="1" t="s">
        <v>24</v>
      </c>
    </row>
    <row r="1079" customFormat="false" ht="15" hidden="false" customHeight="false" outlineLevel="0" collapsed="false">
      <c r="A1079" s="1" t="s">
        <v>18</v>
      </c>
      <c r="B1079" s="1" t="s">
        <v>18</v>
      </c>
      <c r="C1079" s="1" t="s">
        <v>1195</v>
      </c>
      <c r="D1079" s="1" t="n">
        <v>105</v>
      </c>
      <c r="E1079" s="1" t="s">
        <v>1208</v>
      </c>
      <c r="F1079" s="1" t="n">
        <v>12</v>
      </c>
      <c r="G1079" s="1" t="str">
        <f aca="false">F1079&amp;"/"&amp;25</f>
        <v>12/25</v>
      </c>
      <c r="H1079" s="1" t="n">
        <v>4200</v>
      </c>
      <c r="I1079" s="1" t="n">
        <v>136</v>
      </c>
      <c r="J1079" s="1" t="n">
        <v>82</v>
      </c>
      <c r="K1079" s="1" t="s">
        <v>21</v>
      </c>
      <c r="L1079" s="1" t="s">
        <v>393</v>
      </c>
      <c r="M1079" s="1" t="n">
        <v>2020</v>
      </c>
      <c r="N1079" s="1" t="n">
        <v>49.5408179</v>
      </c>
      <c r="O1079" s="1" t="n">
        <v>-113.9125033</v>
      </c>
      <c r="Q1079" s="1" t="s">
        <v>1197</v>
      </c>
      <c r="R1079" s="1" t="s">
        <v>24</v>
      </c>
    </row>
    <row r="1080" customFormat="false" ht="15" hidden="false" customHeight="false" outlineLevel="0" collapsed="false">
      <c r="A1080" s="1" t="s">
        <v>18</v>
      </c>
      <c r="B1080" s="1" t="s">
        <v>18</v>
      </c>
      <c r="C1080" s="1" t="s">
        <v>1195</v>
      </c>
      <c r="D1080" s="1" t="n">
        <v>105</v>
      </c>
      <c r="E1080" s="1" t="s">
        <v>1209</v>
      </c>
      <c r="F1080" s="1" t="n">
        <v>13</v>
      </c>
      <c r="G1080" s="1" t="str">
        <f aca="false">F1080&amp;"/"&amp;25</f>
        <v>13/25</v>
      </c>
      <c r="H1080" s="1" t="n">
        <v>4200</v>
      </c>
      <c r="I1080" s="1" t="n">
        <v>136</v>
      </c>
      <c r="J1080" s="1" t="n">
        <v>82</v>
      </c>
      <c r="K1080" s="1" t="s">
        <v>21</v>
      </c>
      <c r="L1080" s="1" t="s">
        <v>393</v>
      </c>
      <c r="M1080" s="1" t="n">
        <v>2020</v>
      </c>
      <c r="N1080" s="1" t="n">
        <v>49.5366039</v>
      </c>
      <c r="O1080" s="1" t="n">
        <v>-113.9056287</v>
      </c>
      <c r="Q1080" s="1" t="s">
        <v>1197</v>
      </c>
      <c r="R1080" s="1" t="s">
        <v>24</v>
      </c>
    </row>
    <row r="1081" customFormat="false" ht="15" hidden="false" customHeight="false" outlineLevel="0" collapsed="false">
      <c r="A1081" s="1" t="s">
        <v>18</v>
      </c>
      <c r="B1081" s="1" t="s">
        <v>18</v>
      </c>
      <c r="C1081" s="1" t="s">
        <v>1195</v>
      </c>
      <c r="D1081" s="1" t="n">
        <v>105</v>
      </c>
      <c r="E1081" s="1" t="s">
        <v>1210</v>
      </c>
      <c r="F1081" s="1" t="n">
        <v>14</v>
      </c>
      <c r="G1081" s="1" t="str">
        <f aca="false">F1081&amp;"/"&amp;25</f>
        <v>14/25</v>
      </c>
      <c r="H1081" s="1" t="n">
        <v>4200</v>
      </c>
      <c r="I1081" s="1" t="n">
        <v>136</v>
      </c>
      <c r="J1081" s="1" t="n">
        <v>82</v>
      </c>
      <c r="K1081" s="1" t="s">
        <v>21</v>
      </c>
      <c r="L1081" s="1" t="s">
        <v>393</v>
      </c>
      <c r="M1081" s="1" t="n">
        <v>2020</v>
      </c>
      <c r="N1081" s="1" t="n">
        <v>49.5302927</v>
      </c>
      <c r="O1081" s="1" t="n">
        <v>-113.9059653</v>
      </c>
      <c r="Q1081" s="1" t="s">
        <v>1197</v>
      </c>
      <c r="R1081" s="1" t="s">
        <v>24</v>
      </c>
    </row>
    <row r="1082" customFormat="false" ht="15" hidden="false" customHeight="false" outlineLevel="0" collapsed="false">
      <c r="A1082" s="1" t="s">
        <v>18</v>
      </c>
      <c r="B1082" s="1" t="s">
        <v>18</v>
      </c>
      <c r="C1082" s="1" t="s">
        <v>1195</v>
      </c>
      <c r="D1082" s="1" t="n">
        <v>105</v>
      </c>
      <c r="E1082" s="1" t="s">
        <v>1211</v>
      </c>
      <c r="F1082" s="1" t="n">
        <v>15</v>
      </c>
      <c r="G1082" s="1" t="str">
        <f aca="false">F1082&amp;"/"&amp;25</f>
        <v>15/25</v>
      </c>
      <c r="H1082" s="1" t="n">
        <v>4200</v>
      </c>
      <c r="I1082" s="1" t="n">
        <v>136</v>
      </c>
      <c r="J1082" s="1" t="n">
        <v>82</v>
      </c>
      <c r="K1082" s="1" t="s">
        <v>21</v>
      </c>
      <c r="L1082" s="1" t="s">
        <v>393</v>
      </c>
      <c r="M1082" s="1" t="n">
        <v>2020</v>
      </c>
      <c r="N1082" s="1" t="n">
        <v>49.5343658</v>
      </c>
      <c r="O1082" s="1" t="n">
        <v>-113.8970969</v>
      </c>
      <c r="Q1082" s="1" t="s">
        <v>1197</v>
      </c>
      <c r="R1082" s="1" t="s">
        <v>24</v>
      </c>
    </row>
    <row r="1083" customFormat="false" ht="15" hidden="false" customHeight="false" outlineLevel="0" collapsed="false">
      <c r="A1083" s="1" t="s">
        <v>18</v>
      </c>
      <c r="B1083" s="1" t="s">
        <v>18</v>
      </c>
      <c r="C1083" s="1" t="s">
        <v>1195</v>
      </c>
      <c r="D1083" s="1" t="n">
        <v>105</v>
      </c>
      <c r="E1083" s="1" t="s">
        <v>1212</v>
      </c>
      <c r="F1083" s="1" t="n">
        <v>16</v>
      </c>
      <c r="G1083" s="1" t="str">
        <f aca="false">F1083&amp;"/"&amp;25</f>
        <v>16/25</v>
      </c>
      <c r="H1083" s="1" t="n">
        <v>4200</v>
      </c>
      <c r="I1083" s="1" t="n">
        <v>136</v>
      </c>
      <c r="J1083" s="1" t="n">
        <v>82</v>
      </c>
      <c r="K1083" s="1" t="s">
        <v>21</v>
      </c>
      <c r="L1083" s="1" t="s">
        <v>393</v>
      </c>
      <c r="M1083" s="1" t="n">
        <v>2020</v>
      </c>
      <c r="N1083" s="1" t="n">
        <v>49.537259</v>
      </c>
      <c r="O1083" s="1" t="n">
        <v>-113.8973438</v>
      </c>
      <c r="Q1083" s="1" t="s">
        <v>1197</v>
      </c>
      <c r="R1083" s="1" t="s">
        <v>24</v>
      </c>
    </row>
    <row r="1084" customFormat="false" ht="15" hidden="false" customHeight="false" outlineLevel="0" collapsed="false">
      <c r="A1084" s="1" t="s">
        <v>18</v>
      </c>
      <c r="B1084" s="1" t="s">
        <v>18</v>
      </c>
      <c r="C1084" s="1" t="s">
        <v>1195</v>
      </c>
      <c r="D1084" s="1" t="n">
        <v>105</v>
      </c>
      <c r="E1084" s="1" t="s">
        <v>1213</v>
      </c>
      <c r="F1084" s="1" t="n">
        <v>17</v>
      </c>
      <c r="G1084" s="1" t="str">
        <f aca="false">F1084&amp;"/"&amp;25</f>
        <v>17/25</v>
      </c>
      <c r="H1084" s="1" t="n">
        <v>4200</v>
      </c>
      <c r="I1084" s="1" t="n">
        <v>136</v>
      </c>
      <c r="J1084" s="1" t="n">
        <v>82</v>
      </c>
      <c r="K1084" s="1" t="s">
        <v>21</v>
      </c>
      <c r="L1084" s="1" t="s">
        <v>393</v>
      </c>
      <c r="M1084" s="1" t="n">
        <v>2020</v>
      </c>
      <c r="N1084" s="1" t="n">
        <v>49.5410796</v>
      </c>
      <c r="O1084" s="1" t="n">
        <v>-113.9001041</v>
      </c>
      <c r="Q1084" s="1" t="s">
        <v>1197</v>
      </c>
      <c r="R1084" s="1" t="s">
        <v>24</v>
      </c>
    </row>
    <row r="1085" customFormat="false" ht="15" hidden="false" customHeight="false" outlineLevel="0" collapsed="false">
      <c r="A1085" s="1" t="s">
        <v>18</v>
      </c>
      <c r="B1085" s="1" t="s">
        <v>18</v>
      </c>
      <c r="C1085" s="1" t="s">
        <v>1195</v>
      </c>
      <c r="D1085" s="1" t="n">
        <v>105</v>
      </c>
      <c r="E1085" s="1" t="s">
        <v>1214</v>
      </c>
      <c r="F1085" s="1" t="n">
        <v>18</v>
      </c>
      <c r="G1085" s="1" t="str">
        <f aca="false">F1085&amp;"/"&amp;25</f>
        <v>18/25</v>
      </c>
      <c r="H1085" s="1" t="n">
        <v>4200</v>
      </c>
      <c r="I1085" s="1" t="n">
        <v>136</v>
      </c>
      <c r="J1085" s="1" t="n">
        <v>82</v>
      </c>
      <c r="K1085" s="1" t="s">
        <v>21</v>
      </c>
      <c r="L1085" s="1" t="s">
        <v>393</v>
      </c>
      <c r="M1085" s="1" t="n">
        <v>2020</v>
      </c>
      <c r="N1085" s="1" t="n">
        <v>49.5437415</v>
      </c>
      <c r="O1085" s="1" t="n">
        <v>-113.9012058</v>
      </c>
      <c r="Q1085" s="1" t="s">
        <v>1197</v>
      </c>
      <c r="R1085" s="1" t="s">
        <v>24</v>
      </c>
    </row>
    <row r="1086" customFormat="false" ht="15" hidden="false" customHeight="false" outlineLevel="0" collapsed="false">
      <c r="A1086" s="1" t="s">
        <v>18</v>
      </c>
      <c r="B1086" s="1" t="s">
        <v>18</v>
      </c>
      <c r="C1086" s="1" t="s">
        <v>1195</v>
      </c>
      <c r="D1086" s="1" t="n">
        <v>105</v>
      </c>
      <c r="E1086" s="1" t="s">
        <v>1215</v>
      </c>
      <c r="F1086" s="1" t="n">
        <v>19</v>
      </c>
      <c r="G1086" s="1" t="str">
        <f aca="false">F1086&amp;"/"&amp;25</f>
        <v>19/25</v>
      </c>
      <c r="H1086" s="1" t="n">
        <v>4200</v>
      </c>
      <c r="I1086" s="1" t="n">
        <v>136</v>
      </c>
      <c r="J1086" s="1" t="n">
        <v>82</v>
      </c>
      <c r="K1086" s="1" t="s">
        <v>21</v>
      </c>
      <c r="L1086" s="1" t="s">
        <v>393</v>
      </c>
      <c r="M1086" s="1" t="n">
        <v>2020</v>
      </c>
      <c r="N1086" s="1" t="n">
        <v>49.5461715</v>
      </c>
      <c r="O1086" s="1" t="n">
        <v>-113.902794</v>
      </c>
      <c r="Q1086" s="1" t="s">
        <v>1197</v>
      </c>
      <c r="R1086" s="1" t="s">
        <v>24</v>
      </c>
    </row>
    <row r="1087" customFormat="false" ht="15" hidden="false" customHeight="false" outlineLevel="0" collapsed="false">
      <c r="A1087" s="1" t="s">
        <v>18</v>
      </c>
      <c r="B1087" s="1" t="s">
        <v>18</v>
      </c>
      <c r="C1087" s="1" t="s">
        <v>1195</v>
      </c>
      <c r="D1087" s="1" t="n">
        <v>105</v>
      </c>
      <c r="E1087" s="1" t="s">
        <v>1216</v>
      </c>
      <c r="F1087" s="1" t="n">
        <v>20</v>
      </c>
      <c r="G1087" s="1" t="str">
        <f aca="false">F1087&amp;"/"&amp;25</f>
        <v>20/25</v>
      </c>
      <c r="H1087" s="1" t="n">
        <v>4200</v>
      </c>
      <c r="I1087" s="1" t="n">
        <v>136</v>
      </c>
      <c r="J1087" s="1" t="n">
        <v>82</v>
      </c>
      <c r="K1087" s="1" t="s">
        <v>21</v>
      </c>
      <c r="L1087" s="1" t="s">
        <v>393</v>
      </c>
      <c r="M1087" s="1" t="n">
        <v>2020</v>
      </c>
      <c r="N1087" s="1" t="n">
        <v>49.5488126</v>
      </c>
      <c r="O1087" s="1" t="n">
        <v>-113.9040732</v>
      </c>
      <c r="Q1087" s="1" t="s">
        <v>1197</v>
      </c>
      <c r="R1087" s="1" t="s">
        <v>24</v>
      </c>
    </row>
    <row r="1088" customFormat="false" ht="15" hidden="false" customHeight="false" outlineLevel="0" collapsed="false">
      <c r="A1088" s="1" t="s">
        <v>18</v>
      </c>
      <c r="B1088" s="1" t="s">
        <v>18</v>
      </c>
      <c r="C1088" s="1" t="s">
        <v>1195</v>
      </c>
      <c r="D1088" s="1" t="n">
        <v>105</v>
      </c>
      <c r="E1088" s="1" t="s">
        <v>1217</v>
      </c>
      <c r="F1088" s="1" t="n">
        <v>21</v>
      </c>
      <c r="G1088" s="1" t="str">
        <f aca="false">F1088&amp;"/"&amp;25</f>
        <v>21/25</v>
      </c>
      <c r="H1088" s="1" t="n">
        <v>4200</v>
      </c>
      <c r="I1088" s="1" t="n">
        <v>136</v>
      </c>
      <c r="J1088" s="1" t="n">
        <v>82</v>
      </c>
      <c r="K1088" s="1" t="s">
        <v>21</v>
      </c>
      <c r="L1088" s="1" t="s">
        <v>393</v>
      </c>
      <c r="M1088" s="1" t="n">
        <v>2020</v>
      </c>
      <c r="N1088" s="1" t="n">
        <v>49.5452258</v>
      </c>
      <c r="O1088" s="1" t="n">
        <v>-113.8894956</v>
      </c>
      <c r="Q1088" s="1" t="s">
        <v>1197</v>
      </c>
      <c r="R1088" s="1" t="s">
        <v>24</v>
      </c>
    </row>
    <row r="1089" customFormat="false" ht="15" hidden="false" customHeight="false" outlineLevel="0" collapsed="false">
      <c r="A1089" s="1" t="s">
        <v>18</v>
      </c>
      <c r="B1089" s="1" t="s">
        <v>18</v>
      </c>
      <c r="C1089" s="1" t="s">
        <v>1195</v>
      </c>
      <c r="D1089" s="1" t="n">
        <v>105</v>
      </c>
      <c r="E1089" s="1" t="s">
        <v>1218</v>
      </c>
      <c r="F1089" s="1" t="n">
        <v>22</v>
      </c>
      <c r="G1089" s="1" t="str">
        <f aca="false">F1089&amp;"/"&amp;25</f>
        <v>22/25</v>
      </c>
      <c r="H1089" s="1" t="n">
        <v>4200</v>
      </c>
      <c r="I1089" s="1" t="n">
        <v>136</v>
      </c>
      <c r="J1089" s="1" t="n">
        <v>82</v>
      </c>
      <c r="K1089" s="1" t="s">
        <v>21</v>
      </c>
      <c r="L1089" s="1" t="s">
        <v>393</v>
      </c>
      <c r="M1089" s="1" t="n">
        <v>2020</v>
      </c>
      <c r="N1089" s="1" t="n">
        <v>49.5406695</v>
      </c>
      <c r="O1089" s="1" t="n">
        <v>-113.8875453</v>
      </c>
      <c r="Q1089" s="1" t="s">
        <v>1197</v>
      </c>
      <c r="R1089" s="1" t="s">
        <v>24</v>
      </c>
    </row>
    <row r="1090" customFormat="false" ht="15" hidden="false" customHeight="false" outlineLevel="0" collapsed="false">
      <c r="A1090" s="1" t="s">
        <v>18</v>
      </c>
      <c r="B1090" s="1" t="s">
        <v>18</v>
      </c>
      <c r="C1090" s="1" t="s">
        <v>1195</v>
      </c>
      <c r="D1090" s="1" t="n">
        <v>105</v>
      </c>
      <c r="E1090" s="1" t="s">
        <v>1219</v>
      </c>
      <c r="F1090" s="1" t="n">
        <v>23</v>
      </c>
      <c r="G1090" s="1" t="str">
        <f aca="false">F1090&amp;"/"&amp;25</f>
        <v>23/25</v>
      </c>
      <c r="H1090" s="1" t="n">
        <v>4200</v>
      </c>
      <c r="I1090" s="1" t="n">
        <v>136</v>
      </c>
      <c r="J1090" s="1" t="n">
        <v>82</v>
      </c>
      <c r="K1090" s="1" t="s">
        <v>21</v>
      </c>
      <c r="L1090" s="1" t="s">
        <v>393</v>
      </c>
      <c r="M1090" s="1" t="n">
        <v>2020</v>
      </c>
      <c r="N1090" s="1" t="n">
        <v>49.5372707</v>
      </c>
      <c r="O1090" s="1" t="n">
        <v>-113.8863883</v>
      </c>
      <c r="Q1090" s="1" t="s">
        <v>1197</v>
      </c>
      <c r="R1090" s="1" t="s">
        <v>24</v>
      </c>
    </row>
    <row r="1091" customFormat="false" ht="15" hidden="false" customHeight="false" outlineLevel="0" collapsed="false">
      <c r="A1091" s="1" t="s">
        <v>18</v>
      </c>
      <c r="B1091" s="1" t="s">
        <v>18</v>
      </c>
      <c r="C1091" s="1" t="s">
        <v>1195</v>
      </c>
      <c r="D1091" s="1" t="n">
        <v>105</v>
      </c>
      <c r="E1091" s="1" t="s">
        <v>1220</v>
      </c>
      <c r="F1091" s="1" t="n">
        <v>24</v>
      </c>
      <c r="G1091" s="1" t="str">
        <f aca="false">F1091&amp;"/"&amp;25</f>
        <v>24/25</v>
      </c>
      <c r="H1091" s="1" t="n">
        <v>4200</v>
      </c>
      <c r="I1091" s="1" t="n">
        <v>136</v>
      </c>
      <c r="J1091" s="1" t="n">
        <v>82</v>
      </c>
      <c r="K1091" s="1" t="s">
        <v>21</v>
      </c>
      <c r="L1091" s="1" t="s">
        <v>393</v>
      </c>
      <c r="M1091" s="1" t="n">
        <v>2020</v>
      </c>
      <c r="N1091" s="1" t="n">
        <v>49.5345635</v>
      </c>
      <c r="O1091" s="1" t="n">
        <v>-113.8849711</v>
      </c>
      <c r="Q1091" s="1" t="s">
        <v>1197</v>
      </c>
      <c r="R1091" s="1" t="s">
        <v>24</v>
      </c>
    </row>
    <row r="1092" customFormat="false" ht="15" hidden="false" customHeight="false" outlineLevel="0" collapsed="false">
      <c r="A1092" s="1" t="s">
        <v>18</v>
      </c>
      <c r="B1092" s="1" t="s">
        <v>18</v>
      </c>
      <c r="C1092" s="1" t="s">
        <v>1195</v>
      </c>
      <c r="D1092" s="1" t="n">
        <v>105</v>
      </c>
      <c r="E1092" s="1" t="s">
        <v>1221</v>
      </c>
      <c r="F1092" s="1" t="n">
        <v>25</v>
      </c>
      <c r="G1092" s="1" t="str">
        <f aca="false">F1092&amp;"/"&amp;25</f>
        <v>25/25</v>
      </c>
      <c r="H1092" s="1" t="n">
        <v>4200</v>
      </c>
      <c r="I1092" s="1" t="n">
        <v>136</v>
      </c>
      <c r="J1092" s="1" t="n">
        <v>82</v>
      </c>
      <c r="K1092" s="1" t="s">
        <v>21</v>
      </c>
      <c r="L1092" s="1" t="s">
        <v>393</v>
      </c>
      <c r="M1092" s="1" t="n">
        <v>2020</v>
      </c>
      <c r="N1092" s="1" t="n">
        <v>49.5581114</v>
      </c>
      <c r="O1092" s="1" t="n">
        <v>-113.914399</v>
      </c>
      <c r="Q1092" s="1" t="s">
        <v>1197</v>
      </c>
      <c r="R1092" s="1" t="s">
        <v>24</v>
      </c>
    </row>
    <row r="1093" customFormat="false" ht="15" hidden="false" customHeight="false" outlineLevel="0" collapsed="false">
      <c r="A1093" s="1" t="s">
        <v>18</v>
      </c>
      <c r="B1093" s="1" t="s">
        <v>18</v>
      </c>
      <c r="C1093" s="1" t="s">
        <v>1222</v>
      </c>
      <c r="D1093" s="1" t="n">
        <v>297.1</v>
      </c>
      <c r="E1093" s="1" t="s">
        <v>1223</v>
      </c>
      <c r="F1093" s="1" t="n">
        <v>1</v>
      </c>
      <c r="G1093" s="1" t="str">
        <f aca="false">F1093&amp;"/"&amp;67</f>
        <v>1/67</v>
      </c>
      <c r="H1093" s="1" t="n">
        <v>4500</v>
      </c>
      <c r="I1093" s="1" t="n">
        <v>150</v>
      </c>
      <c r="J1093" s="1" t="n">
        <v>105</v>
      </c>
      <c r="K1093" s="1" t="s">
        <v>21</v>
      </c>
      <c r="L1093" s="1" t="s">
        <v>626</v>
      </c>
      <c r="M1093" s="1" t="n">
        <v>2024</v>
      </c>
      <c r="N1093" s="1" t="n">
        <v>51.8608</v>
      </c>
      <c r="O1093" s="1" t="n">
        <v>-110.6646</v>
      </c>
      <c r="P1093" s="1" t="s">
        <v>1224</v>
      </c>
      <c r="Q1093" s="1" t="s">
        <v>1225</v>
      </c>
      <c r="R1093" s="1" t="s">
        <v>254</v>
      </c>
    </row>
    <row r="1094" customFormat="false" ht="15" hidden="false" customHeight="false" outlineLevel="0" collapsed="false">
      <c r="A1094" s="1" t="s">
        <v>18</v>
      </c>
      <c r="B1094" s="1" t="s">
        <v>18</v>
      </c>
      <c r="C1094" s="1" t="s">
        <v>1222</v>
      </c>
      <c r="D1094" s="1" t="n">
        <v>297.1</v>
      </c>
      <c r="E1094" s="1" t="s">
        <v>1226</v>
      </c>
      <c r="F1094" s="1" t="n">
        <v>2</v>
      </c>
      <c r="G1094" s="1" t="str">
        <f aca="false">F1094&amp;"/"&amp;67</f>
        <v>2/67</v>
      </c>
      <c r="H1094" s="1" t="n">
        <v>4500</v>
      </c>
      <c r="I1094" s="1" t="n">
        <v>150</v>
      </c>
      <c r="J1094" s="1" t="n">
        <v>105</v>
      </c>
      <c r="K1094" s="1" t="s">
        <v>21</v>
      </c>
      <c r="L1094" s="1" t="s">
        <v>626</v>
      </c>
      <c r="M1094" s="1" t="n">
        <v>2024</v>
      </c>
      <c r="N1094" s="1" t="n">
        <v>51.8611</v>
      </c>
      <c r="O1094" s="1" t="n">
        <v>-110.6567</v>
      </c>
      <c r="P1094" s="1" t="s">
        <v>1224</v>
      </c>
      <c r="Q1094" s="1" t="s">
        <v>1225</v>
      </c>
      <c r="R1094" s="1" t="s">
        <v>24</v>
      </c>
    </row>
    <row r="1095" customFormat="false" ht="15" hidden="false" customHeight="false" outlineLevel="0" collapsed="false">
      <c r="A1095" s="1" t="s">
        <v>18</v>
      </c>
      <c r="B1095" s="1" t="s">
        <v>18</v>
      </c>
      <c r="C1095" s="1" t="s">
        <v>1222</v>
      </c>
      <c r="D1095" s="1" t="n">
        <v>297.1</v>
      </c>
      <c r="E1095" s="1" t="s">
        <v>1227</v>
      </c>
      <c r="F1095" s="1" t="n">
        <v>3</v>
      </c>
      <c r="G1095" s="1" t="str">
        <f aca="false">F1095&amp;"/"&amp;67</f>
        <v>3/67</v>
      </c>
      <c r="H1095" s="1" t="n">
        <v>4500</v>
      </c>
      <c r="I1095" s="1" t="n">
        <v>150</v>
      </c>
      <c r="J1095" s="1" t="n">
        <v>105</v>
      </c>
      <c r="K1095" s="1" t="s">
        <v>21</v>
      </c>
      <c r="L1095" s="1" t="s">
        <v>626</v>
      </c>
      <c r="M1095" s="1" t="n">
        <v>2024</v>
      </c>
      <c r="N1095" s="1" t="n">
        <v>51.8624</v>
      </c>
      <c r="O1095" s="1" t="n">
        <v>-110.6492</v>
      </c>
      <c r="P1095" s="1" t="s">
        <v>1224</v>
      </c>
      <c r="Q1095" s="1" t="s">
        <v>1225</v>
      </c>
      <c r="R1095" s="1" t="s">
        <v>24</v>
      </c>
    </row>
    <row r="1096" customFormat="false" ht="15" hidden="false" customHeight="false" outlineLevel="0" collapsed="false">
      <c r="A1096" s="1" t="s">
        <v>18</v>
      </c>
      <c r="B1096" s="1" t="s">
        <v>18</v>
      </c>
      <c r="C1096" s="1" t="s">
        <v>1222</v>
      </c>
      <c r="D1096" s="1" t="n">
        <v>297.1</v>
      </c>
      <c r="E1096" s="1" t="s">
        <v>1228</v>
      </c>
      <c r="F1096" s="1" t="n">
        <v>4</v>
      </c>
      <c r="G1096" s="1" t="str">
        <f aca="false">F1096&amp;"/"&amp;67</f>
        <v>4/67</v>
      </c>
      <c r="H1096" s="1" t="n">
        <v>4500</v>
      </c>
      <c r="I1096" s="1" t="n">
        <v>150</v>
      </c>
      <c r="J1096" s="1" t="n">
        <v>105</v>
      </c>
      <c r="K1096" s="1" t="s">
        <v>21</v>
      </c>
      <c r="L1096" s="1" t="s">
        <v>626</v>
      </c>
      <c r="M1096" s="1" t="n">
        <v>2024</v>
      </c>
      <c r="N1096" s="1" t="n">
        <v>51.8662</v>
      </c>
      <c r="O1096" s="1" t="n">
        <v>-110.6329</v>
      </c>
      <c r="P1096" s="1" t="s">
        <v>1224</v>
      </c>
      <c r="Q1096" s="1" t="s">
        <v>1225</v>
      </c>
      <c r="R1096" s="1" t="s">
        <v>24</v>
      </c>
    </row>
    <row r="1097" customFormat="false" ht="15" hidden="false" customHeight="false" outlineLevel="0" collapsed="false">
      <c r="A1097" s="1" t="s">
        <v>18</v>
      </c>
      <c r="B1097" s="1" t="s">
        <v>18</v>
      </c>
      <c r="C1097" s="1" t="s">
        <v>1222</v>
      </c>
      <c r="D1097" s="1" t="n">
        <v>297.1</v>
      </c>
      <c r="E1097" s="1" t="s">
        <v>1229</v>
      </c>
      <c r="F1097" s="1" t="n">
        <v>5</v>
      </c>
      <c r="G1097" s="1" t="str">
        <f aca="false">F1097&amp;"/"&amp;67</f>
        <v>5/67</v>
      </c>
      <c r="H1097" s="1" t="n">
        <v>4500</v>
      </c>
      <c r="I1097" s="1" t="n">
        <v>150</v>
      </c>
      <c r="J1097" s="1" t="n">
        <v>105</v>
      </c>
      <c r="K1097" s="1" t="s">
        <v>21</v>
      </c>
      <c r="L1097" s="1" t="s">
        <v>626</v>
      </c>
      <c r="M1097" s="1" t="n">
        <v>2024</v>
      </c>
      <c r="N1097" s="1" t="n">
        <v>51.8685</v>
      </c>
      <c r="O1097" s="1" t="n">
        <v>-110.6225</v>
      </c>
      <c r="P1097" s="1" t="s">
        <v>1224</v>
      </c>
      <c r="Q1097" s="1" t="s">
        <v>1225</v>
      </c>
      <c r="R1097" s="1" t="s">
        <v>24</v>
      </c>
    </row>
    <row r="1098" customFormat="false" ht="15" hidden="false" customHeight="false" outlineLevel="0" collapsed="false">
      <c r="A1098" s="1" t="s">
        <v>18</v>
      </c>
      <c r="B1098" s="1" t="s">
        <v>18</v>
      </c>
      <c r="C1098" s="1" t="s">
        <v>1222</v>
      </c>
      <c r="D1098" s="1" t="n">
        <v>297.1</v>
      </c>
      <c r="E1098" s="1" t="s">
        <v>1230</v>
      </c>
      <c r="F1098" s="1" t="n">
        <v>6</v>
      </c>
      <c r="G1098" s="1" t="str">
        <f aca="false">F1098&amp;"/"&amp;67</f>
        <v>6/67</v>
      </c>
      <c r="H1098" s="1" t="n">
        <v>4500</v>
      </c>
      <c r="I1098" s="1" t="n">
        <v>150</v>
      </c>
      <c r="J1098" s="1" t="n">
        <v>105</v>
      </c>
      <c r="K1098" s="1" t="s">
        <v>21</v>
      </c>
      <c r="L1098" s="1" t="s">
        <v>626</v>
      </c>
      <c r="M1098" s="1" t="n">
        <v>2024</v>
      </c>
      <c r="N1098" s="1" t="n">
        <v>51.8699</v>
      </c>
      <c r="O1098" s="1" t="n">
        <v>-110.612</v>
      </c>
      <c r="P1098" s="1" t="s">
        <v>1224</v>
      </c>
      <c r="Q1098" s="1" t="s">
        <v>1225</v>
      </c>
      <c r="R1098" s="1" t="s">
        <v>24</v>
      </c>
    </row>
    <row r="1099" customFormat="false" ht="15" hidden="false" customHeight="false" outlineLevel="0" collapsed="false">
      <c r="A1099" s="1" t="s">
        <v>18</v>
      </c>
      <c r="B1099" s="1" t="s">
        <v>18</v>
      </c>
      <c r="C1099" s="1" t="s">
        <v>1222</v>
      </c>
      <c r="D1099" s="1" t="n">
        <v>297.1</v>
      </c>
      <c r="E1099" s="1" t="s">
        <v>1231</v>
      </c>
      <c r="F1099" s="1" t="n">
        <v>7</v>
      </c>
      <c r="G1099" s="1" t="str">
        <f aca="false">F1099&amp;"/"&amp;67</f>
        <v>7/67</v>
      </c>
      <c r="H1099" s="1" t="n">
        <v>4500</v>
      </c>
      <c r="I1099" s="1" t="n">
        <v>150</v>
      </c>
      <c r="J1099" s="1" t="n">
        <v>105</v>
      </c>
      <c r="K1099" s="1" t="s">
        <v>21</v>
      </c>
      <c r="L1099" s="1" t="s">
        <v>626</v>
      </c>
      <c r="M1099" s="1" t="n">
        <v>2024</v>
      </c>
      <c r="N1099" s="1" t="n">
        <v>51.839</v>
      </c>
      <c r="O1099" s="1" t="n">
        <v>-110.6766</v>
      </c>
      <c r="P1099" s="1" t="s">
        <v>1224</v>
      </c>
      <c r="Q1099" s="1" t="s">
        <v>1225</v>
      </c>
      <c r="R1099" s="1" t="s">
        <v>254</v>
      </c>
    </row>
    <row r="1100" customFormat="false" ht="15" hidden="false" customHeight="false" outlineLevel="0" collapsed="false">
      <c r="A1100" s="1" t="s">
        <v>18</v>
      </c>
      <c r="B1100" s="1" t="s">
        <v>18</v>
      </c>
      <c r="C1100" s="1" t="s">
        <v>1222</v>
      </c>
      <c r="D1100" s="1" t="n">
        <v>297.1</v>
      </c>
      <c r="E1100" s="1" t="s">
        <v>1232</v>
      </c>
      <c r="F1100" s="1" t="n">
        <v>8</v>
      </c>
      <c r="G1100" s="1" t="str">
        <f aca="false">F1100&amp;"/"&amp;67</f>
        <v>8/67</v>
      </c>
      <c r="H1100" s="1" t="n">
        <v>4500</v>
      </c>
      <c r="I1100" s="1" t="n">
        <v>150</v>
      </c>
      <c r="J1100" s="1" t="n">
        <v>105</v>
      </c>
      <c r="K1100" s="1" t="s">
        <v>21</v>
      </c>
      <c r="L1100" s="1" t="s">
        <v>626</v>
      </c>
      <c r="M1100" s="1" t="n">
        <v>2024</v>
      </c>
      <c r="N1100" s="1" t="n">
        <v>51.8273</v>
      </c>
      <c r="O1100" s="1" t="n">
        <v>-110.688</v>
      </c>
      <c r="P1100" s="1" t="s">
        <v>1224</v>
      </c>
      <c r="Q1100" s="1" t="s">
        <v>1225</v>
      </c>
      <c r="R1100" s="1" t="s">
        <v>254</v>
      </c>
    </row>
    <row r="1101" customFormat="false" ht="15" hidden="false" customHeight="false" outlineLevel="0" collapsed="false">
      <c r="A1101" s="1" t="s">
        <v>18</v>
      </c>
      <c r="B1101" s="1" t="s">
        <v>18</v>
      </c>
      <c r="C1101" s="1" t="s">
        <v>1222</v>
      </c>
      <c r="D1101" s="1" t="n">
        <v>297.1</v>
      </c>
      <c r="E1101" s="1" t="s">
        <v>1233</v>
      </c>
      <c r="F1101" s="1" t="n">
        <v>9</v>
      </c>
      <c r="G1101" s="1" t="str">
        <f aca="false">F1101&amp;"/"&amp;67</f>
        <v>9/67</v>
      </c>
      <c r="H1101" s="1" t="n">
        <v>4500</v>
      </c>
      <c r="I1101" s="1" t="n">
        <v>150</v>
      </c>
      <c r="J1101" s="1" t="n">
        <v>105</v>
      </c>
      <c r="K1101" s="1" t="s">
        <v>21</v>
      </c>
      <c r="L1101" s="1" t="s">
        <v>626</v>
      </c>
      <c r="M1101" s="1" t="n">
        <v>2024</v>
      </c>
      <c r="N1101" s="1" t="n">
        <v>51.8287</v>
      </c>
      <c r="O1101" s="1" t="n">
        <v>-110.6794</v>
      </c>
      <c r="P1101" s="1" t="s">
        <v>1224</v>
      </c>
      <c r="Q1101" s="1" t="s">
        <v>1225</v>
      </c>
      <c r="R1101" s="1" t="s">
        <v>254</v>
      </c>
    </row>
    <row r="1102" customFormat="false" ht="15" hidden="false" customHeight="false" outlineLevel="0" collapsed="false">
      <c r="A1102" s="1" t="s">
        <v>18</v>
      </c>
      <c r="B1102" s="1" t="s">
        <v>18</v>
      </c>
      <c r="C1102" s="1" t="s">
        <v>1222</v>
      </c>
      <c r="D1102" s="1" t="n">
        <v>297.1</v>
      </c>
      <c r="E1102" s="1" t="s">
        <v>1234</v>
      </c>
      <c r="F1102" s="1" t="n">
        <v>10</v>
      </c>
      <c r="G1102" s="1" t="str">
        <f aca="false">F1102&amp;"/"&amp;67</f>
        <v>10/67</v>
      </c>
      <c r="H1102" s="1" t="n">
        <v>4500</v>
      </c>
      <c r="I1102" s="1" t="n">
        <v>150</v>
      </c>
      <c r="J1102" s="1" t="n">
        <v>105</v>
      </c>
      <c r="K1102" s="1" t="s">
        <v>21</v>
      </c>
      <c r="L1102" s="1" t="s">
        <v>626</v>
      </c>
      <c r="M1102" s="1" t="n">
        <v>2024</v>
      </c>
      <c r="N1102" s="1" t="n">
        <v>51.83</v>
      </c>
      <c r="O1102" s="1" t="n">
        <v>-110.6702</v>
      </c>
      <c r="P1102" s="1" t="s">
        <v>1224</v>
      </c>
      <c r="Q1102" s="1" t="s">
        <v>1225</v>
      </c>
      <c r="R1102" s="1" t="s">
        <v>254</v>
      </c>
    </row>
    <row r="1103" customFormat="false" ht="15" hidden="false" customHeight="false" outlineLevel="0" collapsed="false">
      <c r="A1103" s="1" t="s">
        <v>18</v>
      </c>
      <c r="B1103" s="1" t="s">
        <v>18</v>
      </c>
      <c r="C1103" s="1" t="s">
        <v>1222</v>
      </c>
      <c r="D1103" s="1" t="n">
        <v>297.1</v>
      </c>
      <c r="E1103" s="1" t="s">
        <v>1235</v>
      </c>
      <c r="F1103" s="1" t="n">
        <v>11</v>
      </c>
      <c r="G1103" s="1" t="str">
        <f aca="false">F1103&amp;"/"&amp;67</f>
        <v>11/67</v>
      </c>
      <c r="H1103" s="1" t="n">
        <v>4500</v>
      </c>
      <c r="I1103" s="1" t="n">
        <v>150</v>
      </c>
      <c r="J1103" s="1" t="n">
        <v>105</v>
      </c>
      <c r="K1103" s="1" t="s">
        <v>21</v>
      </c>
      <c r="L1103" s="1" t="s">
        <v>626</v>
      </c>
      <c r="M1103" s="1" t="n">
        <v>2024</v>
      </c>
      <c r="N1103" s="1" t="n">
        <v>51.8316</v>
      </c>
      <c r="O1103" s="1" t="n">
        <v>-110.6603</v>
      </c>
      <c r="P1103" s="1" t="s">
        <v>1224</v>
      </c>
      <c r="Q1103" s="1" t="s">
        <v>1225</v>
      </c>
      <c r="R1103" s="1" t="s">
        <v>254</v>
      </c>
    </row>
    <row r="1104" customFormat="false" ht="15" hidden="false" customHeight="false" outlineLevel="0" collapsed="false">
      <c r="A1104" s="1" t="s">
        <v>18</v>
      </c>
      <c r="B1104" s="1" t="s">
        <v>18</v>
      </c>
      <c r="C1104" s="1" t="s">
        <v>1222</v>
      </c>
      <c r="D1104" s="1" t="n">
        <v>297.1</v>
      </c>
      <c r="E1104" s="1" t="s">
        <v>1236</v>
      </c>
      <c r="F1104" s="1" t="n">
        <v>12</v>
      </c>
      <c r="G1104" s="1" t="str">
        <f aca="false">F1104&amp;"/"&amp;67</f>
        <v>12/67</v>
      </c>
      <c r="H1104" s="1" t="n">
        <v>4500</v>
      </c>
      <c r="I1104" s="1" t="n">
        <v>150</v>
      </c>
      <c r="J1104" s="1" t="n">
        <v>105</v>
      </c>
      <c r="K1104" s="1" t="s">
        <v>21</v>
      </c>
      <c r="L1104" s="1" t="s">
        <v>626</v>
      </c>
      <c r="M1104" s="1" t="n">
        <v>2024</v>
      </c>
      <c r="N1104" s="1" t="n">
        <v>51.8336</v>
      </c>
      <c r="O1104" s="1" t="n">
        <v>-110.6489</v>
      </c>
      <c r="P1104" s="1" t="s">
        <v>1224</v>
      </c>
      <c r="Q1104" s="1" t="s">
        <v>1225</v>
      </c>
      <c r="R1104" s="1" t="s">
        <v>24</v>
      </c>
    </row>
    <row r="1105" customFormat="false" ht="15" hidden="false" customHeight="false" outlineLevel="0" collapsed="false">
      <c r="A1105" s="1" t="s">
        <v>18</v>
      </c>
      <c r="B1105" s="1" t="s">
        <v>18</v>
      </c>
      <c r="C1105" s="1" t="s">
        <v>1222</v>
      </c>
      <c r="D1105" s="1" t="n">
        <v>297.1</v>
      </c>
      <c r="E1105" s="1" t="s">
        <v>1237</v>
      </c>
      <c r="F1105" s="1" t="n">
        <v>13</v>
      </c>
      <c r="G1105" s="1" t="str">
        <f aca="false">F1105&amp;"/"&amp;67</f>
        <v>13/67</v>
      </c>
      <c r="H1105" s="1" t="n">
        <v>4500</v>
      </c>
      <c r="I1105" s="1" t="n">
        <v>150</v>
      </c>
      <c r="J1105" s="1" t="n">
        <v>105</v>
      </c>
      <c r="K1105" s="1" t="s">
        <v>21</v>
      </c>
      <c r="L1105" s="1" t="s">
        <v>626</v>
      </c>
      <c r="M1105" s="1" t="n">
        <v>2024</v>
      </c>
      <c r="N1105" s="1" t="n">
        <v>51.8342</v>
      </c>
      <c r="O1105" s="1" t="n">
        <v>-110.6402</v>
      </c>
      <c r="P1105" s="1" t="s">
        <v>1224</v>
      </c>
      <c r="Q1105" s="1" t="s">
        <v>1225</v>
      </c>
      <c r="R1105" s="1" t="s">
        <v>24</v>
      </c>
    </row>
    <row r="1106" customFormat="false" ht="15" hidden="false" customHeight="false" outlineLevel="0" collapsed="false">
      <c r="A1106" s="1" t="s">
        <v>18</v>
      </c>
      <c r="B1106" s="1" t="s">
        <v>18</v>
      </c>
      <c r="C1106" s="1" t="s">
        <v>1222</v>
      </c>
      <c r="D1106" s="1" t="n">
        <v>297.1</v>
      </c>
      <c r="E1106" s="1" t="s">
        <v>1238</v>
      </c>
      <c r="F1106" s="1" t="n">
        <v>14</v>
      </c>
      <c r="G1106" s="1" t="str">
        <f aca="false">F1106&amp;"/"&amp;67</f>
        <v>14/67</v>
      </c>
      <c r="H1106" s="1" t="n">
        <v>4500</v>
      </c>
      <c r="I1106" s="1" t="n">
        <v>150</v>
      </c>
      <c r="J1106" s="1" t="n">
        <v>105</v>
      </c>
      <c r="K1106" s="1" t="s">
        <v>21</v>
      </c>
      <c r="L1106" s="1" t="s">
        <v>626</v>
      </c>
      <c r="M1106" s="1" t="n">
        <v>2024</v>
      </c>
      <c r="N1106" s="1" t="n">
        <v>51.8357</v>
      </c>
      <c r="O1106" s="1" t="n">
        <v>-110.6297</v>
      </c>
      <c r="P1106" s="1" t="s">
        <v>1224</v>
      </c>
      <c r="Q1106" s="1" t="s">
        <v>1225</v>
      </c>
      <c r="R1106" s="1" t="s">
        <v>24</v>
      </c>
    </row>
    <row r="1107" customFormat="false" ht="15" hidden="false" customHeight="false" outlineLevel="0" collapsed="false">
      <c r="A1107" s="1" t="s">
        <v>18</v>
      </c>
      <c r="B1107" s="1" t="s">
        <v>18</v>
      </c>
      <c r="C1107" s="1" t="s">
        <v>1222</v>
      </c>
      <c r="D1107" s="1" t="n">
        <v>297.1</v>
      </c>
      <c r="E1107" s="1" t="s">
        <v>1239</v>
      </c>
      <c r="F1107" s="1" t="n">
        <v>15</v>
      </c>
      <c r="G1107" s="1" t="str">
        <f aca="false">F1107&amp;"/"&amp;67</f>
        <v>15/67</v>
      </c>
      <c r="H1107" s="1" t="n">
        <v>4500</v>
      </c>
      <c r="I1107" s="1" t="n">
        <v>150</v>
      </c>
      <c r="J1107" s="1" t="n">
        <v>105</v>
      </c>
      <c r="K1107" s="1" t="s">
        <v>21</v>
      </c>
      <c r="L1107" s="1" t="s">
        <v>626</v>
      </c>
      <c r="M1107" s="1" t="n">
        <v>2024</v>
      </c>
      <c r="N1107" s="1" t="n">
        <v>51.8371</v>
      </c>
      <c r="O1107" s="1" t="n">
        <v>-110.6226</v>
      </c>
      <c r="P1107" s="1" t="s">
        <v>1224</v>
      </c>
      <c r="Q1107" s="1" t="s">
        <v>1225</v>
      </c>
      <c r="R1107" s="1" t="s">
        <v>24</v>
      </c>
    </row>
    <row r="1108" customFormat="false" ht="15" hidden="false" customHeight="false" outlineLevel="0" collapsed="false">
      <c r="A1108" s="1" t="s">
        <v>18</v>
      </c>
      <c r="B1108" s="1" t="s">
        <v>18</v>
      </c>
      <c r="C1108" s="1" t="s">
        <v>1222</v>
      </c>
      <c r="D1108" s="1" t="n">
        <v>297.1</v>
      </c>
      <c r="E1108" s="1" t="s">
        <v>1240</v>
      </c>
      <c r="F1108" s="1" t="n">
        <v>16</v>
      </c>
      <c r="G1108" s="1" t="str">
        <f aca="false">F1108&amp;"/"&amp;67</f>
        <v>16/67</v>
      </c>
      <c r="H1108" s="1" t="n">
        <v>4500</v>
      </c>
      <c r="I1108" s="1" t="n">
        <v>150</v>
      </c>
      <c r="J1108" s="1" t="n">
        <v>105</v>
      </c>
      <c r="K1108" s="1" t="s">
        <v>21</v>
      </c>
      <c r="L1108" s="1" t="s">
        <v>626</v>
      </c>
      <c r="M1108" s="1" t="n">
        <v>2024</v>
      </c>
      <c r="N1108" s="1" t="n">
        <v>51.8396</v>
      </c>
      <c r="O1108" s="1" t="n">
        <v>-110.6132</v>
      </c>
      <c r="P1108" s="1" t="s">
        <v>1224</v>
      </c>
      <c r="Q1108" s="1" t="s">
        <v>1225</v>
      </c>
      <c r="R1108" s="1" t="s">
        <v>24</v>
      </c>
    </row>
    <row r="1109" customFormat="false" ht="15" hidden="false" customHeight="false" outlineLevel="0" collapsed="false">
      <c r="A1109" s="1" t="s">
        <v>18</v>
      </c>
      <c r="B1109" s="1" t="s">
        <v>18</v>
      </c>
      <c r="C1109" s="1" t="s">
        <v>1222</v>
      </c>
      <c r="D1109" s="1" t="n">
        <v>297.1</v>
      </c>
      <c r="E1109" s="1" t="s">
        <v>1241</v>
      </c>
      <c r="F1109" s="1" t="n">
        <v>17</v>
      </c>
      <c r="G1109" s="1" t="str">
        <f aca="false">F1109&amp;"/"&amp;67</f>
        <v>17/67</v>
      </c>
      <c r="H1109" s="1" t="n">
        <v>4500</v>
      </c>
      <c r="I1109" s="1" t="n">
        <v>150</v>
      </c>
      <c r="J1109" s="1" t="n">
        <v>105</v>
      </c>
      <c r="K1109" s="1" t="s">
        <v>21</v>
      </c>
      <c r="L1109" s="1" t="s">
        <v>626</v>
      </c>
      <c r="M1109" s="1" t="n">
        <v>2024</v>
      </c>
      <c r="N1109" s="1" t="n">
        <v>51.818</v>
      </c>
      <c r="O1109" s="1" t="n">
        <v>-110.673</v>
      </c>
      <c r="P1109" s="1" t="s">
        <v>1224</v>
      </c>
      <c r="Q1109" s="1" t="s">
        <v>1225</v>
      </c>
      <c r="R1109" s="1" t="s">
        <v>254</v>
      </c>
    </row>
    <row r="1110" customFormat="false" ht="15" hidden="false" customHeight="false" outlineLevel="0" collapsed="false">
      <c r="A1110" s="1" t="s">
        <v>18</v>
      </c>
      <c r="B1110" s="1" t="s">
        <v>18</v>
      </c>
      <c r="C1110" s="1" t="s">
        <v>1222</v>
      </c>
      <c r="D1110" s="1" t="n">
        <v>297.1</v>
      </c>
      <c r="E1110" s="1" t="s">
        <v>1242</v>
      </c>
      <c r="F1110" s="1" t="n">
        <v>18</v>
      </c>
      <c r="G1110" s="1" t="str">
        <f aca="false">F1110&amp;"/"&amp;67</f>
        <v>18/67</v>
      </c>
      <c r="H1110" s="1" t="n">
        <v>4500</v>
      </c>
      <c r="I1110" s="1" t="n">
        <v>150</v>
      </c>
      <c r="J1110" s="1" t="n">
        <v>105</v>
      </c>
      <c r="K1110" s="1" t="s">
        <v>21</v>
      </c>
      <c r="L1110" s="1" t="s">
        <v>626</v>
      </c>
      <c r="M1110" s="1" t="n">
        <v>2024</v>
      </c>
      <c r="N1110" s="1" t="n">
        <v>51.8206</v>
      </c>
      <c r="O1110" s="1" t="n">
        <v>-110.6602</v>
      </c>
      <c r="P1110" s="1" t="s">
        <v>1224</v>
      </c>
      <c r="Q1110" s="1" t="s">
        <v>1225</v>
      </c>
      <c r="R1110" s="1" t="s">
        <v>254</v>
      </c>
    </row>
    <row r="1111" customFormat="false" ht="15" hidden="false" customHeight="false" outlineLevel="0" collapsed="false">
      <c r="A1111" s="1" t="s">
        <v>18</v>
      </c>
      <c r="B1111" s="1" t="s">
        <v>18</v>
      </c>
      <c r="C1111" s="1" t="s">
        <v>1222</v>
      </c>
      <c r="D1111" s="1" t="n">
        <v>297.1</v>
      </c>
      <c r="E1111" s="1" t="s">
        <v>1243</v>
      </c>
      <c r="F1111" s="1" t="n">
        <v>19</v>
      </c>
      <c r="G1111" s="1" t="str">
        <f aca="false">F1111&amp;"/"&amp;67</f>
        <v>19/67</v>
      </c>
      <c r="H1111" s="1" t="n">
        <v>4500</v>
      </c>
      <c r="I1111" s="1" t="n">
        <v>150</v>
      </c>
      <c r="J1111" s="1" t="n">
        <v>105</v>
      </c>
      <c r="K1111" s="1" t="s">
        <v>21</v>
      </c>
      <c r="L1111" s="1" t="s">
        <v>626</v>
      </c>
      <c r="M1111" s="1" t="n">
        <v>2024</v>
      </c>
      <c r="N1111" s="1" t="n">
        <v>51.8032</v>
      </c>
      <c r="O1111" s="1" t="n">
        <v>-110.6882</v>
      </c>
      <c r="P1111" s="1" t="s">
        <v>1224</v>
      </c>
      <c r="Q1111" s="1" t="s">
        <v>1225</v>
      </c>
      <c r="R1111" s="1" t="s">
        <v>254</v>
      </c>
    </row>
    <row r="1112" customFormat="false" ht="15" hidden="false" customHeight="false" outlineLevel="0" collapsed="false">
      <c r="A1112" s="1" t="s">
        <v>18</v>
      </c>
      <c r="B1112" s="1" t="s">
        <v>18</v>
      </c>
      <c r="C1112" s="1" t="s">
        <v>1222</v>
      </c>
      <c r="D1112" s="1" t="n">
        <v>297.1</v>
      </c>
      <c r="E1112" s="1" t="s">
        <v>1244</v>
      </c>
      <c r="F1112" s="1" t="n">
        <v>20</v>
      </c>
      <c r="G1112" s="1" t="str">
        <f aca="false">F1112&amp;"/"&amp;67</f>
        <v>20/67</v>
      </c>
      <c r="H1112" s="1" t="n">
        <v>4500</v>
      </c>
      <c r="I1112" s="1" t="n">
        <v>150</v>
      </c>
      <c r="J1112" s="1" t="n">
        <v>105</v>
      </c>
      <c r="K1112" s="1" t="s">
        <v>21</v>
      </c>
      <c r="L1112" s="1" t="s">
        <v>626</v>
      </c>
      <c r="M1112" s="1" t="n">
        <v>2024</v>
      </c>
      <c r="N1112" s="1" t="n">
        <v>51.8048</v>
      </c>
      <c r="O1112" s="1" t="n">
        <v>-110.681</v>
      </c>
      <c r="P1112" s="1" t="s">
        <v>1224</v>
      </c>
      <c r="Q1112" s="1" t="s">
        <v>1225</v>
      </c>
      <c r="R1112" s="1" t="s">
        <v>254</v>
      </c>
    </row>
    <row r="1113" customFormat="false" ht="15" hidden="false" customHeight="false" outlineLevel="0" collapsed="false">
      <c r="A1113" s="1" t="s">
        <v>18</v>
      </c>
      <c r="B1113" s="1" t="s">
        <v>18</v>
      </c>
      <c r="C1113" s="1" t="s">
        <v>1222</v>
      </c>
      <c r="D1113" s="1" t="n">
        <v>297.1</v>
      </c>
      <c r="E1113" s="1" t="s">
        <v>1245</v>
      </c>
      <c r="F1113" s="1" t="n">
        <v>21</v>
      </c>
      <c r="G1113" s="1" t="str">
        <f aca="false">F1113&amp;"/"&amp;67</f>
        <v>21/67</v>
      </c>
      <c r="H1113" s="1" t="n">
        <v>4500</v>
      </c>
      <c r="I1113" s="1" t="n">
        <v>150</v>
      </c>
      <c r="J1113" s="1" t="n">
        <v>105</v>
      </c>
      <c r="K1113" s="1" t="s">
        <v>21</v>
      </c>
      <c r="L1113" s="1" t="s">
        <v>626</v>
      </c>
      <c r="M1113" s="1" t="n">
        <v>2024</v>
      </c>
      <c r="N1113" s="1" t="n">
        <v>51.8064</v>
      </c>
      <c r="O1113" s="1" t="n">
        <v>-110.6737</v>
      </c>
      <c r="P1113" s="1" t="s">
        <v>1224</v>
      </c>
      <c r="Q1113" s="1" t="s">
        <v>1225</v>
      </c>
      <c r="R1113" s="1" t="s">
        <v>254</v>
      </c>
    </row>
    <row r="1114" customFormat="false" ht="15" hidden="false" customHeight="false" outlineLevel="0" collapsed="false">
      <c r="A1114" s="1" t="s">
        <v>18</v>
      </c>
      <c r="B1114" s="1" t="s">
        <v>18</v>
      </c>
      <c r="C1114" s="1" t="s">
        <v>1222</v>
      </c>
      <c r="D1114" s="1" t="n">
        <v>297.1</v>
      </c>
      <c r="E1114" s="1" t="s">
        <v>1246</v>
      </c>
      <c r="F1114" s="1" t="n">
        <v>22</v>
      </c>
      <c r="G1114" s="1" t="str">
        <f aca="false">F1114&amp;"/"&amp;67</f>
        <v>22/67</v>
      </c>
      <c r="H1114" s="1" t="n">
        <v>4500</v>
      </c>
      <c r="I1114" s="1" t="n">
        <v>150</v>
      </c>
      <c r="J1114" s="1" t="n">
        <v>105</v>
      </c>
      <c r="K1114" s="1" t="s">
        <v>21</v>
      </c>
      <c r="L1114" s="1" t="s">
        <v>626</v>
      </c>
      <c r="M1114" s="1" t="n">
        <v>2024</v>
      </c>
      <c r="N1114" s="1" t="n">
        <v>51.8195</v>
      </c>
      <c r="O1114" s="1" t="n">
        <v>-110.6409</v>
      </c>
      <c r="P1114" s="1" t="s">
        <v>1224</v>
      </c>
      <c r="Q1114" s="1" t="s">
        <v>1225</v>
      </c>
      <c r="R1114" s="1" t="s">
        <v>24</v>
      </c>
    </row>
    <row r="1115" customFormat="false" ht="15" hidden="false" customHeight="false" outlineLevel="0" collapsed="false">
      <c r="A1115" s="1" t="s">
        <v>18</v>
      </c>
      <c r="B1115" s="1" t="s">
        <v>18</v>
      </c>
      <c r="C1115" s="1" t="s">
        <v>1222</v>
      </c>
      <c r="D1115" s="1" t="n">
        <v>297.1</v>
      </c>
      <c r="E1115" s="1" t="s">
        <v>1247</v>
      </c>
      <c r="F1115" s="1" t="n">
        <v>23</v>
      </c>
      <c r="G1115" s="1" t="str">
        <f aca="false">F1115&amp;"/"&amp;67</f>
        <v>23/67</v>
      </c>
      <c r="H1115" s="1" t="n">
        <v>4500</v>
      </c>
      <c r="I1115" s="1" t="n">
        <v>150</v>
      </c>
      <c r="J1115" s="1" t="n">
        <v>105</v>
      </c>
      <c r="K1115" s="1" t="s">
        <v>21</v>
      </c>
      <c r="L1115" s="1" t="s">
        <v>626</v>
      </c>
      <c r="M1115" s="1" t="n">
        <v>2024</v>
      </c>
      <c r="N1115" s="1" t="n">
        <v>51.825</v>
      </c>
      <c r="O1115" s="1" t="n">
        <v>-110.6057</v>
      </c>
      <c r="P1115" s="1" t="s">
        <v>1224</v>
      </c>
      <c r="Q1115" s="1" t="s">
        <v>1225</v>
      </c>
      <c r="R1115" s="1" t="s">
        <v>24</v>
      </c>
    </row>
    <row r="1116" customFormat="false" ht="15" hidden="false" customHeight="false" outlineLevel="0" collapsed="false">
      <c r="A1116" s="1" t="s">
        <v>18</v>
      </c>
      <c r="B1116" s="1" t="s">
        <v>18</v>
      </c>
      <c r="C1116" s="1" t="s">
        <v>1222</v>
      </c>
      <c r="D1116" s="1" t="n">
        <v>297.1</v>
      </c>
      <c r="E1116" s="1" t="s">
        <v>1248</v>
      </c>
      <c r="F1116" s="1" t="n">
        <v>24</v>
      </c>
      <c r="G1116" s="1" t="str">
        <f aca="false">F1116&amp;"/"&amp;67</f>
        <v>24/67</v>
      </c>
      <c r="H1116" s="1" t="n">
        <v>4500</v>
      </c>
      <c r="I1116" s="1" t="n">
        <v>150</v>
      </c>
      <c r="J1116" s="1" t="n">
        <v>105</v>
      </c>
      <c r="K1116" s="1" t="s">
        <v>21</v>
      </c>
      <c r="L1116" s="1" t="s">
        <v>626</v>
      </c>
      <c r="M1116" s="1" t="n">
        <v>2024</v>
      </c>
      <c r="N1116" s="1" t="n">
        <v>51.8263</v>
      </c>
      <c r="O1116" s="1" t="n">
        <v>-110.5983</v>
      </c>
      <c r="P1116" s="1" t="s">
        <v>1224</v>
      </c>
      <c r="Q1116" s="1" t="s">
        <v>1225</v>
      </c>
      <c r="R1116" s="1" t="s">
        <v>254</v>
      </c>
    </row>
    <row r="1117" customFormat="false" ht="15" hidden="false" customHeight="false" outlineLevel="0" collapsed="false">
      <c r="A1117" s="1" t="s">
        <v>18</v>
      </c>
      <c r="B1117" s="1" t="s">
        <v>18</v>
      </c>
      <c r="C1117" s="1" t="s">
        <v>1222</v>
      </c>
      <c r="D1117" s="1" t="n">
        <v>297.1</v>
      </c>
      <c r="E1117" s="1" t="s">
        <v>1249</v>
      </c>
      <c r="F1117" s="1" t="n">
        <v>25</v>
      </c>
      <c r="G1117" s="1" t="str">
        <f aca="false">F1117&amp;"/"&amp;67</f>
        <v>25/67</v>
      </c>
      <c r="H1117" s="1" t="n">
        <v>4500</v>
      </c>
      <c r="I1117" s="1" t="n">
        <v>150</v>
      </c>
      <c r="J1117" s="1" t="n">
        <v>105</v>
      </c>
      <c r="K1117" s="1" t="s">
        <v>21</v>
      </c>
      <c r="L1117" s="1" t="s">
        <v>626</v>
      </c>
      <c r="M1117" s="1" t="n">
        <v>2024</v>
      </c>
      <c r="N1117" s="1" t="n">
        <v>51.789</v>
      </c>
      <c r="O1117" s="1" t="n">
        <v>-110.646</v>
      </c>
      <c r="P1117" s="1" t="s">
        <v>1224</v>
      </c>
      <c r="Q1117" s="1" t="s">
        <v>1225</v>
      </c>
      <c r="R1117" s="1" t="s">
        <v>254</v>
      </c>
    </row>
    <row r="1118" customFormat="false" ht="15" hidden="false" customHeight="false" outlineLevel="0" collapsed="false">
      <c r="A1118" s="1" t="s">
        <v>18</v>
      </c>
      <c r="B1118" s="1" t="s">
        <v>18</v>
      </c>
      <c r="C1118" s="1" t="s">
        <v>1222</v>
      </c>
      <c r="D1118" s="1" t="n">
        <v>297.1</v>
      </c>
      <c r="E1118" s="1" t="s">
        <v>1250</v>
      </c>
      <c r="F1118" s="1" t="n">
        <v>26</v>
      </c>
      <c r="G1118" s="1" t="str">
        <f aca="false">F1118&amp;"/"&amp;67</f>
        <v>26/67</v>
      </c>
      <c r="H1118" s="1" t="n">
        <v>4500</v>
      </c>
      <c r="I1118" s="1" t="n">
        <v>150</v>
      </c>
      <c r="J1118" s="1" t="n">
        <v>105</v>
      </c>
      <c r="K1118" s="1" t="s">
        <v>21</v>
      </c>
      <c r="L1118" s="1" t="s">
        <v>626</v>
      </c>
      <c r="M1118" s="1" t="n">
        <v>2024</v>
      </c>
      <c r="N1118" s="1" t="n">
        <v>51.7958</v>
      </c>
      <c r="O1118" s="1" t="n">
        <v>-110.6354</v>
      </c>
      <c r="P1118" s="1" t="s">
        <v>1224</v>
      </c>
      <c r="Q1118" s="1" t="s">
        <v>1225</v>
      </c>
      <c r="R1118" s="1" t="s">
        <v>24</v>
      </c>
    </row>
    <row r="1119" customFormat="false" ht="15" hidden="false" customHeight="false" outlineLevel="0" collapsed="false">
      <c r="A1119" s="1" t="s">
        <v>18</v>
      </c>
      <c r="B1119" s="1" t="s">
        <v>18</v>
      </c>
      <c r="C1119" s="1" t="s">
        <v>1222</v>
      </c>
      <c r="D1119" s="1" t="n">
        <v>297.1</v>
      </c>
      <c r="E1119" s="1" t="s">
        <v>1251</v>
      </c>
      <c r="F1119" s="1" t="n">
        <v>27</v>
      </c>
      <c r="G1119" s="1" t="str">
        <f aca="false">F1119&amp;"/"&amp;67</f>
        <v>27/67</v>
      </c>
      <c r="H1119" s="1" t="n">
        <v>4500</v>
      </c>
      <c r="I1119" s="1" t="n">
        <v>150</v>
      </c>
      <c r="J1119" s="1" t="n">
        <v>105</v>
      </c>
      <c r="K1119" s="1" t="s">
        <v>21</v>
      </c>
      <c r="L1119" s="1" t="s">
        <v>626</v>
      </c>
      <c r="M1119" s="1" t="n">
        <v>2024</v>
      </c>
      <c r="N1119" s="1" t="n">
        <v>51.798</v>
      </c>
      <c r="O1119" s="1" t="n">
        <v>-110.629</v>
      </c>
      <c r="P1119" s="1" t="s">
        <v>1224</v>
      </c>
      <c r="Q1119" s="1" t="s">
        <v>1225</v>
      </c>
      <c r="R1119" s="1" t="s">
        <v>24</v>
      </c>
    </row>
    <row r="1120" customFormat="false" ht="15" hidden="false" customHeight="false" outlineLevel="0" collapsed="false">
      <c r="A1120" s="1" t="s">
        <v>18</v>
      </c>
      <c r="B1120" s="1" t="s">
        <v>18</v>
      </c>
      <c r="C1120" s="1" t="s">
        <v>1222</v>
      </c>
      <c r="D1120" s="1" t="n">
        <v>297.1</v>
      </c>
      <c r="E1120" s="1" t="s">
        <v>1252</v>
      </c>
      <c r="F1120" s="1" t="n">
        <v>28</v>
      </c>
      <c r="G1120" s="1" t="str">
        <f aca="false">F1120&amp;"/"&amp;67</f>
        <v>28/67</v>
      </c>
      <c r="H1120" s="1" t="n">
        <v>4500</v>
      </c>
      <c r="I1120" s="1" t="n">
        <v>150</v>
      </c>
      <c r="J1120" s="1" t="n">
        <v>105</v>
      </c>
      <c r="K1120" s="1" t="s">
        <v>21</v>
      </c>
      <c r="L1120" s="1" t="s">
        <v>626</v>
      </c>
      <c r="M1120" s="1" t="n">
        <v>2024</v>
      </c>
      <c r="N1120" s="1" t="n">
        <v>51.8001</v>
      </c>
      <c r="O1120" s="1" t="n">
        <v>-110.6221</v>
      </c>
      <c r="P1120" s="1" t="s">
        <v>1224</v>
      </c>
      <c r="Q1120" s="1" t="s">
        <v>1225</v>
      </c>
      <c r="R1120" s="1" t="s">
        <v>24</v>
      </c>
    </row>
    <row r="1121" customFormat="false" ht="15" hidden="false" customHeight="false" outlineLevel="0" collapsed="false">
      <c r="A1121" s="1" t="s">
        <v>18</v>
      </c>
      <c r="B1121" s="1" t="s">
        <v>18</v>
      </c>
      <c r="C1121" s="1" t="s">
        <v>1222</v>
      </c>
      <c r="D1121" s="1" t="n">
        <v>297.1</v>
      </c>
      <c r="E1121" s="1" t="s">
        <v>1253</v>
      </c>
      <c r="F1121" s="1" t="n">
        <v>29</v>
      </c>
      <c r="G1121" s="1" t="str">
        <f aca="false">F1121&amp;"/"&amp;67</f>
        <v>29/67</v>
      </c>
      <c r="H1121" s="1" t="n">
        <v>4500</v>
      </c>
      <c r="I1121" s="1" t="n">
        <v>150</v>
      </c>
      <c r="J1121" s="1" t="n">
        <v>105</v>
      </c>
      <c r="K1121" s="1" t="s">
        <v>21</v>
      </c>
      <c r="L1121" s="1" t="s">
        <v>626</v>
      </c>
      <c r="M1121" s="1" t="n">
        <v>2024</v>
      </c>
      <c r="N1121" s="1" t="n">
        <v>51.8079</v>
      </c>
      <c r="O1121" s="1" t="n">
        <v>-110.624</v>
      </c>
      <c r="P1121" s="1" t="s">
        <v>1224</v>
      </c>
      <c r="Q1121" s="1" t="s">
        <v>1225</v>
      </c>
      <c r="R1121" s="1" t="s">
        <v>254</v>
      </c>
    </row>
    <row r="1122" customFormat="false" ht="15" hidden="false" customHeight="false" outlineLevel="0" collapsed="false">
      <c r="A1122" s="1" t="s">
        <v>18</v>
      </c>
      <c r="B1122" s="1" t="s">
        <v>18</v>
      </c>
      <c r="C1122" s="1" t="s">
        <v>1222</v>
      </c>
      <c r="D1122" s="1" t="n">
        <v>297.1</v>
      </c>
      <c r="E1122" s="1" t="s">
        <v>1254</v>
      </c>
      <c r="F1122" s="1" t="n">
        <v>30</v>
      </c>
      <c r="G1122" s="1" t="str">
        <f aca="false">F1122&amp;"/"&amp;67</f>
        <v>30/67</v>
      </c>
      <c r="H1122" s="1" t="n">
        <v>4500</v>
      </c>
      <c r="I1122" s="1" t="n">
        <v>150</v>
      </c>
      <c r="J1122" s="1" t="n">
        <v>105</v>
      </c>
      <c r="K1122" s="1" t="s">
        <v>21</v>
      </c>
      <c r="L1122" s="1" t="s">
        <v>626</v>
      </c>
      <c r="M1122" s="1" t="n">
        <v>2024</v>
      </c>
      <c r="N1122" s="1" t="n">
        <v>51.7745</v>
      </c>
      <c r="O1122" s="1" t="n">
        <v>-110.7105</v>
      </c>
      <c r="P1122" s="1" t="s">
        <v>1224</v>
      </c>
      <c r="Q1122" s="1" t="s">
        <v>1225</v>
      </c>
      <c r="R1122" s="1" t="s">
        <v>254</v>
      </c>
    </row>
    <row r="1123" customFormat="false" ht="15" hidden="false" customHeight="false" outlineLevel="0" collapsed="false">
      <c r="A1123" s="1" t="s">
        <v>18</v>
      </c>
      <c r="B1123" s="1" t="s">
        <v>18</v>
      </c>
      <c r="C1123" s="1" t="s">
        <v>1222</v>
      </c>
      <c r="D1123" s="1" t="n">
        <v>297.1</v>
      </c>
      <c r="E1123" s="1" t="s">
        <v>1255</v>
      </c>
      <c r="F1123" s="1" t="n">
        <v>31</v>
      </c>
      <c r="G1123" s="1" t="str">
        <f aca="false">F1123&amp;"/"&amp;67</f>
        <v>31/67</v>
      </c>
      <c r="H1123" s="1" t="n">
        <v>4500</v>
      </c>
      <c r="I1123" s="1" t="n">
        <v>150</v>
      </c>
      <c r="J1123" s="1" t="n">
        <v>105</v>
      </c>
      <c r="K1123" s="1" t="s">
        <v>21</v>
      </c>
      <c r="L1123" s="1" t="s">
        <v>626</v>
      </c>
      <c r="M1123" s="1" t="n">
        <v>2024</v>
      </c>
      <c r="N1123" s="1" t="n">
        <v>51.7762</v>
      </c>
      <c r="O1123" s="1" t="n">
        <v>-110.7006</v>
      </c>
      <c r="P1123" s="1" t="s">
        <v>1224</v>
      </c>
      <c r="Q1123" s="1" t="s">
        <v>1225</v>
      </c>
      <c r="R1123" s="1" t="s">
        <v>254</v>
      </c>
    </row>
    <row r="1124" customFormat="false" ht="15" hidden="false" customHeight="false" outlineLevel="0" collapsed="false">
      <c r="A1124" s="1" t="s">
        <v>18</v>
      </c>
      <c r="B1124" s="1" t="s">
        <v>18</v>
      </c>
      <c r="C1124" s="1" t="s">
        <v>1222</v>
      </c>
      <c r="D1124" s="1" t="n">
        <v>297.1</v>
      </c>
      <c r="E1124" s="1" t="s">
        <v>1256</v>
      </c>
      <c r="F1124" s="1" t="n">
        <v>32</v>
      </c>
      <c r="G1124" s="1" t="str">
        <f aca="false">F1124&amp;"/"&amp;67</f>
        <v>32/67</v>
      </c>
      <c r="H1124" s="1" t="n">
        <v>4500</v>
      </c>
      <c r="I1124" s="1" t="n">
        <v>150</v>
      </c>
      <c r="J1124" s="1" t="n">
        <v>105</v>
      </c>
      <c r="K1124" s="1" t="s">
        <v>21</v>
      </c>
      <c r="L1124" s="1" t="s">
        <v>626</v>
      </c>
      <c r="M1124" s="1" t="n">
        <v>2024</v>
      </c>
      <c r="N1124" s="1" t="n">
        <v>51.7782</v>
      </c>
      <c r="O1124" s="1" t="n">
        <v>-110.6917</v>
      </c>
      <c r="P1124" s="1" t="s">
        <v>1224</v>
      </c>
      <c r="Q1124" s="1" t="s">
        <v>1225</v>
      </c>
      <c r="R1124" s="1" t="s">
        <v>254</v>
      </c>
    </row>
    <row r="1125" customFormat="false" ht="15" hidden="false" customHeight="false" outlineLevel="0" collapsed="false">
      <c r="A1125" s="1" t="s">
        <v>18</v>
      </c>
      <c r="B1125" s="1" t="s">
        <v>18</v>
      </c>
      <c r="C1125" s="1" t="s">
        <v>1222</v>
      </c>
      <c r="D1125" s="1" t="n">
        <v>297.1</v>
      </c>
      <c r="E1125" s="1" t="s">
        <v>1257</v>
      </c>
      <c r="F1125" s="1" t="n">
        <v>33</v>
      </c>
      <c r="G1125" s="1" t="str">
        <f aca="false">F1125&amp;"/"&amp;67</f>
        <v>33/67</v>
      </c>
      <c r="H1125" s="1" t="n">
        <v>4500</v>
      </c>
      <c r="I1125" s="1" t="n">
        <v>150</v>
      </c>
      <c r="J1125" s="1" t="n">
        <v>105</v>
      </c>
      <c r="K1125" s="1" t="s">
        <v>21</v>
      </c>
      <c r="L1125" s="1" t="s">
        <v>626</v>
      </c>
      <c r="M1125" s="1" t="n">
        <v>2024</v>
      </c>
      <c r="N1125" s="1" t="n">
        <v>51.7304</v>
      </c>
      <c r="O1125" s="1" t="n">
        <v>-110.7341</v>
      </c>
      <c r="P1125" s="1" t="s">
        <v>1224</v>
      </c>
      <c r="Q1125" s="1" t="s">
        <v>1225</v>
      </c>
      <c r="R1125" s="1" t="s">
        <v>254</v>
      </c>
    </row>
    <row r="1126" customFormat="false" ht="15" hidden="false" customHeight="false" outlineLevel="0" collapsed="false">
      <c r="A1126" s="1" t="s">
        <v>18</v>
      </c>
      <c r="B1126" s="1" t="s">
        <v>18</v>
      </c>
      <c r="C1126" s="1" t="s">
        <v>1222</v>
      </c>
      <c r="D1126" s="1" t="n">
        <v>297.1</v>
      </c>
      <c r="E1126" s="1" t="s">
        <v>1258</v>
      </c>
      <c r="F1126" s="1" t="n">
        <v>34</v>
      </c>
      <c r="G1126" s="1" t="str">
        <f aca="false">F1126&amp;"/"&amp;67</f>
        <v>34/67</v>
      </c>
      <c r="H1126" s="1" t="n">
        <v>4500</v>
      </c>
      <c r="I1126" s="1" t="n">
        <v>150</v>
      </c>
      <c r="J1126" s="1" t="n">
        <v>105</v>
      </c>
      <c r="K1126" s="1" t="s">
        <v>21</v>
      </c>
      <c r="L1126" s="1" t="s">
        <v>626</v>
      </c>
      <c r="M1126" s="1" t="n">
        <v>2024</v>
      </c>
      <c r="N1126" s="1" t="n">
        <v>51.7488</v>
      </c>
      <c r="O1126" s="1" t="n">
        <v>-110.6881</v>
      </c>
      <c r="P1126" s="1" t="s">
        <v>1224</v>
      </c>
      <c r="Q1126" s="1" t="s">
        <v>1225</v>
      </c>
      <c r="R1126" s="1" t="s">
        <v>254</v>
      </c>
    </row>
    <row r="1127" customFormat="false" ht="15" hidden="false" customHeight="false" outlineLevel="0" collapsed="false">
      <c r="A1127" s="1" t="s">
        <v>18</v>
      </c>
      <c r="B1127" s="1" t="s">
        <v>18</v>
      </c>
      <c r="C1127" s="1" t="s">
        <v>1222</v>
      </c>
      <c r="D1127" s="1" t="n">
        <v>297.1</v>
      </c>
      <c r="E1127" s="1" t="s">
        <v>1259</v>
      </c>
      <c r="F1127" s="1" t="n">
        <v>35</v>
      </c>
      <c r="G1127" s="1" t="str">
        <f aca="false">F1127&amp;"/"&amp;67</f>
        <v>35/67</v>
      </c>
      <c r="H1127" s="1" t="n">
        <v>4500</v>
      </c>
      <c r="I1127" s="1" t="n">
        <v>150</v>
      </c>
      <c r="J1127" s="1" t="n">
        <v>105</v>
      </c>
      <c r="K1127" s="1" t="s">
        <v>21</v>
      </c>
      <c r="L1127" s="1" t="s">
        <v>626</v>
      </c>
      <c r="M1127" s="1" t="n">
        <v>2024</v>
      </c>
      <c r="N1127" s="1" t="n">
        <v>51.7533</v>
      </c>
      <c r="O1127" s="1" t="n">
        <v>-110.6755</v>
      </c>
      <c r="P1127" s="1" t="s">
        <v>1224</v>
      </c>
      <c r="Q1127" s="1" t="s">
        <v>1225</v>
      </c>
      <c r="R1127" s="1" t="s">
        <v>254</v>
      </c>
    </row>
    <row r="1128" customFormat="false" ht="15" hidden="false" customHeight="false" outlineLevel="0" collapsed="false">
      <c r="A1128" s="1" t="s">
        <v>18</v>
      </c>
      <c r="B1128" s="1" t="s">
        <v>18</v>
      </c>
      <c r="C1128" s="1" t="s">
        <v>1222</v>
      </c>
      <c r="D1128" s="1" t="n">
        <v>297.1</v>
      </c>
      <c r="E1128" s="1" t="s">
        <v>1260</v>
      </c>
      <c r="F1128" s="1" t="n">
        <v>36</v>
      </c>
      <c r="G1128" s="1" t="str">
        <f aca="false">F1128&amp;"/"&amp;67</f>
        <v>36/67</v>
      </c>
      <c r="H1128" s="1" t="n">
        <v>4500</v>
      </c>
      <c r="I1128" s="1" t="n">
        <v>150</v>
      </c>
      <c r="J1128" s="1" t="n">
        <v>105</v>
      </c>
      <c r="K1128" s="1" t="s">
        <v>21</v>
      </c>
      <c r="L1128" s="1" t="s">
        <v>626</v>
      </c>
      <c r="M1128" s="1" t="n">
        <v>2024</v>
      </c>
      <c r="N1128" s="1" t="n">
        <v>51.7561</v>
      </c>
      <c r="O1128" s="1" t="n">
        <v>-110.6626</v>
      </c>
      <c r="P1128" s="1" t="s">
        <v>1224</v>
      </c>
      <c r="Q1128" s="1" t="s">
        <v>1225</v>
      </c>
      <c r="R1128" s="1" t="s">
        <v>254</v>
      </c>
    </row>
    <row r="1129" customFormat="false" ht="15" hidden="false" customHeight="false" outlineLevel="0" collapsed="false">
      <c r="A1129" s="1" t="s">
        <v>18</v>
      </c>
      <c r="B1129" s="1" t="s">
        <v>18</v>
      </c>
      <c r="C1129" s="1" t="s">
        <v>1222</v>
      </c>
      <c r="D1129" s="1" t="n">
        <v>297.1</v>
      </c>
      <c r="E1129" s="1" t="s">
        <v>1261</v>
      </c>
      <c r="F1129" s="1" t="n">
        <v>37</v>
      </c>
      <c r="G1129" s="1" t="str">
        <f aca="false">F1129&amp;"/"&amp;67</f>
        <v>37/67</v>
      </c>
      <c r="H1129" s="1" t="n">
        <v>4500</v>
      </c>
      <c r="I1129" s="1" t="n">
        <v>150</v>
      </c>
      <c r="J1129" s="1" t="n">
        <v>105</v>
      </c>
      <c r="K1129" s="1" t="s">
        <v>21</v>
      </c>
      <c r="L1129" s="1" t="s">
        <v>626</v>
      </c>
      <c r="M1129" s="1" t="n">
        <v>2024</v>
      </c>
      <c r="N1129" s="1" t="n">
        <v>51.7225</v>
      </c>
      <c r="O1129" s="1" t="n">
        <v>-110.7033</v>
      </c>
      <c r="P1129" s="1" t="s">
        <v>1224</v>
      </c>
      <c r="Q1129" s="1" t="s">
        <v>1225</v>
      </c>
      <c r="R1129" s="1" t="s">
        <v>254</v>
      </c>
    </row>
    <row r="1130" customFormat="false" ht="15" hidden="false" customHeight="false" outlineLevel="0" collapsed="false">
      <c r="A1130" s="1" t="s">
        <v>18</v>
      </c>
      <c r="B1130" s="1" t="s">
        <v>18</v>
      </c>
      <c r="C1130" s="1" t="s">
        <v>1222</v>
      </c>
      <c r="D1130" s="1" t="n">
        <v>297.1</v>
      </c>
      <c r="E1130" s="1" t="s">
        <v>1262</v>
      </c>
      <c r="F1130" s="1" t="n">
        <v>38</v>
      </c>
      <c r="G1130" s="1" t="str">
        <f aca="false">F1130&amp;"/"&amp;67</f>
        <v>38/67</v>
      </c>
      <c r="H1130" s="1" t="n">
        <v>4500</v>
      </c>
      <c r="I1130" s="1" t="n">
        <v>150</v>
      </c>
      <c r="J1130" s="1" t="n">
        <v>105</v>
      </c>
      <c r="K1130" s="1" t="s">
        <v>21</v>
      </c>
      <c r="L1130" s="1" t="s">
        <v>626</v>
      </c>
      <c r="M1130" s="1" t="n">
        <v>2024</v>
      </c>
      <c r="N1130" s="1" t="n">
        <v>51.7273</v>
      </c>
      <c r="O1130" s="1" t="n">
        <v>-110.6829</v>
      </c>
      <c r="P1130" s="1" t="s">
        <v>1224</v>
      </c>
      <c r="Q1130" s="1" t="s">
        <v>1225</v>
      </c>
      <c r="R1130" s="1" t="s">
        <v>254</v>
      </c>
    </row>
    <row r="1131" customFormat="false" ht="15" hidden="false" customHeight="false" outlineLevel="0" collapsed="false">
      <c r="A1131" s="1" t="s">
        <v>18</v>
      </c>
      <c r="B1131" s="1" t="s">
        <v>18</v>
      </c>
      <c r="C1131" s="1" t="s">
        <v>1222</v>
      </c>
      <c r="D1131" s="1" t="n">
        <v>297.1</v>
      </c>
      <c r="E1131" s="1" t="s">
        <v>1263</v>
      </c>
      <c r="F1131" s="1" t="n">
        <v>39</v>
      </c>
      <c r="G1131" s="1" t="str">
        <f aca="false">F1131&amp;"/"&amp;67</f>
        <v>39/67</v>
      </c>
      <c r="H1131" s="1" t="n">
        <v>4500</v>
      </c>
      <c r="I1131" s="1" t="n">
        <v>150</v>
      </c>
      <c r="J1131" s="1" t="n">
        <v>105</v>
      </c>
      <c r="K1131" s="1" t="s">
        <v>21</v>
      </c>
      <c r="L1131" s="1" t="s">
        <v>626</v>
      </c>
      <c r="M1131" s="1" t="n">
        <v>2024</v>
      </c>
      <c r="N1131" s="1" t="n">
        <v>51.7299</v>
      </c>
      <c r="O1131" s="1" t="n">
        <v>-110.6725</v>
      </c>
      <c r="P1131" s="1" t="s">
        <v>1224</v>
      </c>
      <c r="Q1131" s="1" t="s">
        <v>1225</v>
      </c>
      <c r="R1131" s="1" t="s">
        <v>254</v>
      </c>
    </row>
    <row r="1132" customFormat="false" ht="15" hidden="false" customHeight="false" outlineLevel="0" collapsed="false">
      <c r="A1132" s="1" t="s">
        <v>18</v>
      </c>
      <c r="B1132" s="1" t="s">
        <v>18</v>
      </c>
      <c r="C1132" s="1" t="s">
        <v>1222</v>
      </c>
      <c r="D1132" s="1" t="n">
        <v>297.1</v>
      </c>
      <c r="E1132" s="1" t="s">
        <v>1264</v>
      </c>
      <c r="F1132" s="1" t="n">
        <v>40</v>
      </c>
      <c r="G1132" s="1" t="str">
        <f aca="false">F1132&amp;"/"&amp;67</f>
        <v>40/67</v>
      </c>
      <c r="H1132" s="1" t="n">
        <v>4500</v>
      </c>
      <c r="I1132" s="1" t="n">
        <v>150</v>
      </c>
      <c r="J1132" s="1" t="n">
        <v>105</v>
      </c>
      <c r="K1132" s="1" t="s">
        <v>21</v>
      </c>
      <c r="L1132" s="1" t="s">
        <v>626</v>
      </c>
      <c r="M1132" s="1" t="n">
        <v>2024</v>
      </c>
      <c r="N1132" s="1" t="n">
        <v>51.6952</v>
      </c>
      <c r="O1132" s="1" t="n">
        <v>-110.7267</v>
      </c>
      <c r="P1132" s="1" t="s">
        <v>1224</v>
      </c>
      <c r="Q1132" s="1" t="s">
        <v>1225</v>
      </c>
      <c r="R1132" s="1" t="s">
        <v>254</v>
      </c>
    </row>
    <row r="1133" customFormat="false" ht="15" hidden="false" customHeight="false" outlineLevel="0" collapsed="false">
      <c r="A1133" s="1" t="s">
        <v>18</v>
      </c>
      <c r="B1133" s="1" t="s">
        <v>18</v>
      </c>
      <c r="C1133" s="1" t="s">
        <v>1222</v>
      </c>
      <c r="D1133" s="1" t="n">
        <v>297.1</v>
      </c>
      <c r="E1133" s="1" t="s">
        <v>1265</v>
      </c>
      <c r="F1133" s="1" t="n">
        <v>41</v>
      </c>
      <c r="G1133" s="1" t="str">
        <f aca="false">F1133&amp;"/"&amp;67</f>
        <v>41/67</v>
      </c>
      <c r="H1133" s="1" t="n">
        <v>4500</v>
      </c>
      <c r="I1133" s="1" t="n">
        <v>150</v>
      </c>
      <c r="J1133" s="1" t="n">
        <v>105</v>
      </c>
      <c r="K1133" s="1" t="s">
        <v>21</v>
      </c>
      <c r="L1133" s="1" t="s">
        <v>626</v>
      </c>
      <c r="M1133" s="1" t="n">
        <v>2024</v>
      </c>
      <c r="N1133" s="1" t="n">
        <v>51.6987</v>
      </c>
      <c r="O1133" s="1" t="n">
        <v>-110.7155</v>
      </c>
      <c r="P1133" s="1" t="s">
        <v>1224</v>
      </c>
      <c r="Q1133" s="1" t="s">
        <v>1225</v>
      </c>
      <c r="R1133" s="1" t="s">
        <v>254</v>
      </c>
    </row>
    <row r="1134" customFormat="false" ht="15" hidden="false" customHeight="false" outlineLevel="0" collapsed="false">
      <c r="A1134" s="1" t="s">
        <v>18</v>
      </c>
      <c r="B1134" s="1" t="s">
        <v>18</v>
      </c>
      <c r="C1134" s="1" t="s">
        <v>1222</v>
      </c>
      <c r="D1134" s="1" t="n">
        <v>297.1</v>
      </c>
      <c r="E1134" s="1" t="s">
        <v>1266</v>
      </c>
      <c r="F1134" s="1" t="n">
        <v>42</v>
      </c>
      <c r="G1134" s="1" t="str">
        <f aca="false">F1134&amp;"/"&amp;67</f>
        <v>42/67</v>
      </c>
      <c r="H1134" s="1" t="n">
        <v>4500</v>
      </c>
      <c r="I1134" s="1" t="n">
        <v>150</v>
      </c>
      <c r="J1134" s="1" t="n">
        <v>105</v>
      </c>
      <c r="K1134" s="1" t="s">
        <v>21</v>
      </c>
      <c r="L1134" s="1" t="s">
        <v>626</v>
      </c>
      <c r="M1134" s="1" t="n">
        <v>2024</v>
      </c>
      <c r="N1134" s="1" t="n">
        <v>51.7037</v>
      </c>
      <c r="O1134" s="1" t="n">
        <v>-110.688</v>
      </c>
      <c r="P1134" s="1" t="s">
        <v>1224</v>
      </c>
      <c r="Q1134" s="1" t="s">
        <v>1225</v>
      </c>
      <c r="R1134" s="1" t="s">
        <v>254</v>
      </c>
    </row>
    <row r="1135" customFormat="false" ht="15" hidden="false" customHeight="false" outlineLevel="0" collapsed="false">
      <c r="A1135" s="1" t="s">
        <v>18</v>
      </c>
      <c r="B1135" s="1" t="s">
        <v>18</v>
      </c>
      <c r="C1135" s="1" t="s">
        <v>1222</v>
      </c>
      <c r="D1135" s="1" t="n">
        <v>297.1</v>
      </c>
      <c r="E1135" s="1" t="s">
        <v>1267</v>
      </c>
      <c r="F1135" s="1" t="n">
        <v>43</v>
      </c>
      <c r="G1135" s="1" t="str">
        <f aca="false">F1135&amp;"/"&amp;67</f>
        <v>43/67</v>
      </c>
      <c r="H1135" s="1" t="n">
        <v>4500</v>
      </c>
      <c r="I1135" s="1" t="n">
        <v>150</v>
      </c>
      <c r="J1135" s="1" t="n">
        <v>105</v>
      </c>
      <c r="K1135" s="1" t="s">
        <v>21</v>
      </c>
      <c r="L1135" s="1" t="s">
        <v>626</v>
      </c>
      <c r="M1135" s="1" t="n">
        <v>2024</v>
      </c>
      <c r="N1135" s="1" t="n">
        <v>51.7057</v>
      </c>
      <c r="O1135" s="1" t="n">
        <v>-110.6807</v>
      </c>
      <c r="P1135" s="1" t="s">
        <v>1224</v>
      </c>
      <c r="Q1135" s="1" t="s">
        <v>1225</v>
      </c>
      <c r="R1135" s="1" t="s">
        <v>254</v>
      </c>
    </row>
    <row r="1136" customFormat="false" ht="15" hidden="false" customHeight="false" outlineLevel="0" collapsed="false">
      <c r="A1136" s="1" t="s">
        <v>18</v>
      </c>
      <c r="B1136" s="1" t="s">
        <v>18</v>
      </c>
      <c r="C1136" s="1" t="s">
        <v>1222</v>
      </c>
      <c r="D1136" s="1" t="n">
        <v>297.1</v>
      </c>
      <c r="E1136" s="1" t="s">
        <v>1268</v>
      </c>
      <c r="F1136" s="1" t="n">
        <v>44</v>
      </c>
      <c r="G1136" s="1" t="str">
        <f aca="false">F1136&amp;"/"&amp;67</f>
        <v>44/67</v>
      </c>
      <c r="H1136" s="1" t="n">
        <v>4500</v>
      </c>
      <c r="I1136" s="1" t="n">
        <v>150</v>
      </c>
      <c r="J1136" s="1" t="n">
        <v>105</v>
      </c>
      <c r="K1136" s="1" t="s">
        <v>21</v>
      </c>
      <c r="L1136" s="1" t="s">
        <v>626</v>
      </c>
      <c r="M1136" s="1" t="n">
        <v>2024</v>
      </c>
      <c r="N1136" s="1" t="n">
        <v>51.7084</v>
      </c>
      <c r="O1136" s="1" t="n">
        <v>-110.6728</v>
      </c>
      <c r="P1136" s="1" t="s">
        <v>1224</v>
      </c>
      <c r="Q1136" s="1" t="s">
        <v>1225</v>
      </c>
      <c r="R1136" s="1" t="s">
        <v>254</v>
      </c>
    </row>
    <row r="1137" customFormat="false" ht="15" hidden="false" customHeight="false" outlineLevel="0" collapsed="false">
      <c r="A1137" s="1" t="s">
        <v>18</v>
      </c>
      <c r="B1137" s="1" t="s">
        <v>18</v>
      </c>
      <c r="C1137" s="1" t="s">
        <v>1222</v>
      </c>
      <c r="D1137" s="1" t="n">
        <v>297.1</v>
      </c>
      <c r="E1137" s="1" t="s">
        <v>1269</v>
      </c>
      <c r="F1137" s="1" t="n">
        <v>45</v>
      </c>
      <c r="G1137" s="1" t="str">
        <f aca="false">F1137&amp;"/"&amp;67</f>
        <v>45/67</v>
      </c>
      <c r="H1137" s="1" t="n">
        <v>4500</v>
      </c>
      <c r="I1137" s="1" t="n">
        <v>150</v>
      </c>
      <c r="J1137" s="1" t="n">
        <v>105</v>
      </c>
      <c r="K1137" s="1" t="s">
        <v>21</v>
      </c>
      <c r="L1137" s="1" t="s">
        <v>626</v>
      </c>
      <c r="M1137" s="1" t="n">
        <v>2024</v>
      </c>
      <c r="N1137" s="1" t="n">
        <v>51.7128</v>
      </c>
      <c r="O1137" s="1" t="n">
        <v>-110.6513</v>
      </c>
      <c r="P1137" s="1" t="s">
        <v>1224</v>
      </c>
      <c r="Q1137" s="1" t="s">
        <v>1225</v>
      </c>
      <c r="R1137" s="1" t="s">
        <v>24</v>
      </c>
    </row>
    <row r="1138" customFormat="false" ht="15" hidden="false" customHeight="false" outlineLevel="0" collapsed="false">
      <c r="A1138" s="1" t="s">
        <v>18</v>
      </c>
      <c r="B1138" s="1" t="s">
        <v>18</v>
      </c>
      <c r="C1138" s="1" t="s">
        <v>1222</v>
      </c>
      <c r="D1138" s="1" t="n">
        <v>297.1</v>
      </c>
      <c r="E1138" s="1" t="s">
        <v>1270</v>
      </c>
      <c r="F1138" s="1" t="n">
        <v>46</v>
      </c>
      <c r="G1138" s="1" t="str">
        <f aca="false">F1138&amp;"/"&amp;67</f>
        <v>46/67</v>
      </c>
      <c r="H1138" s="1" t="n">
        <v>4300</v>
      </c>
      <c r="I1138" s="1" t="n">
        <v>150</v>
      </c>
      <c r="J1138" s="1" t="n">
        <v>105</v>
      </c>
      <c r="K1138" s="1" t="s">
        <v>21</v>
      </c>
      <c r="L1138" s="1" t="s">
        <v>904</v>
      </c>
      <c r="M1138" s="1" t="n">
        <v>2024</v>
      </c>
      <c r="N1138" s="1" t="n">
        <v>51.7154</v>
      </c>
      <c r="O1138" s="1" t="n">
        <v>-110.6368</v>
      </c>
      <c r="P1138" s="1" t="s">
        <v>1224</v>
      </c>
      <c r="Q1138" s="1" t="s">
        <v>1225</v>
      </c>
      <c r="R1138" s="1" t="s">
        <v>24</v>
      </c>
    </row>
    <row r="1139" customFormat="false" ht="15" hidden="false" customHeight="false" outlineLevel="0" collapsed="false">
      <c r="A1139" s="1" t="s">
        <v>18</v>
      </c>
      <c r="B1139" s="1" t="s">
        <v>18</v>
      </c>
      <c r="C1139" s="1" t="s">
        <v>1222</v>
      </c>
      <c r="D1139" s="1" t="n">
        <v>297.1</v>
      </c>
      <c r="E1139" s="1" t="s">
        <v>1271</v>
      </c>
      <c r="F1139" s="1" t="n">
        <v>47</v>
      </c>
      <c r="G1139" s="1" t="str">
        <f aca="false">F1139&amp;"/"&amp;67</f>
        <v>47/67</v>
      </c>
      <c r="H1139" s="1" t="n">
        <v>4300</v>
      </c>
      <c r="I1139" s="1" t="n">
        <v>150</v>
      </c>
      <c r="J1139" s="1" t="n">
        <v>105</v>
      </c>
      <c r="K1139" s="1" t="s">
        <v>21</v>
      </c>
      <c r="L1139" s="1" t="s">
        <v>904</v>
      </c>
      <c r="M1139" s="1" t="n">
        <v>2024</v>
      </c>
      <c r="N1139" s="1" t="n">
        <v>51.7174</v>
      </c>
      <c r="O1139" s="1" t="n">
        <v>-110.629</v>
      </c>
      <c r="P1139" s="1" t="s">
        <v>1224</v>
      </c>
      <c r="Q1139" s="1" t="s">
        <v>1225</v>
      </c>
      <c r="R1139" s="1" t="s">
        <v>24</v>
      </c>
    </row>
    <row r="1140" customFormat="false" ht="15" hidden="false" customHeight="false" outlineLevel="0" collapsed="false">
      <c r="A1140" s="1" t="s">
        <v>18</v>
      </c>
      <c r="B1140" s="1" t="s">
        <v>18</v>
      </c>
      <c r="C1140" s="1" t="s">
        <v>1222</v>
      </c>
      <c r="D1140" s="1" t="n">
        <v>297.1</v>
      </c>
      <c r="E1140" s="1" t="s">
        <v>1272</v>
      </c>
      <c r="F1140" s="1" t="n">
        <v>48</v>
      </c>
      <c r="G1140" s="1" t="str">
        <f aca="false">F1140&amp;"/"&amp;67</f>
        <v>48/67</v>
      </c>
      <c r="H1140" s="1" t="n">
        <v>4300</v>
      </c>
      <c r="I1140" s="1" t="n">
        <v>150</v>
      </c>
      <c r="J1140" s="1" t="n">
        <v>105</v>
      </c>
      <c r="K1140" s="1" t="s">
        <v>21</v>
      </c>
      <c r="L1140" s="1" t="s">
        <v>904</v>
      </c>
      <c r="M1140" s="1" t="n">
        <v>2024</v>
      </c>
      <c r="N1140" s="1" t="n">
        <v>51.6769</v>
      </c>
      <c r="O1140" s="1" t="n">
        <v>-110.5435</v>
      </c>
      <c r="P1140" s="1" t="s">
        <v>1224</v>
      </c>
      <c r="Q1140" s="1" t="s">
        <v>1225</v>
      </c>
      <c r="R1140" s="1" t="s">
        <v>24</v>
      </c>
    </row>
    <row r="1141" customFormat="false" ht="15" hidden="false" customHeight="false" outlineLevel="0" collapsed="false">
      <c r="A1141" s="1" t="s">
        <v>18</v>
      </c>
      <c r="B1141" s="1" t="s">
        <v>18</v>
      </c>
      <c r="C1141" s="1" t="s">
        <v>1222</v>
      </c>
      <c r="D1141" s="1" t="n">
        <v>297.1</v>
      </c>
      <c r="E1141" s="1" t="s">
        <v>1273</v>
      </c>
      <c r="F1141" s="1" t="n">
        <v>49</v>
      </c>
      <c r="G1141" s="1" t="str">
        <f aca="false">F1141&amp;"/"&amp;67</f>
        <v>49/67</v>
      </c>
      <c r="H1141" s="1" t="n">
        <v>4300</v>
      </c>
      <c r="I1141" s="1" t="n">
        <v>150</v>
      </c>
      <c r="J1141" s="1" t="n">
        <v>105</v>
      </c>
      <c r="K1141" s="1" t="s">
        <v>21</v>
      </c>
      <c r="L1141" s="1" t="s">
        <v>904</v>
      </c>
      <c r="M1141" s="1" t="n">
        <v>2024</v>
      </c>
      <c r="N1141" s="1" t="n">
        <v>51.6792</v>
      </c>
      <c r="O1141" s="1" t="n">
        <v>-110.5353</v>
      </c>
      <c r="P1141" s="1" t="s">
        <v>1224</v>
      </c>
      <c r="Q1141" s="1" t="s">
        <v>1225</v>
      </c>
      <c r="R1141" s="1" t="s">
        <v>24</v>
      </c>
    </row>
    <row r="1142" customFormat="false" ht="15" hidden="false" customHeight="false" outlineLevel="0" collapsed="false">
      <c r="A1142" s="1" t="s">
        <v>18</v>
      </c>
      <c r="B1142" s="1" t="s">
        <v>18</v>
      </c>
      <c r="C1142" s="1" t="s">
        <v>1222</v>
      </c>
      <c r="D1142" s="1" t="n">
        <v>297.1</v>
      </c>
      <c r="E1142" s="1" t="s">
        <v>1274</v>
      </c>
      <c r="F1142" s="1" t="n">
        <v>50</v>
      </c>
      <c r="G1142" s="1" t="str">
        <f aca="false">F1142&amp;"/"&amp;67</f>
        <v>50/67</v>
      </c>
      <c r="H1142" s="1" t="n">
        <v>4300</v>
      </c>
      <c r="I1142" s="1" t="n">
        <v>150</v>
      </c>
      <c r="J1142" s="1" t="n">
        <v>105</v>
      </c>
      <c r="K1142" s="1" t="s">
        <v>21</v>
      </c>
      <c r="L1142" s="1" t="s">
        <v>904</v>
      </c>
      <c r="M1142" s="1" t="n">
        <v>2024</v>
      </c>
      <c r="N1142" s="1" t="n">
        <v>51.6803</v>
      </c>
      <c r="O1142" s="1" t="n">
        <v>-110.5279</v>
      </c>
      <c r="P1142" s="1" t="s">
        <v>1224</v>
      </c>
      <c r="Q1142" s="1" t="s">
        <v>1225</v>
      </c>
      <c r="R1142" s="1" t="s">
        <v>24</v>
      </c>
    </row>
    <row r="1143" customFormat="false" ht="15" hidden="false" customHeight="false" outlineLevel="0" collapsed="false">
      <c r="A1143" s="1" t="s">
        <v>18</v>
      </c>
      <c r="B1143" s="1" t="s">
        <v>18</v>
      </c>
      <c r="C1143" s="1" t="s">
        <v>1222</v>
      </c>
      <c r="D1143" s="1" t="n">
        <v>297.1</v>
      </c>
      <c r="E1143" s="1" t="s">
        <v>1275</v>
      </c>
      <c r="F1143" s="1" t="n">
        <v>51</v>
      </c>
      <c r="G1143" s="1" t="str">
        <f aca="false">F1143&amp;"/"&amp;67</f>
        <v>51/67</v>
      </c>
      <c r="H1143" s="1" t="n">
        <v>4300</v>
      </c>
      <c r="I1143" s="1" t="n">
        <v>150</v>
      </c>
      <c r="J1143" s="1" t="n">
        <v>105</v>
      </c>
      <c r="K1143" s="1" t="s">
        <v>21</v>
      </c>
      <c r="L1143" s="1" t="s">
        <v>904</v>
      </c>
      <c r="M1143" s="1" t="n">
        <v>2024</v>
      </c>
      <c r="N1143" s="1" t="n">
        <v>51.6799</v>
      </c>
      <c r="O1143" s="1" t="n">
        <v>-110.4924</v>
      </c>
      <c r="P1143" s="1" t="s">
        <v>1224</v>
      </c>
      <c r="Q1143" s="1" t="s">
        <v>1225</v>
      </c>
      <c r="R1143" s="1" t="s">
        <v>24</v>
      </c>
    </row>
    <row r="1144" customFormat="false" ht="15" hidden="false" customHeight="false" outlineLevel="0" collapsed="false">
      <c r="A1144" s="1" t="s">
        <v>18</v>
      </c>
      <c r="B1144" s="1" t="s">
        <v>18</v>
      </c>
      <c r="C1144" s="1" t="s">
        <v>1222</v>
      </c>
      <c r="D1144" s="1" t="n">
        <v>297.1</v>
      </c>
      <c r="E1144" s="1" t="s">
        <v>1276</v>
      </c>
      <c r="F1144" s="1" t="n">
        <v>52</v>
      </c>
      <c r="G1144" s="1" t="str">
        <f aca="false">F1144&amp;"/"&amp;67</f>
        <v>52/67</v>
      </c>
      <c r="H1144" s="1" t="n">
        <v>4300</v>
      </c>
      <c r="I1144" s="1" t="n">
        <v>150</v>
      </c>
      <c r="J1144" s="1" t="n">
        <v>105</v>
      </c>
      <c r="K1144" s="1" t="s">
        <v>21</v>
      </c>
      <c r="L1144" s="1" t="s">
        <v>904</v>
      </c>
      <c r="M1144" s="1" t="n">
        <v>2024</v>
      </c>
      <c r="N1144" s="1" t="n">
        <v>51.6575</v>
      </c>
      <c r="O1144" s="1" t="n">
        <v>-110.5313</v>
      </c>
      <c r="P1144" s="1" t="s">
        <v>1224</v>
      </c>
      <c r="Q1144" s="1" t="s">
        <v>1225</v>
      </c>
      <c r="R1144" s="1" t="s">
        <v>24</v>
      </c>
    </row>
    <row r="1145" customFormat="false" ht="15" hidden="false" customHeight="false" outlineLevel="0" collapsed="false">
      <c r="A1145" s="1" t="s">
        <v>18</v>
      </c>
      <c r="B1145" s="1" t="s">
        <v>18</v>
      </c>
      <c r="C1145" s="1" t="s">
        <v>1222</v>
      </c>
      <c r="D1145" s="1" t="n">
        <v>297.1</v>
      </c>
      <c r="E1145" s="1" t="s">
        <v>1277</v>
      </c>
      <c r="F1145" s="1" t="n">
        <v>53</v>
      </c>
      <c r="G1145" s="1" t="str">
        <f aca="false">F1145&amp;"/"&amp;67</f>
        <v>53/67</v>
      </c>
      <c r="H1145" s="1" t="n">
        <v>4300</v>
      </c>
      <c r="I1145" s="1" t="n">
        <v>150</v>
      </c>
      <c r="J1145" s="1" t="n">
        <v>105</v>
      </c>
      <c r="K1145" s="1" t="s">
        <v>21</v>
      </c>
      <c r="L1145" s="1" t="s">
        <v>904</v>
      </c>
      <c r="M1145" s="1" t="n">
        <v>2024</v>
      </c>
      <c r="N1145" s="1" t="n">
        <v>51.6595</v>
      </c>
      <c r="O1145" s="1" t="n">
        <v>-110.5173</v>
      </c>
      <c r="P1145" s="1" t="s">
        <v>1224</v>
      </c>
      <c r="Q1145" s="1" t="s">
        <v>1225</v>
      </c>
      <c r="R1145" s="1" t="s">
        <v>24</v>
      </c>
    </row>
    <row r="1146" customFormat="false" ht="15" hidden="false" customHeight="false" outlineLevel="0" collapsed="false">
      <c r="A1146" s="1" t="s">
        <v>18</v>
      </c>
      <c r="B1146" s="1" t="s">
        <v>18</v>
      </c>
      <c r="C1146" s="1" t="s">
        <v>1222</v>
      </c>
      <c r="D1146" s="1" t="n">
        <v>297.1</v>
      </c>
      <c r="E1146" s="1" t="s">
        <v>1278</v>
      </c>
      <c r="F1146" s="1" t="n">
        <v>54</v>
      </c>
      <c r="G1146" s="1" t="str">
        <f aca="false">F1146&amp;"/"&amp;67</f>
        <v>54/67</v>
      </c>
      <c r="H1146" s="1" t="n">
        <v>4300</v>
      </c>
      <c r="I1146" s="1" t="n">
        <v>150</v>
      </c>
      <c r="J1146" s="1" t="n">
        <v>105</v>
      </c>
      <c r="K1146" s="1" t="s">
        <v>21</v>
      </c>
      <c r="L1146" s="1" t="s">
        <v>904</v>
      </c>
      <c r="M1146" s="1" t="n">
        <v>2024</v>
      </c>
      <c r="N1146" s="1" t="n">
        <v>51.6609</v>
      </c>
      <c r="O1146" s="1" t="n">
        <v>-110.5082</v>
      </c>
      <c r="P1146" s="1" t="s">
        <v>1224</v>
      </c>
      <c r="Q1146" s="1" t="s">
        <v>1225</v>
      </c>
      <c r="R1146" s="1" t="s">
        <v>24</v>
      </c>
    </row>
    <row r="1147" customFormat="false" ht="15" hidden="false" customHeight="false" outlineLevel="0" collapsed="false">
      <c r="A1147" s="1" t="s">
        <v>18</v>
      </c>
      <c r="B1147" s="1" t="s">
        <v>18</v>
      </c>
      <c r="C1147" s="1" t="s">
        <v>1222</v>
      </c>
      <c r="D1147" s="1" t="n">
        <v>297.1</v>
      </c>
      <c r="E1147" s="1" t="s">
        <v>1279</v>
      </c>
      <c r="F1147" s="1" t="n">
        <v>55</v>
      </c>
      <c r="G1147" s="1" t="str">
        <f aca="false">F1147&amp;"/"&amp;67</f>
        <v>55/67</v>
      </c>
      <c r="H1147" s="1" t="n">
        <v>4300</v>
      </c>
      <c r="I1147" s="1" t="n">
        <v>150</v>
      </c>
      <c r="J1147" s="1" t="n">
        <v>105</v>
      </c>
      <c r="K1147" s="1" t="s">
        <v>21</v>
      </c>
      <c r="L1147" s="1" t="s">
        <v>904</v>
      </c>
      <c r="M1147" s="1" t="n">
        <v>2024</v>
      </c>
      <c r="N1147" s="1" t="n">
        <v>51.6643</v>
      </c>
      <c r="O1147" s="1" t="n">
        <v>-110.4975</v>
      </c>
      <c r="P1147" s="1" t="s">
        <v>1224</v>
      </c>
      <c r="Q1147" s="1" t="s">
        <v>1225</v>
      </c>
      <c r="R1147" s="1" t="s">
        <v>24</v>
      </c>
    </row>
    <row r="1148" customFormat="false" ht="15" hidden="false" customHeight="false" outlineLevel="0" collapsed="false">
      <c r="A1148" s="1" t="s">
        <v>18</v>
      </c>
      <c r="B1148" s="1" t="s">
        <v>18</v>
      </c>
      <c r="C1148" s="1" t="s">
        <v>1222</v>
      </c>
      <c r="D1148" s="1" t="n">
        <v>297.1</v>
      </c>
      <c r="E1148" s="1" t="s">
        <v>1280</v>
      </c>
      <c r="F1148" s="1" t="n">
        <v>56</v>
      </c>
      <c r="G1148" s="1" t="str">
        <f aca="false">F1148&amp;"/"&amp;67</f>
        <v>56/67</v>
      </c>
      <c r="H1148" s="1" t="n">
        <v>4300</v>
      </c>
      <c r="I1148" s="1" t="n">
        <v>150</v>
      </c>
      <c r="J1148" s="1" t="n">
        <v>105</v>
      </c>
      <c r="K1148" s="1" t="s">
        <v>21</v>
      </c>
      <c r="L1148" s="1" t="s">
        <v>904</v>
      </c>
      <c r="M1148" s="1" t="n">
        <v>2024</v>
      </c>
      <c r="N1148" s="1" t="n">
        <v>51.6682</v>
      </c>
      <c r="O1148" s="1" t="n">
        <v>-110.488</v>
      </c>
      <c r="P1148" s="1" t="s">
        <v>1224</v>
      </c>
      <c r="Q1148" s="1" t="s">
        <v>1225</v>
      </c>
      <c r="R1148" s="1" t="s">
        <v>24</v>
      </c>
    </row>
    <row r="1149" customFormat="false" ht="15" hidden="false" customHeight="false" outlineLevel="0" collapsed="false">
      <c r="A1149" s="1" t="s">
        <v>18</v>
      </c>
      <c r="B1149" s="1" t="s">
        <v>18</v>
      </c>
      <c r="C1149" s="1" t="s">
        <v>1222</v>
      </c>
      <c r="D1149" s="1" t="n">
        <v>297.1</v>
      </c>
      <c r="E1149" s="1" t="s">
        <v>1281</v>
      </c>
      <c r="F1149" s="1" t="n">
        <v>57</v>
      </c>
      <c r="G1149" s="1" t="str">
        <f aca="false">F1149&amp;"/"&amp;67</f>
        <v>57/67</v>
      </c>
      <c r="H1149" s="1" t="n">
        <v>4300</v>
      </c>
      <c r="I1149" s="1" t="n">
        <v>150</v>
      </c>
      <c r="J1149" s="1" t="n">
        <v>105</v>
      </c>
      <c r="K1149" s="1" t="s">
        <v>21</v>
      </c>
      <c r="L1149" s="1" t="s">
        <v>904</v>
      </c>
      <c r="M1149" s="1" t="n">
        <v>2024</v>
      </c>
      <c r="N1149" s="1" t="n">
        <v>51.6441</v>
      </c>
      <c r="O1149" s="1" t="n">
        <v>-110.5151</v>
      </c>
      <c r="P1149" s="1" t="s">
        <v>1224</v>
      </c>
      <c r="Q1149" s="1" t="s">
        <v>1225</v>
      </c>
      <c r="R1149" s="1" t="s">
        <v>24</v>
      </c>
    </row>
    <row r="1150" customFormat="false" ht="15" hidden="false" customHeight="false" outlineLevel="0" collapsed="false">
      <c r="A1150" s="1" t="s">
        <v>18</v>
      </c>
      <c r="B1150" s="1" t="s">
        <v>18</v>
      </c>
      <c r="C1150" s="1" t="s">
        <v>1222</v>
      </c>
      <c r="D1150" s="1" t="n">
        <v>297.1</v>
      </c>
      <c r="E1150" s="1" t="s">
        <v>1282</v>
      </c>
      <c r="F1150" s="1" t="n">
        <v>58</v>
      </c>
      <c r="G1150" s="1" t="str">
        <f aca="false">F1150&amp;"/"&amp;67</f>
        <v>58/67</v>
      </c>
      <c r="H1150" s="1" t="n">
        <v>4300</v>
      </c>
      <c r="I1150" s="1" t="n">
        <v>150</v>
      </c>
      <c r="J1150" s="1" t="n">
        <v>105</v>
      </c>
      <c r="K1150" s="1" t="s">
        <v>21</v>
      </c>
      <c r="L1150" s="1" t="s">
        <v>904</v>
      </c>
      <c r="M1150" s="1" t="n">
        <v>2024</v>
      </c>
      <c r="N1150" s="1" t="n">
        <v>51.6461</v>
      </c>
      <c r="O1150" s="1" t="n">
        <v>-110.5067</v>
      </c>
      <c r="P1150" s="1" t="s">
        <v>1224</v>
      </c>
      <c r="Q1150" s="1" t="s">
        <v>1225</v>
      </c>
      <c r="R1150" s="1" t="s">
        <v>24</v>
      </c>
    </row>
    <row r="1151" customFormat="false" ht="15" hidden="false" customHeight="false" outlineLevel="0" collapsed="false">
      <c r="A1151" s="1" t="s">
        <v>18</v>
      </c>
      <c r="B1151" s="1" t="s">
        <v>18</v>
      </c>
      <c r="C1151" s="1" t="s">
        <v>1222</v>
      </c>
      <c r="D1151" s="1" t="n">
        <v>297.1</v>
      </c>
      <c r="E1151" s="1" t="s">
        <v>1283</v>
      </c>
      <c r="F1151" s="1" t="n">
        <v>59</v>
      </c>
      <c r="G1151" s="1" t="str">
        <f aca="false">F1151&amp;"/"&amp;67</f>
        <v>59/67</v>
      </c>
      <c r="H1151" s="1" t="n">
        <v>4300</v>
      </c>
      <c r="I1151" s="1" t="n">
        <v>150</v>
      </c>
      <c r="J1151" s="1" t="n">
        <v>105</v>
      </c>
      <c r="K1151" s="1" t="s">
        <v>21</v>
      </c>
      <c r="L1151" s="1" t="s">
        <v>904</v>
      </c>
      <c r="M1151" s="1" t="n">
        <v>2024</v>
      </c>
      <c r="N1151" s="1" t="n">
        <v>51.648</v>
      </c>
      <c r="O1151" s="1" t="n">
        <v>-110.4978</v>
      </c>
      <c r="P1151" s="1" t="s">
        <v>1224</v>
      </c>
      <c r="Q1151" s="1" t="s">
        <v>1225</v>
      </c>
      <c r="R1151" s="1" t="s">
        <v>24</v>
      </c>
    </row>
    <row r="1152" customFormat="false" ht="15" hidden="false" customHeight="false" outlineLevel="0" collapsed="false">
      <c r="A1152" s="1" t="s">
        <v>18</v>
      </c>
      <c r="B1152" s="1" t="s">
        <v>18</v>
      </c>
      <c r="C1152" s="1" t="s">
        <v>1222</v>
      </c>
      <c r="D1152" s="1" t="n">
        <v>297.1</v>
      </c>
      <c r="E1152" s="1" t="s">
        <v>1284</v>
      </c>
      <c r="F1152" s="1" t="n">
        <v>60</v>
      </c>
      <c r="G1152" s="1" t="str">
        <f aca="false">F1152&amp;"/"&amp;67</f>
        <v>60/67</v>
      </c>
      <c r="H1152" s="1" t="n">
        <v>4300</v>
      </c>
      <c r="I1152" s="1" t="n">
        <v>150</v>
      </c>
      <c r="J1152" s="1" t="n">
        <v>105</v>
      </c>
      <c r="K1152" s="1" t="s">
        <v>21</v>
      </c>
      <c r="L1152" s="1" t="s">
        <v>904</v>
      </c>
      <c r="M1152" s="1" t="n">
        <v>2024</v>
      </c>
      <c r="N1152" s="1" t="n">
        <v>51.7298</v>
      </c>
      <c r="O1152" s="1" t="n">
        <v>-110.5294</v>
      </c>
      <c r="P1152" s="1" t="s">
        <v>1224</v>
      </c>
      <c r="Q1152" s="1" t="s">
        <v>1225</v>
      </c>
      <c r="R1152" s="1" t="s">
        <v>24</v>
      </c>
    </row>
    <row r="1153" customFormat="false" ht="15" hidden="false" customHeight="false" outlineLevel="0" collapsed="false">
      <c r="A1153" s="1" t="s">
        <v>18</v>
      </c>
      <c r="B1153" s="1" t="s">
        <v>18</v>
      </c>
      <c r="C1153" s="1" t="s">
        <v>1222</v>
      </c>
      <c r="D1153" s="1" t="n">
        <v>297.1</v>
      </c>
      <c r="E1153" s="1" t="s">
        <v>1285</v>
      </c>
      <c r="F1153" s="1" t="n">
        <v>61</v>
      </c>
      <c r="G1153" s="1" t="str">
        <f aca="false">F1153&amp;"/"&amp;67</f>
        <v>61/67</v>
      </c>
      <c r="H1153" s="1" t="n">
        <v>4300</v>
      </c>
      <c r="I1153" s="1" t="n">
        <v>150</v>
      </c>
      <c r="J1153" s="1" t="n">
        <v>105</v>
      </c>
      <c r="K1153" s="1" t="s">
        <v>21</v>
      </c>
      <c r="L1153" s="1" t="s">
        <v>904</v>
      </c>
      <c r="M1153" s="1" t="n">
        <v>2024</v>
      </c>
      <c r="N1153" s="1" t="n">
        <v>51.7346</v>
      </c>
      <c r="O1153" s="1" t="n">
        <v>-110.5143</v>
      </c>
      <c r="P1153" s="1" t="s">
        <v>1224</v>
      </c>
      <c r="Q1153" s="1" t="s">
        <v>1225</v>
      </c>
      <c r="R1153" s="1" t="s">
        <v>24</v>
      </c>
    </row>
    <row r="1154" customFormat="false" ht="15" hidden="false" customHeight="false" outlineLevel="0" collapsed="false">
      <c r="A1154" s="1" t="s">
        <v>18</v>
      </c>
      <c r="B1154" s="1" t="s">
        <v>18</v>
      </c>
      <c r="C1154" s="1" t="s">
        <v>1222</v>
      </c>
      <c r="D1154" s="1" t="n">
        <v>297.1</v>
      </c>
      <c r="E1154" s="1" t="s">
        <v>1286</v>
      </c>
      <c r="F1154" s="1" t="n">
        <v>62</v>
      </c>
      <c r="G1154" s="1" t="str">
        <f aca="false">F1154&amp;"/"&amp;67</f>
        <v>62/67</v>
      </c>
      <c r="H1154" s="1" t="n">
        <v>4300</v>
      </c>
      <c r="I1154" s="1" t="n">
        <v>150</v>
      </c>
      <c r="J1154" s="1" t="n">
        <v>105</v>
      </c>
      <c r="K1154" s="1" t="s">
        <v>21</v>
      </c>
      <c r="L1154" s="1" t="s">
        <v>904</v>
      </c>
      <c r="M1154" s="1" t="n">
        <v>2024</v>
      </c>
      <c r="N1154" s="1" t="n">
        <v>51.7379</v>
      </c>
      <c r="O1154" s="1" t="n">
        <v>-110.5046</v>
      </c>
      <c r="P1154" s="1" t="s">
        <v>1224</v>
      </c>
      <c r="Q1154" s="1" t="s">
        <v>1225</v>
      </c>
      <c r="R1154" s="1" t="s">
        <v>24</v>
      </c>
    </row>
    <row r="1155" customFormat="false" ht="15" hidden="false" customHeight="false" outlineLevel="0" collapsed="false">
      <c r="A1155" s="1" t="s">
        <v>18</v>
      </c>
      <c r="B1155" s="1" t="s">
        <v>18</v>
      </c>
      <c r="C1155" s="1" t="s">
        <v>1222</v>
      </c>
      <c r="D1155" s="1" t="n">
        <v>297.1</v>
      </c>
      <c r="E1155" s="1" t="s">
        <v>1287</v>
      </c>
      <c r="F1155" s="1" t="n">
        <v>63</v>
      </c>
      <c r="G1155" s="1" t="str">
        <f aca="false">F1155&amp;"/"&amp;67</f>
        <v>63/67</v>
      </c>
      <c r="H1155" s="1" t="n">
        <v>4300</v>
      </c>
      <c r="I1155" s="1" t="n">
        <v>150</v>
      </c>
      <c r="J1155" s="1" t="n">
        <v>105</v>
      </c>
      <c r="K1155" s="1" t="s">
        <v>21</v>
      </c>
      <c r="L1155" s="1" t="s">
        <v>904</v>
      </c>
      <c r="M1155" s="1" t="n">
        <v>2024</v>
      </c>
      <c r="N1155" s="1" t="n">
        <v>51.7569</v>
      </c>
      <c r="O1155" s="1" t="n">
        <v>-110.4947</v>
      </c>
      <c r="P1155" s="1" t="s">
        <v>1224</v>
      </c>
      <c r="Q1155" s="1" t="s">
        <v>1225</v>
      </c>
      <c r="R1155" s="1" t="s">
        <v>24</v>
      </c>
    </row>
    <row r="1156" customFormat="false" ht="15" hidden="false" customHeight="false" outlineLevel="0" collapsed="false">
      <c r="A1156" s="1" t="s">
        <v>18</v>
      </c>
      <c r="B1156" s="1" t="s">
        <v>18</v>
      </c>
      <c r="C1156" s="1" t="s">
        <v>1222</v>
      </c>
      <c r="D1156" s="1" t="n">
        <v>297.1</v>
      </c>
      <c r="E1156" s="1" t="s">
        <v>1288</v>
      </c>
      <c r="F1156" s="1" t="n">
        <v>64</v>
      </c>
      <c r="G1156" s="1" t="str">
        <f aca="false">F1156&amp;"/"&amp;67</f>
        <v>64/67</v>
      </c>
      <c r="H1156" s="1" t="n">
        <v>4300</v>
      </c>
      <c r="I1156" s="1" t="n">
        <v>150</v>
      </c>
      <c r="J1156" s="1" t="n">
        <v>105</v>
      </c>
      <c r="K1156" s="1" t="s">
        <v>21</v>
      </c>
      <c r="L1156" s="1" t="s">
        <v>904</v>
      </c>
      <c r="M1156" s="1" t="n">
        <v>2024</v>
      </c>
      <c r="N1156" s="1" t="n">
        <v>51.7377</v>
      </c>
      <c r="O1156" s="1" t="n">
        <v>-110.6297</v>
      </c>
      <c r="P1156" s="1" t="s">
        <v>1224</v>
      </c>
      <c r="Q1156" s="1" t="s">
        <v>1225</v>
      </c>
      <c r="R1156" s="1" t="s">
        <v>24</v>
      </c>
    </row>
    <row r="1157" customFormat="false" ht="15" hidden="false" customHeight="false" outlineLevel="0" collapsed="false">
      <c r="A1157" s="1" t="s">
        <v>18</v>
      </c>
      <c r="B1157" s="1" t="s">
        <v>18</v>
      </c>
      <c r="C1157" s="1" t="s">
        <v>1222</v>
      </c>
      <c r="D1157" s="1" t="n">
        <v>297.1</v>
      </c>
      <c r="E1157" s="1" t="s">
        <v>1289</v>
      </c>
      <c r="F1157" s="1" t="n">
        <v>65</v>
      </c>
      <c r="G1157" s="1" t="str">
        <f aca="false">F1157&amp;"/"&amp;67</f>
        <v>65/67</v>
      </c>
      <c r="H1157" s="1" t="n">
        <v>4300</v>
      </c>
      <c r="I1157" s="1" t="n">
        <v>150</v>
      </c>
      <c r="J1157" s="1" t="n">
        <v>105</v>
      </c>
      <c r="K1157" s="1" t="s">
        <v>21</v>
      </c>
      <c r="L1157" s="1" t="s">
        <v>904</v>
      </c>
      <c r="M1157" s="1" t="n">
        <v>2024</v>
      </c>
      <c r="N1157" s="1" t="n">
        <v>51.7385</v>
      </c>
      <c r="O1157" s="1" t="n">
        <v>-110.6225</v>
      </c>
      <c r="P1157" s="1" t="s">
        <v>1224</v>
      </c>
      <c r="Q1157" s="1" t="s">
        <v>1225</v>
      </c>
      <c r="R1157" s="1" t="s">
        <v>24</v>
      </c>
    </row>
    <row r="1158" customFormat="false" ht="15" hidden="false" customHeight="false" outlineLevel="0" collapsed="false">
      <c r="A1158" s="1" t="s">
        <v>18</v>
      </c>
      <c r="B1158" s="1" t="s">
        <v>18</v>
      </c>
      <c r="C1158" s="1" t="s">
        <v>1222</v>
      </c>
      <c r="D1158" s="1" t="n">
        <v>297.1</v>
      </c>
      <c r="E1158" s="1" t="s">
        <v>1290</v>
      </c>
      <c r="F1158" s="1" t="n">
        <v>66</v>
      </c>
      <c r="G1158" s="1" t="str">
        <f aca="false">F1158&amp;"/"&amp;67</f>
        <v>66/67</v>
      </c>
      <c r="H1158" s="1" t="n">
        <v>4300</v>
      </c>
      <c r="I1158" s="1" t="n">
        <v>150</v>
      </c>
      <c r="J1158" s="1" t="n">
        <v>105</v>
      </c>
      <c r="K1158" s="1" t="s">
        <v>21</v>
      </c>
      <c r="L1158" s="1" t="s">
        <v>904</v>
      </c>
      <c r="M1158" s="1" t="n">
        <v>2024</v>
      </c>
      <c r="N1158" s="1" t="n">
        <v>51.745</v>
      </c>
      <c r="O1158" s="1" t="n">
        <v>-110.5043</v>
      </c>
      <c r="P1158" s="1" t="s">
        <v>1224</v>
      </c>
      <c r="Q1158" s="1" t="s">
        <v>1225</v>
      </c>
      <c r="R1158" s="1" t="s">
        <v>24</v>
      </c>
    </row>
    <row r="1159" customFormat="false" ht="15" hidden="false" customHeight="false" outlineLevel="0" collapsed="false">
      <c r="A1159" s="1" t="s">
        <v>18</v>
      </c>
      <c r="B1159" s="1" t="s">
        <v>18</v>
      </c>
      <c r="C1159" s="1" t="s">
        <v>1222</v>
      </c>
      <c r="D1159" s="1" t="n">
        <v>297.1</v>
      </c>
      <c r="E1159" s="1" t="s">
        <v>1291</v>
      </c>
      <c r="F1159" s="1" t="n">
        <v>67</v>
      </c>
      <c r="G1159" s="1" t="str">
        <f aca="false">F1159&amp;"/"&amp;67</f>
        <v>67/67</v>
      </c>
      <c r="H1159" s="1" t="n">
        <v>4300</v>
      </c>
      <c r="I1159" s="1" t="n">
        <v>150</v>
      </c>
      <c r="J1159" s="1" t="n">
        <v>105</v>
      </c>
      <c r="K1159" s="1" t="s">
        <v>21</v>
      </c>
      <c r="L1159" s="1" t="s">
        <v>904</v>
      </c>
      <c r="M1159" s="1" t="n">
        <v>2024</v>
      </c>
      <c r="N1159" s="1" t="n">
        <v>51.8212</v>
      </c>
      <c r="O1159" s="1" t="n">
        <v>-110.6326</v>
      </c>
      <c r="P1159" s="1" t="s">
        <v>1224</v>
      </c>
      <c r="Q1159" s="1" t="s">
        <v>1225</v>
      </c>
      <c r="R1159" s="1" t="s">
        <v>24</v>
      </c>
    </row>
    <row r="1160" customFormat="false" ht="15" hidden="false" customHeight="false" outlineLevel="0" collapsed="false">
      <c r="A1160" s="1" t="s">
        <v>18</v>
      </c>
      <c r="B1160" s="1" t="s">
        <v>18</v>
      </c>
      <c r="C1160" s="1" t="s">
        <v>1292</v>
      </c>
      <c r="D1160" s="1" t="n">
        <v>6.5</v>
      </c>
      <c r="E1160" s="1" t="s">
        <v>1293</v>
      </c>
      <c r="F1160" s="1" t="n">
        <v>1</v>
      </c>
      <c r="G1160" s="1" t="str">
        <f aca="false">F1160&amp;"/"&amp;5</f>
        <v>1/5</v>
      </c>
      <c r="H1160" s="1" t="n">
        <v>1300</v>
      </c>
      <c r="I1160" s="1" t="n">
        <v>60</v>
      </c>
      <c r="J1160" s="1" t="n">
        <v>46</v>
      </c>
      <c r="K1160" s="1" t="s">
        <v>425</v>
      </c>
      <c r="L1160" s="1" t="s">
        <v>426</v>
      </c>
      <c r="M1160" s="1" t="n">
        <v>2001</v>
      </c>
      <c r="N1160" s="1" t="n">
        <v>49.5453945267514</v>
      </c>
      <c r="O1160" s="1" t="n">
        <v>-113.970445050417</v>
      </c>
      <c r="Q1160" s="1" t="s">
        <v>1294</v>
      </c>
      <c r="R1160" s="1" t="s">
        <v>24</v>
      </c>
    </row>
    <row r="1161" customFormat="false" ht="15" hidden="false" customHeight="false" outlineLevel="0" collapsed="false">
      <c r="A1161" s="1" t="s">
        <v>18</v>
      </c>
      <c r="B1161" s="1" t="s">
        <v>18</v>
      </c>
      <c r="C1161" s="1" t="s">
        <v>1292</v>
      </c>
      <c r="D1161" s="1" t="n">
        <v>6.5</v>
      </c>
      <c r="E1161" s="1" t="s">
        <v>1295</v>
      </c>
      <c r="F1161" s="1" t="n">
        <v>2</v>
      </c>
      <c r="G1161" s="1" t="str">
        <f aca="false">F1161&amp;"/"&amp;5</f>
        <v>2/5</v>
      </c>
      <c r="H1161" s="1" t="n">
        <v>1300</v>
      </c>
      <c r="I1161" s="1" t="n">
        <v>60</v>
      </c>
      <c r="J1161" s="1" t="n">
        <v>46</v>
      </c>
      <c r="K1161" s="1" t="s">
        <v>425</v>
      </c>
      <c r="L1161" s="1" t="s">
        <v>426</v>
      </c>
      <c r="M1161" s="1" t="n">
        <v>2001</v>
      </c>
      <c r="N1161" s="1" t="n">
        <v>49.5350229104499</v>
      </c>
      <c r="O1161" s="1" t="n">
        <v>-113.954955462634</v>
      </c>
      <c r="Q1161" s="1" t="s">
        <v>1294</v>
      </c>
      <c r="R1161" s="1" t="s">
        <v>24</v>
      </c>
    </row>
    <row r="1162" customFormat="false" ht="15" hidden="false" customHeight="false" outlineLevel="0" collapsed="false">
      <c r="A1162" s="1" t="s">
        <v>18</v>
      </c>
      <c r="B1162" s="1" t="s">
        <v>18</v>
      </c>
      <c r="C1162" s="1" t="s">
        <v>1292</v>
      </c>
      <c r="D1162" s="1" t="n">
        <v>6.5</v>
      </c>
      <c r="E1162" s="1" t="s">
        <v>1296</v>
      </c>
      <c r="F1162" s="1" t="n">
        <v>3</v>
      </c>
      <c r="G1162" s="1" t="str">
        <f aca="false">F1162&amp;"/"&amp;5</f>
        <v>3/5</v>
      </c>
      <c r="H1162" s="1" t="n">
        <v>1300</v>
      </c>
      <c r="I1162" s="1" t="n">
        <v>60</v>
      </c>
      <c r="J1162" s="1" t="n">
        <v>46</v>
      </c>
      <c r="K1162" s="1" t="s">
        <v>425</v>
      </c>
      <c r="L1162" s="1" t="s">
        <v>426</v>
      </c>
      <c r="M1162" s="1" t="n">
        <v>2001</v>
      </c>
      <c r="N1162" s="1" t="n">
        <v>49.5321907619122</v>
      </c>
      <c r="O1162" s="1" t="n">
        <v>-113.977525966275</v>
      </c>
      <c r="Q1162" s="1" t="s">
        <v>1294</v>
      </c>
      <c r="R1162" s="1" t="s">
        <v>24</v>
      </c>
    </row>
    <row r="1163" customFormat="false" ht="15" hidden="false" customHeight="false" outlineLevel="0" collapsed="false">
      <c r="A1163" s="1" t="s">
        <v>18</v>
      </c>
      <c r="B1163" s="1" t="s">
        <v>18</v>
      </c>
      <c r="C1163" s="1" t="s">
        <v>1292</v>
      </c>
      <c r="D1163" s="1" t="n">
        <v>6.5</v>
      </c>
      <c r="E1163" s="1" t="s">
        <v>1297</v>
      </c>
      <c r="F1163" s="1" t="n">
        <v>4</v>
      </c>
      <c r="G1163" s="1" t="str">
        <f aca="false">F1163&amp;"/"&amp;5</f>
        <v>4/5</v>
      </c>
      <c r="H1163" s="1" t="n">
        <v>1300</v>
      </c>
      <c r="I1163" s="1" t="n">
        <v>60</v>
      </c>
      <c r="J1163" s="1" t="n">
        <v>46</v>
      </c>
      <c r="K1163" s="1" t="s">
        <v>425</v>
      </c>
      <c r="L1163" s="1" t="s">
        <v>426</v>
      </c>
      <c r="M1163" s="1" t="n">
        <v>2001</v>
      </c>
      <c r="N1163" s="1" t="n">
        <v>49.5319521113105</v>
      </c>
      <c r="O1163" s="1" t="n">
        <v>-114.002295551149</v>
      </c>
      <c r="Q1163" s="1" t="s">
        <v>1294</v>
      </c>
      <c r="R1163" s="1" t="s">
        <v>24</v>
      </c>
    </row>
    <row r="1164" customFormat="false" ht="15" hidden="false" customHeight="false" outlineLevel="0" collapsed="false">
      <c r="A1164" s="1" t="s">
        <v>18</v>
      </c>
      <c r="B1164" s="1" t="s">
        <v>18</v>
      </c>
      <c r="C1164" s="1" t="s">
        <v>1292</v>
      </c>
      <c r="D1164" s="1" t="n">
        <v>6.5</v>
      </c>
      <c r="E1164" s="1" t="s">
        <v>1298</v>
      </c>
      <c r="F1164" s="1" t="n">
        <v>5</v>
      </c>
      <c r="G1164" s="1" t="str">
        <f aca="false">F1164&amp;"/"&amp;5</f>
        <v>5/5</v>
      </c>
      <c r="H1164" s="1" t="n">
        <v>1300</v>
      </c>
      <c r="I1164" s="1" t="n">
        <v>60</v>
      </c>
      <c r="J1164" s="1" t="n">
        <v>46</v>
      </c>
      <c r="K1164" s="1" t="s">
        <v>425</v>
      </c>
      <c r="L1164" s="1" t="s">
        <v>426</v>
      </c>
      <c r="M1164" s="1" t="n">
        <v>2001</v>
      </c>
      <c r="N1164" s="1" t="n">
        <v>49.5451897479078</v>
      </c>
      <c r="O1164" s="1" t="n">
        <v>-113.997795213736</v>
      </c>
      <c r="Q1164" s="1" t="s">
        <v>1294</v>
      </c>
      <c r="R1164" s="1" t="s">
        <v>24</v>
      </c>
    </row>
    <row r="1165" customFormat="false" ht="15" hidden="false" customHeight="false" outlineLevel="0" collapsed="false">
      <c r="A1165" s="1" t="s">
        <v>18</v>
      </c>
      <c r="B1165" s="1" t="s">
        <v>18</v>
      </c>
      <c r="C1165" s="1" t="s">
        <v>1299</v>
      </c>
      <c r="D1165" s="1" t="n">
        <v>70.5</v>
      </c>
      <c r="E1165" s="1" t="s">
        <v>1300</v>
      </c>
      <c r="F1165" s="1" t="n">
        <v>1</v>
      </c>
      <c r="G1165" s="1" t="str">
        <f aca="false">F1165&amp;"/"&amp;47</f>
        <v>1/47</v>
      </c>
      <c r="H1165" s="1" t="n">
        <v>1500</v>
      </c>
      <c r="I1165" s="1" t="n">
        <v>77</v>
      </c>
      <c r="J1165" s="1" t="n">
        <v>65</v>
      </c>
      <c r="K1165" s="1" t="s">
        <v>271</v>
      </c>
      <c r="L1165" s="1" t="s">
        <v>402</v>
      </c>
      <c r="M1165" s="1" t="n">
        <v>2006</v>
      </c>
      <c r="N1165" s="1" t="n">
        <v>49.5383204099064</v>
      </c>
      <c r="O1165" s="1" t="n">
        <v>-113.517080321463</v>
      </c>
      <c r="Q1165" s="1" t="s">
        <v>1301</v>
      </c>
      <c r="R1165" s="1" t="s">
        <v>24</v>
      </c>
    </row>
    <row r="1166" customFormat="false" ht="15" hidden="false" customHeight="false" outlineLevel="0" collapsed="false">
      <c r="A1166" s="1" t="s">
        <v>18</v>
      </c>
      <c r="B1166" s="1" t="s">
        <v>18</v>
      </c>
      <c r="C1166" s="1" t="s">
        <v>1299</v>
      </c>
      <c r="D1166" s="1" t="n">
        <v>70.5</v>
      </c>
      <c r="E1166" s="1" t="s">
        <v>1302</v>
      </c>
      <c r="F1166" s="1" t="n">
        <v>2</v>
      </c>
      <c r="G1166" s="1" t="str">
        <f aca="false">F1166&amp;"/"&amp;47</f>
        <v>2/47</v>
      </c>
      <c r="H1166" s="1" t="n">
        <v>1500</v>
      </c>
      <c r="I1166" s="1" t="n">
        <v>77</v>
      </c>
      <c r="J1166" s="1" t="n">
        <v>65</v>
      </c>
      <c r="K1166" s="1" t="s">
        <v>271</v>
      </c>
      <c r="L1166" s="1" t="s">
        <v>402</v>
      </c>
      <c r="M1166" s="1" t="n">
        <v>2006</v>
      </c>
      <c r="N1166" s="1" t="n">
        <v>49.536384386078</v>
      </c>
      <c r="O1166" s="1" t="n">
        <v>-113.518862102147</v>
      </c>
      <c r="Q1166" s="1" t="s">
        <v>1301</v>
      </c>
      <c r="R1166" s="1" t="s">
        <v>24</v>
      </c>
    </row>
    <row r="1167" customFormat="false" ht="15" hidden="false" customHeight="false" outlineLevel="0" collapsed="false">
      <c r="A1167" s="1" t="s">
        <v>18</v>
      </c>
      <c r="B1167" s="1" t="s">
        <v>18</v>
      </c>
      <c r="C1167" s="1" t="s">
        <v>1299</v>
      </c>
      <c r="D1167" s="1" t="n">
        <v>70.5</v>
      </c>
      <c r="E1167" s="1" t="s">
        <v>1303</v>
      </c>
      <c r="F1167" s="1" t="n">
        <v>3</v>
      </c>
      <c r="G1167" s="1" t="str">
        <f aca="false">F1167&amp;"/"&amp;47</f>
        <v>3/47</v>
      </c>
      <c r="H1167" s="1" t="n">
        <v>1500</v>
      </c>
      <c r="I1167" s="1" t="n">
        <v>77</v>
      </c>
      <c r="J1167" s="1" t="n">
        <v>65</v>
      </c>
      <c r="K1167" s="1" t="s">
        <v>271</v>
      </c>
      <c r="L1167" s="1" t="s">
        <v>402</v>
      </c>
      <c r="M1167" s="1" t="n">
        <v>2006</v>
      </c>
      <c r="N1167" s="1" t="n">
        <v>49.5350139516609</v>
      </c>
      <c r="O1167" s="1" t="n">
        <v>-113.520016784605</v>
      </c>
      <c r="Q1167" s="1" t="s">
        <v>1301</v>
      </c>
      <c r="R1167" s="1" t="s">
        <v>24</v>
      </c>
    </row>
    <row r="1168" customFormat="false" ht="15" hidden="false" customHeight="false" outlineLevel="0" collapsed="false">
      <c r="A1168" s="1" t="s">
        <v>18</v>
      </c>
      <c r="B1168" s="1" t="s">
        <v>18</v>
      </c>
      <c r="C1168" s="1" t="s">
        <v>1299</v>
      </c>
      <c r="D1168" s="1" t="n">
        <v>70.5</v>
      </c>
      <c r="E1168" s="1" t="s">
        <v>1304</v>
      </c>
      <c r="F1168" s="1" t="n">
        <v>4</v>
      </c>
      <c r="G1168" s="1" t="str">
        <f aca="false">F1168&amp;"/"&amp;47</f>
        <v>4/47</v>
      </c>
      <c r="H1168" s="1" t="n">
        <v>1500</v>
      </c>
      <c r="I1168" s="1" t="n">
        <v>77</v>
      </c>
      <c r="J1168" s="1" t="n">
        <v>65</v>
      </c>
      <c r="K1168" s="1" t="s">
        <v>271</v>
      </c>
      <c r="L1168" s="1" t="s">
        <v>402</v>
      </c>
      <c r="M1168" s="1" t="n">
        <v>2006</v>
      </c>
      <c r="N1168" s="1" t="n">
        <v>49.5334194371055</v>
      </c>
      <c r="O1168" s="1" t="n">
        <v>-113.52137142828</v>
      </c>
      <c r="Q1168" s="1" t="s">
        <v>1301</v>
      </c>
      <c r="R1168" s="1" t="s">
        <v>24</v>
      </c>
    </row>
    <row r="1169" customFormat="false" ht="15" hidden="false" customHeight="false" outlineLevel="0" collapsed="false">
      <c r="A1169" s="1" t="s">
        <v>18</v>
      </c>
      <c r="B1169" s="1" t="s">
        <v>18</v>
      </c>
      <c r="C1169" s="1" t="s">
        <v>1299</v>
      </c>
      <c r="D1169" s="1" t="n">
        <v>70.5</v>
      </c>
      <c r="E1169" s="1" t="s">
        <v>1305</v>
      </c>
      <c r="F1169" s="1" t="n">
        <v>5</v>
      </c>
      <c r="G1169" s="1" t="str">
        <f aca="false">F1169&amp;"/"&amp;47</f>
        <v>5/47</v>
      </c>
      <c r="H1169" s="1" t="n">
        <v>1500</v>
      </c>
      <c r="I1169" s="1" t="n">
        <v>77</v>
      </c>
      <c r="J1169" s="1" t="n">
        <v>65</v>
      </c>
      <c r="K1169" s="1" t="s">
        <v>271</v>
      </c>
      <c r="L1169" s="1" t="s">
        <v>402</v>
      </c>
      <c r="M1169" s="1" t="n">
        <v>2006</v>
      </c>
      <c r="N1169" s="1" t="n">
        <v>49.5318815519397</v>
      </c>
      <c r="O1169" s="1" t="n">
        <v>-113.522912102219</v>
      </c>
      <c r="Q1169" s="1" t="s">
        <v>1301</v>
      </c>
      <c r="R1169" s="1" t="s">
        <v>24</v>
      </c>
    </row>
    <row r="1170" customFormat="false" ht="15" hidden="false" customHeight="false" outlineLevel="0" collapsed="false">
      <c r="A1170" s="1" t="s">
        <v>18</v>
      </c>
      <c r="B1170" s="1" t="s">
        <v>18</v>
      </c>
      <c r="C1170" s="1" t="s">
        <v>1299</v>
      </c>
      <c r="D1170" s="1" t="n">
        <v>70.5</v>
      </c>
      <c r="E1170" s="1" t="s">
        <v>1306</v>
      </c>
      <c r="F1170" s="1" t="n">
        <v>6</v>
      </c>
      <c r="G1170" s="1" t="str">
        <f aca="false">F1170&amp;"/"&amp;47</f>
        <v>6/47</v>
      </c>
      <c r="H1170" s="1" t="n">
        <v>1500</v>
      </c>
      <c r="I1170" s="1" t="n">
        <v>77</v>
      </c>
      <c r="J1170" s="1" t="n">
        <v>65</v>
      </c>
      <c r="K1170" s="1" t="s">
        <v>271</v>
      </c>
      <c r="L1170" s="1" t="s">
        <v>402</v>
      </c>
      <c r="M1170" s="1" t="n">
        <v>2006</v>
      </c>
      <c r="N1170" s="1" t="n">
        <v>49.5313375099097</v>
      </c>
      <c r="O1170" s="1" t="n">
        <v>-113.506855153491</v>
      </c>
      <c r="Q1170" s="1" t="s">
        <v>1301</v>
      </c>
      <c r="R1170" s="1" t="s">
        <v>24</v>
      </c>
    </row>
    <row r="1171" customFormat="false" ht="15" hidden="false" customHeight="false" outlineLevel="0" collapsed="false">
      <c r="A1171" s="1" t="s">
        <v>18</v>
      </c>
      <c r="B1171" s="1" t="s">
        <v>18</v>
      </c>
      <c r="C1171" s="1" t="s">
        <v>1299</v>
      </c>
      <c r="D1171" s="1" t="n">
        <v>70.5</v>
      </c>
      <c r="E1171" s="1" t="s">
        <v>1307</v>
      </c>
      <c r="F1171" s="1" t="n">
        <v>7</v>
      </c>
      <c r="G1171" s="1" t="str">
        <f aca="false">F1171&amp;"/"&amp;47</f>
        <v>7/47</v>
      </c>
      <c r="H1171" s="1" t="n">
        <v>1500</v>
      </c>
      <c r="I1171" s="1" t="n">
        <v>77</v>
      </c>
      <c r="J1171" s="1" t="n">
        <v>65</v>
      </c>
      <c r="K1171" s="1" t="s">
        <v>271</v>
      </c>
      <c r="L1171" s="1" t="s">
        <v>402</v>
      </c>
      <c r="M1171" s="1" t="n">
        <v>2006</v>
      </c>
      <c r="N1171" s="1" t="n">
        <v>49.5299749483849</v>
      </c>
      <c r="O1171" s="1" t="n">
        <v>-113.508924912625</v>
      </c>
      <c r="Q1171" s="1" t="s">
        <v>1301</v>
      </c>
      <c r="R1171" s="1" t="s">
        <v>24</v>
      </c>
    </row>
    <row r="1172" customFormat="false" ht="15" hidden="false" customHeight="false" outlineLevel="0" collapsed="false">
      <c r="A1172" s="1" t="s">
        <v>18</v>
      </c>
      <c r="B1172" s="1" t="s">
        <v>18</v>
      </c>
      <c r="C1172" s="1" t="s">
        <v>1299</v>
      </c>
      <c r="D1172" s="1" t="n">
        <v>70.5</v>
      </c>
      <c r="E1172" s="1" t="s">
        <v>1308</v>
      </c>
      <c r="F1172" s="1" t="n">
        <v>8</v>
      </c>
      <c r="G1172" s="1" t="str">
        <f aca="false">F1172&amp;"/"&amp;47</f>
        <v>8/47</v>
      </c>
      <c r="H1172" s="1" t="n">
        <v>1500</v>
      </c>
      <c r="I1172" s="1" t="n">
        <v>77</v>
      </c>
      <c r="J1172" s="1" t="n">
        <v>65</v>
      </c>
      <c r="K1172" s="1" t="s">
        <v>271</v>
      </c>
      <c r="L1172" s="1" t="s">
        <v>402</v>
      </c>
      <c r="M1172" s="1" t="n">
        <v>2006</v>
      </c>
      <c r="N1172" s="1" t="n">
        <v>49.5282100737209</v>
      </c>
      <c r="O1172" s="1" t="n">
        <v>-113.5106920956</v>
      </c>
      <c r="Q1172" s="1" t="s">
        <v>1301</v>
      </c>
      <c r="R1172" s="1" t="s">
        <v>24</v>
      </c>
    </row>
    <row r="1173" customFormat="false" ht="15" hidden="false" customHeight="false" outlineLevel="0" collapsed="false">
      <c r="A1173" s="1" t="s">
        <v>18</v>
      </c>
      <c r="B1173" s="1" t="s">
        <v>18</v>
      </c>
      <c r="C1173" s="1" t="s">
        <v>1299</v>
      </c>
      <c r="D1173" s="1" t="n">
        <v>70.5</v>
      </c>
      <c r="E1173" s="1" t="s">
        <v>1309</v>
      </c>
      <c r="F1173" s="1" t="n">
        <v>9</v>
      </c>
      <c r="G1173" s="1" t="str">
        <f aca="false">F1173&amp;"/"&amp;47</f>
        <v>9/47</v>
      </c>
      <c r="H1173" s="1" t="n">
        <v>1500</v>
      </c>
      <c r="I1173" s="1" t="n">
        <v>77</v>
      </c>
      <c r="J1173" s="1" t="n">
        <v>65</v>
      </c>
      <c r="K1173" s="1" t="s">
        <v>271</v>
      </c>
      <c r="L1173" s="1" t="s">
        <v>402</v>
      </c>
      <c r="M1173" s="1" t="n">
        <v>2006</v>
      </c>
      <c r="N1173" s="1" t="n">
        <v>49.5268055187576</v>
      </c>
      <c r="O1173" s="1" t="n">
        <v>-113.512238832753</v>
      </c>
      <c r="Q1173" s="1" t="s">
        <v>1301</v>
      </c>
      <c r="R1173" s="1" t="s">
        <v>24</v>
      </c>
    </row>
    <row r="1174" customFormat="false" ht="15" hidden="false" customHeight="false" outlineLevel="0" collapsed="false">
      <c r="A1174" s="1" t="s">
        <v>18</v>
      </c>
      <c r="B1174" s="1" t="s">
        <v>18</v>
      </c>
      <c r="C1174" s="1" t="s">
        <v>1299</v>
      </c>
      <c r="D1174" s="1" t="n">
        <v>70.5</v>
      </c>
      <c r="E1174" s="1" t="s">
        <v>1310</v>
      </c>
      <c r="F1174" s="1" t="n">
        <v>10</v>
      </c>
      <c r="G1174" s="1" t="str">
        <f aca="false">F1174&amp;"/"&amp;47</f>
        <v>10/47</v>
      </c>
      <c r="H1174" s="1" t="n">
        <v>1500</v>
      </c>
      <c r="I1174" s="1" t="n">
        <v>77</v>
      </c>
      <c r="J1174" s="1" t="n">
        <v>65</v>
      </c>
      <c r="K1174" s="1" t="s">
        <v>271</v>
      </c>
      <c r="L1174" s="1" t="s">
        <v>402</v>
      </c>
      <c r="M1174" s="1" t="n">
        <v>2006</v>
      </c>
      <c r="N1174" s="1" t="n">
        <v>49.53298707543</v>
      </c>
      <c r="O1174" s="1" t="n">
        <v>-113.487172408964</v>
      </c>
      <c r="Q1174" s="1" t="s">
        <v>1301</v>
      </c>
      <c r="R1174" s="1" t="s">
        <v>24</v>
      </c>
    </row>
    <row r="1175" customFormat="false" ht="15" hidden="false" customHeight="false" outlineLevel="0" collapsed="false">
      <c r="A1175" s="1" t="s">
        <v>18</v>
      </c>
      <c r="B1175" s="1" t="s">
        <v>18</v>
      </c>
      <c r="C1175" s="1" t="s">
        <v>1299</v>
      </c>
      <c r="D1175" s="1" t="n">
        <v>70.5</v>
      </c>
      <c r="E1175" s="1" t="s">
        <v>1311</v>
      </c>
      <c r="F1175" s="1" t="n">
        <v>11</v>
      </c>
      <c r="G1175" s="1" t="str">
        <f aca="false">F1175&amp;"/"&amp;47</f>
        <v>11/47</v>
      </c>
      <c r="H1175" s="1" t="n">
        <v>1500</v>
      </c>
      <c r="I1175" s="1" t="n">
        <v>77</v>
      </c>
      <c r="J1175" s="1" t="n">
        <v>65</v>
      </c>
      <c r="K1175" s="1" t="s">
        <v>271</v>
      </c>
      <c r="L1175" s="1" t="s">
        <v>402</v>
      </c>
      <c r="M1175" s="1" t="n">
        <v>2006</v>
      </c>
      <c r="N1175" s="1" t="n">
        <v>49.5322836</v>
      </c>
      <c r="O1175" s="1" t="n">
        <v>-113.4849494</v>
      </c>
      <c r="Q1175" s="1" t="s">
        <v>1301</v>
      </c>
      <c r="R1175" s="1" t="s">
        <v>24</v>
      </c>
    </row>
    <row r="1176" customFormat="false" ht="15" hidden="false" customHeight="false" outlineLevel="0" collapsed="false">
      <c r="A1176" s="1" t="s">
        <v>18</v>
      </c>
      <c r="B1176" s="1" t="s">
        <v>18</v>
      </c>
      <c r="C1176" s="1" t="s">
        <v>1299</v>
      </c>
      <c r="D1176" s="1" t="n">
        <v>70.5</v>
      </c>
      <c r="E1176" s="1" t="s">
        <v>1312</v>
      </c>
      <c r="F1176" s="1" t="n">
        <v>12</v>
      </c>
      <c r="G1176" s="1" t="str">
        <f aca="false">F1176&amp;"/"&amp;47</f>
        <v>12/47</v>
      </c>
      <c r="H1176" s="1" t="n">
        <v>1500</v>
      </c>
      <c r="I1176" s="1" t="n">
        <v>77</v>
      </c>
      <c r="J1176" s="1" t="n">
        <v>65</v>
      </c>
      <c r="K1176" s="1" t="s">
        <v>271</v>
      </c>
      <c r="L1176" s="1" t="s">
        <v>402</v>
      </c>
      <c r="M1176" s="1" t="n">
        <v>2006</v>
      </c>
      <c r="N1176" s="1" t="n">
        <v>49.5305166228574</v>
      </c>
      <c r="O1176" s="1" t="n">
        <v>-113.485919931815</v>
      </c>
      <c r="Q1176" s="1" t="s">
        <v>1301</v>
      </c>
      <c r="R1176" s="1" t="s">
        <v>24</v>
      </c>
    </row>
    <row r="1177" customFormat="false" ht="15" hidden="false" customHeight="false" outlineLevel="0" collapsed="false">
      <c r="A1177" s="1" t="s">
        <v>18</v>
      </c>
      <c r="B1177" s="1" t="s">
        <v>18</v>
      </c>
      <c r="C1177" s="1" t="s">
        <v>1299</v>
      </c>
      <c r="D1177" s="1" t="n">
        <v>70.5</v>
      </c>
      <c r="E1177" s="1" t="s">
        <v>1313</v>
      </c>
      <c r="F1177" s="1" t="n">
        <v>13</v>
      </c>
      <c r="G1177" s="1" t="str">
        <f aca="false">F1177&amp;"/"&amp;47</f>
        <v>13/47</v>
      </c>
      <c r="H1177" s="1" t="n">
        <v>1500</v>
      </c>
      <c r="I1177" s="1" t="n">
        <v>77</v>
      </c>
      <c r="J1177" s="1" t="n">
        <v>65</v>
      </c>
      <c r="K1177" s="1" t="s">
        <v>271</v>
      </c>
      <c r="L1177" s="1" t="s">
        <v>402</v>
      </c>
      <c r="M1177" s="1" t="n">
        <v>2006</v>
      </c>
      <c r="N1177" s="1" t="n">
        <v>49.5296656</v>
      </c>
      <c r="O1177" s="1" t="n">
        <v>-113.4868972</v>
      </c>
      <c r="Q1177" s="1" t="s">
        <v>1301</v>
      </c>
      <c r="R1177" s="1" t="s">
        <v>24</v>
      </c>
    </row>
    <row r="1178" customFormat="false" ht="15" hidden="false" customHeight="false" outlineLevel="0" collapsed="false">
      <c r="A1178" s="1" t="s">
        <v>18</v>
      </c>
      <c r="B1178" s="1" t="s">
        <v>18</v>
      </c>
      <c r="C1178" s="1" t="s">
        <v>1299</v>
      </c>
      <c r="D1178" s="1" t="n">
        <v>70.5</v>
      </c>
      <c r="E1178" s="1" t="s">
        <v>1314</v>
      </c>
      <c r="F1178" s="1" t="n">
        <v>14</v>
      </c>
      <c r="G1178" s="1" t="str">
        <f aca="false">F1178&amp;"/"&amp;47</f>
        <v>14/47</v>
      </c>
      <c r="H1178" s="1" t="n">
        <v>1500</v>
      </c>
      <c r="I1178" s="1" t="n">
        <v>77</v>
      </c>
      <c r="J1178" s="1" t="n">
        <v>65</v>
      </c>
      <c r="K1178" s="1" t="s">
        <v>271</v>
      </c>
      <c r="L1178" s="1" t="s">
        <v>402</v>
      </c>
      <c r="M1178" s="1" t="n">
        <v>2006</v>
      </c>
      <c r="N1178" s="1" t="n">
        <v>49.5285532</v>
      </c>
      <c r="O1178" s="1" t="n">
        <v>-113.487607</v>
      </c>
      <c r="Q1178" s="1" t="s">
        <v>1301</v>
      </c>
      <c r="R1178" s="1" t="s">
        <v>24</v>
      </c>
    </row>
    <row r="1179" customFormat="false" ht="15" hidden="false" customHeight="false" outlineLevel="0" collapsed="false">
      <c r="A1179" s="1" t="s">
        <v>18</v>
      </c>
      <c r="B1179" s="1" t="s">
        <v>18</v>
      </c>
      <c r="C1179" s="1" t="s">
        <v>1299</v>
      </c>
      <c r="D1179" s="1" t="n">
        <v>70.5</v>
      </c>
      <c r="E1179" s="1" t="s">
        <v>1315</v>
      </c>
      <c r="F1179" s="1" t="n">
        <v>15</v>
      </c>
      <c r="G1179" s="1" t="str">
        <f aca="false">F1179&amp;"/"&amp;47</f>
        <v>15/47</v>
      </c>
      <c r="H1179" s="1" t="n">
        <v>1500</v>
      </c>
      <c r="I1179" s="1" t="n">
        <v>77</v>
      </c>
      <c r="J1179" s="1" t="n">
        <v>65</v>
      </c>
      <c r="K1179" s="1" t="s">
        <v>271</v>
      </c>
      <c r="L1179" s="1" t="s">
        <v>402</v>
      </c>
      <c r="M1179" s="1" t="n">
        <v>2006</v>
      </c>
      <c r="N1179" s="1" t="n">
        <v>49.5263727</v>
      </c>
      <c r="O1179" s="1" t="n">
        <v>-113.4880096</v>
      </c>
      <c r="Q1179" s="1" t="s">
        <v>1301</v>
      </c>
      <c r="R1179" s="1" t="s">
        <v>24</v>
      </c>
    </row>
    <row r="1180" customFormat="false" ht="15" hidden="false" customHeight="false" outlineLevel="0" collapsed="false">
      <c r="A1180" s="1" t="s">
        <v>18</v>
      </c>
      <c r="B1180" s="1" t="s">
        <v>18</v>
      </c>
      <c r="C1180" s="1" t="s">
        <v>1299</v>
      </c>
      <c r="D1180" s="1" t="n">
        <v>70.5</v>
      </c>
      <c r="E1180" s="1" t="s">
        <v>1316</v>
      </c>
      <c r="F1180" s="1" t="n">
        <v>16</v>
      </c>
      <c r="G1180" s="1" t="str">
        <f aca="false">F1180&amp;"/"&amp;47</f>
        <v>16/47</v>
      </c>
      <c r="H1180" s="1" t="n">
        <v>1500</v>
      </c>
      <c r="I1180" s="1" t="n">
        <v>77</v>
      </c>
      <c r="J1180" s="1" t="n">
        <v>65</v>
      </c>
      <c r="K1180" s="1" t="s">
        <v>271</v>
      </c>
      <c r="L1180" s="1" t="s">
        <v>402</v>
      </c>
      <c r="M1180" s="1" t="n">
        <v>2006</v>
      </c>
      <c r="N1180" s="1" t="n">
        <v>49.5245388</v>
      </c>
      <c r="O1180" s="1" t="n">
        <v>-113.4897922</v>
      </c>
      <c r="Q1180" s="1" t="s">
        <v>1301</v>
      </c>
      <c r="R1180" s="1" t="s">
        <v>24</v>
      </c>
    </row>
    <row r="1181" customFormat="false" ht="15" hidden="false" customHeight="false" outlineLevel="0" collapsed="false">
      <c r="A1181" s="1" t="s">
        <v>18</v>
      </c>
      <c r="B1181" s="1" t="s">
        <v>18</v>
      </c>
      <c r="C1181" s="1" t="s">
        <v>1299</v>
      </c>
      <c r="D1181" s="1" t="n">
        <v>70.5</v>
      </c>
      <c r="E1181" s="1" t="s">
        <v>1317</v>
      </c>
      <c r="F1181" s="1" t="n">
        <v>17</v>
      </c>
      <c r="G1181" s="1" t="str">
        <f aca="false">F1181&amp;"/"&amp;47</f>
        <v>17/47</v>
      </c>
      <c r="H1181" s="1" t="n">
        <v>1500</v>
      </c>
      <c r="I1181" s="1" t="n">
        <v>77</v>
      </c>
      <c r="J1181" s="1" t="n">
        <v>65</v>
      </c>
      <c r="K1181" s="1" t="s">
        <v>271</v>
      </c>
      <c r="L1181" s="1" t="s">
        <v>402</v>
      </c>
      <c r="M1181" s="1" t="n">
        <v>2006</v>
      </c>
      <c r="N1181" s="1" t="n">
        <v>49.5212938161926</v>
      </c>
      <c r="O1181" s="1" t="n">
        <v>-113.485539373998</v>
      </c>
      <c r="Q1181" s="1" t="s">
        <v>1301</v>
      </c>
      <c r="R1181" s="1" t="s">
        <v>24</v>
      </c>
    </row>
    <row r="1182" customFormat="false" ht="15" hidden="false" customHeight="false" outlineLevel="0" collapsed="false">
      <c r="A1182" s="1" t="s">
        <v>18</v>
      </c>
      <c r="B1182" s="1" t="s">
        <v>18</v>
      </c>
      <c r="C1182" s="1" t="s">
        <v>1299</v>
      </c>
      <c r="D1182" s="1" t="n">
        <v>70.5</v>
      </c>
      <c r="E1182" s="1" t="s">
        <v>1318</v>
      </c>
      <c r="F1182" s="1" t="n">
        <v>18</v>
      </c>
      <c r="G1182" s="1" t="str">
        <f aca="false">F1182&amp;"/"&amp;47</f>
        <v>18/47</v>
      </c>
      <c r="H1182" s="1" t="n">
        <v>1500</v>
      </c>
      <c r="I1182" s="1" t="n">
        <v>77</v>
      </c>
      <c r="J1182" s="1" t="n">
        <v>65</v>
      </c>
      <c r="K1182" s="1" t="s">
        <v>271</v>
      </c>
      <c r="L1182" s="1" t="s">
        <v>402</v>
      </c>
      <c r="M1182" s="1" t="n">
        <v>2006</v>
      </c>
      <c r="N1182" s="1" t="n">
        <v>49.5202461268276</v>
      </c>
      <c r="O1182" s="1" t="n">
        <v>-113.486306483438</v>
      </c>
      <c r="Q1182" s="1" t="s">
        <v>1301</v>
      </c>
      <c r="R1182" s="1" t="s">
        <v>24</v>
      </c>
    </row>
    <row r="1183" customFormat="false" ht="15" hidden="false" customHeight="false" outlineLevel="0" collapsed="false">
      <c r="A1183" s="1" t="s">
        <v>18</v>
      </c>
      <c r="B1183" s="1" t="s">
        <v>18</v>
      </c>
      <c r="C1183" s="1" t="s">
        <v>1299</v>
      </c>
      <c r="D1183" s="1" t="n">
        <v>70.5</v>
      </c>
      <c r="E1183" s="1" t="s">
        <v>1319</v>
      </c>
      <c r="F1183" s="1" t="n">
        <v>19</v>
      </c>
      <c r="G1183" s="1" t="str">
        <f aca="false">F1183&amp;"/"&amp;47</f>
        <v>19/47</v>
      </c>
      <c r="H1183" s="1" t="n">
        <v>1500</v>
      </c>
      <c r="I1183" s="1" t="n">
        <v>77</v>
      </c>
      <c r="J1183" s="1" t="n">
        <v>65</v>
      </c>
      <c r="K1183" s="1" t="s">
        <v>271</v>
      </c>
      <c r="L1183" s="1" t="s">
        <v>402</v>
      </c>
      <c r="M1183" s="1" t="n">
        <v>2006</v>
      </c>
      <c r="N1183" s="1" t="n">
        <v>49.5184674325482</v>
      </c>
      <c r="O1183" s="1" t="n">
        <v>-113.48745619859</v>
      </c>
      <c r="Q1183" s="1" t="s">
        <v>1301</v>
      </c>
      <c r="R1183" s="1" t="s">
        <v>24</v>
      </c>
    </row>
    <row r="1184" customFormat="false" ht="15" hidden="false" customHeight="false" outlineLevel="0" collapsed="false">
      <c r="A1184" s="1" t="s">
        <v>18</v>
      </c>
      <c r="B1184" s="1" t="s">
        <v>18</v>
      </c>
      <c r="C1184" s="1" t="s">
        <v>1299</v>
      </c>
      <c r="D1184" s="1" t="n">
        <v>70.5</v>
      </c>
      <c r="E1184" s="1" t="s">
        <v>1320</v>
      </c>
      <c r="F1184" s="1" t="n">
        <v>20</v>
      </c>
      <c r="G1184" s="1" t="str">
        <f aca="false">F1184&amp;"/"&amp;47</f>
        <v>20/47</v>
      </c>
      <c r="H1184" s="1" t="n">
        <v>1500</v>
      </c>
      <c r="I1184" s="1" t="n">
        <v>77</v>
      </c>
      <c r="J1184" s="1" t="n">
        <v>65</v>
      </c>
      <c r="K1184" s="1" t="s">
        <v>271</v>
      </c>
      <c r="L1184" s="1" t="s">
        <v>402</v>
      </c>
      <c r="M1184" s="1" t="n">
        <v>2006</v>
      </c>
      <c r="N1184" s="1" t="n">
        <v>49.5164590616261</v>
      </c>
      <c r="O1184" s="1" t="n">
        <v>-113.488606172627</v>
      </c>
      <c r="Q1184" s="1" t="s">
        <v>1301</v>
      </c>
      <c r="R1184" s="1" t="s">
        <v>24</v>
      </c>
    </row>
    <row r="1185" customFormat="false" ht="15" hidden="false" customHeight="false" outlineLevel="0" collapsed="false">
      <c r="A1185" s="1" t="s">
        <v>18</v>
      </c>
      <c r="B1185" s="1" t="s">
        <v>18</v>
      </c>
      <c r="C1185" s="1" t="s">
        <v>1299</v>
      </c>
      <c r="D1185" s="1" t="n">
        <v>70.5</v>
      </c>
      <c r="E1185" s="1" t="s">
        <v>1321</v>
      </c>
      <c r="F1185" s="1" t="n">
        <v>21</v>
      </c>
      <c r="G1185" s="1" t="str">
        <f aca="false">F1185&amp;"/"&amp;47</f>
        <v>21/47</v>
      </c>
      <c r="H1185" s="1" t="n">
        <v>1500</v>
      </c>
      <c r="I1185" s="1" t="n">
        <v>77</v>
      </c>
      <c r="J1185" s="1" t="n">
        <v>65</v>
      </c>
      <c r="K1185" s="1" t="s">
        <v>271</v>
      </c>
      <c r="L1185" s="1" t="s">
        <v>402</v>
      </c>
      <c r="M1185" s="1" t="n">
        <v>2006</v>
      </c>
      <c r="N1185" s="1" t="n">
        <v>49.5146699028856</v>
      </c>
      <c r="O1185" s="1" t="n">
        <v>-113.48965257687</v>
      </c>
      <c r="Q1185" s="1" t="s">
        <v>1301</v>
      </c>
      <c r="R1185" s="1" t="s">
        <v>24</v>
      </c>
    </row>
    <row r="1186" customFormat="false" ht="15" hidden="false" customHeight="false" outlineLevel="0" collapsed="false">
      <c r="A1186" s="1" t="s">
        <v>18</v>
      </c>
      <c r="B1186" s="1" t="s">
        <v>18</v>
      </c>
      <c r="C1186" s="1" t="s">
        <v>1299</v>
      </c>
      <c r="D1186" s="1" t="n">
        <v>70.5</v>
      </c>
      <c r="E1186" s="1" t="s">
        <v>1322</v>
      </c>
      <c r="F1186" s="1" t="n">
        <v>22</v>
      </c>
      <c r="G1186" s="1" t="str">
        <f aca="false">F1186&amp;"/"&amp;47</f>
        <v>22/47</v>
      </c>
      <c r="H1186" s="1" t="n">
        <v>1500</v>
      </c>
      <c r="I1186" s="1" t="n">
        <v>77</v>
      </c>
      <c r="J1186" s="1" t="n">
        <v>65</v>
      </c>
      <c r="K1186" s="1" t="s">
        <v>271</v>
      </c>
      <c r="L1186" s="1" t="s">
        <v>402</v>
      </c>
      <c r="M1186" s="1" t="n">
        <v>2006</v>
      </c>
      <c r="N1186" s="1" t="n">
        <v>49.5132409772783</v>
      </c>
      <c r="O1186" s="1" t="n">
        <v>-113.492231634779</v>
      </c>
      <c r="Q1186" s="1" t="s">
        <v>1301</v>
      </c>
      <c r="R1186" s="1" t="s">
        <v>24</v>
      </c>
    </row>
    <row r="1187" customFormat="false" ht="15" hidden="false" customHeight="false" outlineLevel="0" collapsed="false">
      <c r="A1187" s="1" t="s">
        <v>18</v>
      </c>
      <c r="B1187" s="1" t="s">
        <v>18</v>
      </c>
      <c r="C1187" s="1" t="s">
        <v>1299</v>
      </c>
      <c r="D1187" s="1" t="n">
        <v>70.5</v>
      </c>
      <c r="E1187" s="1" t="s">
        <v>1323</v>
      </c>
      <c r="F1187" s="1" t="n">
        <v>23</v>
      </c>
      <c r="G1187" s="1" t="str">
        <f aca="false">F1187&amp;"/"&amp;47</f>
        <v>23/47</v>
      </c>
      <c r="H1187" s="1" t="n">
        <v>1500</v>
      </c>
      <c r="I1187" s="1" t="n">
        <v>77</v>
      </c>
      <c r="J1187" s="1" t="n">
        <v>65</v>
      </c>
      <c r="K1187" s="1" t="s">
        <v>271</v>
      </c>
      <c r="L1187" s="1" t="s">
        <v>402</v>
      </c>
      <c r="M1187" s="1" t="n">
        <v>2006</v>
      </c>
      <c r="N1187" s="1" t="n">
        <v>49.5116365919348</v>
      </c>
      <c r="O1187" s="1" t="n">
        <v>-113.49441617074</v>
      </c>
      <c r="Q1187" s="1" t="s">
        <v>1301</v>
      </c>
      <c r="R1187" s="1" t="s">
        <v>24</v>
      </c>
    </row>
    <row r="1188" customFormat="false" ht="15" hidden="false" customHeight="false" outlineLevel="0" collapsed="false">
      <c r="A1188" s="1" t="s">
        <v>18</v>
      </c>
      <c r="B1188" s="1" t="s">
        <v>18</v>
      </c>
      <c r="C1188" s="1" t="s">
        <v>1299</v>
      </c>
      <c r="D1188" s="1" t="n">
        <v>70.5</v>
      </c>
      <c r="E1188" s="1" t="s">
        <v>1324</v>
      </c>
      <c r="F1188" s="1" t="n">
        <v>24</v>
      </c>
      <c r="G1188" s="1" t="str">
        <f aca="false">F1188&amp;"/"&amp;47</f>
        <v>24/47</v>
      </c>
      <c r="H1188" s="1" t="n">
        <v>1500</v>
      </c>
      <c r="I1188" s="1" t="n">
        <v>77</v>
      </c>
      <c r="J1188" s="1" t="n">
        <v>65</v>
      </c>
      <c r="K1188" s="1" t="s">
        <v>271</v>
      </c>
      <c r="L1188" s="1" t="s">
        <v>402</v>
      </c>
      <c r="M1188" s="1" t="n">
        <v>2006</v>
      </c>
      <c r="N1188" s="1" t="n">
        <v>49.5102467894547</v>
      </c>
      <c r="O1188" s="1" t="n">
        <v>-113.493474287907</v>
      </c>
      <c r="Q1188" s="1" t="s">
        <v>1301</v>
      </c>
      <c r="R1188" s="1" t="s">
        <v>24</v>
      </c>
    </row>
    <row r="1189" customFormat="false" ht="15" hidden="false" customHeight="false" outlineLevel="0" collapsed="false">
      <c r="A1189" s="1" t="s">
        <v>18</v>
      </c>
      <c r="B1189" s="1" t="s">
        <v>18</v>
      </c>
      <c r="C1189" s="1" t="s">
        <v>1299</v>
      </c>
      <c r="D1189" s="1" t="n">
        <v>70.5</v>
      </c>
      <c r="E1189" s="1" t="s">
        <v>1325</v>
      </c>
      <c r="F1189" s="1" t="n">
        <v>25</v>
      </c>
      <c r="G1189" s="1" t="str">
        <f aca="false">F1189&amp;"/"&amp;47</f>
        <v>25/47</v>
      </c>
      <c r="H1189" s="1" t="n">
        <v>1500</v>
      </c>
      <c r="I1189" s="1" t="n">
        <v>77</v>
      </c>
      <c r="J1189" s="1" t="n">
        <v>65</v>
      </c>
      <c r="K1189" s="1" t="s">
        <v>271</v>
      </c>
      <c r="L1189" s="1" t="s">
        <v>402</v>
      </c>
      <c r="M1189" s="1" t="n">
        <v>2006</v>
      </c>
      <c r="N1189" s="1" t="n">
        <v>49.501301050694</v>
      </c>
      <c r="O1189" s="1" t="n">
        <v>-113.500872461231</v>
      </c>
      <c r="Q1189" s="1" t="s">
        <v>1301</v>
      </c>
      <c r="R1189" s="1" t="s">
        <v>24</v>
      </c>
    </row>
    <row r="1190" customFormat="false" ht="15" hidden="false" customHeight="false" outlineLevel="0" collapsed="false">
      <c r="A1190" s="1" t="s">
        <v>18</v>
      </c>
      <c r="B1190" s="1" t="s">
        <v>18</v>
      </c>
      <c r="C1190" s="1" t="s">
        <v>1299</v>
      </c>
      <c r="D1190" s="1" t="n">
        <v>70.5</v>
      </c>
      <c r="E1190" s="1" t="s">
        <v>1326</v>
      </c>
      <c r="F1190" s="1" t="n">
        <v>26</v>
      </c>
      <c r="G1190" s="1" t="str">
        <f aca="false">F1190&amp;"/"&amp;47</f>
        <v>26/47</v>
      </c>
      <c r="H1190" s="1" t="n">
        <v>1500</v>
      </c>
      <c r="I1190" s="1" t="n">
        <v>77</v>
      </c>
      <c r="J1190" s="1" t="n">
        <v>65</v>
      </c>
      <c r="K1190" s="1" t="s">
        <v>271</v>
      </c>
      <c r="L1190" s="1" t="s">
        <v>402</v>
      </c>
      <c r="M1190" s="1" t="n">
        <v>2006</v>
      </c>
      <c r="N1190" s="1" t="n">
        <v>49.499617700839</v>
      </c>
      <c r="O1190" s="1" t="n">
        <v>-113.501435305147</v>
      </c>
      <c r="Q1190" s="1" t="s">
        <v>1301</v>
      </c>
      <c r="R1190" s="1" t="s">
        <v>24</v>
      </c>
    </row>
    <row r="1191" customFormat="false" ht="15" hidden="false" customHeight="false" outlineLevel="0" collapsed="false">
      <c r="A1191" s="1" t="s">
        <v>18</v>
      </c>
      <c r="B1191" s="1" t="s">
        <v>18</v>
      </c>
      <c r="C1191" s="1" t="s">
        <v>1299</v>
      </c>
      <c r="D1191" s="1" t="n">
        <v>70.5</v>
      </c>
      <c r="E1191" s="1" t="s">
        <v>1327</v>
      </c>
      <c r="F1191" s="1" t="n">
        <v>27</v>
      </c>
      <c r="G1191" s="1" t="str">
        <f aca="false">F1191&amp;"/"&amp;47</f>
        <v>27/47</v>
      </c>
      <c r="H1191" s="1" t="n">
        <v>1500</v>
      </c>
      <c r="I1191" s="1" t="n">
        <v>77</v>
      </c>
      <c r="J1191" s="1" t="n">
        <v>65</v>
      </c>
      <c r="K1191" s="1" t="s">
        <v>271</v>
      </c>
      <c r="L1191" s="1" t="s">
        <v>402</v>
      </c>
      <c r="M1191" s="1" t="n">
        <v>2006</v>
      </c>
      <c r="N1191" s="1" t="n">
        <v>49.4980869325151</v>
      </c>
      <c r="O1191" s="1" t="n">
        <v>-113.502210155183</v>
      </c>
      <c r="Q1191" s="1" t="s">
        <v>1301</v>
      </c>
      <c r="R1191" s="1" t="s">
        <v>24</v>
      </c>
    </row>
    <row r="1192" customFormat="false" ht="15" hidden="false" customHeight="false" outlineLevel="0" collapsed="false">
      <c r="A1192" s="1" t="s">
        <v>18</v>
      </c>
      <c r="B1192" s="1" t="s">
        <v>18</v>
      </c>
      <c r="C1192" s="1" t="s">
        <v>1299</v>
      </c>
      <c r="D1192" s="1" t="n">
        <v>70.5</v>
      </c>
      <c r="E1192" s="1" t="s">
        <v>1328</v>
      </c>
      <c r="F1192" s="1" t="n">
        <v>28</v>
      </c>
      <c r="G1192" s="1" t="str">
        <f aca="false">F1192&amp;"/"&amp;47</f>
        <v>28/47</v>
      </c>
      <c r="H1192" s="1" t="n">
        <v>1500</v>
      </c>
      <c r="I1192" s="1" t="n">
        <v>77</v>
      </c>
      <c r="J1192" s="1" t="n">
        <v>65</v>
      </c>
      <c r="K1192" s="1" t="s">
        <v>271</v>
      </c>
      <c r="L1192" s="1" t="s">
        <v>402</v>
      </c>
      <c r="M1192" s="1" t="n">
        <v>2006</v>
      </c>
      <c r="N1192" s="1" t="n">
        <v>49.4964590171499</v>
      </c>
      <c r="O1192" s="1" t="n">
        <v>-113.502747328529</v>
      </c>
      <c r="Q1192" s="1" t="s">
        <v>1301</v>
      </c>
      <c r="R1192" s="1" t="s">
        <v>24</v>
      </c>
    </row>
    <row r="1193" customFormat="false" ht="15" hidden="false" customHeight="false" outlineLevel="0" collapsed="false">
      <c r="A1193" s="1" t="s">
        <v>18</v>
      </c>
      <c r="B1193" s="1" t="s">
        <v>18</v>
      </c>
      <c r="C1193" s="1" t="s">
        <v>1299</v>
      </c>
      <c r="D1193" s="1" t="n">
        <v>70.5</v>
      </c>
      <c r="E1193" s="1" t="s">
        <v>1329</v>
      </c>
      <c r="F1193" s="1" t="n">
        <v>29</v>
      </c>
      <c r="G1193" s="1" t="str">
        <f aca="false">F1193&amp;"/"&amp;47</f>
        <v>29/47</v>
      </c>
      <c r="H1193" s="1" t="n">
        <v>1500</v>
      </c>
      <c r="I1193" s="1" t="n">
        <v>77</v>
      </c>
      <c r="J1193" s="1" t="n">
        <v>65</v>
      </c>
      <c r="K1193" s="1" t="s">
        <v>271</v>
      </c>
      <c r="L1193" s="1" t="s">
        <v>402</v>
      </c>
      <c r="M1193" s="1" t="n">
        <v>2006</v>
      </c>
      <c r="N1193" s="1" t="n">
        <v>49.5046921781764</v>
      </c>
      <c r="O1193" s="1" t="n">
        <v>-113.523482031374</v>
      </c>
      <c r="Q1193" s="1" t="s">
        <v>1301</v>
      </c>
      <c r="R1193" s="1" t="s">
        <v>24</v>
      </c>
    </row>
    <row r="1194" customFormat="false" ht="15" hidden="false" customHeight="false" outlineLevel="0" collapsed="false">
      <c r="A1194" s="1" t="s">
        <v>18</v>
      </c>
      <c r="B1194" s="1" t="s">
        <v>18</v>
      </c>
      <c r="C1194" s="1" t="s">
        <v>1299</v>
      </c>
      <c r="D1194" s="1" t="n">
        <v>70.5</v>
      </c>
      <c r="E1194" s="1" t="s">
        <v>1330</v>
      </c>
      <c r="F1194" s="1" t="n">
        <v>30</v>
      </c>
      <c r="G1194" s="1" t="str">
        <f aca="false">F1194&amp;"/"&amp;47</f>
        <v>30/47</v>
      </c>
      <c r="H1194" s="1" t="n">
        <v>1500</v>
      </c>
      <c r="I1194" s="1" t="n">
        <v>77</v>
      </c>
      <c r="J1194" s="1" t="n">
        <v>65</v>
      </c>
      <c r="K1194" s="1" t="s">
        <v>271</v>
      </c>
      <c r="L1194" s="1" t="s">
        <v>402</v>
      </c>
      <c r="M1194" s="1" t="n">
        <v>2006</v>
      </c>
      <c r="N1194" s="1" t="n">
        <v>49.5025144194263</v>
      </c>
      <c r="O1194" s="1" t="n">
        <v>-113.523114472747</v>
      </c>
      <c r="Q1194" s="1" t="s">
        <v>1301</v>
      </c>
      <c r="R1194" s="1" t="s">
        <v>24</v>
      </c>
    </row>
    <row r="1195" customFormat="false" ht="15" hidden="false" customHeight="false" outlineLevel="0" collapsed="false">
      <c r="A1195" s="1" t="s">
        <v>18</v>
      </c>
      <c r="B1195" s="1" t="s">
        <v>18</v>
      </c>
      <c r="C1195" s="1" t="s">
        <v>1299</v>
      </c>
      <c r="D1195" s="1" t="n">
        <v>70.5</v>
      </c>
      <c r="E1195" s="1" t="s">
        <v>1331</v>
      </c>
      <c r="F1195" s="1" t="n">
        <v>31</v>
      </c>
      <c r="G1195" s="1" t="str">
        <f aca="false">F1195&amp;"/"&amp;47</f>
        <v>31/47</v>
      </c>
      <c r="H1195" s="1" t="n">
        <v>1500</v>
      </c>
      <c r="I1195" s="1" t="n">
        <v>77</v>
      </c>
      <c r="J1195" s="1" t="n">
        <v>65</v>
      </c>
      <c r="K1195" s="1" t="s">
        <v>271</v>
      </c>
      <c r="L1195" s="1" t="s">
        <v>402</v>
      </c>
      <c r="M1195" s="1" t="n">
        <v>2006</v>
      </c>
      <c r="N1195" s="1" t="n">
        <v>49.5024093</v>
      </c>
      <c r="O1195" s="1" t="n">
        <v>-113.5211144</v>
      </c>
      <c r="Q1195" s="1" t="s">
        <v>1301</v>
      </c>
      <c r="R1195" s="1" t="s">
        <v>24</v>
      </c>
    </row>
    <row r="1196" customFormat="false" ht="15" hidden="false" customHeight="false" outlineLevel="0" collapsed="false">
      <c r="A1196" s="1" t="s">
        <v>18</v>
      </c>
      <c r="B1196" s="1" t="s">
        <v>18</v>
      </c>
      <c r="C1196" s="1" t="s">
        <v>1299</v>
      </c>
      <c r="D1196" s="1" t="n">
        <v>70.5</v>
      </c>
      <c r="E1196" s="1" t="s">
        <v>1332</v>
      </c>
      <c r="F1196" s="1" t="n">
        <v>32</v>
      </c>
      <c r="G1196" s="1" t="str">
        <f aca="false">F1196&amp;"/"&amp;47</f>
        <v>32/47</v>
      </c>
      <c r="H1196" s="1" t="n">
        <v>1500</v>
      </c>
      <c r="I1196" s="1" t="n">
        <v>77</v>
      </c>
      <c r="J1196" s="1" t="n">
        <v>65</v>
      </c>
      <c r="K1196" s="1" t="s">
        <v>271</v>
      </c>
      <c r="L1196" s="1" t="s">
        <v>402</v>
      </c>
      <c r="M1196" s="1" t="n">
        <v>2006</v>
      </c>
      <c r="N1196" s="1" t="n">
        <v>49.5007505679006</v>
      </c>
      <c r="O1196" s="1" t="n">
        <v>-113.518093716371</v>
      </c>
      <c r="Q1196" s="1" t="s">
        <v>1301</v>
      </c>
      <c r="R1196" s="1" t="s">
        <v>24</v>
      </c>
    </row>
    <row r="1197" customFormat="false" ht="15" hidden="false" customHeight="false" outlineLevel="0" collapsed="false">
      <c r="A1197" s="1" t="s">
        <v>18</v>
      </c>
      <c r="B1197" s="1" t="s">
        <v>18</v>
      </c>
      <c r="C1197" s="1" t="s">
        <v>1299</v>
      </c>
      <c r="D1197" s="1" t="n">
        <v>70.5</v>
      </c>
      <c r="E1197" s="1" t="s">
        <v>1333</v>
      </c>
      <c r="F1197" s="1" t="n">
        <v>33</v>
      </c>
      <c r="G1197" s="1" t="str">
        <f aca="false">F1197&amp;"/"&amp;47</f>
        <v>33/47</v>
      </c>
      <c r="H1197" s="1" t="n">
        <v>1500</v>
      </c>
      <c r="I1197" s="1" t="n">
        <v>77</v>
      </c>
      <c r="J1197" s="1" t="n">
        <v>65</v>
      </c>
      <c r="K1197" s="1" t="s">
        <v>271</v>
      </c>
      <c r="L1197" s="1" t="s">
        <v>402</v>
      </c>
      <c r="M1197" s="1" t="n">
        <v>2006</v>
      </c>
      <c r="N1197" s="1" t="n">
        <v>49.4999053293893</v>
      </c>
      <c r="O1197" s="1" t="n">
        <v>-113.516481723467</v>
      </c>
      <c r="Q1197" s="1" t="s">
        <v>1301</v>
      </c>
      <c r="R1197" s="1" t="s">
        <v>24</v>
      </c>
    </row>
    <row r="1198" customFormat="false" ht="15" hidden="false" customHeight="false" outlineLevel="0" collapsed="false">
      <c r="A1198" s="1" t="s">
        <v>18</v>
      </c>
      <c r="B1198" s="1" t="s">
        <v>18</v>
      </c>
      <c r="C1198" s="1" t="s">
        <v>1299</v>
      </c>
      <c r="D1198" s="1" t="n">
        <v>70.5</v>
      </c>
      <c r="E1198" s="1" t="s">
        <v>1334</v>
      </c>
      <c r="F1198" s="1" t="n">
        <v>34</v>
      </c>
      <c r="G1198" s="1" t="str">
        <f aca="false">F1198&amp;"/"&amp;47</f>
        <v>34/47</v>
      </c>
      <c r="H1198" s="1" t="n">
        <v>1500</v>
      </c>
      <c r="I1198" s="1" t="n">
        <v>77</v>
      </c>
      <c r="J1198" s="1" t="n">
        <v>65</v>
      </c>
      <c r="K1198" s="1" t="s">
        <v>271</v>
      </c>
      <c r="L1198" s="1" t="s">
        <v>402</v>
      </c>
      <c r="M1198" s="1" t="n">
        <v>2006</v>
      </c>
      <c r="N1198" s="1" t="n">
        <v>49.4990230335041</v>
      </c>
      <c r="O1198" s="1" t="n">
        <v>-113.514558331966</v>
      </c>
      <c r="Q1198" s="1" t="s">
        <v>1301</v>
      </c>
      <c r="R1198" s="1" t="s">
        <v>24</v>
      </c>
    </row>
    <row r="1199" customFormat="false" ht="15" hidden="false" customHeight="false" outlineLevel="0" collapsed="false">
      <c r="A1199" s="1" t="s">
        <v>18</v>
      </c>
      <c r="B1199" s="1" t="s">
        <v>18</v>
      </c>
      <c r="C1199" s="1" t="s">
        <v>1299</v>
      </c>
      <c r="D1199" s="1" t="n">
        <v>70.5</v>
      </c>
      <c r="E1199" s="1" t="s">
        <v>1335</v>
      </c>
      <c r="F1199" s="1" t="n">
        <v>35</v>
      </c>
      <c r="G1199" s="1" t="str">
        <f aca="false">F1199&amp;"/"&amp;47</f>
        <v>35/47</v>
      </c>
      <c r="H1199" s="1" t="n">
        <v>1500</v>
      </c>
      <c r="I1199" s="1" t="n">
        <v>77</v>
      </c>
      <c r="J1199" s="1" t="n">
        <v>65</v>
      </c>
      <c r="K1199" s="1" t="s">
        <v>271</v>
      </c>
      <c r="L1199" s="1" t="s">
        <v>402</v>
      </c>
      <c r="M1199" s="1" t="n">
        <v>2006</v>
      </c>
      <c r="N1199" s="1" t="n">
        <v>49.4977166074188</v>
      </c>
      <c r="O1199" s="1" t="n">
        <v>-113.513528433375</v>
      </c>
      <c r="Q1199" s="1" t="s">
        <v>1301</v>
      </c>
      <c r="R1199" s="1" t="s">
        <v>24</v>
      </c>
    </row>
    <row r="1200" customFormat="false" ht="15" hidden="false" customHeight="false" outlineLevel="0" collapsed="false">
      <c r="A1200" s="1" t="s">
        <v>18</v>
      </c>
      <c r="B1200" s="1" t="s">
        <v>18</v>
      </c>
      <c r="C1200" s="1" t="s">
        <v>1299</v>
      </c>
      <c r="D1200" s="1" t="n">
        <v>70.5</v>
      </c>
      <c r="E1200" s="1" t="s">
        <v>1336</v>
      </c>
      <c r="F1200" s="1" t="n">
        <v>36</v>
      </c>
      <c r="G1200" s="1" t="str">
        <f aca="false">F1200&amp;"/"&amp;47</f>
        <v>36/47</v>
      </c>
      <c r="H1200" s="1" t="n">
        <v>1500</v>
      </c>
      <c r="I1200" s="1" t="n">
        <v>77</v>
      </c>
      <c r="J1200" s="1" t="n">
        <v>65</v>
      </c>
      <c r="K1200" s="1" t="s">
        <v>271</v>
      </c>
      <c r="L1200" s="1" t="s">
        <v>402</v>
      </c>
      <c r="M1200" s="1" t="n">
        <v>2006</v>
      </c>
      <c r="N1200" s="1" t="n">
        <v>49.4967205</v>
      </c>
      <c r="O1200" s="1" t="n">
        <v>-113.5129774</v>
      </c>
      <c r="Q1200" s="1" t="s">
        <v>1301</v>
      </c>
      <c r="R1200" s="1" t="s">
        <v>24</v>
      </c>
    </row>
    <row r="1201" customFormat="false" ht="15" hidden="false" customHeight="false" outlineLevel="0" collapsed="false">
      <c r="A1201" s="1" t="s">
        <v>18</v>
      </c>
      <c r="B1201" s="1" t="s">
        <v>18</v>
      </c>
      <c r="C1201" s="1" t="s">
        <v>1299</v>
      </c>
      <c r="D1201" s="1" t="n">
        <v>70.5</v>
      </c>
      <c r="E1201" s="1" t="s">
        <v>1337</v>
      </c>
      <c r="F1201" s="1" t="n">
        <v>37</v>
      </c>
      <c r="G1201" s="1" t="str">
        <f aca="false">F1201&amp;"/"&amp;47</f>
        <v>37/47</v>
      </c>
      <c r="H1201" s="1" t="n">
        <v>1500</v>
      </c>
      <c r="I1201" s="1" t="n">
        <v>77</v>
      </c>
      <c r="J1201" s="1" t="n">
        <v>65</v>
      </c>
      <c r="K1201" s="1" t="s">
        <v>271</v>
      </c>
      <c r="L1201" s="1" t="s">
        <v>402</v>
      </c>
      <c r="M1201" s="1" t="n">
        <v>2006</v>
      </c>
      <c r="N1201" s="1" t="n">
        <v>49.4953886</v>
      </c>
      <c r="O1201" s="1" t="n">
        <v>-113.5125744</v>
      </c>
      <c r="Q1201" s="1" t="s">
        <v>1301</v>
      </c>
      <c r="R1201" s="1" t="s">
        <v>24</v>
      </c>
    </row>
    <row r="1202" customFormat="false" ht="15" hidden="false" customHeight="false" outlineLevel="0" collapsed="false">
      <c r="A1202" s="1" t="s">
        <v>18</v>
      </c>
      <c r="B1202" s="1" t="s">
        <v>18</v>
      </c>
      <c r="C1202" s="1" t="s">
        <v>1299</v>
      </c>
      <c r="D1202" s="1" t="n">
        <v>70.5</v>
      </c>
      <c r="E1202" s="1" t="s">
        <v>1338</v>
      </c>
      <c r="F1202" s="1" t="n">
        <v>38</v>
      </c>
      <c r="G1202" s="1" t="str">
        <f aca="false">F1202&amp;"/"&amp;47</f>
        <v>38/47</v>
      </c>
      <c r="H1202" s="1" t="n">
        <v>1500</v>
      </c>
      <c r="I1202" s="1" t="n">
        <v>77</v>
      </c>
      <c r="J1202" s="1" t="n">
        <v>65</v>
      </c>
      <c r="K1202" s="1" t="s">
        <v>271</v>
      </c>
      <c r="L1202" s="1" t="s">
        <v>402</v>
      </c>
      <c r="M1202" s="1" t="n">
        <v>2006</v>
      </c>
      <c r="N1202" s="1" t="n">
        <v>49.4940932</v>
      </c>
      <c r="O1202" s="1" t="n">
        <v>-113.5119304</v>
      </c>
      <c r="Q1202" s="1" t="s">
        <v>1301</v>
      </c>
      <c r="R1202" s="1" t="s">
        <v>24</v>
      </c>
    </row>
    <row r="1203" customFormat="false" ht="15" hidden="false" customHeight="false" outlineLevel="0" collapsed="false">
      <c r="A1203" s="1" t="s">
        <v>18</v>
      </c>
      <c r="B1203" s="1" t="s">
        <v>18</v>
      </c>
      <c r="C1203" s="1" t="s">
        <v>1299</v>
      </c>
      <c r="D1203" s="1" t="n">
        <v>70.5</v>
      </c>
      <c r="E1203" s="1" t="s">
        <v>1339</v>
      </c>
      <c r="F1203" s="1" t="n">
        <v>39</v>
      </c>
      <c r="G1203" s="1" t="str">
        <f aca="false">F1203&amp;"/"&amp;47</f>
        <v>39/47</v>
      </c>
      <c r="H1203" s="1" t="n">
        <v>1500</v>
      </c>
      <c r="I1203" s="1" t="n">
        <v>77</v>
      </c>
      <c r="J1203" s="1" t="n">
        <v>65</v>
      </c>
      <c r="K1203" s="1" t="s">
        <v>271</v>
      </c>
      <c r="L1203" s="1" t="s">
        <v>402</v>
      </c>
      <c r="M1203" s="1" t="n">
        <v>2006</v>
      </c>
      <c r="N1203" s="1" t="n">
        <v>49.492577</v>
      </c>
      <c r="O1203" s="1" t="n">
        <v>-113.5115931</v>
      </c>
      <c r="Q1203" s="1" t="s">
        <v>1301</v>
      </c>
      <c r="R1203" s="1" t="s">
        <v>24</v>
      </c>
    </row>
    <row r="1204" customFormat="false" ht="15" hidden="false" customHeight="false" outlineLevel="0" collapsed="false">
      <c r="A1204" s="1" t="s">
        <v>18</v>
      </c>
      <c r="B1204" s="1" t="s">
        <v>18</v>
      </c>
      <c r="C1204" s="1" t="s">
        <v>1299</v>
      </c>
      <c r="D1204" s="1" t="n">
        <v>70.5</v>
      </c>
      <c r="E1204" s="1" t="s">
        <v>1340</v>
      </c>
      <c r="F1204" s="1" t="n">
        <v>40</v>
      </c>
      <c r="G1204" s="1" t="str">
        <f aca="false">F1204&amp;"/"&amp;47</f>
        <v>40/47</v>
      </c>
      <c r="H1204" s="1" t="n">
        <v>1500</v>
      </c>
      <c r="I1204" s="1" t="n">
        <v>77</v>
      </c>
      <c r="J1204" s="1" t="n">
        <v>65</v>
      </c>
      <c r="K1204" s="1" t="s">
        <v>271</v>
      </c>
      <c r="L1204" s="1" t="s">
        <v>402</v>
      </c>
      <c r="M1204" s="1" t="n">
        <v>2006</v>
      </c>
      <c r="N1204" s="1" t="n">
        <v>49.4913502</v>
      </c>
      <c r="O1204" s="1" t="n">
        <v>-113.5105079</v>
      </c>
      <c r="Q1204" s="1" t="s">
        <v>1301</v>
      </c>
      <c r="R1204" s="1" t="s">
        <v>24</v>
      </c>
    </row>
    <row r="1205" customFormat="false" ht="15" hidden="false" customHeight="false" outlineLevel="0" collapsed="false">
      <c r="A1205" s="1" t="s">
        <v>18</v>
      </c>
      <c r="B1205" s="1" t="s">
        <v>18</v>
      </c>
      <c r="C1205" s="1" t="s">
        <v>1299</v>
      </c>
      <c r="D1205" s="1" t="n">
        <v>70.5</v>
      </c>
      <c r="E1205" s="1" t="s">
        <v>1341</v>
      </c>
      <c r="F1205" s="1" t="n">
        <v>41</v>
      </c>
      <c r="G1205" s="1" t="str">
        <f aca="false">F1205&amp;"/"&amp;47</f>
        <v>41/47</v>
      </c>
      <c r="H1205" s="1" t="n">
        <v>1500</v>
      </c>
      <c r="I1205" s="1" t="n">
        <v>77</v>
      </c>
      <c r="J1205" s="1" t="n">
        <v>65</v>
      </c>
      <c r="K1205" s="1" t="s">
        <v>271</v>
      </c>
      <c r="L1205" s="1" t="s">
        <v>402</v>
      </c>
      <c r="M1205" s="1" t="n">
        <v>2006</v>
      </c>
      <c r="N1205" s="1" t="n">
        <v>49.4901793</v>
      </c>
      <c r="O1205" s="1" t="n">
        <v>-113.5090829</v>
      </c>
      <c r="Q1205" s="1" t="s">
        <v>1301</v>
      </c>
      <c r="R1205" s="1" t="s">
        <v>24</v>
      </c>
    </row>
    <row r="1206" customFormat="false" ht="15" hidden="false" customHeight="false" outlineLevel="0" collapsed="false">
      <c r="A1206" s="1" t="s">
        <v>18</v>
      </c>
      <c r="B1206" s="1" t="s">
        <v>18</v>
      </c>
      <c r="C1206" s="1" t="s">
        <v>1299</v>
      </c>
      <c r="D1206" s="1" t="n">
        <v>70.5</v>
      </c>
      <c r="E1206" s="1" t="s">
        <v>1342</v>
      </c>
      <c r="F1206" s="1" t="n">
        <v>42</v>
      </c>
      <c r="G1206" s="1" t="str">
        <f aca="false">F1206&amp;"/"&amp;47</f>
        <v>42/47</v>
      </c>
      <c r="H1206" s="1" t="n">
        <v>1500</v>
      </c>
      <c r="I1206" s="1" t="n">
        <v>77</v>
      </c>
      <c r="J1206" s="1" t="n">
        <v>65</v>
      </c>
      <c r="K1206" s="1" t="s">
        <v>271</v>
      </c>
      <c r="L1206" s="1" t="s">
        <v>402</v>
      </c>
      <c r="M1206" s="1" t="n">
        <v>2006</v>
      </c>
      <c r="N1206" s="1" t="n">
        <v>49.4889551</v>
      </c>
      <c r="O1206" s="1" t="n">
        <v>-113.5082891</v>
      </c>
      <c r="Q1206" s="1" t="s">
        <v>1301</v>
      </c>
      <c r="R1206" s="1" t="s">
        <v>24</v>
      </c>
    </row>
    <row r="1207" customFormat="false" ht="15" hidden="false" customHeight="false" outlineLevel="0" collapsed="false">
      <c r="A1207" s="1" t="s">
        <v>18</v>
      </c>
      <c r="B1207" s="1" t="s">
        <v>18</v>
      </c>
      <c r="C1207" s="1" t="s">
        <v>1299</v>
      </c>
      <c r="D1207" s="1" t="n">
        <v>70.5</v>
      </c>
      <c r="E1207" s="1" t="s">
        <v>1343</v>
      </c>
      <c r="F1207" s="1" t="n">
        <v>43</v>
      </c>
      <c r="G1207" s="1" t="str">
        <f aca="false">F1207&amp;"/"&amp;47</f>
        <v>43/47</v>
      </c>
      <c r="H1207" s="1" t="n">
        <v>1500</v>
      </c>
      <c r="I1207" s="1" t="n">
        <v>77</v>
      </c>
      <c r="J1207" s="1" t="n">
        <v>65</v>
      </c>
      <c r="K1207" s="1" t="s">
        <v>271</v>
      </c>
      <c r="L1207" s="1" t="s">
        <v>402</v>
      </c>
      <c r="M1207" s="1" t="n">
        <v>2006</v>
      </c>
      <c r="N1207" s="1" t="n">
        <v>49.4877597</v>
      </c>
      <c r="O1207" s="1" t="n">
        <v>-113.5077073</v>
      </c>
      <c r="Q1207" s="1" t="s">
        <v>1301</v>
      </c>
      <c r="R1207" s="1" t="s">
        <v>24</v>
      </c>
    </row>
    <row r="1208" customFormat="false" ht="15" hidden="false" customHeight="false" outlineLevel="0" collapsed="false">
      <c r="A1208" s="1" t="s">
        <v>18</v>
      </c>
      <c r="B1208" s="1" t="s">
        <v>18</v>
      </c>
      <c r="C1208" s="1" t="s">
        <v>1299</v>
      </c>
      <c r="D1208" s="1" t="n">
        <v>70.5</v>
      </c>
      <c r="E1208" s="1" t="s">
        <v>1344</v>
      </c>
      <c r="F1208" s="1" t="n">
        <v>44</v>
      </c>
      <c r="G1208" s="1" t="str">
        <f aca="false">F1208&amp;"/"&amp;47</f>
        <v>44/47</v>
      </c>
      <c r="H1208" s="1" t="n">
        <v>1500</v>
      </c>
      <c r="I1208" s="1" t="n">
        <v>77</v>
      </c>
      <c r="J1208" s="1" t="n">
        <v>65</v>
      </c>
      <c r="K1208" s="1" t="s">
        <v>271</v>
      </c>
      <c r="L1208" s="1" t="s">
        <v>402</v>
      </c>
      <c r="M1208" s="1" t="n">
        <v>2006</v>
      </c>
      <c r="N1208" s="1" t="n">
        <v>49.4917912</v>
      </c>
      <c r="O1208" s="1" t="n">
        <v>-113.5233084</v>
      </c>
      <c r="Q1208" s="1" t="s">
        <v>1301</v>
      </c>
      <c r="R1208" s="1" t="s">
        <v>24</v>
      </c>
    </row>
    <row r="1209" customFormat="false" ht="15" hidden="false" customHeight="false" outlineLevel="0" collapsed="false">
      <c r="A1209" s="1" t="s">
        <v>18</v>
      </c>
      <c r="B1209" s="1" t="s">
        <v>18</v>
      </c>
      <c r="C1209" s="1" t="s">
        <v>1299</v>
      </c>
      <c r="D1209" s="1" t="n">
        <v>70.5</v>
      </c>
      <c r="E1209" s="1" t="s">
        <v>1345</v>
      </c>
      <c r="F1209" s="1" t="n">
        <v>45</v>
      </c>
      <c r="G1209" s="1" t="str">
        <f aca="false">F1209&amp;"/"&amp;47</f>
        <v>45/47</v>
      </c>
      <c r="H1209" s="1" t="n">
        <v>1500</v>
      </c>
      <c r="I1209" s="1" t="n">
        <v>77</v>
      </c>
      <c r="J1209" s="1" t="n">
        <v>65</v>
      </c>
      <c r="K1209" s="1" t="s">
        <v>271</v>
      </c>
      <c r="L1209" s="1" t="s">
        <v>402</v>
      </c>
      <c r="M1209" s="1" t="n">
        <v>2006</v>
      </c>
      <c r="N1209" s="1" t="n">
        <v>49.490668</v>
      </c>
      <c r="O1209" s="1" t="n">
        <v>-113.5220864</v>
      </c>
      <c r="Q1209" s="1" t="s">
        <v>1301</v>
      </c>
      <c r="R1209" s="1" t="s">
        <v>24</v>
      </c>
    </row>
    <row r="1210" customFormat="false" ht="15" hidden="false" customHeight="false" outlineLevel="0" collapsed="false">
      <c r="A1210" s="1" t="s">
        <v>18</v>
      </c>
      <c r="B1210" s="1" t="s">
        <v>18</v>
      </c>
      <c r="C1210" s="1" t="s">
        <v>1299</v>
      </c>
      <c r="D1210" s="1" t="n">
        <v>70.5</v>
      </c>
      <c r="E1210" s="1" t="s">
        <v>1346</v>
      </c>
      <c r="F1210" s="1" t="n">
        <v>46</v>
      </c>
      <c r="G1210" s="1" t="str">
        <f aca="false">F1210&amp;"/"&amp;47</f>
        <v>46/47</v>
      </c>
      <c r="H1210" s="1" t="n">
        <v>1500</v>
      </c>
      <c r="I1210" s="1" t="n">
        <v>77</v>
      </c>
      <c r="J1210" s="1" t="n">
        <v>65</v>
      </c>
      <c r="K1210" s="1" t="s">
        <v>271</v>
      </c>
      <c r="L1210" s="1" t="s">
        <v>402</v>
      </c>
      <c r="M1210" s="1" t="n">
        <v>2006</v>
      </c>
      <c r="N1210" s="1" t="n">
        <v>49.4884642</v>
      </c>
      <c r="O1210" s="1" t="n">
        <v>-113.5219455</v>
      </c>
      <c r="Q1210" s="1" t="s">
        <v>1301</v>
      </c>
      <c r="R1210" s="1" t="s">
        <v>24</v>
      </c>
    </row>
    <row r="1211" customFormat="false" ht="15" hidden="false" customHeight="false" outlineLevel="0" collapsed="false">
      <c r="A1211" s="1" t="s">
        <v>18</v>
      </c>
      <c r="B1211" s="1" t="s">
        <v>18</v>
      </c>
      <c r="C1211" s="1" t="s">
        <v>1299</v>
      </c>
      <c r="D1211" s="1" t="n">
        <v>70.5</v>
      </c>
      <c r="E1211" s="1" t="s">
        <v>1347</v>
      </c>
      <c r="F1211" s="1" t="n">
        <v>47</v>
      </c>
      <c r="G1211" s="1" t="str">
        <f aca="false">F1211&amp;"/"&amp;47</f>
        <v>47/47</v>
      </c>
      <c r="H1211" s="1" t="n">
        <v>1500</v>
      </c>
      <c r="I1211" s="1" t="n">
        <v>77</v>
      </c>
      <c r="J1211" s="1" t="n">
        <v>65</v>
      </c>
      <c r="K1211" s="1" t="s">
        <v>271</v>
      </c>
      <c r="L1211" s="1" t="s">
        <v>402</v>
      </c>
      <c r="M1211" s="1" t="n">
        <v>2006</v>
      </c>
      <c r="N1211" s="1" t="n">
        <v>49.488087</v>
      </c>
      <c r="O1211" s="1" t="n">
        <v>-113.5198999</v>
      </c>
      <c r="Q1211" s="1" t="s">
        <v>1301</v>
      </c>
      <c r="R1211" s="1" t="s">
        <v>24</v>
      </c>
    </row>
    <row r="1212" customFormat="false" ht="15" hidden="false" customHeight="false" outlineLevel="0" collapsed="false">
      <c r="A1212" s="1" t="s">
        <v>18</v>
      </c>
      <c r="B1212" s="1" t="s">
        <v>18</v>
      </c>
      <c r="C1212" s="1" t="s">
        <v>1348</v>
      </c>
      <c r="D1212" s="1" t="n">
        <v>113</v>
      </c>
      <c r="E1212" s="1" t="s">
        <v>1349</v>
      </c>
      <c r="F1212" s="1" t="n">
        <v>1</v>
      </c>
      <c r="G1212" s="1" t="str">
        <f aca="false">F1212&amp;"/"&amp;23</f>
        <v>1/23</v>
      </c>
      <c r="H1212" s="1" t="n">
        <v>5000</v>
      </c>
      <c r="I1212" s="1" t="n">
        <v>145</v>
      </c>
      <c r="J1212" s="1" t="n">
        <v>95.5</v>
      </c>
      <c r="K1212" s="1" t="s">
        <v>249</v>
      </c>
      <c r="L1212" s="1" t="s">
        <v>250</v>
      </c>
      <c r="M1212" s="1" t="n">
        <v>2023</v>
      </c>
      <c r="N1212" s="1" t="n">
        <v>49.587155</v>
      </c>
      <c r="O1212" s="1" t="n">
        <v>-112.417246</v>
      </c>
      <c r="Q1212" s="1" t="s">
        <v>1350</v>
      </c>
      <c r="R1212" s="1" t="s">
        <v>751</v>
      </c>
    </row>
    <row r="1213" customFormat="false" ht="15" hidden="false" customHeight="false" outlineLevel="0" collapsed="false">
      <c r="A1213" s="1" t="s">
        <v>18</v>
      </c>
      <c r="B1213" s="1" t="s">
        <v>18</v>
      </c>
      <c r="C1213" s="1" t="s">
        <v>1348</v>
      </c>
      <c r="D1213" s="1" t="n">
        <v>113</v>
      </c>
      <c r="E1213" s="1" t="s">
        <v>1351</v>
      </c>
      <c r="F1213" s="1" t="n">
        <v>2</v>
      </c>
      <c r="G1213" s="1" t="str">
        <f aca="false">F1213&amp;"/"&amp;23</f>
        <v>2/23</v>
      </c>
      <c r="H1213" s="1" t="n">
        <v>5000</v>
      </c>
      <c r="I1213" s="1" t="n">
        <v>145</v>
      </c>
      <c r="J1213" s="1" t="n">
        <v>95.5</v>
      </c>
      <c r="K1213" s="1" t="s">
        <v>249</v>
      </c>
      <c r="L1213" s="1" t="s">
        <v>250</v>
      </c>
      <c r="M1213" s="1" t="n">
        <v>2023</v>
      </c>
      <c r="N1213" s="1" t="n">
        <v>49.583935</v>
      </c>
      <c r="O1213" s="1" t="n">
        <v>-112.416729</v>
      </c>
      <c r="Q1213" s="1" t="s">
        <v>1350</v>
      </c>
      <c r="R1213" s="1" t="s">
        <v>751</v>
      </c>
    </row>
    <row r="1214" customFormat="false" ht="15" hidden="false" customHeight="false" outlineLevel="0" collapsed="false">
      <c r="A1214" s="1" t="s">
        <v>18</v>
      </c>
      <c r="B1214" s="1" t="s">
        <v>18</v>
      </c>
      <c r="C1214" s="1" t="s">
        <v>1348</v>
      </c>
      <c r="D1214" s="1" t="n">
        <v>113</v>
      </c>
      <c r="E1214" s="1" t="s">
        <v>1352</v>
      </c>
      <c r="F1214" s="1" t="n">
        <v>3</v>
      </c>
      <c r="G1214" s="1" t="str">
        <f aca="false">F1214&amp;"/"&amp;23</f>
        <v>3/23</v>
      </c>
      <c r="H1214" s="1" t="n">
        <v>5000</v>
      </c>
      <c r="I1214" s="1" t="n">
        <v>145</v>
      </c>
      <c r="J1214" s="1" t="n">
        <v>95.5</v>
      </c>
      <c r="K1214" s="1" t="s">
        <v>249</v>
      </c>
      <c r="L1214" s="1" t="s">
        <v>250</v>
      </c>
      <c r="M1214" s="1" t="n">
        <v>2023</v>
      </c>
      <c r="N1214" s="1" t="n">
        <v>49.579173</v>
      </c>
      <c r="O1214" s="1" t="n">
        <v>-112.416813</v>
      </c>
      <c r="Q1214" s="1" t="s">
        <v>1350</v>
      </c>
      <c r="R1214" s="1" t="s">
        <v>751</v>
      </c>
    </row>
    <row r="1215" customFormat="false" ht="15" hidden="false" customHeight="false" outlineLevel="0" collapsed="false">
      <c r="A1215" s="1" t="s">
        <v>18</v>
      </c>
      <c r="B1215" s="1" t="s">
        <v>18</v>
      </c>
      <c r="C1215" s="1" t="s">
        <v>1348</v>
      </c>
      <c r="D1215" s="1" t="n">
        <v>113</v>
      </c>
      <c r="E1215" s="1" t="s">
        <v>1353</v>
      </c>
      <c r="F1215" s="1" t="n">
        <v>4</v>
      </c>
      <c r="G1215" s="1" t="str">
        <f aca="false">F1215&amp;"/"&amp;23</f>
        <v>4/23</v>
      </c>
      <c r="H1215" s="1" t="n">
        <v>5000</v>
      </c>
      <c r="I1215" s="1" t="n">
        <v>145</v>
      </c>
      <c r="J1215" s="1" t="n">
        <v>95.5</v>
      </c>
      <c r="K1215" s="1" t="s">
        <v>249</v>
      </c>
      <c r="L1215" s="1" t="s">
        <v>250</v>
      </c>
      <c r="M1215" s="1" t="n">
        <v>2023</v>
      </c>
      <c r="N1215" s="1" t="n">
        <v>49.571271</v>
      </c>
      <c r="O1215" s="1" t="n">
        <v>-112.41531</v>
      </c>
      <c r="Q1215" s="1" t="s">
        <v>1350</v>
      </c>
      <c r="R1215" s="1" t="s">
        <v>751</v>
      </c>
    </row>
    <row r="1216" customFormat="false" ht="15" hidden="false" customHeight="false" outlineLevel="0" collapsed="false">
      <c r="A1216" s="1" t="s">
        <v>18</v>
      </c>
      <c r="B1216" s="1" t="s">
        <v>18</v>
      </c>
      <c r="C1216" s="1" t="s">
        <v>1348</v>
      </c>
      <c r="D1216" s="1" t="n">
        <v>113</v>
      </c>
      <c r="E1216" s="1" t="s">
        <v>1354</v>
      </c>
      <c r="F1216" s="1" t="n">
        <v>5</v>
      </c>
      <c r="G1216" s="1" t="str">
        <f aca="false">F1216&amp;"/"&amp;23</f>
        <v>5/23</v>
      </c>
      <c r="H1216" s="1" t="n">
        <v>5000</v>
      </c>
      <c r="I1216" s="1" t="n">
        <v>145</v>
      </c>
      <c r="J1216" s="1" t="n">
        <v>95.5</v>
      </c>
      <c r="K1216" s="1" t="s">
        <v>249</v>
      </c>
      <c r="L1216" s="1" t="s">
        <v>250</v>
      </c>
      <c r="M1216" s="1" t="n">
        <v>2023</v>
      </c>
      <c r="N1216" s="1" t="n">
        <v>49.564624</v>
      </c>
      <c r="O1216" s="1" t="n">
        <v>-112.415433</v>
      </c>
      <c r="Q1216" s="1" t="s">
        <v>1350</v>
      </c>
      <c r="R1216" s="1" t="s">
        <v>751</v>
      </c>
    </row>
    <row r="1217" customFormat="false" ht="15" hidden="false" customHeight="false" outlineLevel="0" collapsed="false">
      <c r="A1217" s="1" t="s">
        <v>18</v>
      </c>
      <c r="B1217" s="1" t="s">
        <v>18</v>
      </c>
      <c r="C1217" s="1" t="s">
        <v>1348</v>
      </c>
      <c r="D1217" s="1" t="n">
        <v>113</v>
      </c>
      <c r="E1217" s="1" t="s">
        <v>1355</v>
      </c>
      <c r="F1217" s="1" t="n">
        <v>6</v>
      </c>
      <c r="G1217" s="1" t="str">
        <f aca="false">F1217&amp;"/"&amp;23</f>
        <v>6/23</v>
      </c>
      <c r="H1217" s="1" t="n">
        <v>5000</v>
      </c>
      <c r="I1217" s="1" t="n">
        <v>145</v>
      </c>
      <c r="J1217" s="1" t="n">
        <v>95.5</v>
      </c>
      <c r="K1217" s="1" t="s">
        <v>249</v>
      </c>
      <c r="L1217" s="1" t="s">
        <v>250</v>
      </c>
      <c r="M1217" s="1" t="n">
        <v>2023</v>
      </c>
      <c r="N1217" s="1" t="n">
        <v>49.561015</v>
      </c>
      <c r="O1217" s="1" t="n">
        <v>-112.417601</v>
      </c>
      <c r="Q1217" s="1" t="s">
        <v>1350</v>
      </c>
      <c r="R1217" s="1" t="s">
        <v>751</v>
      </c>
    </row>
    <row r="1218" customFormat="false" ht="15" hidden="false" customHeight="false" outlineLevel="0" collapsed="false">
      <c r="A1218" s="1" t="s">
        <v>18</v>
      </c>
      <c r="B1218" s="1" t="s">
        <v>18</v>
      </c>
      <c r="C1218" s="1" t="s">
        <v>1348</v>
      </c>
      <c r="D1218" s="1" t="n">
        <v>113</v>
      </c>
      <c r="E1218" s="1" t="s">
        <v>1356</v>
      </c>
      <c r="F1218" s="1" t="n">
        <v>7</v>
      </c>
      <c r="G1218" s="1" t="str">
        <f aca="false">F1218&amp;"/"&amp;23</f>
        <v>7/23</v>
      </c>
      <c r="H1218" s="1" t="n">
        <v>5000</v>
      </c>
      <c r="I1218" s="1" t="n">
        <v>145</v>
      </c>
      <c r="J1218" s="1" t="n">
        <v>95.5</v>
      </c>
      <c r="K1218" s="1" t="s">
        <v>249</v>
      </c>
      <c r="L1218" s="1" t="s">
        <v>250</v>
      </c>
      <c r="M1218" s="1" t="n">
        <v>2023</v>
      </c>
      <c r="N1218" s="1" t="n">
        <v>49.61637</v>
      </c>
      <c r="O1218" s="1" t="n">
        <v>-112.361287</v>
      </c>
      <c r="Q1218" s="1" t="s">
        <v>1350</v>
      </c>
      <c r="R1218" s="1" t="s">
        <v>751</v>
      </c>
    </row>
    <row r="1219" customFormat="false" ht="15" hidden="false" customHeight="false" outlineLevel="0" collapsed="false">
      <c r="A1219" s="1" t="s">
        <v>18</v>
      </c>
      <c r="B1219" s="1" t="s">
        <v>18</v>
      </c>
      <c r="C1219" s="1" t="s">
        <v>1348</v>
      </c>
      <c r="D1219" s="1" t="n">
        <v>113</v>
      </c>
      <c r="E1219" s="1" t="s">
        <v>1357</v>
      </c>
      <c r="F1219" s="1" t="n">
        <v>8</v>
      </c>
      <c r="G1219" s="1" t="str">
        <f aca="false">F1219&amp;"/"&amp;23</f>
        <v>8/23</v>
      </c>
      <c r="H1219" s="1" t="n">
        <v>5000</v>
      </c>
      <c r="I1219" s="1" t="n">
        <v>145</v>
      </c>
      <c r="J1219" s="1" t="n">
        <v>95.5</v>
      </c>
      <c r="K1219" s="1" t="s">
        <v>249</v>
      </c>
      <c r="L1219" s="1" t="s">
        <v>250</v>
      </c>
      <c r="M1219" s="1" t="n">
        <v>2023</v>
      </c>
      <c r="N1219" s="1" t="n">
        <v>49.61238</v>
      </c>
      <c r="O1219" s="1" t="n">
        <v>-112.361405</v>
      </c>
      <c r="Q1219" s="1" t="s">
        <v>1350</v>
      </c>
      <c r="R1219" s="1" t="s">
        <v>751</v>
      </c>
    </row>
    <row r="1220" customFormat="false" ht="15" hidden="false" customHeight="false" outlineLevel="0" collapsed="false">
      <c r="A1220" s="1" t="s">
        <v>18</v>
      </c>
      <c r="B1220" s="1" t="s">
        <v>18</v>
      </c>
      <c r="C1220" s="1" t="s">
        <v>1348</v>
      </c>
      <c r="D1220" s="1" t="n">
        <v>113</v>
      </c>
      <c r="E1220" s="1" t="s">
        <v>1358</v>
      </c>
      <c r="F1220" s="1" t="n">
        <v>9</v>
      </c>
      <c r="G1220" s="1" t="str">
        <f aca="false">F1220&amp;"/"&amp;23</f>
        <v>9/23</v>
      </c>
      <c r="H1220" s="1" t="n">
        <v>5000</v>
      </c>
      <c r="I1220" s="1" t="n">
        <v>145</v>
      </c>
      <c r="J1220" s="1" t="n">
        <v>95.5</v>
      </c>
      <c r="K1220" s="1" t="s">
        <v>249</v>
      </c>
      <c r="L1220" s="1" t="s">
        <v>250</v>
      </c>
      <c r="M1220" s="1" t="n">
        <v>2023</v>
      </c>
      <c r="N1220" s="1" t="n">
        <v>49.608693</v>
      </c>
      <c r="O1220" s="1" t="n">
        <v>-112.360929</v>
      </c>
      <c r="Q1220" s="1" t="s">
        <v>1350</v>
      </c>
      <c r="R1220" s="1" t="s">
        <v>751</v>
      </c>
    </row>
    <row r="1221" customFormat="false" ht="15" hidden="false" customHeight="false" outlineLevel="0" collapsed="false">
      <c r="A1221" s="1" t="s">
        <v>18</v>
      </c>
      <c r="B1221" s="1" t="s">
        <v>18</v>
      </c>
      <c r="C1221" s="1" t="s">
        <v>1348</v>
      </c>
      <c r="D1221" s="1" t="n">
        <v>113</v>
      </c>
      <c r="E1221" s="1" t="s">
        <v>1359</v>
      </c>
      <c r="F1221" s="1" t="n">
        <v>10</v>
      </c>
      <c r="G1221" s="1" t="str">
        <f aca="false">F1221&amp;"/"&amp;23</f>
        <v>10/23</v>
      </c>
      <c r="H1221" s="1" t="n">
        <v>5000</v>
      </c>
      <c r="I1221" s="1" t="n">
        <v>145</v>
      </c>
      <c r="J1221" s="1" t="n">
        <v>95.5</v>
      </c>
      <c r="K1221" s="1" t="s">
        <v>249</v>
      </c>
      <c r="L1221" s="1" t="s">
        <v>250</v>
      </c>
      <c r="M1221" s="1" t="n">
        <v>2023</v>
      </c>
      <c r="N1221" s="1" t="n">
        <v>49.602043</v>
      </c>
      <c r="O1221" s="1" t="n">
        <v>-112.357411</v>
      </c>
      <c r="Q1221" s="1" t="s">
        <v>1350</v>
      </c>
      <c r="R1221" s="1" t="s">
        <v>751</v>
      </c>
    </row>
    <row r="1222" customFormat="false" ht="15" hidden="false" customHeight="false" outlineLevel="0" collapsed="false">
      <c r="A1222" s="1" t="s">
        <v>18</v>
      </c>
      <c r="B1222" s="1" t="s">
        <v>18</v>
      </c>
      <c r="C1222" s="1" t="s">
        <v>1348</v>
      </c>
      <c r="D1222" s="1" t="n">
        <v>113</v>
      </c>
      <c r="E1222" s="1" t="s">
        <v>1360</v>
      </c>
      <c r="F1222" s="1" t="n">
        <v>11</v>
      </c>
      <c r="G1222" s="1" t="str">
        <f aca="false">F1222&amp;"/"&amp;23</f>
        <v>11/23</v>
      </c>
      <c r="H1222" s="1" t="n">
        <v>5000</v>
      </c>
      <c r="I1222" s="1" t="n">
        <v>145</v>
      </c>
      <c r="J1222" s="1" t="n">
        <v>95.5</v>
      </c>
      <c r="K1222" s="1" t="s">
        <v>249</v>
      </c>
      <c r="L1222" s="1" t="s">
        <v>250</v>
      </c>
      <c r="M1222" s="1" t="n">
        <v>2023</v>
      </c>
      <c r="N1222" s="1" t="n">
        <v>49.5978</v>
      </c>
      <c r="O1222" s="1" t="n">
        <v>-112.362615</v>
      </c>
      <c r="Q1222" s="1" t="s">
        <v>1350</v>
      </c>
      <c r="R1222" s="1" t="s">
        <v>751</v>
      </c>
    </row>
    <row r="1223" customFormat="false" ht="15" hidden="false" customHeight="false" outlineLevel="0" collapsed="false">
      <c r="A1223" s="1" t="s">
        <v>18</v>
      </c>
      <c r="B1223" s="1" t="s">
        <v>18</v>
      </c>
      <c r="C1223" s="1" t="s">
        <v>1348</v>
      </c>
      <c r="D1223" s="1" t="n">
        <v>113</v>
      </c>
      <c r="E1223" s="1" t="s">
        <v>1361</v>
      </c>
      <c r="F1223" s="1" t="n">
        <v>12</v>
      </c>
      <c r="G1223" s="1" t="str">
        <f aca="false">F1223&amp;"/"&amp;23</f>
        <v>12/23</v>
      </c>
      <c r="H1223" s="1" t="n">
        <v>5000</v>
      </c>
      <c r="I1223" s="1" t="n">
        <v>145</v>
      </c>
      <c r="J1223" s="1" t="n">
        <v>95.5</v>
      </c>
      <c r="K1223" s="1" t="s">
        <v>249</v>
      </c>
      <c r="L1223" s="1" t="s">
        <v>250</v>
      </c>
      <c r="M1223" s="1" t="n">
        <v>2023</v>
      </c>
      <c r="N1223" s="1" t="n">
        <v>49.594904</v>
      </c>
      <c r="O1223" s="1" t="n">
        <v>-112.357029</v>
      </c>
      <c r="Q1223" s="1" t="s">
        <v>1350</v>
      </c>
      <c r="R1223" s="1" t="s">
        <v>751</v>
      </c>
    </row>
    <row r="1224" customFormat="false" ht="15" hidden="false" customHeight="false" outlineLevel="0" collapsed="false">
      <c r="A1224" s="1" t="s">
        <v>18</v>
      </c>
      <c r="B1224" s="1" t="s">
        <v>18</v>
      </c>
      <c r="C1224" s="1" t="s">
        <v>1348</v>
      </c>
      <c r="D1224" s="1" t="n">
        <v>113</v>
      </c>
      <c r="E1224" s="1" t="s">
        <v>1362</v>
      </c>
      <c r="F1224" s="1" t="n">
        <v>13</v>
      </c>
      <c r="G1224" s="1" t="str">
        <f aca="false">F1224&amp;"/"&amp;23</f>
        <v>13/23</v>
      </c>
      <c r="H1224" s="1" t="n">
        <v>5000</v>
      </c>
      <c r="I1224" s="1" t="n">
        <v>145</v>
      </c>
      <c r="J1224" s="1" t="n">
        <v>95.5</v>
      </c>
      <c r="K1224" s="1" t="s">
        <v>249</v>
      </c>
      <c r="L1224" s="1" t="s">
        <v>250</v>
      </c>
      <c r="M1224" s="1" t="n">
        <v>2023</v>
      </c>
      <c r="N1224" s="1" t="n">
        <v>49.588568</v>
      </c>
      <c r="O1224" s="1" t="n">
        <v>-112.361522</v>
      </c>
      <c r="Q1224" s="1" t="s">
        <v>1350</v>
      </c>
      <c r="R1224" s="1" t="s">
        <v>751</v>
      </c>
    </row>
    <row r="1225" customFormat="false" ht="15" hidden="false" customHeight="false" outlineLevel="0" collapsed="false">
      <c r="A1225" s="1" t="s">
        <v>18</v>
      </c>
      <c r="B1225" s="1" t="s">
        <v>18</v>
      </c>
      <c r="C1225" s="1" t="s">
        <v>1348</v>
      </c>
      <c r="D1225" s="1" t="n">
        <v>113</v>
      </c>
      <c r="E1225" s="1" t="s">
        <v>1363</v>
      </c>
      <c r="F1225" s="1" t="n">
        <v>14</v>
      </c>
      <c r="G1225" s="1" t="str">
        <f aca="false">F1225&amp;"/"&amp;23</f>
        <v>14/23</v>
      </c>
      <c r="H1225" s="1" t="n">
        <v>5000</v>
      </c>
      <c r="I1225" s="1" t="n">
        <v>145</v>
      </c>
      <c r="J1225" s="1" t="n">
        <v>95.5</v>
      </c>
      <c r="K1225" s="1" t="s">
        <v>249</v>
      </c>
      <c r="L1225" s="1" t="s">
        <v>250</v>
      </c>
      <c r="M1225" s="1" t="n">
        <v>2023</v>
      </c>
      <c r="N1225" s="1" t="n">
        <v>49.583638</v>
      </c>
      <c r="O1225" s="1" t="n">
        <v>-112.362591</v>
      </c>
      <c r="Q1225" s="1" t="s">
        <v>1350</v>
      </c>
      <c r="R1225" s="1" t="s">
        <v>751</v>
      </c>
    </row>
    <row r="1226" customFormat="false" ht="15" hidden="false" customHeight="false" outlineLevel="0" collapsed="false">
      <c r="A1226" s="1" t="s">
        <v>18</v>
      </c>
      <c r="B1226" s="1" t="s">
        <v>18</v>
      </c>
      <c r="C1226" s="1" t="s">
        <v>1348</v>
      </c>
      <c r="D1226" s="1" t="n">
        <v>113</v>
      </c>
      <c r="E1226" s="1" t="s">
        <v>1364</v>
      </c>
      <c r="F1226" s="1" t="n">
        <v>15</v>
      </c>
      <c r="G1226" s="1" t="str">
        <f aca="false">F1226&amp;"/"&amp;23</f>
        <v>15/23</v>
      </c>
      <c r="H1226" s="1" t="n">
        <v>5000</v>
      </c>
      <c r="I1226" s="1" t="n">
        <v>145</v>
      </c>
      <c r="J1226" s="1" t="n">
        <v>95.5</v>
      </c>
      <c r="K1226" s="1" t="s">
        <v>249</v>
      </c>
      <c r="L1226" s="1" t="s">
        <v>250</v>
      </c>
      <c r="M1226" s="1" t="n">
        <v>2023</v>
      </c>
      <c r="N1226" s="1" t="n">
        <v>49.579029</v>
      </c>
      <c r="O1226" s="1" t="n">
        <v>-112.360534</v>
      </c>
      <c r="Q1226" s="1" t="s">
        <v>1350</v>
      </c>
      <c r="R1226" s="1" t="s">
        <v>751</v>
      </c>
    </row>
    <row r="1227" customFormat="false" ht="15" hidden="false" customHeight="false" outlineLevel="0" collapsed="false">
      <c r="A1227" s="1" t="s">
        <v>18</v>
      </c>
      <c r="B1227" s="1" t="s">
        <v>18</v>
      </c>
      <c r="C1227" s="1" t="s">
        <v>1348</v>
      </c>
      <c r="D1227" s="1" t="n">
        <v>113</v>
      </c>
      <c r="E1227" s="1" t="s">
        <v>1365</v>
      </c>
      <c r="F1227" s="1" t="n">
        <v>16</v>
      </c>
      <c r="G1227" s="1" t="str">
        <f aca="false">F1227&amp;"/"&amp;23</f>
        <v>16/23</v>
      </c>
      <c r="H1227" s="1" t="n">
        <v>5000</v>
      </c>
      <c r="I1227" s="1" t="n">
        <v>145</v>
      </c>
      <c r="J1227" s="1" t="n">
        <v>95.5</v>
      </c>
      <c r="K1227" s="1" t="s">
        <v>249</v>
      </c>
      <c r="L1227" s="1" t="s">
        <v>250</v>
      </c>
      <c r="M1227" s="1" t="n">
        <v>2023</v>
      </c>
      <c r="N1227" s="1" t="n">
        <v>49.573548</v>
      </c>
      <c r="O1227" s="1" t="n">
        <v>-112.357405</v>
      </c>
      <c r="Q1227" s="1" t="s">
        <v>1350</v>
      </c>
      <c r="R1227" s="1" t="s">
        <v>751</v>
      </c>
    </row>
    <row r="1228" customFormat="false" ht="15" hidden="false" customHeight="false" outlineLevel="0" collapsed="false">
      <c r="A1228" s="1" t="s">
        <v>18</v>
      </c>
      <c r="B1228" s="1" t="s">
        <v>18</v>
      </c>
      <c r="C1228" s="1" t="s">
        <v>1348</v>
      </c>
      <c r="D1228" s="1" t="n">
        <v>113</v>
      </c>
      <c r="E1228" s="1" t="s">
        <v>1366</v>
      </c>
      <c r="F1228" s="1" t="n">
        <v>17</v>
      </c>
      <c r="G1228" s="1" t="str">
        <f aca="false">F1228&amp;"/"&amp;23</f>
        <v>17/23</v>
      </c>
      <c r="H1228" s="1" t="n">
        <v>5000</v>
      </c>
      <c r="I1228" s="1" t="n">
        <v>145</v>
      </c>
      <c r="J1228" s="1" t="n">
        <v>95.5</v>
      </c>
      <c r="K1228" s="1" t="s">
        <v>249</v>
      </c>
      <c r="L1228" s="1" t="s">
        <v>250</v>
      </c>
      <c r="M1228" s="1" t="n">
        <v>2023</v>
      </c>
      <c r="N1228" s="1" t="n">
        <v>49.561648</v>
      </c>
      <c r="O1228" s="1" t="n">
        <v>-112.345664</v>
      </c>
      <c r="Q1228" s="1" t="s">
        <v>1350</v>
      </c>
      <c r="R1228" s="1" t="s">
        <v>751</v>
      </c>
    </row>
    <row r="1229" customFormat="false" ht="15" hidden="false" customHeight="false" outlineLevel="0" collapsed="false">
      <c r="A1229" s="1" t="s">
        <v>18</v>
      </c>
      <c r="B1229" s="1" t="s">
        <v>18</v>
      </c>
      <c r="C1229" s="1" t="s">
        <v>1348</v>
      </c>
      <c r="D1229" s="1" t="n">
        <v>113</v>
      </c>
      <c r="E1229" s="1" t="s">
        <v>1367</v>
      </c>
      <c r="F1229" s="1" t="n">
        <v>18</v>
      </c>
      <c r="G1229" s="1" t="str">
        <f aca="false">F1229&amp;"/"&amp;23</f>
        <v>18/23</v>
      </c>
      <c r="H1229" s="1" t="n">
        <v>5000</v>
      </c>
      <c r="I1229" s="1" t="n">
        <v>145</v>
      </c>
      <c r="J1229" s="1" t="n">
        <v>95.5</v>
      </c>
      <c r="K1229" s="1" t="s">
        <v>249</v>
      </c>
      <c r="L1229" s="1" t="s">
        <v>250</v>
      </c>
      <c r="M1229" s="1" t="n">
        <v>2023</v>
      </c>
      <c r="N1229" s="1" t="n">
        <v>49.558517</v>
      </c>
      <c r="O1229" s="1" t="n">
        <v>-112.340212</v>
      </c>
      <c r="Q1229" s="1" t="s">
        <v>1350</v>
      </c>
      <c r="R1229" s="1" t="s">
        <v>751</v>
      </c>
    </row>
    <row r="1230" customFormat="false" ht="15" hidden="false" customHeight="false" outlineLevel="0" collapsed="false">
      <c r="A1230" s="1" t="s">
        <v>18</v>
      </c>
      <c r="B1230" s="1" t="s">
        <v>18</v>
      </c>
      <c r="C1230" s="1" t="s">
        <v>1348</v>
      </c>
      <c r="D1230" s="1" t="n">
        <v>113</v>
      </c>
      <c r="E1230" s="1" t="s">
        <v>1368</v>
      </c>
      <c r="F1230" s="1" t="n">
        <v>19</v>
      </c>
      <c r="G1230" s="1" t="str">
        <f aca="false">F1230&amp;"/"&amp;23</f>
        <v>19/23</v>
      </c>
      <c r="H1230" s="1" t="n">
        <v>5000</v>
      </c>
      <c r="I1230" s="1" t="n">
        <v>145</v>
      </c>
      <c r="J1230" s="1" t="n">
        <v>95.5</v>
      </c>
      <c r="K1230" s="1" t="s">
        <v>249</v>
      </c>
      <c r="L1230" s="1" t="s">
        <v>250</v>
      </c>
      <c r="M1230" s="1" t="n">
        <v>2023</v>
      </c>
      <c r="N1230" s="1" t="n">
        <v>49.554391</v>
      </c>
      <c r="O1230" s="1" t="n">
        <v>-112.335118</v>
      </c>
      <c r="Q1230" s="1" t="s">
        <v>1350</v>
      </c>
      <c r="R1230" s="1" t="s">
        <v>751</v>
      </c>
    </row>
    <row r="1231" customFormat="false" ht="15" hidden="false" customHeight="false" outlineLevel="0" collapsed="false">
      <c r="A1231" s="1" t="s">
        <v>18</v>
      </c>
      <c r="B1231" s="1" t="s">
        <v>18</v>
      </c>
      <c r="C1231" s="1" t="s">
        <v>1348</v>
      </c>
      <c r="D1231" s="1" t="n">
        <v>113</v>
      </c>
      <c r="E1231" s="1" t="s">
        <v>1369</v>
      </c>
      <c r="F1231" s="1" t="n">
        <v>20</v>
      </c>
      <c r="G1231" s="1" t="str">
        <f aca="false">F1231&amp;"/"&amp;23</f>
        <v>20/23</v>
      </c>
      <c r="H1231" s="1" t="n">
        <v>5000</v>
      </c>
      <c r="I1231" s="1" t="n">
        <v>145</v>
      </c>
      <c r="J1231" s="1" t="n">
        <v>95.5</v>
      </c>
      <c r="K1231" s="1" t="s">
        <v>249</v>
      </c>
      <c r="L1231" s="1" t="s">
        <v>250</v>
      </c>
      <c r="M1231" s="1" t="n">
        <v>2023</v>
      </c>
      <c r="N1231" s="1" t="n">
        <v>49.551814</v>
      </c>
      <c r="O1231" s="1" t="n">
        <v>-112.327566</v>
      </c>
      <c r="Q1231" s="1" t="s">
        <v>1350</v>
      </c>
      <c r="R1231" s="1" t="s">
        <v>751</v>
      </c>
    </row>
    <row r="1232" customFormat="false" ht="15" hidden="false" customHeight="false" outlineLevel="0" collapsed="false">
      <c r="A1232" s="1" t="s">
        <v>18</v>
      </c>
      <c r="B1232" s="1" t="s">
        <v>18</v>
      </c>
      <c r="C1232" s="1" t="s">
        <v>1348</v>
      </c>
      <c r="D1232" s="1" t="n">
        <v>113</v>
      </c>
      <c r="E1232" s="1" t="s">
        <v>1370</v>
      </c>
      <c r="F1232" s="1" t="n">
        <v>21</v>
      </c>
      <c r="G1232" s="1" t="str">
        <f aca="false">F1232&amp;"/"&amp;23</f>
        <v>21/23</v>
      </c>
      <c r="H1232" s="1" t="n">
        <v>5000</v>
      </c>
      <c r="I1232" s="1" t="n">
        <v>145</v>
      </c>
      <c r="J1232" s="1" t="n">
        <v>95.5</v>
      </c>
      <c r="K1232" s="1" t="s">
        <v>249</v>
      </c>
      <c r="L1232" s="1" t="s">
        <v>250</v>
      </c>
      <c r="M1232" s="1" t="n">
        <v>2023</v>
      </c>
      <c r="N1232" s="1" t="n">
        <v>49.549116</v>
      </c>
      <c r="O1232" s="1" t="n">
        <v>-112.314758</v>
      </c>
      <c r="Q1232" s="1" t="s">
        <v>1350</v>
      </c>
      <c r="R1232" s="1" t="s">
        <v>751</v>
      </c>
    </row>
    <row r="1233" customFormat="false" ht="15" hidden="false" customHeight="false" outlineLevel="0" collapsed="false">
      <c r="A1233" s="1" t="s">
        <v>18</v>
      </c>
      <c r="B1233" s="1" t="s">
        <v>18</v>
      </c>
      <c r="C1233" s="1" t="s">
        <v>1348</v>
      </c>
      <c r="D1233" s="1" t="n">
        <v>113</v>
      </c>
      <c r="E1233" s="1" t="s">
        <v>1371</v>
      </c>
      <c r="F1233" s="1" t="n">
        <v>22</v>
      </c>
      <c r="G1233" s="1" t="str">
        <f aca="false">F1233&amp;"/"&amp;23</f>
        <v>22/23</v>
      </c>
      <c r="H1233" s="1" t="n">
        <v>5000</v>
      </c>
      <c r="I1233" s="1" t="n">
        <v>145</v>
      </c>
      <c r="J1233" s="1" t="n">
        <v>95.5</v>
      </c>
      <c r="K1233" s="1" t="s">
        <v>249</v>
      </c>
      <c r="L1233" s="1" t="s">
        <v>250</v>
      </c>
      <c r="M1233" s="1" t="n">
        <v>2023</v>
      </c>
      <c r="N1233" s="1" t="n">
        <v>49.546603</v>
      </c>
      <c r="O1233" s="1" t="n">
        <v>-112.310683</v>
      </c>
      <c r="Q1233" s="1" t="s">
        <v>1350</v>
      </c>
      <c r="R1233" s="1" t="s">
        <v>751</v>
      </c>
    </row>
    <row r="1234" customFormat="false" ht="15" hidden="false" customHeight="false" outlineLevel="0" collapsed="false">
      <c r="A1234" s="1" t="s">
        <v>18</v>
      </c>
      <c r="B1234" s="1" t="s">
        <v>18</v>
      </c>
      <c r="C1234" s="1" t="s">
        <v>1348</v>
      </c>
      <c r="D1234" s="1" t="n">
        <v>113</v>
      </c>
      <c r="E1234" s="1" t="s">
        <v>1372</v>
      </c>
      <c r="F1234" s="1" t="n">
        <v>23</v>
      </c>
      <c r="G1234" s="1" t="str">
        <f aca="false">F1234&amp;"/"&amp;23</f>
        <v>23/23</v>
      </c>
      <c r="H1234" s="1" t="n">
        <v>5000</v>
      </c>
      <c r="I1234" s="1" t="n">
        <v>145</v>
      </c>
      <c r="J1234" s="1" t="n">
        <v>95.5</v>
      </c>
      <c r="K1234" s="1" t="s">
        <v>249</v>
      </c>
      <c r="L1234" s="1" t="s">
        <v>250</v>
      </c>
      <c r="M1234" s="1" t="n">
        <v>2023</v>
      </c>
      <c r="N1234" s="1" t="n">
        <v>49.541868</v>
      </c>
      <c r="O1234" s="1" t="n">
        <v>-112.311138</v>
      </c>
      <c r="Q1234" s="1" t="s">
        <v>1350</v>
      </c>
      <c r="R1234" s="1" t="s">
        <v>751</v>
      </c>
    </row>
    <row r="1235" customFormat="false" ht="15" hidden="false" customHeight="false" outlineLevel="0" collapsed="false">
      <c r="A1235" s="1" t="s">
        <v>18</v>
      </c>
      <c r="B1235" s="1" t="s">
        <v>18</v>
      </c>
      <c r="C1235" s="1" t="s">
        <v>1373</v>
      </c>
      <c r="D1235" s="1" t="n">
        <v>136.2</v>
      </c>
      <c r="E1235" s="1" t="s">
        <v>1374</v>
      </c>
      <c r="F1235" s="1" t="n">
        <v>1</v>
      </c>
      <c r="G1235" s="1" t="str">
        <f aca="false">F1235&amp;"/"&amp;61</f>
        <v>1/61</v>
      </c>
      <c r="H1235" s="1" t="n">
        <v>1800</v>
      </c>
      <c r="I1235" s="1" t="n">
        <v>80</v>
      </c>
      <c r="J1235" s="1" t="n">
        <v>65</v>
      </c>
      <c r="K1235" s="1" t="s">
        <v>21</v>
      </c>
      <c r="L1235" s="1" t="s">
        <v>864</v>
      </c>
      <c r="M1235" s="1" t="n">
        <v>2002</v>
      </c>
      <c r="N1235" s="1" t="n">
        <v>49.5828457749616</v>
      </c>
      <c r="O1235" s="1" t="n">
        <v>-113.79132358495</v>
      </c>
      <c r="Q1235" s="1" t="s">
        <v>1375</v>
      </c>
      <c r="R1235" s="1" t="s">
        <v>24</v>
      </c>
    </row>
    <row r="1236" customFormat="false" ht="15" hidden="false" customHeight="false" outlineLevel="0" collapsed="false">
      <c r="A1236" s="1" t="s">
        <v>18</v>
      </c>
      <c r="B1236" s="1" t="s">
        <v>18</v>
      </c>
      <c r="C1236" s="1" t="s">
        <v>1373</v>
      </c>
      <c r="D1236" s="1" t="n">
        <v>136.2</v>
      </c>
      <c r="E1236" s="1" t="s">
        <v>1376</v>
      </c>
      <c r="F1236" s="1" t="n">
        <v>2</v>
      </c>
      <c r="G1236" s="1" t="str">
        <f aca="false">F1236&amp;"/"&amp;61</f>
        <v>2/61</v>
      </c>
      <c r="H1236" s="1" t="n">
        <v>1800</v>
      </c>
      <c r="I1236" s="1" t="n">
        <v>80</v>
      </c>
      <c r="J1236" s="1" t="n">
        <v>65</v>
      </c>
      <c r="K1236" s="1" t="s">
        <v>21</v>
      </c>
      <c r="L1236" s="1" t="s">
        <v>864</v>
      </c>
      <c r="M1236" s="1" t="n">
        <v>2004</v>
      </c>
      <c r="N1236" s="1" t="n">
        <v>49.5975418499723</v>
      </c>
      <c r="O1236" s="1" t="n">
        <v>-113.80613086209</v>
      </c>
      <c r="Q1236" s="1" t="s">
        <v>1375</v>
      </c>
      <c r="R1236" s="1" t="s">
        <v>24</v>
      </c>
    </row>
    <row r="1237" customFormat="false" ht="15" hidden="false" customHeight="false" outlineLevel="0" collapsed="false">
      <c r="A1237" s="1" t="s">
        <v>18</v>
      </c>
      <c r="B1237" s="1" t="s">
        <v>18</v>
      </c>
      <c r="C1237" s="1" t="s">
        <v>1373</v>
      </c>
      <c r="D1237" s="1" t="n">
        <v>136.2</v>
      </c>
      <c r="E1237" s="1" t="s">
        <v>1377</v>
      </c>
      <c r="F1237" s="1" t="n">
        <v>3</v>
      </c>
      <c r="G1237" s="1" t="str">
        <f aca="false">F1237&amp;"/"&amp;61</f>
        <v>3/61</v>
      </c>
      <c r="H1237" s="1" t="n">
        <v>1800</v>
      </c>
      <c r="I1237" s="1" t="n">
        <v>80</v>
      </c>
      <c r="J1237" s="1" t="n">
        <v>65</v>
      </c>
      <c r="K1237" s="1" t="s">
        <v>21</v>
      </c>
      <c r="L1237" s="1" t="s">
        <v>864</v>
      </c>
      <c r="M1237" s="1" t="n">
        <v>2004</v>
      </c>
      <c r="N1237" s="1" t="n">
        <v>49.5952696585844</v>
      </c>
      <c r="O1237" s="1" t="n">
        <v>-113.804889746702</v>
      </c>
      <c r="Q1237" s="1" t="s">
        <v>1375</v>
      </c>
      <c r="R1237" s="1" t="s">
        <v>24</v>
      </c>
    </row>
    <row r="1238" customFormat="false" ht="15" hidden="false" customHeight="false" outlineLevel="0" collapsed="false">
      <c r="A1238" s="1" t="s">
        <v>18</v>
      </c>
      <c r="B1238" s="1" t="s">
        <v>18</v>
      </c>
      <c r="C1238" s="1" t="s">
        <v>1373</v>
      </c>
      <c r="D1238" s="1" t="n">
        <v>136.2</v>
      </c>
      <c r="E1238" s="1" t="s">
        <v>1378</v>
      </c>
      <c r="F1238" s="1" t="n">
        <v>4</v>
      </c>
      <c r="G1238" s="1" t="str">
        <f aca="false">F1238&amp;"/"&amp;61</f>
        <v>4/61</v>
      </c>
      <c r="H1238" s="1" t="n">
        <v>1800</v>
      </c>
      <c r="I1238" s="1" t="n">
        <v>80</v>
      </c>
      <c r="J1238" s="1" t="n">
        <v>65</v>
      </c>
      <c r="K1238" s="1" t="s">
        <v>21</v>
      </c>
      <c r="L1238" s="1" t="s">
        <v>864</v>
      </c>
      <c r="M1238" s="1" t="n">
        <v>2004</v>
      </c>
      <c r="N1238" s="1" t="n">
        <v>49.5930327564621</v>
      </c>
      <c r="O1238" s="1" t="n">
        <v>-113.803148754171</v>
      </c>
      <c r="Q1238" s="1" t="s">
        <v>1375</v>
      </c>
      <c r="R1238" s="1" t="s">
        <v>24</v>
      </c>
    </row>
    <row r="1239" customFormat="false" ht="15" hidden="false" customHeight="false" outlineLevel="0" collapsed="false">
      <c r="A1239" s="1" t="s">
        <v>18</v>
      </c>
      <c r="B1239" s="1" t="s">
        <v>18</v>
      </c>
      <c r="C1239" s="1" t="s">
        <v>1373</v>
      </c>
      <c r="D1239" s="1" t="n">
        <v>136.2</v>
      </c>
      <c r="E1239" s="1" t="s">
        <v>1379</v>
      </c>
      <c r="F1239" s="1" t="n">
        <v>5</v>
      </c>
      <c r="G1239" s="1" t="str">
        <f aca="false">F1239&amp;"/"&amp;61</f>
        <v>5/61</v>
      </c>
      <c r="H1239" s="1" t="n">
        <v>1800</v>
      </c>
      <c r="I1239" s="1" t="n">
        <v>80</v>
      </c>
      <c r="J1239" s="1" t="n">
        <v>65</v>
      </c>
      <c r="K1239" s="1" t="s">
        <v>21</v>
      </c>
      <c r="L1239" s="1" t="s">
        <v>864</v>
      </c>
      <c r="M1239" s="1" t="n">
        <v>2004</v>
      </c>
      <c r="N1239" s="1" t="n">
        <v>49.5905748157923</v>
      </c>
      <c r="O1239" s="1" t="n">
        <v>-113.801032662953</v>
      </c>
      <c r="Q1239" s="1" t="s">
        <v>1375</v>
      </c>
      <c r="R1239" s="1" t="s">
        <v>24</v>
      </c>
    </row>
    <row r="1240" customFormat="false" ht="15" hidden="false" customHeight="false" outlineLevel="0" collapsed="false">
      <c r="A1240" s="1" t="s">
        <v>18</v>
      </c>
      <c r="B1240" s="1" t="s">
        <v>18</v>
      </c>
      <c r="C1240" s="1" t="s">
        <v>1373</v>
      </c>
      <c r="D1240" s="1" t="n">
        <v>136.2</v>
      </c>
      <c r="E1240" s="1" t="s">
        <v>1380</v>
      </c>
      <c r="F1240" s="1" t="n">
        <v>6</v>
      </c>
      <c r="G1240" s="1" t="str">
        <f aca="false">F1240&amp;"/"&amp;61</f>
        <v>6/61</v>
      </c>
      <c r="H1240" s="1" t="n">
        <v>1800</v>
      </c>
      <c r="I1240" s="1" t="n">
        <v>80</v>
      </c>
      <c r="J1240" s="1" t="n">
        <v>65</v>
      </c>
      <c r="K1240" s="1" t="s">
        <v>21</v>
      </c>
      <c r="L1240" s="1" t="s">
        <v>864</v>
      </c>
      <c r="M1240" s="1" t="n">
        <v>2004</v>
      </c>
      <c r="N1240" s="1" t="n">
        <v>49.5882220125459</v>
      </c>
      <c r="O1240" s="1" t="n">
        <v>-113.799455704906</v>
      </c>
      <c r="Q1240" s="1" t="s">
        <v>1375</v>
      </c>
      <c r="R1240" s="1" t="s">
        <v>24</v>
      </c>
    </row>
    <row r="1241" customFormat="false" ht="15" hidden="false" customHeight="false" outlineLevel="0" collapsed="false">
      <c r="A1241" s="1" t="s">
        <v>18</v>
      </c>
      <c r="B1241" s="1" t="s">
        <v>18</v>
      </c>
      <c r="C1241" s="1" t="s">
        <v>1373</v>
      </c>
      <c r="D1241" s="1" t="n">
        <v>136.2</v>
      </c>
      <c r="E1241" s="1" t="s">
        <v>1381</v>
      </c>
      <c r="F1241" s="1" t="n">
        <v>7</v>
      </c>
      <c r="G1241" s="1" t="str">
        <f aca="false">F1241&amp;"/"&amp;61</f>
        <v>7/61</v>
      </c>
      <c r="H1241" s="1" t="n">
        <v>1800</v>
      </c>
      <c r="I1241" s="1" t="n">
        <v>80</v>
      </c>
      <c r="J1241" s="1" t="n">
        <v>65</v>
      </c>
      <c r="K1241" s="1" t="s">
        <v>21</v>
      </c>
      <c r="L1241" s="1" t="s">
        <v>864</v>
      </c>
      <c r="M1241" s="1" t="n">
        <v>2004</v>
      </c>
      <c r="N1241" s="1" t="n">
        <v>49.5860678449181</v>
      </c>
      <c r="O1241" s="1" t="n">
        <v>-113.797671865238</v>
      </c>
      <c r="Q1241" s="1" t="s">
        <v>1375</v>
      </c>
      <c r="R1241" s="1" t="s">
        <v>24</v>
      </c>
    </row>
    <row r="1242" customFormat="false" ht="15" hidden="false" customHeight="false" outlineLevel="0" collapsed="false">
      <c r="A1242" s="1" t="s">
        <v>18</v>
      </c>
      <c r="B1242" s="1" t="s">
        <v>18</v>
      </c>
      <c r="C1242" s="1" t="s">
        <v>1373</v>
      </c>
      <c r="D1242" s="1" t="n">
        <v>136.2</v>
      </c>
      <c r="E1242" s="1" t="s">
        <v>1382</v>
      </c>
      <c r="F1242" s="1" t="n">
        <v>8</v>
      </c>
      <c r="G1242" s="1" t="str">
        <f aca="false">F1242&amp;"/"&amp;61</f>
        <v>8/61</v>
      </c>
      <c r="H1242" s="1" t="n">
        <v>1800</v>
      </c>
      <c r="I1242" s="1" t="n">
        <v>80</v>
      </c>
      <c r="J1242" s="1" t="n">
        <v>65</v>
      </c>
      <c r="K1242" s="1" t="s">
        <v>21</v>
      </c>
      <c r="L1242" s="1" t="s">
        <v>864</v>
      </c>
      <c r="M1242" s="1" t="n">
        <v>2004</v>
      </c>
      <c r="N1242" s="1" t="n">
        <v>49.6248564895177</v>
      </c>
      <c r="O1242" s="1" t="n">
        <v>-113.80611914273</v>
      </c>
      <c r="Q1242" s="1" t="s">
        <v>1375</v>
      </c>
      <c r="R1242" s="1" t="s">
        <v>24</v>
      </c>
    </row>
    <row r="1243" customFormat="false" ht="15" hidden="false" customHeight="false" outlineLevel="0" collapsed="false">
      <c r="A1243" s="1" t="s">
        <v>18</v>
      </c>
      <c r="B1243" s="1" t="s">
        <v>18</v>
      </c>
      <c r="C1243" s="1" t="s">
        <v>1373</v>
      </c>
      <c r="D1243" s="1" t="n">
        <v>136.2</v>
      </c>
      <c r="E1243" s="1" t="s">
        <v>1383</v>
      </c>
      <c r="F1243" s="1" t="n">
        <v>9</v>
      </c>
      <c r="G1243" s="1" t="str">
        <f aca="false">F1243&amp;"/"&amp;61</f>
        <v>9/61</v>
      </c>
      <c r="H1243" s="1" t="n">
        <v>1800</v>
      </c>
      <c r="I1243" s="1" t="n">
        <v>80</v>
      </c>
      <c r="J1243" s="1" t="n">
        <v>65</v>
      </c>
      <c r="K1243" s="1" t="s">
        <v>21</v>
      </c>
      <c r="L1243" s="1" t="s">
        <v>864</v>
      </c>
      <c r="M1243" s="1" t="n">
        <v>2004</v>
      </c>
      <c r="N1243" s="1" t="n">
        <v>49.6228061006894</v>
      </c>
      <c r="O1243" s="1" t="n">
        <v>-113.804140473073</v>
      </c>
      <c r="Q1243" s="1" t="s">
        <v>1375</v>
      </c>
      <c r="R1243" s="1" t="s">
        <v>24</v>
      </c>
    </row>
    <row r="1244" customFormat="false" ht="15" hidden="false" customHeight="false" outlineLevel="0" collapsed="false">
      <c r="A1244" s="1" t="s">
        <v>18</v>
      </c>
      <c r="B1244" s="1" t="s">
        <v>18</v>
      </c>
      <c r="C1244" s="1" t="s">
        <v>1373</v>
      </c>
      <c r="D1244" s="1" t="n">
        <v>136.2</v>
      </c>
      <c r="E1244" s="1" t="s">
        <v>1384</v>
      </c>
      <c r="F1244" s="1" t="n">
        <v>10</v>
      </c>
      <c r="G1244" s="1" t="str">
        <f aca="false">F1244&amp;"/"&amp;61</f>
        <v>10/61</v>
      </c>
      <c r="H1244" s="1" t="n">
        <v>1800</v>
      </c>
      <c r="I1244" s="1" t="n">
        <v>80</v>
      </c>
      <c r="J1244" s="1" t="n">
        <v>65</v>
      </c>
      <c r="K1244" s="1" t="s">
        <v>21</v>
      </c>
      <c r="L1244" s="1" t="s">
        <v>864</v>
      </c>
      <c r="M1244" s="1" t="n">
        <v>2004</v>
      </c>
      <c r="N1244" s="1" t="n">
        <v>49.6207082411378</v>
      </c>
      <c r="O1244" s="1" t="n">
        <v>-113.802398030106</v>
      </c>
      <c r="Q1244" s="1" t="s">
        <v>1375</v>
      </c>
      <c r="R1244" s="1" t="s">
        <v>24</v>
      </c>
    </row>
    <row r="1245" customFormat="false" ht="15" hidden="false" customHeight="false" outlineLevel="0" collapsed="false">
      <c r="A1245" s="1" t="s">
        <v>18</v>
      </c>
      <c r="B1245" s="1" t="s">
        <v>18</v>
      </c>
      <c r="C1245" s="1" t="s">
        <v>1373</v>
      </c>
      <c r="D1245" s="1" t="n">
        <v>136.2</v>
      </c>
      <c r="E1245" s="1" t="s">
        <v>1385</v>
      </c>
      <c r="F1245" s="1" t="n">
        <v>11</v>
      </c>
      <c r="G1245" s="1" t="str">
        <f aca="false">F1245&amp;"/"&amp;61</f>
        <v>11/61</v>
      </c>
      <c r="H1245" s="1" t="n">
        <v>1800</v>
      </c>
      <c r="I1245" s="1" t="n">
        <v>80</v>
      </c>
      <c r="J1245" s="1" t="n">
        <v>65</v>
      </c>
      <c r="K1245" s="1" t="s">
        <v>21</v>
      </c>
      <c r="L1245" s="1" t="s">
        <v>864</v>
      </c>
      <c r="M1245" s="1" t="n">
        <v>2004</v>
      </c>
      <c r="N1245" s="1" t="n">
        <v>49.6187977260789</v>
      </c>
      <c r="O1245" s="1" t="n">
        <v>-113.800789110231</v>
      </c>
      <c r="Q1245" s="1" t="s">
        <v>1375</v>
      </c>
      <c r="R1245" s="1" t="s">
        <v>24</v>
      </c>
    </row>
    <row r="1246" customFormat="false" ht="15" hidden="false" customHeight="false" outlineLevel="0" collapsed="false">
      <c r="A1246" s="1" t="s">
        <v>18</v>
      </c>
      <c r="B1246" s="1" t="s">
        <v>18</v>
      </c>
      <c r="C1246" s="1" t="s">
        <v>1373</v>
      </c>
      <c r="D1246" s="1" t="n">
        <v>136.2</v>
      </c>
      <c r="E1246" s="1" t="s">
        <v>1386</v>
      </c>
      <c r="F1246" s="1" t="n">
        <v>12</v>
      </c>
      <c r="G1246" s="1" t="str">
        <f aca="false">F1246&amp;"/"&amp;61</f>
        <v>12/61</v>
      </c>
      <c r="H1246" s="1" t="n">
        <v>1800</v>
      </c>
      <c r="I1246" s="1" t="n">
        <v>80</v>
      </c>
      <c r="J1246" s="1" t="n">
        <v>65</v>
      </c>
      <c r="K1246" s="1" t="s">
        <v>21</v>
      </c>
      <c r="L1246" s="1" t="s">
        <v>864</v>
      </c>
      <c r="M1246" s="1" t="n">
        <v>2004</v>
      </c>
      <c r="N1246" s="1" t="n">
        <v>49.616817909694</v>
      </c>
      <c r="O1246" s="1" t="n">
        <v>-113.799531337537</v>
      </c>
      <c r="Q1246" s="1" t="s">
        <v>1375</v>
      </c>
      <c r="R1246" s="1" t="s">
        <v>24</v>
      </c>
    </row>
    <row r="1247" customFormat="false" ht="15" hidden="false" customHeight="false" outlineLevel="0" collapsed="false">
      <c r="A1247" s="1" t="s">
        <v>18</v>
      </c>
      <c r="B1247" s="1" t="s">
        <v>18</v>
      </c>
      <c r="C1247" s="1" t="s">
        <v>1373</v>
      </c>
      <c r="D1247" s="1" t="n">
        <v>136.2</v>
      </c>
      <c r="E1247" s="1" t="s">
        <v>1387</v>
      </c>
      <c r="F1247" s="1" t="n">
        <v>13</v>
      </c>
      <c r="G1247" s="1" t="str">
        <f aca="false">F1247&amp;"/"&amp;61</f>
        <v>13/61</v>
      </c>
      <c r="H1247" s="1" t="n">
        <v>1800</v>
      </c>
      <c r="I1247" s="1" t="n">
        <v>80</v>
      </c>
      <c r="J1247" s="1" t="n">
        <v>65</v>
      </c>
      <c r="K1247" s="1" t="s">
        <v>21</v>
      </c>
      <c r="L1247" s="1" t="s">
        <v>864</v>
      </c>
      <c r="M1247" s="1" t="n">
        <v>2004</v>
      </c>
      <c r="N1247" s="1" t="n">
        <v>49.6148590473729</v>
      </c>
      <c r="O1247" s="1" t="n">
        <v>-113.797831510578</v>
      </c>
      <c r="Q1247" s="1" t="s">
        <v>1375</v>
      </c>
      <c r="R1247" s="1" t="s">
        <v>24</v>
      </c>
    </row>
    <row r="1248" customFormat="false" ht="15" hidden="false" customHeight="false" outlineLevel="0" collapsed="false">
      <c r="A1248" s="1" t="s">
        <v>18</v>
      </c>
      <c r="B1248" s="1" t="s">
        <v>18</v>
      </c>
      <c r="C1248" s="1" t="s">
        <v>1373</v>
      </c>
      <c r="D1248" s="1" t="n">
        <v>136.2</v>
      </c>
      <c r="E1248" s="1" t="s">
        <v>1388</v>
      </c>
      <c r="F1248" s="1" t="n">
        <v>14</v>
      </c>
      <c r="G1248" s="1" t="str">
        <f aca="false">F1248&amp;"/"&amp;61</f>
        <v>14/61</v>
      </c>
      <c r="H1248" s="1" t="n">
        <v>1800</v>
      </c>
      <c r="I1248" s="1" t="n">
        <v>80</v>
      </c>
      <c r="J1248" s="1" t="n">
        <v>65</v>
      </c>
      <c r="K1248" s="1" t="s">
        <v>21</v>
      </c>
      <c r="L1248" s="1" t="s">
        <v>864</v>
      </c>
      <c r="M1248" s="1" t="n">
        <v>2004</v>
      </c>
      <c r="N1248" s="1" t="n">
        <v>49.6035056046457</v>
      </c>
      <c r="O1248" s="1" t="n">
        <v>-113.789522388494</v>
      </c>
      <c r="Q1248" s="1" t="s">
        <v>1375</v>
      </c>
      <c r="R1248" s="1" t="s">
        <v>24</v>
      </c>
    </row>
    <row r="1249" customFormat="false" ht="15" hidden="false" customHeight="false" outlineLevel="0" collapsed="false">
      <c r="A1249" s="1" t="s">
        <v>18</v>
      </c>
      <c r="B1249" s="1" t="s">
        <v>18</v>
      </c>
      <c r="C1249" s="1" t="s">
        <v>1373</v>
      </c>
      <c r="D1249" s="1" t="n">
        <v>136.2</v>
      </c>
      <c r="E1249" s="1" t="s">
        <v>1389</v>
      </c>
      <c r="F1249" s="1" t="n">
        <v>15</v>
      </c>
      <c r="G1249" s="1" t="str">
        <f aca="false">F1249&amp;"/"&amp;61</f>
        <v>15/61</v>
      </c>
      <c r="H1249" s="1" t="n">
        <v>1800</v>
      </c>
      <c r="I1249" s="1" t="n">
        <v>80</v>
      </c>
      <c r="J1249" s="1" t="n">
        <v>65</v>
      </c>
      <c r="K1249" s="1" t="s">
        <v>21</v>
      </c>
      <c r="L1249" s="1" t="s">
        <v>864</v>
      </c>
      <c r="M1249" s="1" t="n">
        <v>2004</v>
      </c>
      <c r="N1249" s="1" t="n">
        <v>49.6014418183309</v>
      </c>
      <c r="O1249" s="1" t="n">
        <v>-113.787760147099</v>
      </c>
      <c r="Q1249" s="1" t="s">
        <v>1375</v>
      </c>
      <c r="R1249" s="1" t="s">
        <v>24</v>
      </c>
    </row>
    <row r="1250" customFormat="false" ht="15" hidden="false" customHeight="false" outlineLevel="0" collapsed="false">
      <c r="A1250" s="1" t="s">
        <v>18</v>
      </c>
      <c r="B1250" s="1" t="s">
        <v>18</v>
      </c>
      <c r="C1250" s="1" t="s">
        <v>1373</v>
      </c>
      <c r="D1250" s="1" t="n">
        <v>136.2</v>
      </c>
      <c r="E1250" s="1" t="s">
        <v>1390</v>
      </c>
      <c r="F1250" s="1" t="n">
        <v>16</v>
      </c>
      <c r="G1250" s="1" t="str">
        <f aca="false">F1250&amp;"/"&amp;61</f>
        <v>16/61</v>
      </c>
      <c r="H1250" s="1" t="n">
        <v>1800</v>
      </c>
      <c r="I1250" s="1" t="n">
        <v>80</v>
      </c>
      <c r="J1250" s="1" t="n">
        <v>65</v>
      </c>
      <c r="K1250" s="1" t="s">
        <v>21</v>
      </c>
      <c r="L1250" s="1" t="s">
        <v>864</v>
      </c>
      <c r="M1250" s="1" t="n">
        <v>2004</v>
      </c>
      <c r="N1250" s="1" t="n">
        <v>49.5991825646352</v>
      </c>
      <c r="O1250" s="1" t="n">
        <v>-113.78508558218</v>
      </c>
      <c r="Q1250" s="1" t="s">
        <v>1375</v>
      </c>
      <c r="R1250" s="1" t="s">
        <v>24</v>
      </c>
    </row>
    <row r="1251" customFormat="false" ht="15" hidden="false" customHeight="false" outlineLevel="0" collapsed="false">
      <c r="A1251" s="1" t="s">
        <v>18</v>
      </c>
      <c r="B1251" s="1" t="s">
        <v>18</v>
      </c>
      <c r="C1251" s="1" t="s">
        <v>1373</v>
      </c>
      <c r="D1251" s="1" t="n">
        <v>136.2</v>
      </c>
      <c r="E1251" s="1" t="s">
        <v>1391</v>
      </c>
      <c r="F1251" s="1" t="n">
        <v>17</v>
      </c>
      <c r="G1251" s="1" t="str">
        <f aca="false">F1251&amp;"/"&amp;61</f>
        <v>17/61</v>
      </c>
      <c r="H1251" s="1" t="n">
        <v>1800</v>
      </c>
      <c r="I1251" s="1" t="n">
        <v>80</v>
      </c>
      <c r="J1251" s="1" t="n">
        <v>65</v>
      </c>
      <c r="K1251" s="1" t="s">
        <v>21</v>
      </c>
      <c r="L1251" s="1" t="s">
        <v>864</v>
      </c>
      <c r="M1251" s="1" t="n">
        <v>2004</v>
      </c>
      <c r="N1251" s="1" t="n">
        <v>49.5971537053825</v>
      </c>
      <c r="O1251" s="1" t="n">
        <v>-113.783035637302</v>
      </c>
      <c r="Q1251" s="1" t="s">
        <v>1375</v>
      </c>
      <c r="R1251" s="1" t="s">
        <v>24</v>
      </c>
    </row>
    <row r="1252" customFormat="false" ht="15" hidden="false" customHeight="false" outlineLevel="0" collapsed="false">
      <c r="A1252" s="1" t="s">
        <v>18</v>
      </c>
      <c r="B1252" s="1" t="s">
        <v>18</v>
      </c>
      <c r="C1252" s="1" t="s">
        <v>1373</v>
      </c>
      <c r="D1252" s="1" t="n">
        <v>136.2</v>
      </c>
      <c r="E1252" s="1" t="s">
        <v>1392</v>
      </c>
      <c r="F1252" s="1" t="n">
        <v>18</v>
      </c>
      <c r="G1252" s="1" t="str">
        <f aca="false">F1252&amp;"/"&amp;61</f>
        <v>18/61</v>
      </c>
      <c r="H1252" s="1" t="n">
        <v>1800</v>
      </c>
      <c r="I1252" s="1" t="n">
        <v>80</v>
      </c>
      <c r="J1252" s="1" t="n">
        <v>65</v>
      </c>
      <c r="K1252" s="1" t="s">
        <v>21</v>
      </c>
      <c r="L1252" s="1" t="s">
        <v>864</v>
      </c>
      <c r="M1252" s="1" t="n">
        <v>2004</v>
      </c>
      <c r="N1252" s="1" t="n">
        <v>49.5952446871047</v>
      </c>
      <c r="O1252" s="1" t="n">
        <v>-113.780572356873</v>
      </c>
      <c r="Q1252" s="1" t="s">
        <v>1375</v>
      </c>
      <c r="R1252" s="1" t="s">
        <v>24</v>
      </c>
    </row>
    <row r="1253" customFormat="false" ht="15" hidden="false" customHeight="false" outlineLevel="0" collapsed="false">
      <c r="A1253" s="1" t="s">
        <v>18</v>
      </c>
      <c r="B1253" s="1" t="s">
        <v>18</v>
      </c>
      <c r="C1253" s="1" t="s">
        <v>1373</v>
      </c>
      <c r="D1253" s="1" t="n">
        <v>136.2</v>
      </c>
      <c r="E1253" s="1" t="s">
        <v>1393</v>
      </c>
      <c r="F1253" s="1" t="n">
        <v>19</v>
      </c>
      <c r="G1253" s="1" t="str">
        <f aca="false">F1253&amp;"/"&amp;61</f>
        <v>19/61</v>
      </c>
      <c r="H1253" s="1" t="n">
        <v>1800</v>
      </c>
      <c r="I1253" s="1" t="n">
        <v>80</v>
      </c>
      <c r="J1253" s="1" t="n">
        <v>65</v>
      </c>
      <c r="K1253" s="1" t="s">
        <v>21</v>
      </c>
      <c r="L1253" s="1" t="s">
        <v>864</v>
      </c>
      <c r="M1253" s="1" t="n">
        <v>2004</v>
      </c>
      <c r="N1253" s="1" t="n">
        <v>49.5930828261676</v>
      </c>
      <c r="O1253" s="1" t="n">
        <v>-113.778414940207</v>
      </c>
      <c r="Q1253" s="1" t="s">
        <v>1375</v>
      </c>
      <c r="R1253" s="1" t="s">
        <v>24</v>
      </c>
    </row>
    <row r="1254" customFormat="false" ht="15" hidden="false" customHeight="false" outlineLevel="0" collapsed="false">
      <c r="A1254" s="1" t="s">
        <v>18</v>
      </c>
      <c r="B1254" s="1" t="s">
        <v>18</v>
      </c>
      <c r="C1254" s="1" t="s">
        <v>1373</v>
      </c>
      <c r="D1254" s="1" t="n">
        <v>136.2</v>
      </c>
      <c r="E1254" s="1" t="s">
        <v>1394</v>
      </c>
      <c r="F1254" s="1" t="n">
        <v>20</v>
      </c>
      <c r="G1254" s="1" t="str">
        <f aca="false">F1254&amp;"/"&amp;61</f>
        <v>20/61</v>
      </c>
      <c r="H1254" s="1" t="n">
        <v>1800</v>
      </c>
      <c r="I1254" s="1" t="n">
        <v>80</v>
      </c>
      <c r="J1254" s="1" t="n">
        <v>65</v>
      </c>
      <c r="K1254" s="1" t="s">
        <v>21</v>
      </c>
      <c r="L1254" s="1" t="s">
        <v>864</v>
      </c>
      <c r="M1254" s="1" t="n">
        <v>2004</v>
      </c>
      <c r="N1254" s="1" t="n">
        <v>49.5909582797261</v>
      </c>
      <c r="O1254" s="1" t="n">
        <v>-113.77617691424</v>
      </c>
      <c r="Q1254" s="1" t="s">
        <v>1375</v>
      </c>
      <c r="R1254" s="1" t="s">
        <v>24</v>
      </c>
    </row>
    <row r="1255" customFormat="false" ht="15" hidden="false" customHeight="false" outlineLevel="0" collapsed="false">
      <c r="A1255" s="1" t="s">
        <v>18</v>
      </c>
      <c r="B1255" s="1" t="s">
        <v>18</v>
      </c>
      <c r="C1255" s="1" t="s">
        <v>1373</v>
      </c>
      <c r="D1255" s="1" t="n">
        <v>136.2</v>
      </c>
      <c r="E1255" s="1" t="s">
        <v>1395</v>
      </c>
      <c r="F1255" s="1" t="n">
        <v>21</v>
      </c>
      <c r="G1255" s="1" t="str">
        <f aca="false">F1255&amp;"/"&amp;61</f>
        <v>21/61</v>
      </c>
      <c r="H1255" s="1" t="n">
        <v>1800</v>
      </c>
      <c r="I1255" s="1" t="n">
        <v>80</v>
      </c>
      <c r="J1255" s="1" t="n">
        <v>65</v>
      </c>
      <c r="K1255" s="1" t="s">
        <v>21</v>
      </c>
      <c r="L1255" s="1" t="s">
        <v>864</v>
      </c>
      <c r="M1255" s="1" t="n">
        <v>2004</v>
      </c>
      <c r="N1255" s="1" t="n">
        <v>49.6383175635223</v>
      </c>
      <c r="O1255" s="1" t="n">
        <v>-113.805730371101</v>
      </c>
      <c r="Q1255" s="1" t="s">
        <v>1375</v>
      </c>
      <c r="R1255" s="1" t="s">
        <v>24</v>
      </c>
    </row>
    <row r="1256" customFormat="false" ht="15" hidden="false" customHeight="false" outlineLevel="0" collapsed="false">
      <c r="A1256" s="1" t="s">
        <v>18</v>
      </c>
      <c r="B1256" s="1" t="s">
        <v>18</v>
      </c>
      <c r="C1256" s="1" t="s">
        <v>1373</v>
      </c>
      <c r="D1256" s="1" t="n">
        <v>136.2</v>
      </c>
      <c r="E1256" s="1" t="s">
        <v>1396</v>
      </c>
      <c r="F1256" s="1" t="n">
        <v>22</v>
      </c>
      <c r="G1256" s="1" t="str">
        <f aca="false">F1256&amp;"/"&amp;61</f>
        <v>22/61</v>
      </c>
      <c r="H1256" s="1" t="n">
        <v>1800</v>
      </c>
      <c r="I1256" s="1" t="n">
        <v>80</v>
      </c>
      <c r="J1256" s="1" t="n">
        <v>65</v>
      </c>
      <c r="K1256" s="1" t="s">
        <v>21</v>
      </c>
      <c r="L1256" s="1" t="s">
        <v>864</v>
      </c>
      <c r="M1256" s="1" t="n">
        <v>2004</v>
      </c>
      <c r="N1256" s="1" t="n">
        <v>49.6359930923524</v>
      </c>
      <c r="O1256" s="1" t="n">
        <v>-113.804061211145</v>
      </c>
      <c r="Q1256" s="1" t="s">
        <v>1375</v>
      </c>
      <c r="R1256" s="1" t="s">
        <v>24</v>
      </c>
    </row>
    <row r="1257" customFormat="false" ht="15" hidden="false" customHeight="false" outlineLevel="0" collapsed="false">
      <c r="A1257" s="1" t="s">
        <v>18</v>
      </c>
      <c r="B1257" s="1" t="s">
        <v>18</v>
      </c>
      <c r="C1257" s="1" t="s">
        <v>1373</v>
      </c>
      <c r="D1257" s="1" t="n">
        <v>136.2</v>
      </c>
      <c r="E1257" s="1" t="s">
        <v>1397</v>
      </c>
      <c r="F1257" s="1" t="n">
        <v>23</v>
      </c>
      <c r="G1257" s="1" t="str">
        <f aca="false">F1257&amp;"/"&amp;61</f>
        <v>23/61</v>
      </c>
      <c r="H1257" s="1" t="n">
        <v>1800</v>
      </c>
      <c r="I1257" s="1" t="n">
        <v>80</v>
      </c>
      <c r="J1257" s="1" t="n">
        <v>65</v>
      </c>
      <c r="K1257" s="1" t="s">
        <v>21</v>
      </c>
      <c r="L1257" s="1" t="s">
        <v>864</v>
      </c>
      <c r="M1257" s="1" t="n">
        <v>2004</v>
      </c>
      <c r="N1257" s="1" t="n">
        <v>49.6335021163654</v>
      </c>
      <c r="O1257" s="1" t="n">
        <v>-113.802378429751</v>
      </c>
      <c r="Q1257" s="1" t="s">
        <v>1375</v>
      </c>
      <c r="R1257" s="1" t="s">
        <v>24</v>
      </c>
    </row>
    <row r="1258" customFormat="false" ht="15" hidden="false" customHeight="false" outlineLevel="0" collapsed="false">
      <c r="A1258" s="1" t="s">
        <v>18</v>
      </c>
      <c r="B1258" s="1" t="s">
        <v>18</v>
      </c>
      <c r="C1258" s="1" t="s">
        <v>1373</v>
      </c>
      <c r="D1258" s="1" t="n">
        <v>136.2</v>
      </c>
      <c r="E1258" s="1" t="s">
        <v>1398</v>
      </c>
      <c r="F1258" s="1" t="n">
        <v>24</v>
      </c>
      <c r="G1258" s="1" t="str">
        <f aca="false">F1258&amp;"/"&amp;61</f>
        <v>24/61</v>
      </c>
      <c r="H1258" s="1" t="n">
        <v>1800</v>
      </c>
      <c r="I1258" s="1" t="n">
        <v>80</v>
      </c>
      <c r="J1258" s="1" t="n">
        <v>65</v>
      </c>
      <c r="K1258" s="1" t="s">
        <v>21</v>
      </c>
      <c r="L1258" s="1" t="s">
        <v>864</v>
      </c>
      <c r="M1258" s="1" t="n">
        <v>2004</v>
      </c>
      <c r="N1258" s="1" t="n">
        <v>49.6311651322426</v>
      </c>
      <c r="O1258" s="1" t="n">
        <v>-113.800726728441</v>
      </c>
      <c r="Q1258" s="1" t="s">
        <v>1375</v>
      </c>
      <c r="R1258" s="1" t="s">
        <v>24</v>
      </c>
    </row>
    <row r="1259" customFormat="false" ht="15" hidden="false" customHeight="false" outlineLevel="0" collapsed="false">
      <c r="A1259" s="1" t="s">
        <v>18</v>
      </c>
      <c r="B1259" s="1" t="s">
        <v>18</v>
      </c>
      <c r="C1259" s="1" t="s">
        <v>1373</v>
      </c>
      <c r="D1259" s="1" t="n">
        <v>136.2</v>
      </c>
      <c r="E1259" s="1" t="s">
        <v>1399</v>
      </c>
      <c r="F1259" s="1" t="n">
        <v>25</v>
      </c>
      <c r="G1259" s="1" t="str">
        <f aca="false">F1259&amp;"/"&amp;61</f>
        <v>25/61</v>
      </c>
      <c r="H1259" s="1" t="n">
        <v>1800</v>
      </c>
      <c r="I1259" s="1" t="n">
        <v>80</v>
      </c>
      <c r="J1259" s="1" t="n">
        <v>65</v>
      </c>
      <c r="K1259" s="1" t="s">
        <v>21</v>
      </c>
      <c r="L1259" s="1" t="s">
        <v>864</v>
      </c>
      <c r="M1259" s="1" t="n">
        <v>2004</v>
      </c>
      <c r="N1259" s="1" t="n">
        <v>49.6287334138346</v>
      </c>
      <c r="O1259" s="1" t="n">
        <v>-113.799117595842</v>
      </c>
      <c r="Q1259" s="1" t="s">
        <v>1375</v>
      </c>
      <c r="R1259" s="1" t="s">
        <v>24</v>
      </c>
    </row>
    <row r="1260" customFormat="false" ht="15" hidden="false" customHeight="false" outlineLevel="0" collapsed="false">
      <c r="A1260" s="1" t="s">
        <v>18</v>
      </c>
      <c r="B1260" s="1" t="s">
        <v>18</v>
      </c>
      <c r="C1260" s="1" t="s">
        <v>1373</v>
      </c>
      <c r="D1260" s="1" t="n">
        <v>136.2</v>
      </c>
      <c r="E1260" s="1" t="s">
        <v>1400</v>
      </c>
      <c r="F1260" s="1" t="n">
        <v>26</v>
      </c>
      <c r="G1260" s="1" t="str">
        <f aca="false">F1260&amp;"/"&amp;61</f>
        <v>26/61</v>
      </c>
      <c r="H1260" s="1" t="n">
        <v>1800</v>
      </c>
      <c r="I1260" s="1" t="n">
        <v>80</v>
      </c>
      <c r="J1260" s="1" t="n">
        <v>65</v>
      </c>
      <c r="K1260" s="1" t="s">
        <v>21</v>
      </c>
      <c r="L1260" s="1" t="s">
        <v>864</v>
      </c>
      <c r="M1260" s="1" t="n">
        <v>2004</v>
      </c>
      <c r="N1260" s="1" t="n">
        <v>49.6263095838854</v>
      </c>
      <c r="O1260" s="1" t="n">
        <v>-113.797326661473</v>
      </c>
      <c r="Q1260" s="1" t="s">
        <v>1375</v>
      </c>
      <c r="R1260" s="1" t="s">
        <v>24</v>
      </c>
    </row>
    <row r="1261" customFormat="false" ht="15" hidden="false" customHeight="false" outlineLevel="0" collapsed="false">
      <c r="A1261" s="1" t="s">
        <v>18</v>
      </c>
      <c r="B1261" s="1" t="s">
        <v>18</v>
      </c>
      <c r="C1261" s="1" t="s">
        <v>1373</v>
      </c>
      <c r="D1261" s="1" t="n">
        <v>136.2</v>
      </c>
      <c r="E1261" s="1" t="s">
        <v>1401</v>
      </c>
      <c r="F1261" s="1" t="n">
        <v>27</v>
      </c>
      <c r="G1261" s="1" t="str">
        <f aca="false">F1261&amp;"/"&amp;61</f>
        <v>27/61</v>
      </c>
      <c r="H1261" s="1" t="n">
        <v>1800</v>
      </c>
      <c r="I1261" s="1" t="n">
        <v>80</v>
      </c>
      <c r="J1261" s="1" t="n">
        <v>65</v>
      </c>
      <c r="K1261" s="1" t="s">
        <v>21</v>
      </c>
      <c r="L1261" s="1" t="s">
        <v>864</v>
      </c>
      <c r="M1261" s="1" t="n">
        <v>2004</v>
      </c>
      <c r="N1261" s="1" t="n">
        <v>49.6250865001071</v>
      </c>
      <c r="O1261" s="1" t="n">
        <v>-113.79243994104</v>
      </c>
      <c r="Q1261" s="1" t="s">
        <v>1375</v>
      </c>
      <c r="R1261" s="1" t="s">
        <v>24</v>
      </c>
    </row>
    <row r="1262" customFormat="false" ht="15" hidden="false" customHeight="false" outlineLevel="0" collapsed="false">
      <c r="A1262" s="1" t="s">
        <v>18</v>
      </c>
      <c r="B1262" s="1" t="s">
        <v>18</v>
      </c>
      <c r="C1262" s="1" t="s">
        <v>1373</v>
      </c>
      <c r="D1262" s="1" t="n">
        <v>136.2</v>
      </c>
      <c r="E1262" s="1" t="s">
        <v>1402</v>
      </c>
      <c r="F1262" s="1" t="n">
        <v>28</v>
      </c>
      <c r="G1262" s="1" t="str">
        <f aca="false">F1262&amp;"/"&amp;61</f>
        <v>28/61</v>
      </c>
      <c r="H1262" s="1" t="n">
        <v>1800</v>
      </c>
      <c r="I1262" s="1" t="n">
        <v>80</v>
      </c>
      <c r="J1262" s="1" t="n">
        <v>65</v>
      </c>
      <c r="K1262" s="1" t="s">
        <v>21</v>
      </c>
      <c r="L1262" s="1" t="s">
        <v>864</v>
      </c>
      <c r="M1262" s="1" t="n">
        <v>2004</v>
      </c>
      <c r="N1262" s="1" t="n">
        <v>49.622937662627</v>
      </c>
      <c r="O1262" s="1" t="n">
        <v>-113.790334645934</v>
      </c>
      <c r="Q1262" s="1" t="s">
        <v>1375</v>
      </c>
      <c r="R1262" s="1" t="s">
        <v>24</v>
      </c>
    </row>
    <row r="1263" customFormat="false" ht="15" hidden="false" customHeight="false" outlineLevel="0" collapsed="false">
      <c r="A1263" s="1" t="s">
        <v>18</v>
      </c>
      <c r="B1263" s="1" t="s">
        <v>18</v>
      </c>
      <c r="C1263" s="1" t="s">
        <v>1373</v>
      </c>
      <c r="D1263" s="1" t="n">
        <v>136.2</v>
      </c>
      <c r="E1263" s="1" t="s">
        <v>1403</v>
      </c>
      <c r="F1263" s="1" t="n">
        <v>29</v>
      </c>
      <c r="G1263" s="1" t="str">
        <f aca="false">F1263&amp;"/"&amp;61</f>
        <v>29/61</v>
      </c>
      <c r="H1263" s="1" t="n">
        <v>1800</v>
      </c>
      <c r="I1263" s="1" t="n">
        <v>80</v>
      </c>
      <c r="J1263" s="1" t="n">
        <v>65</v>
      </c>
      <c r="K1263" s="1" t="s">
        <v>21</v>
      </c>
      <c r="L1263" s="1" t="s">
        <v>864</v>
      </c>
      <c r="M1263" s="1" t="n">
        <v>2004</v>
      </c>
      <c r="N1263" s="1" t="n">
        <v>49.6208618875643</v>
      </c>
      <c r="O1263" s="1" t="n">
        <v>-113.788183756906</v>
      </c>
      <c r="Q1263" s="1" t="s">
        <v>1375</v>
      </c>
      <c r="R1263" s="1" t="s">
        <v>24</v>
      </c>
    </row>
    <row r="1264" customFormat="false" ht="15" hidden="false" customHeight="false" outlineLevel="0" collapsed="false">
      <c r="A1264" s="1" t="s">
        <v>18</v>
      </c>
      <c r="B1264" s="1" t="s">
        <v>18</v>
      </c>
      <c r="C1264" s="1" t="s">
        <v>1373</v>
      </c>
      <c r="D1264" s="1" t="n">
        <v>136.2</v>
      </c>
      <c r="E1264" s="1" t="s">
        <v>1404</v>
      </c>
      <c r="F1264" s="1" t="n">
        <v>30</v>
      </c>
      <c r="G1264" s="1" t="str">
        <f aca="false">F1264&amp;"/"&amp;61</f>
        <v>30/61</v>
      </c>
      <c r="H1264" s="1" t="n">
        <v>1800</v>
      </c>
      <c r="I1264" s="1" t="n">
        <v>80</v>
      </c>
      <c r="J1264" s="1" t="n">
        <v>65</v>
      </c>
      <c r="K1264" s="1" t="s">
        <v>21</v>
      </c>
      <c r="L1264" s="1" t="s">
        <v>864</v>
      </c>
      <c r="M1264" s="1" t="n">
        <v>2004</v>
      </c>
      <c r="N1264" s="1" t="n">
        <v>49.6186635713637</v>
      </c>
      <c r="O1264" s="1" t="n">
        <v>-113.785869725973</v>
      </c>
      <c r="Q1264" s="1" t="s">
        <v>1375</v>
      </c>
      <c r="R1264" s="1" t="s">
        <v>24</v>
      </c>
    </row>
    <row r="1265" customFormat="false" ht="15" hidden="false" customHeight="false" outlineLevel="0" collapsed="false">
      <c r="A1265" s="1" t="s">
        <v>18</v>
      </c>
      <c r="B1265" s="1" t="s">
        <v>18</v>
      </c>
      <c r="C1265" s="1" t="s">
        <v>1373</v>
      </c>
      <c r="D1265" s="1" t="n">
        <v>136.2</v>
      </c>
      <c r="E1265" s="1" t="s">
        <v>1405</v>
      </c>
      <c r="F1265" s="1" t="n">
        <v>31</v>
      </c>
      <c r="G1265" s="1" t="str">
        <f aca="false">F1265&amp;"/"&amp;61</f>
        <v>31/61</v>
      </c>
      <c r="H1265" s="1" t="n">
        <v>1800</v>
      </c>
      <c r="I1265" s="1" t="n">
        <v>80</v>
      </c>
      <c r="J1265" s="1" t="n">
        <v>65</v>
      </c>
      <c r="K1265" s="1" t="s">
        <v>21</v>
      </c>
      <c r="L1265" s="1" t="s">
        <v>864</v>
      </c>
      <c r="M1265" s="1" t="n">
        <v>2004</v>
      </c>
      <c r="N1265" s="1" t="n">
        <v>49.6165839715919</v>
      </c>
      <c r="O1265" s="1" t="n">
        <v>-113.783789103261</v>
      </c>
      <c r="Q1265" s="1" t="s">
        <v>1375</v>
      </c>
      <c r="R1265" s="1" t="s">
        <v>24</v>
      </c>
    </row>
    <row r="1266" customFormat="false" ht="15" hidden="false" customHeight="false" outlineLevel="0" collapsed="false">
      <c r="A1266" s="1" t="s">
        <v>18</v>
      </c>
      <c r="B1266" s="1" t="s">
        <v>18</v>
      </c>
      <c r="C1266" s="1" t="s">
        <v>1373</v>
      </c>
      <c r="D1266" s="1" t="n">
        <v>136.2</v>
      </c>
      <c r="E1266" s="1" t="s">
        <v>1406</v>
      </c>
      <c r="F1266" s="1" t="n">
        <v>32</v>
      </c>
      <c r="G1266" s="1" t="str">
        <f aca="false">F1266&amp;"/"&amp;61</f>
        <v>32/61</v>
      </c>
      <c r="H1266" s="1" t="n">
        <v>1800</v>
      </c>
      <c r="I1266" s="1" t="n">
        <v>80</v>
      </c>
      <c r="J1266" s="1" t="n">
        <v>65</v>
      </c>
      <c r="K1266" s="1" t="s">
        <v>21</v>
      </c>
      <c r="L1266" s="1" t="s">
        <v>864</v>
      </c>
      <c r="M1266" s="1" t="n">
        <v>2004</v>
      </c>
      <c r="N1266" s="1" t="n">
        <v>49.6145171095781</v>
      </c>
      <c r="O1266" s="1" t="n">
        <v>-113.781629444612</v>
      </c>
      <c r="Q1266" s="1" t="s">
        <v>1375</v>
      </c>
      <c r="R1266" s="1" t="s">
        <v>24</v>
      </c>
    </row>
    <row r="1267" customFormat="false" ht="15" hidden="false" customHeight="false" outlineLevel="0" collapsed="false">
      <c r="A1267" s="1" t="s">
        <v>18</v>
      </c>
      <c r="B1267" s="1" t="s">
        <v>18</v>
      </c>
      <c r="C1267" s="1" t="s">
        <v>1373</v>
      </c>
      <c r="D1267" s="1" t="n">
        <v>136.2</v>
      </c>
      <c r="E1267" s="1" t="s">
        <v>1407</v>
      </c>
      <c r="F1267" s="1" t="n">
        <v>33</v>
      </c>
      <c r="G1267" s="1" t="str">
        <f aca="false">F1267&amp;"/"&amp;61</f>
        <v>33/61</v>
      </c>
      <c r="H1267" s="1" t="n">
        <v>1800</v>
      </c>
      <c r="I1267" s="1" t="n">
        <v>80</v>
      </c>
      <c r="J1267" s="1" t="n">
        <v>65</v>
      </c>
      <c r="K1267" s="1" t="s">
        <v>21</v>
      </c>
      <c r="L1267" s="1" t="s">
        <v>864</v>
      </c>
      <c r="M1267" s="1" t="n">
        <v>2004</v>
      </c>
      <c r="N1267" s="1" t="n">
        <v>49.6123424995644</v>
      </c>
      <c r="O1267" s="1" t="n">
        <v>-113.779320031948</v>
      </c>
      <c r="Q1267" s="1" t="s">
        <v>1375</v>
      </c>
      <c r="R1267" s="1" t="s">
        <v>24</v>
      </c>
    </row>
    <row r="1268" customFormat="false" ht="15" hidden="false" customHeight="false" outlineLevel="0" collapsed="false">
      <c r="A1268" s="1" t="s">
        <v>18</v>
      </c>
      <c r="B1268" s="1" t="s">
        <v>18</v>
      </c>
      <c r="C1268" s="1" t="s">
        <v>1373</v>
      </c>
      <c r="D1268" s="1" t="n">
        <v>136.2</v>
      </c>
      <c r="E1268" s="1" t="s">
        <v>1408</v>
      </c>
      <c r="F1268" s="1" t="n">
        <v>34</v>
      </c>
      <c r="G1268" s="1" t="str">
        <f aca="false">F1268&amp;"/"&amp;61</f>
        <v>34/61</v>
      </c>
      <c r="H1268" s="1" t="n">
        <v>1800</v>
      </c>
      <c r="I1268" s="1" t="n">
        <v>80</v>
      </c>
      <c r="J1268" s="1" t="n">
        <v>65</v>
      </c>
      <c r="K1268" s="1" t="s">
        <v>21</v>
      </c>
      <c r="L1268" s="1" t="s">
        <v>864</v>
      </c>
      <c r="M1268" s="1" t="n">
        <v>2004</v>
      </c>
      <c r="N1268" s="1" t="n">
        <v>49.6079918957403</v>
      </c>
      <c r="O1268" s="1" t="n">
        <v>-113.778419567455</v>
      </c>
      <c r="Q1268" s="1" t="s">
        <v>1375</v>
      </c>
      <c r="R1268" s="1" t="s">
        <v>24</v>
      </c>
    </row>
    <row r="1269" customFormat="false" ht="15" hidden="false" customHeight="false" outlineLevel="0" collapsed="false">
      <c r="A1269" s="1" t="s">
        <v>18</v>
      </c>
      <c r="B1269" s="1" t="s">
        <v>18</v>
      </c>
      <c r="C1269" s="1" t="s">
        <v>1373</v>
      </c>
      <c r="D1269" s="1" t="n">
        <v>136.2</v>
      </c>
      <c r="E1269" s="1" t="s">
        <v>1409</v>
      </c>
      <c r="F1269" s="1" t="n">
        <v>35</v>
      </c>
      <c r="G1269" s="1" t="str">
        <f aca="false">F1269&amp;"/"&amp;61</f>
        <v>35/61</v>
      </c>
      <c r="H1269" s="1" t="n">
        <v>1800</v>
      </c>
      <c r="I1269" s="1" t="n">
        <v>80</v>
      </c>
      <c r="J1269" s="1" t="n">
        <v>65</v>
      </c>
      <c r="K1269" s="1" t="s">
        <v>21</v>
      </c>
      <c r="L1269" s="1" t="s">
        <v>864</v>
      </c>
      <c r="M1269" s="1" t="n">
        <v>2004</v>
      </c>
      <c r="N1269" s="1" t="n">
        <v>49.6058177674366</v>
      </c>
      <c r="O1269" s="1" t="n">
        <v>-113.776161642864</v>
      </c>
      <c r="Q1269" s="1" t="s">
        <v>1375</v>
      </c>
      <c r="R1269" s="1" t="s">
        <v>24</v>
      </c>
    </row>
    <row r="1270" customFormat="false" ht="15" hidden="false" customHeight="false" outlineLevel="0" collapsed="false">
      <c r="A1270" s="1" t="s">
        <v>18</v>
      </c>
      <c r="B1270" s="1" t="s">
        <v>18</v>
      </c>
      <c r="C1270" s="1" t="s">
        <v>1373</v>
      </c>
      <c r="D1270" s="1" t="n">
        <v>136.2</v>
      </c>
      <c r="E1270" s="1" t="s">
        <v>1410</v>
      </c>
      <c r="F1270" s="1" t="n">
        <v>36</v>
      </c>
      <c r="G1270" s="1" t="str">
        <f aca="false">F1270&amp;"/"&amp;61</f>
        <v>36/61</v>
      </c>
      <c r="H1270" s="1" t="n">
        <v>1800</v>
      </c>
      <c r="I1270" s="1" t="n">
        <v>80</v>
      </c>
      <c r="J1270" s="1" t="n">
        <v>65</v>
      </c>
      <c r="K1270" s="1" t="s">
        <v>21</v>
      </c>
      <c r="L1270" s="1" t="s">
        <v>864</v>
      </c>
      <c r="M1270" s="1" t="n">
        <v>2004</v>
      </c>
      <c r="N1270" s="1" t="n">
        <v>49.6035848668568</v>
      </c>
      <c r="O1270" s="1" t="n">
        <v>-113.774008991567</v>
      </c>
      <c r="Q1270" s="1" t="s">
        <v>1375</v>
      </c>
      <c r="R1270" s="1" t="s">
        <v>24</v>
      </c>
    </row>
    <row r="1271" customFormat="false" ht="15" hidden="false" customHeight="false" outlineLevel="0" collapsed="false">
      <c r="A1271" s="1" t="s">
        <v>18</v>
      </c>
      <c r="B1271" s="1" t="s">
        <v>18</v>
      </c>
      <c r="C1271" s="1" t="s">
        <v>1373</v>
      </c>
      <c r="D1271" s="1" t="n">
        <v>136.2</v>
      </c>
      <c r="E1271" s="1" t="s">
        <v>1411</v>
      </c>
      <c r="F1271" s="1" t="n">
        <v>37</v>
      </c>
      <c r="G1271" s="1" t="str">
        <f aca="false">F1271&amp;"/"&amp;61</f>
        <v>37/61</v>
      </c>
      <c r="H1271" s="1" t="n">
        <v>1800</v>
      </c>
      <c r="I1271" s="1" t="n">
        <v>80</v>
      </c>
      <c r="J1271" s="1" t="n">
        <v>65</v>
      </c>
      <c r="K1271" s="1" t="s">
        <v>21</v>
      </c>
      <c r="L1271" s="1" t="s">
        <v>864</v>
      </c>
      <c r="M1271" s="1" t="n">
        <v>2004</v>
      </c>
      <c r="N1271" s="1" t="n">
        <v>49.6015116313599</v>
      </c>
      <c r="O1271" s="1" t="n">
        <v>-113.770572756976</v>
      </c>
      <c r="Q1271" s="1" t="s">
        <v>1375</v>
      </c>
      <c r="R1271" s="1" t="s">
        <v>24</v>
      </c>
    </row>
    <row r="1272" customFormat="false" ht="15" hidden="false" customHeight="false" outlineLevel="0" collapsed="false">
      <c r="A1272" s="1" t="s">
        <v>18</v>
      </c>
      <c r="B1272" s="1" t="s">
        <v>18</v>
      </c>
      <c r="C1272" s="1" t="s">
        <v>1373</v>
      </c>
      <c r="D1272" s="1" t="n">
        <v>136.2</v>
      </c>
      <c r="E1272" s="1" t="s">
        <v>1412</v>
      </c>
      <c r="F1272" s="1" t="n">
        <v>38</v>
      </c>
      <c r="G1272" s="1" t="str">
        <f aca="false">F1272&amp;"/"&amp;61</f>
        <v>38/61</v>
      </c>
      <c r="H1272" s="1" t="n">
        <v>1800</v>
      </c>
      <c r="I1272" s="1" t="n">
        <v>80</v>
      </c>
      <c r="J1272" s="1" t="n">
        <v>65</v>
      </c>
      <c r="K1272" s="1" t="s">
        <v>21</v>
      </c>
      <c r="L1272" s="1" t="s">
        <v>864</v>
      </c>
      <c r="M1272" s="1" t="n">
        <v>2004</v>
      </c>
      <c r="N1272" s="1" t="n">
        <v>49.5994575483007</v>
      </c>
      <c r="O1272" s="1" t="n">
        <v>-113.768284637723</v>
      </c>
      <c r="Q1272" s="1" t="s">
        <v>1375</v>
      </c>
      <c r="R1272" s="1" t="s">
        <v>24</v>
      </c>
    </row>
    <row r="1273" customFormat="false" ht="15" hidden="false" customHeight="false" outlineLevel="0" collapsed="false">
      <c r="A1273" s="1" t="s">
        <v>18</v>
      </c>
      <c r="B1273" s="1" t="s">
        <v>18</v>
      </c>
      <c r="C1273" s="1" t="s">
        <v>1373</v>
      </c>
      <c r="D1273" s="1" t="n">
        <v>136.2</v>
      </c>
      <c r="E1273" s="1" t="s">
        <v>1413</v>
      </c>
      <c r="F1273" s="1" t="n">
        <v>39</v>
      </c>
      <c r="G1273" s="1" t="str">
        <f aca="false">F1273&amp;"/"&amp;61</f>
        <v>39/61</v>
      </c>
      <c r="H1273" s="1" t="n">
        <v>1800</v>
      </c>
      <c r="I1273" s="1" t="n">
        <v>80</v>
      </c>
      <c r="J1273" s="1" t="n">
        <v>65</v>
      </c>
      <c r="K1273" s="1" t="s">
        <v>21</v>
      </c>
      <c r="L1273" s="1" t="s">
        <v>864</v>
      </c>
      <c r="M1273" s="1" t="n">
        <v>2004</v>
      </c>
      <c r="N1273" s="1" t="n">
        <v>49.5973560556338</v>
      </c>
      <c r="O1273" s="1" t="n">
        <v>-113.766025590012</v>
      </c>
      <c r="Q1273" s="1" t="s">
        <v>1375</v>
      </c>
      <c r="R1273" s="1" t="s">
        <v>24</v>
      </c>
    </row>
    <row r="1274" customFormat="false" ht="15" hidden="false" customHeight="false" outlineLevel="0" collapsed="false">
      <c r="A1274" s="1" t="s">
        <v>18</v>
      </c>
      <c r="B1274" s="1" t="s">
        <v>18</v>
      </c>
      <c r="C1274" s="1" t="s">
        <v>1373</v>
      </c>
      <c r="D1274" s="1" t="n">
        <v>136.2</v>
      </c>
      <c r="E1274" s="1" t="s">
        <v>1414</v>
      </c>
      <c r="F1274" s="1" t="n">
        <v>40</v>
      </c>
      <c r="G1274" s="1" t="str">
        <f aca="false">F1274&amp;"/"&amp;61</f>
        <v>40/61</v>
      </c>
      <c r="H1274" s="1" t="n">
        <v>3000</v>
      </c>
      <c r="I1274" s="1" t="n">
        <v>90</v>
      </c>
      <c r="J1274" s="1" t="n">
        <v>80</v>
      </c>
      <c r="K1274" s="1" t="s">
        <v>21</v>
      </c>
      <c r="L1274" s="1" t="s">
        <v>22</v>
      </c>
      <c r="M1274" s="1" t="n">
        <v>2010</v>
      </c>
      <c r="N1274" s="1" t="n">
        <v>49.6392613854151</v>
      </c>
      <c r="O1274" s="1" t="n">
        <v>-113.788210427229</v>
      </c>
      <c r="P1274" s="1" t="s">
        <v>1415</v>
      </c>
      <c r="Q1274" s="1" t="s">
        <v>1416</v>
      </c>
      <c r="R1274" s="1" t="s">
        <v>24</v>
      </c>
    </row>
    <row r="1275" customFormat="false" ht="15" hidden="false" customHeight="false" outlineLevel="0" collapsed="false">
      <c r="A1275" s="1" t="s">
        <v>18</v>
      </c>
      <c r="B1275" s="1" t="s">
        <v>18</v>
      </c>
      <c r="C1275" s="1" t="s">
        <v>1373</v>
      </c>
      <c r="D1275" s="1" t="n">
        <v>136.2</v>
      </c>
      <c r="E1275" s="1" t="s">
        <v>1417</v>
      </c>
      <c r="F1275" s="1" t="n">
        <v>41</v>
      </c>
      <c r="G1275" s="1" t="str">
        <f aca="false">F1275&amp;"/"&amp;61</f>
        <v>41/61</v>
      </c>
      <c r="H1275" s="1" t="n">
        <v>3000</v>
      </c>
      <c r="I1275" s="1" t="n">
        <v>90</v>
      </c>
      <c r="J1275" s="1" t="n">
        <v>80</v>
      </c>
      <c r="K1275" s="1" t="s">
        <v>21</v>
      </c>
      <c r="L1275" s="1" t="s">
        <v>22</v>
      </c>
      <c r="M1275" s="1" t="n">
        <v>2010</v>
      </c>
      <c r="N1275" s="1" t="n">
        <v>49.6370952327926</v>
      </c>
      <c r="O1275" s="1" t="n">
        <v>-113.785960359411</v>
      </c>
      <c r="P1275" s="1" t="s">
        <v>1415</v>
      </c>
      <c r="Q1275" s="1" t="s">
        <v>1416</v>
      </c>
      <c r="R1275" s="1" t="s">
        <v>24</v>
      </c>
    </row>
    <row r="1276" customFormat="false" ht="15" hidden="false" customHeight="false" outlineLevel="0" collapsed="false">
      <c r="A1276" s="1" t="s">
        <v>18</v>
      </c>
      <c r="B1276" s="1" t="s">
        <v>18</v>
      </c>
      <c r="C1276" s="1" t="s">
        <v>1373</v>
      </c>
      <c r="D1276" s="1" t="n">
        <v>136.2</v>
      </c>
      <c r="E1276" s="1" t="s">
        <v>1418</v>
      </c>
      <c r="F1276" s="1" t="n">
        <v>42</v>
      </c>
      <c r="G1276" s="1" t="str">
        <f aca="false">F1276&amp;"/"&amp;61</f>
        <v>42/61</v>
      </c>
      <c r="H1276" s="1" t="n">
        <v>3000</v>
      </c>
      <c r="I1276" s="1" t="n">
        <v>90</v>
      </c>
      <c r="J1276" s="1" t="n">
        <v>80</v>
      </c>
      <c r="K1276" s="1" t="s">
        <v>21</v>
      </c>
      <c r="L1276" s="1" t="s">
        <v>22</v>
      </c>
      <c r="M1276" s="1" t="n">
        <v>2010</v>
      </c>
      <c r="N1276" s="1" t="n">
        <v>49.6352005326131</v>
      </c>
      <c r="O1276" s="1" t="n">
        <v>-113.783903076919</v>
      </c>
      <c r="P1276" s="1" t="s">
        <v>1415</v>
      </c>
      <c r="Q1276" s="1" t="s">
        <v>1416</v>
      </c>
      <c r="R1276" s="1" t="s">
        <v>24</v>
      </c>
    </row>
    <row r="1277" customFormat="false" ht="15" hidden="false" customHeight="false" outlineLevel="0" collapsed="false">
      <c r="A1277" s="1" t="s">
        <v>18</v>
      </c>
      <c r="B1277" s="1" t="s">
        <v>18</v>
      </c>
      <c r="C1277" s="1" t="s">
        <v>1373</v>
      </c>
      <c r="D1277" s="1" t="n">
        <v>136.2</v>
      </c>
      <c r="E1277" s="1" t="s">
        <v>1419</v>
      </c>
      <c r="F1277" s="1" t="n">
        <v>43</v>
      </c>
      <c r="G1277" s="1" t="str">
        <f aca="false">F1277&amp;"/"&amp;61</f>
        <v>43/61</v>
      </c>
      <c r="H1277" s="1" t="n">
        <v>3000</v>
      </c>
      <c r="I1277" s="1" t="n">
        <v>90</v>
      </c>
      <c r="J1277" s="1" t="n">
        <v>80</v>
      </c>
      <c r="K1277" s="1" t="s">
        <v>21</v>
      </c>
      <c r="L1277" s="1" t="s">
        <v>22</v>
      </c>
      <c r="M1277" s="1" t="n">
        <v>2010</v>
      </c>
      <c r="N1277" s="1" t="n">
        <v>49.6328878863926</v>
      </c>
      <c r="O1277" s="1" t="n">
        <v>-113.781478578043</v>
      </c>
      <c r="P1277" s="1" t="s">
        <v>1415</v>
      </c>
      <c r="Q1277" s="1" t="s">
        <v>1416</v>
      </c>
      <c r="R1277" s="1" t="s">
        <v>24</v>
      </c>
    </row>
    <row r="1278" customFormat="false" ht="15" hidden="false" customHeight="false" outlineLevel="0" collapsed="false">
      <c r="A1278" s="1" t="s">
        <v>18</v>
      </c>
      <c r="B1278" s="1" t="s">
        <v>18</v>
      </c>
      <c r="C1278" s="1" t="s">
        <v>1373</v>
      </c>
      <c r="D1278" s="1" t="n">
        <v>136.2</v>
      </c>
      <c r="E1278" s="1" t="s">
        <v>1420</v>
      </c>
      <c r="F1278" s="1" t="n">
        <v>44</v>
      </c>
      <c r="G1278" s="1" t="str">
        <f aca="false">F1278&amp;"/"&amp;61</f>
        <v>44/61</v>
      </c>
      <c r="H1278" s="1" t="n">
        <v>3000</v>
      </c>
      <c r="I1278" s="1" t="n">
        <v>90</v>
      </c>
      <c r="J1278" s="1" t="n">
        <v>80</v>
      </c>
      <c r="K1278" s="1" t="s">
        <v>21</v>
      </c>
      <c r="L1278" s="1" t="s">
        <v>22</v>
      </c>
      <c r="M1278" s="1" t="n">
        <v>2010</v>
      </c>
      <c r="N1278" s="1" t="n">
        <v>49.6027169051032</v>
      </c>
      <c r="O1278" s="1" t="n">
        <v>-113.756681013054</v>
      </c>
      <c r="P1278" s="1" t="s">
        <v>1415</v>
      </c>
      <c r="Q1278" s="1" t="s">
        <v>1416</v>
      </c>
      <c r="R1278" s="1" t="s">
        <v>24</v>
      </c>
    </row>
    <row r="1279" customFormat="false" ht="15" hidden="false" customHeight="false" outlineLevel="0" collapsed="false">
      <c r="A1279" s="1" t="s">
        <v>18</v>
      </c>
      <c r="B1279" s="1" t="s">
        <v>18</v>
      </c>
      <c r="C1279" s="1" t="s">
        <v>1373</v>
      </c>
      <c r="D1279" s="1" t="n">
        <v>136.2</v>
      </c>
      <c r="E1279" s="1" t="s">
        <v>1421</v>
      </c>
      <c r="F1279" s="1" t="n">
        <v>45</v>
      </c>
      <c r="G1279" s="1" t="str">
        <f aca="false">F1279&amp;"/"&amp;61</f>
        <v>45/61</v>
      </c>
      <c r="H1279" s="1" t="n">
        <v>3000</v>
      </c>
      <c r="I1279" s="1" t="n">
        <v>90</v>
      </c>
      <c r="J1279" s="1" t="n">
        <v>80</v>
      </c>
      <c r="K1279" s="1" t="s">
        <v>21</v>
      </c>
      <c r="L1279" s="1" t="s">
        <v>22</v>
      </c>
      <c r="M1279" s="1" t="n">
        <v>2010</v>
      </c>
      <c r="N1279" s="1" t="n">
        <v>49.600566202879</v>
      </c>
      <c r="O1279" s="1" t="n">
        <v>-113.754097946288</v>
      </c>
      <c r="P1279" s="1" t="s">
        <v>1415</v>
      </c>
      <c r="Q1279" s="1" t="s">
        <v>1416</v>
      </c>
      <c r="R1279" s="1" t="s">
        <v>24</v>
      </c>
    </row>
    <row r="1280" customFormat="false" ht="15" hidden="false" customHeight="false" outlineLevel="0" collapsed="false">
      <c r="A1280" s="1" t="s">
        <v>18</v>
      </c>
      <c r="B1280" s="1" t="s">
        <v>18</v>
      </c>
      <c r="C1280" s="1" t="s">
        <v>1373</v>
      </c>
      <c r="D1280" s="1" t="n">
        <v>136.2</v>
      </c>
      <c r="E1280" s="1" t="s">
        <v>1422</v>
      </c>
      <c r="F1280" s="1" t="n">
        <v>46</v>
      </c>
      <c r="G1280" s="1" t="str">
        <f aca="false">F1280&amp;"/"&amp;61</f>
        <v>46/61</v>
      </c>
      <c r="H1280" s="1" t="n">
        <v>3000</v>
      </c>
      <c r="I1280" s="1" t="n">
        <v>90</v>
      </c>
      <c r="J1280" s="1" t="n">
        <v>80</v>
      </c>
      <c r="K1280" s="1" t="s">
        <v>21</v>
      </c>
      <c r="L1280" s="1" t="s">
        <v>22</v>
      </c>
      <c r="M1280" s="1" t="n">
        <v>2010</v>
      </c>
      <c r="N1280" s="1" t="n">
        <v>49.5987418744118</v>
      </c>
      <c r="O1280" s="1" t="n">
        <v>-113.752516139218</v>
      </c>
      <c r="P1280" s="1" t="s">
        <v>1415</v>
      </c>
      <c r="Q1280" s="1" t="s">
        <v>1416</v>
      </c>
      <c r="R1280" s="1" t="s">
        <v>24</v>
      </c>
    </row>
    <row r="1281" customFormat="false" ht="15" hidden="false" customHeight="false" outlineLevel="0" collapsed="false">
      <c r="A1281" s="1" t="s">
        <v>18</v>
      </c>
      <c r="B1281" s="1" t="s">
        <v>18</v>
      </c>
      <c r="C1281" s="1" t="s">
        <v>1373</v>
      </c>
      <c r="D1281" s="1" t="n">
        <v>136.2</v>
      </c>
      <c r="E1281" s="1" t="s">
        <v>1423</v>
      </c>
      <c r="F1281" s="1" t="n">
        <v>47</v>
      </c>
      <c r="G1281" s="1" t="str">
        <f aca="false">F1281&amp;"/"&amp;61</f>
        <v>47/61</v>
      </c>
      <c r="H1281" s="1" t="n">
        <v>3000</v>
      </c>
      <c r="I1281" s="1" t="n">
        <v>90</v>
      </c>
      <c r="J1281" s="1" t="n">
        <v>80</v>
      </c>
      <c r="K1281" s="1" t="s">
        <v>21</v>
      </c>
      <c r="L1281" s="1" t="s">
        <v>22</v>
      </c>
      <c r="M1281" s="1" t="n">
        <v>2010</v>
      </c>
      <c r="N1281" s="1" t="n">
        <v>49.5919423048694</v>
      </c>
      <c r="O1281" s="1" t="n">
        <v>-113.759196014632</v>
      </c>
      <c r="P1281" s="1" t="s">
        <v>1415</v>
      </c>
      <c r="Q1281" s="1" t="s">
        <v>1416</v>
      </c>
      <c r="R1281" s="1" t="s">
        <v>24</v>
      </c>
    </row>
    <row r="1282" customFormat="false" ht="15" hidden="false" customHeight="false" outlineLevel="0" collapsed="false">
      <c r="A1282" s="1" t="s">
        <v>18</v>
      </c>
      <c r="B1282" s="1" t="s">
        <v>18</v>
      </c>
      <c r="C1282" s="1" t="s">
        <v>1373</v>
      </c>
      <c r="D1282" s="1" t="n">
        <v>136.2</v>
      </c>
      <c r="E1282" s="1" t="s">
        <v>1424</v>
      </c>
      <c r="F1282" s="1" t="n">
        <v>48</v>
      </c>
      <c r="G1282" s="1" t="str">
        <f aca="false">F1282&amp;"/"&amp;61</f>
        <v>48/61</v>
      </c>
      <c r="H1282" s="1" t="n">
        <v>3000</v>
      </c>
      <c r="I1282" s="1" t="n">
        <v>90</v>
      </c>
      <c r="J1282" s="1" t="n">
        <v>80</v>
      </c>
      <c r="K1282" s="1" t="s">
        <v>21</v>
      </c>
      <c r="L1282" s="1" t="s">
        <v>22</v>
      </c>
      <c r="M1282" s="1" t="n">
        <v>2010</v>
      </c>
      <c r="N1282" s="1" t="n">
        <v>49.5901461516564</v>
      </c>
      <c r="O1282" s="1" t="n">
        <v>-113.756901080723</v>
      </c>
      <c r="P1282" s="1" t="s">
        <v>1415</v>
      </c>
      <c r="Q1282" s="1" t="s">
        <v>1416</v>
      </c>
      <c r="R1282" s="1" t="s">
        <v>24</v>
      </c>
    </row>
    <row r="1283" customFormat="false" ht="15" hidden="false" customHeight="false" outlineLevel="0" collapsed="false">
      <c r="A1283" s="1" t="s">
        <v>18</v>
      </c>
      <c r="B1283" s="1" t="s">
        <v>18</v>
      </c>
      <c r="C1283" s="1" t="s">
        <v>1373</v>
      </c>
      <c r="D1283" s="1" t="n">
        <v>136.2</v>
      </c>
      <c r="E1283" s="1" t="s">
        <v>1425</v>
      </c>
      <c r="F1283" s="1" t="n">
        <v>49</v>
      </c>
      <c r="G1283" s="1" t="str">
        <f aca="false">F1283&amp;"/"&amp;61</f>
        <v>49/61</v>
      </c>
      <c r="H1283" s="1" t="n">
        <v>3000</v>
      </c>
      <c r="I1283" s="1" t="n">
        <v>90</v>
      </c>
      <c r="J1283" s="1" t="n">
        <v>80</v>
      </c>
      <c r="K1283" s="1" t="s">
        <v>21</v>
      </c>
      <c r="L1283" s="1" t="s">
        <v>22</v>
      </c>
      <c r="M1283" s="1" t="n">
        <v>2010</v>
      </c>
      <c r="N1283" s="1" t="n">
        <v>49.5883056225918</v>
      </c>
      <c r="O1283" s="1" t="n">
        <v>-113.754106598393</v>
      </c>
      <c r="P1283" s="1" t="s">
        <v>1415</v>
      </c>
      <c r="Q1283" s="1" t="s">
        <v>1416</v>
      </c>
      <c r="R1283" s="1" t="s">
        <v>24</v>
      </c>
    </row>
    <row r="1284" customFormat="false" ht="15" hidden="false" customHeight="false" outlineLevel="0" collapsed="false">
      <c r="A1284" s="1" t="s">
        <v>18</v>
      </c>
      <c r="B1284" s="1" t="s">
        <v>18</v>
      </c>
      <c r="C1284" s="1" t="s">
        <v>1373</v>
      </c>
      <c r="D1284" s="1" t="n">
        <v>136.2</v>
      </c>
      <c r="E1284" s="1" t="s">
        <v>1426</v>
      </c>
      <c r="F1284" s="1" t="n">
        <v>50</v>
      </c>
      <c r="G1284" s="1" t="str">
        <f aca="false">F1284&amp;"/"&amp;61</f>
        <v>50/61</v>
      </c>
      <c r="H1284" s="1" t="n">
        <v>3000</v>
      </c>
      <c r="I1284" s="1" t="n">
        <v>90</v>
      </c>
      <c r="J1284" s="1" t="n">
        <v>80</v>
      </c>
      <c r="K1284" s="1" t="s">
        <v>21</v>
      </c>
      <c r="L1284" s="1" t="s">
        <v>22</v>
      </c>
      <c r="M1284" s="1" t="n">
        <v>2010</v>
      </c>
      <c r="N1284" s="1" t="n">
        <v>49.5861848563755</v>
      </c>
      <c r="O1284" s="1" t="n">
        <v>-113.751495052718</v>
      </c>
      <c r="P1284" s="1" t="s">
        <v>1415</v>
      </c>
      <c r="Q1284" s="1" t="s">
        <v>1416</v>
      </c>
      <c r="R1284" s="1" t="s">
        <v>24</v>
      </c>
    </row>
    <row r="1285" customFormat="false" ht="15" hidden="false" customHeight="false" outlineLevel="0" collapsed="false">
      <c r="A1285" s="1" t="s">
        <v>18</v>
      </c>
      <c r="B1285" s="1" t="s">
        <v>18</v>
      </c>
      <c r="C1285" s="1" t="s">
        <v>1373</v>
      </c>
      <c r="D1285" s="1" t="n">
        <v>136.2</v>
      </c>
      <c r="E1285" s="1" t="s">
        <v>1427</v>
      </c>
      <c r="F1285" s="1" t="n">
        <v>51</v>
      </c>
      <c r="G1285" s="1" t="str">
        <f aca="false">F1285&amp;"/"&amp;61</f>
        <v>51/61</v>
      </c>
      <c r="H1285" s="1" t="n">
        <v>3000</v>
      </c>
      <c r="I1285" s="1" t="n">
        <v>90</v>
      </c>
      <c r="J1285" s="1" t="n">
        <v>80</v>
      </c>
      <c r="K1285" s="1" t="s">
        <v>21</v>
      </c>
      <c r="L1285" s="1" t="s">
        <v>22</v>
      </c>
      <c r="M1285" s="1" t="n">
        <v>2010</v>
      </c>
      <c r="N1285" s="1" t="n">
        <v>49.5957531325656</v>
      </c>
      <c r="O1285" s="1" t="n">
        <v>-113.74772544446</v>
      </c>
      <c r="P1285" s="1" t="s">
        <v>1415</v>
      </c>
      <c r="Q1285" s="1" t="s">
        <v>1416</v>
      </c>
      <c r="R1285" s="1" t="s">
        <v>24</v>
      </c>
    </row>
    <row r="1286" customFormat="false" ht="15" hidden="false" customHeight="false" outlineLevel="0" collapsed="false">
      <c r="A1286" s="1" t="s">
        <v>18</v>
      </c>
      <c r="B1286" s="1" t="s">
        <v>18</v>
      </c>
      <c r="C1286" s="1" t="s">
        <v>1373</v>
      </c>
      <c r="D1286" s="1" t="n">
        <v>136.2</v>
      </c>
      <c r="E1286" s="1" t="s">
        <v>1428</v>
      </c>
      <c r="F1286" s="1" t="n">
        <v>52</v>
      </c>
      <c r="G1286" s="1" t="str">
        <f aca="false">F1286&amp;"/"&amp;61</f>
        <v>52/61</v>
      </c>
      <c r="H1286" s="1" t="n">
        <v>3000</v>
      </c>
      <c r="I1286" s="1" t="n">
        <v>90</v>
      </c>
      <c r="J1286" s="1" t="n">
        <v>80</v>
      </c>
      <c r="K1286" s="1" t="s">
        <v>21</v>
      </c>
      <c r="L1286" s="1" t="s">
        <v>22</v>
      </c>
      <c r="M1286" s="1" t="n">
        <v>2010</v>
      </c>
      <c r="N1286" s="1" t="n">
        <v>49.593845733233</v>
      </c>
      <c r="O1286" s="1" t="n">
        <v>-113.745540370109</v>
      </c>
      <c r="P1286" s="1" t="s">
        <v>1415</v>
      </c>
      <c r="Q1286" s="1" t="s">
        <v>1416</v>
      </c>
      <c r="R1286" s="1" t="s">
        <v>24</v>
      </c>
    </row>
    <row r="1287" customFormat="false" ht="15" hidden="false" customHeight="false" outlineLevel="0" collapsed="false">
      <c r="A1287" s="1" t="s">
        <v>18</v>
      </c>
      <c r="B1287" s="1" t="s">
        <v>18</v>
      </c>
      <c r="C1287" s="1" t="s">
        <v>1373</v>
      </c>
      <c r="D1287" s="1" t="n">
        <v>136.2</v>
      </c>
      <c r="E1287" s="1" t="s">
        <v>1429</v>
      </c>
      <c r="F1287" s="1" t="n">
        <v>53</v>
      </c>
      <c r="G1287" s="1" t="str">
        <f aca="false">F1287&amp;"/"&amp;61</f>
        <v>53/61</v>
      </c>
      <c r="H1287" s="1" t="n">
        <v>3000</v>
      </c>
      <c r="I1287" s="1" t="n">
        <v>90</v>
      </c>
      <c r="J1287" s="1" t="n">
        <v>80</v>
      </c>
      <c r="K1287" s="1" t="s">
        <v>21</v>
      </c>
      <c r="L1287" s="1" t="s">
        <v>22</v>
      </c>
      <c r="M1287" s="1" t="n">
        <v>2010</v>
      </c>
      <c r="N1287" s="1" t="n">
        <v>49.5916576523216</v>
      </c>
      <c r="O1287" s="1" t="n">
        <v>-113.743074865454</v>
      </c>
      <c r="P1287" s="1" t="s">
        <v>1415</v>
      </c>
      <c r="Q1287" s="1" t="s">
        <v>1416</v>
      </c>
      <c r="R1287" s="1" t="s">
        <v>24</v>
      </c>
    </row>
    <row r="1288" customFormat="false" ht="15" hidden="false" customHeight="false" outlineLevel="0" collapsed="false">
      <c r="A1288" s="1" t="s">
        <v>18</v>
      </c>
      <c r="B1288" s="1" t="s">
        <v>18</v>
      </c>
      <c r="C1288" s="1" t="s">
        <v>1373</v>
      </c>
      <c r="D1288" s="1" t="n">
        <v>136.2</v>
      </c>
      <c r="E1288" s="1" t="s">
        <v>1430</v>
      </c>
      <c r="F1288" s="1" t="n">
        <v>54</v>
      </c>
      <c r="G1288" s="1" t="str">
        <f aca="false">F1288&amp;"/"&amp;61</f>
        <v>54/61</v>
      </c>
      <c r="H1288" s="1" t="n">
        <v>3000</v>
      </c>
      <c r="I1288" s="1" t="n">
        <v>90</v>
      </c>
      <c r="J1288" s="1" t="n">
        <v>80</v>
      </c>
      <c r="K1288" s="1" t="s">
        <v>21</v>
      </c>
      <c r="L1288" s="1" t="s">
        <v>22</v>
      </c>
      <c r="M1288" s="1" t="n">
        <v>2010</v>
      </c>
      <c r="N1288" s="1" t="n">
        <v>49.5896117223687</v>
      </c>
      <c r="O1288" s="1" t="n">
        <v>-113.740840160933</v>
      </c>
      <c r="P1288" s="1" t="s">
        <v>1415</v>
      </c>
      <c r="Q1288" s="1" t="s">
        <v>1416</v>
      </c>
      <c r="R1288" s="1" t="s">
        <v>24</v>
      </c>
    </row>
    <row r="1289" customFormat="false" ht="15" hidden="false" customHeight="false" outlineLevel="0" collapsed="false">
      <c r="A1289" s="1" t="s">
        <v>18</v>
      </c>
      <c r="B1289" s="1" t="s">
        <v>18</v>
      </c>
      <c r="C1289" s="1" t="s">
        <v>1373</v>
      </c>
      <c r="D1289" s="1" t="n">
        <v>136.2</v>
      </c>
      <c r="E1289" s="1" t="s">
        <v>1431</v>
      </c>
      <c r="F1289" s="1" t="n">
        <v>55</v>
      </c>
      <c r="G1289" s="1" t="str">
        <f aca="false">F1289&amp;"/"&amp;61</f>
        <v>55/61</v>
      </c>
      <c r="H1289" s="1" t="n">
        <v>3000</v>
      </c>
      <c r="I1289" s="1" t="n">
        <v>90</v>
      </c>
      <c r="J1289" s="1" t="n">
        <v>80</v>
      </c>
      <c r="K1289" s="1" t="s">
        <v>21</v>
      </c>
      <c r="L1289" s="1" t="s">
        <v>22</v>
      </c>
      <c r="M1289" s="1" t="n">
        <v>2010</v>
      </c>
      <c r="N1289" s="1" t="n">
        <v>49.5877531424867</v>
      </c>
      <c r="O1289" s="1" t="n">
        <v>-113.738690780617</v>
      </c>
      <c r="P1289" s="1" t="s">
        <v>1415</v>
      </c>
      <c r="Q1289" s="1" t="s">
        <v>1416</v>
      </c>
      <c r="R1289" s="1" t="s">
        <v>24</v>
      </c>
    </row>
    <row r="1290" customFormat="false" ht="15" hidden="false" customHeight="false" outlineLevel="0" collapsed="false">
      <c r="A1290" s="1" t="s">
        <v>18</v>
      </c>
      <c r="B1290" s="1" t="s">
        <v>18</v>
      </c>
      <c r="C1290" s="1" t="s">
        <v>1373</v>
      </c>
      <c r="D1290" s="1" t="n">
        <v>136.2</v>
      </c>
      <c r="E1290" s="1" t="s">
        <v>1432</v>
      </c>
      <c r="F1290" s="1" t="n">
        <v>56</v>
      </c>
      <c r="G1290" s="1" t="str">
        <f aca="false">F1290&amp;"/"&amp;61</f>
        <v>56/61</v>
      </c>
      <c r="H1290" s="1" t="n">
        <v>3000</v>
      </c>
      <c r="I1290" s="1" t="n">
        <v>90</v>
      </c>
      <c r="J1290" s="1" t="n">
        <v>80</v>
      </c>
      <c r="K1290" s="1" t="s">
        <v>21</v>
      </c>
      <c r="L1290" s="1" t="s">
        <v>22</v>
      </c>
      <c r="M1290" s="1" t="n">
        <v>2010</v>
      </c>
      <c r="N1290" s="1" t="n">
        <v>49.5854717332999</v>
      </c>
      <c r="O1290" s="1" t="n">
        <v>-113.73625570423</v>
      </c>
      <c r="P1290" s="1" t="s">
        <v>1415</v>
      </c>
      <c r="Q1290" s="1" t="s">
        <v>1416</v>
      </c>
      <c r="R1290" s="1" t="s">
        <v>24</v>
      </c>
    </row>
    <row r="1291" customFormat="false" ht="15" hidden="false" customHeight="false" outlineLevel="0" collapsed="false">
      <c r="A1291" s="1" t="s">
        <v>18</v>
      </c>
      <c r="B1291" s="1" t="s">
        <v>18</v>
      </c>
      <c r="C1291" s="1" t="s">
        <v>1373</v>
      </c>
      <c r="D1291" s="1" t="n">
        <v>136.2</v>
      </c>
      <c r="E1291" s="1" t="s">
        <v>1433</v>
      </c>
      <c r="F1291" s="1" t="n">
        <v>57</v>
      </c>
      <c r="G1291" s="1" t="str">
        <f aca="false">F1291&amp;"/"&amp;61</f>
        <v>57/61</v>
      </c>
      <c r="H1291" s="1" t="n">
        <v>3000</v>
      </c>
      <c r="I1291" s="1" t="n">
        <v>90</v>
      </c>
      <c r="J1291" s="1" t="n">
        <v>80</v>
      </c>
      <c r="K1291" s="1" t="s">
        <v>21</v>
      </c>
      <c r="L1291" s="1" t="s">
        <v>22</v>
      </c>
      <c r="M1291" s="1" t="n">
        <v>2010</v>
      </c>
      <c r="N1291" s="1" t="n">
        <v>49.5832414761907</v>
      </c>
      <c r="O1291" s="1" t="n">
        <v>-113.733746128477</v>
      </c>
      <c r="P1291" s="1" t="s">
        <v>1415</v>
      </c>
      <c r="Q1291" s="1" t="s">
        <v>1416</v>
      </c>
      <c r="R1291" s="1" t="s">
        <v>24</v>
      </c>
    </row>
    <row r="1292" customFormat="false" ht="15" hidden="false" customHeight="false" outlineLevel="0" collapsed="false">
      <c r="A1292" s="1" t="s">
        <v>18</v>
      </c>
      <c r="B1292" s="1" t="s">
        <v>18</v>
      </c>
      <c r="C1292" s="1" t="s">
        <v>1373</v>
      </c>
      <c r="D1292" s="1" t="n">
        <v>136.2</v>
      </c>
      <c r="E1292" s="1" t="s">
        <v>1434</v>
      </c>
      <c r="F1292" s="1" t="n">
        <v>58</v>
      </c>
      <c r="G1292" s="1" t="str">
        <f aca="false">F1292&amp;"/"&amp;61</f>
        <v>58/61</v>
      </c>
      <c r="H1292" s="1" t="n">
        <v>3000</v>
      </c>
      <c r="I1292" s="1" t="n">
        <v>90</v>
      </c>
      <c r="J1292" s="1" t="n">
        <v>80</v>
      </c>
      <c r="K1292" s="1" t="s">
        <v>21</v>
      </c>
      <c r="L1292" s="1" t="s">
        <v>22</v>
      </c>
      <c r="M1292" s="1" t="n">
        <v>2010</v>
      </c>
      <c r="N1292" s="1" t="n">
        <v>49.6095892416149</v>
      </c>
      <c r="O1292" s="1" t="n">
        <v>-113.737308715907</v>
      </c>
      <c r="P1292" s="1" t="s">
        <v>1415</v>
      </c>
      <c r="Q1292" s="1" t="s">
        <v>1416</v>
      </c>
      <c r="R1292" s="1" t="s">
        <v>24</v>
      </c>
    </row>
    <row r="1293" customFormat="false" ht="15" hidden="false" customHeight="false" outlineLevel="0" collapsed="false">
      <c r="A1293" s="1" t="s">
        <v>18</v>
      </c>
      <c r="B1293" s="1" t="s">
        <v>18</v>
      </c>
      <c r="C1293" s="1" t="s">
        <v>1373</v>
      </c>
      <c r="D1293" s="1" t="n">
        <v>136.2</v>
      </c>
      <c r="E1293" s="1" t="s">
        <v>1435</v>
      </c>
      <c r="F1293" s="1" t="n">
        <v>59</v>
      </c>
      <c r="G1293" s="1" t="str">
        <f aca="false">F1293&amp;"/"&amp;61</f>
        <v>59/61</v>
      </c>
      <c r="H1293" s="1" t="n">
        <v>3000</v>
      </c>
      <c r="I1293" s="1" t="n">
        <v>90</v>
      </c>
      <c r="J1293" s="1" t="n">
        <v>80</v>
      </c>
      <c r="K1293" s="1" t="s">
        <v>21</v>
      </c>
      <c r="L1293" s="1" t="s">
        <v>22</v>
      </c>
      <c r="M1293" s="1" t="n">
        <v>2010</v>
      </c>
      <c r="N1293" s="1" t="n">
        <v>49.6071381283937</v>
      </c>
      <c r="O1293" s="1" t="n">
        <v>-113.736353804295</v>
      </c>
      <c r="P1293" s="1" t="s">
        <v>1415</v>
      </c>
      <c r="Q1293" s="1" t="s">
        <v>1416</v>
      </c>
      <c r="R1293" s="1" t="s">
        <v>24</v>
      </c>
    </row>
    <row r="1294" customFormat="false" ht="15" hidden="false" customHeight="false" outlineLevel="0" collapsed="false">
      <c r="A1294" s="1" t="s">
        <v>18</v>
      </c>
      <c r="B1294" s="1" t="s">
        <v>18</v>
      </c>
      <c r="C1294" s="1" t="s">
        <v>1373</v>
      </c>
      <c r="D1294" s="1" t="n">
        <v>136.2</v>
      </c>
      <c r="E1294" s="1" t="s">
        <v>1436</v>
      </c>
      <c r="F1294" s="1" t="n">
        <v>60</v>
      </c>
      <c r="G1294" s="1" t="str">
        <f aca="false">F1294&amp;"/"&amp;61</f>
        <v>60/61</v>
      </c>
      <c r="H1294" s="1" t="n">
        <v>3000</v>
      </c>
      <c r="I1294" s="1" t="n">
        <v>90</v>
      </c>
      <c r="J1294" s="1" t="n">
        <v>80</v>
      </c>
      <c r="K1294" s="1" t="s">
        <v>21</v>
      </c>
      <c r="L1294" s="1" t="s">
        <v>22</v>
      </c>
      <c r="M1294" s="1" t="n">
        <v>2010</v>
      </c>
      <c r="N1294" s="1" t="n">
        <v>49.6047119121638</v>
      </c>
      <c r="O1294" s="1" t="n">
        <v>-113.735242737057</v>
      </c>
      <c r="P1294" s="1" t="s">
        <v>1415</v>
      </c>
      <c r="Q1294" s="1" t="s">
        <v>1416</v>
      </c>
      <c r="R1294" s="1" t="s">
        <v>24</v>
      </c>
    </row>
    <row r="1295" customFormat="false" ht="15" hidden="false" customHeight="false" outlineLevel="0" collapsed="false">
      <c r="A1295" s="1" t="s">
        <v>18</v>
      </c>
      <c r="B1295" s="1" t="s">
        <v>18</v>
      </c>
      <c r="C1295" s="1" t="s">
        <v>1373</v>
      </c>
      <c r="D1295" s="1" t="n">
        <v>136.2</v>
      </c>
      <c r="E1295" s="1" t="s">
        <v>1437</v>
      </c>
      <c r="F1295" s="1" t="n">
        <v>61</v>
      </c>
      <c r="G1295" s="1" t="str">
        <f aca="false">F1295&amp;"/"&amp;61</f>
        <v>61/61</v>
      </c>
      <c r="H1295" s="1" t="n">
        <v>3000</v>
      </c>
      <c r="I1295" s="1" t="n">
        <v>90</v>
      </c>
      <c r="J1295" s="1" t="n">
        <v>80</v>
      </c>
      <c r="K1295" s="1" t="s">
        <v>21</v>
      </c>
      <c r="L1295" s="1" t="s">
        <v>22</v>
      </c>
      <c r="M1295" s="1" t="n">
        <v>2010</v>
      </c>
      <c r="N1295" s="1" t="n">
        <v>49.6022055191756</v>
      </c>
      <c r="O1295" s="1" t="n">
        <v>-113.734316879225</v>
      </c>
      <c r="P1295" s="1" t="s">
        <v>1415</v>
      </c>
      <c r="Q1295" s="1" t="s">
        <v>1416</v>
      </c>
      <c r="R1295" s="1" t="s">
        <v>24</v>
      </c>
    </row>
    <row r="1296" customFormat="false" ht="15" hidden="false" customHeight="false" outlineLevel="0" collapsed="false">
      <c r="A1296" s="1" t="s">
        <v>18</v>
      </c>
      <c r="B1296" s="1" t="s">
        <v>18</v>
      </c>
      <c r="C1296" s="1" t="s">
        <v>1438</v>
      </c>
      <c r="D1296" s="1" t="n">
        <v>81.4</v>
      </c>
      <c r="E1296" s="1" t="s">
        <v>1439</v>
      </c>
      <c r="F1296" s="1" t="n">
        <v>1</v>
      </c>
      <c r="G1296" s="1" t="str">
        <f aca="false">F1296&amp;"/"&amp;37</f>
        <v>1/37</v>
      </c>
      <c r="H1296" s="1" t="n">
        <v>2200</v>
      </c>
      <c r="I1296" s="1" t="n">
        <v>71</v>
      </c>
      <c r="J1296" s="1" t="n">
        <v>85</v>
      </c>
      <c r="K1296" s="1" t="s">
        <v>357</v>
      </c>
      <c r="L1296" s="1" t="s">
        <v>358</v>
      </c>
      <c r="M1296" s="1" t="n">
        <v>2007</v>
      </c>
      <c r="N1296" s="1" t="n">
        <v>49.7409748771201</v>
      </c>
      <c r="O1296" s="1" t="n">
        <v>-111.967603202654</v>
      </c>
      <c r="P1296" s="1" t="s">
        <v>1440</v>
      </c>
      <c r="Q1296" s="1" t="s">
        <v>1441</v>
      </c>
      <c r="R1296" s="1" t="s">
        <v>24</v>
      </c>
    </row>
    <row r="1297" customFormat="false" ht="15" hidden="false" customHeight="false" outlineLevel="0" collapsed="false">
      <c r="A1297" s="1" t="s">
        <v>18</v>
      </c>
      <c r="B1297" s="1" t="s">
        <v>18</v>
      </c>
      <c r="C1297" s="1" t="s">
        <v>1438</v>
      </c>
      <c r="D1297" s="1" t="n">
        <v>81.4</v>
      </c>
      <c r="E1297" s="1" t="s">
        <v>1442</v>
      </c>
      <c r="F1297" s="1" t="n">
        <v>2</v>
      </c>
      <c r="G1297" s="1" t="str">
        <f aca="false">F1297&amp;"/"&amp;37</f>
        <v>2/37</v>
      </c>
      <c r="H1297" s="1" t="n">
        <v>2200</v>
      </c>
      <c r="I1297" s="1" t="n">
        <v>71</v>
      </c>
      <c r="J1297" s="1" t="n">
        <v>85</v>
      </c>
      <c r="K1297" s="1" t="s">
        <v>357</v>
      </c>
      <c r="L1297" s="1" t="s">
        <v>358</v>
      </c>
      <c r="M1297" s="1" t="n">
        <v>2007</v>
      </c>
      <c r="N1297" s="1" t="n">
        <v>49.7397792451587</v>
      </c>
      <c r="O1297" s="1" t="n">
        <v>-111.962253465044</v>
      </c>
      <c r="P1297" s="1" t="s">
        <v>1440</v>
      </c>
      <c r="Q1297" s="1" t="s">
        <v>1441</v>
      </c>
      <c r="R1297" s="1" t="s">
        <v>24</v>
      </c>
    </row>
    <row r="1298" customFormat="false" ht="15" hidden="false" customHeight="false" outlineLevel="0" collapsed="false">
      <c r="A1298" s="1" t="s">
        <v>18</v>
      </c>
      <c r="B1298" s="1" t="s">
        <v>18</v>
      </c>
      <c r="C1298" s="1" t="s">
        <v>1438</v>
      </c>
      <c r="D1298" s="1" t="n">
        <v>81.4</v>
      </c>
      <c r="E1298" s="1" t="s">
        <v>1443</v>
      </c>
      <c r="F1298" s="1" t="n">
        <v>3</v>
      </c>
      <c r="G1298" s="1" t="str">
        <f aca="false">F1298&amp;"/"&amp;37</f>
        <v>3/37</v>
      </c>
      <c r="H1298" s="1" t="n">
        <v>2200</v>
      </c>
      <c r="I1298" s="1" t="n">
        <v>71</v>
      </c>
      <c r="J1298" s="1" t="n">
        <v>85</v>
      </c>
      <c r="K1298" s="1" t="s">
        <v>357</v>
      </c>
      <c r="L1298" s="1" t="s">
        <v>358</v>
      </c>
      <c r="M1298" s="1" t="n">
        <v>2007</v>
      </c>
      <c r="N1298" s="1" t="n">
        <v>49.738701892997</v>
      </c>
      <c r="O1298" s="1" t="n">
        <v>-111.957079962339</v>
      </c>
      <c r="P1298" s="1" t="s">
        <v>1440</v>
      </c>
      <c r="Q1298" s="1" t="s">
        <v>1441</v>
      </c>
      <c r="R1298" s="1" t="s">
        <v>24</v>
      </c>
    </row>
    <row r="1299" customFormat="false" ht="15" hidden="false" customHeight="false" outlineLevel="0" collapsed="false">
      <c r="A1299" s="1" t="s">
        <v>18</v>
      </c>
      <c r="B1299" s="1" t="s">
        <v>18</v>
      </c>
      <c r="C1299" s="1" t="s">
        <v>1438</v>
      </c>
      <c r="D1299" s="1" t="n">
        <v>81.4</v>
      </c>
      <c r="E1299" s="1" t="s">
        <v>1444</v>
      </c>
      <c r="F1299" s="1" t="n">
        <v>4</v>
      </c>
      <c r="G1299" s="1" t="str">
        <f aca="false">F1299&amp;"/"&amp;37</f>
        <v>4/37</v>
      </c>
      <c r="H1299" s="1" t="n">
        <v>2200</v>
      </c>
      <c r="I1299" s="1" t="n">
        <v>71</v>
      </c>
      <c r="J1299" s="1" t="n">
        <v>85</v>
      </c>
      <c r="K1299" s="1" t="s">
        <v>357</v>
      </c>
      <c r="L1299" s="1" t="s">
        <v>358</v>
      </c>
      <c r="M1299" s="1" t="n">
        <v>2007</v>
      </c>
      <c r="N1299" s="1" t="n">
        <v>49.741148834816</v>
      </c>
      <c r="O1299" s="1" t="n">
        <v>-111.948136505574</v>
      </c>
      <c r="P1299" s="1" t="s">
        <v>1440</v>
      </c>
      <c r="Q1299" s="1" t="s">
        <v>1441</v>
      </c>
      <c r="R1299" s="1" t="s">
        <v>24</v>
      </c>
    </row>
    <row r="1300" customFormat="false" ht="15" hidden="false" customHeight="false" outlineLevel="0" collapsed="false">
      <c r="A1300" s="1" t="s">
        <v>18</v>
      </c>
      <c r="B1300" s="1" t="s">
        <v>18</v>
      </c>
      <c r="C1300" s="1" t="s">
        <v>1438</v>
      </c>
      <c r="D1300" s="1" t="n">
        <v>81.4</v>
      </c>
      <c r="E1300" s="1" t="s">
        <v>1445</v>
      </c>
      <c r="F1300" s="1" t="n">
        <v>5</v>
      </c>
      <c r="G1300" s="1" t="str">
        <f aca="false">F1300&amp;"/"&amp;37</f>
        <v>5/37</v>
      </c>
      <c r="H1300" s="1" t="n">
        <v>2200</v>
      </c>
      <c r="I1300" s="1" t="n">
        <v>71</v>
      </c>
      <c r="J1300" s="1" t="n">
        <v>85</v>
      </c>
      <c r="K1300" s="1" t="s">
        <v>357</v>
      </c>
      <c r="L1300" s="1" t="s">
        <v>358</v>
      </c>
      <c r="M1300" s="1" t="n">
        <v>2007</v>
      </c>
      <c r="N1300" s="1" t="n">
        <v>49.7393417377836</v>
      </c>
      <c r="O1300" s="1" t="n">
        <v>-111.943944316107</v>
      </c>
      <c r="P1300" s="1" t="s">
        <v>1440</v>
      </c>
      <c r="Q1300" s="1" t="s">
        <v>1441</v>
      </c>
      <c r="R1300" s="1" t="s">
        <v>24</v>
      </c>
    </row>
    <row r="1301" customFormat="false" ht="15" hidden="false" customHeight="false" outlineLevel="0" collapsed="false">
      <c r="A1301" s="1" t="s">
        <v>18</v>
      </c>
      <c r="B1301" s="1" t="s">
        <v>18</v>
      </c>
      <c r="C1301" s="1" t="s">
        <v>1438</v>
      </c>
      <c r="D1301" s="1" t="n">
        <v>81.4</v>
      </c>
      <c r="E1301" s="1" t="s">
        <v>1446</v>
      </c>
      <c r="F1301" s="1" t="n">
        <v>6</v>
      </c>
      <c r="G1301" s="1" t="str">
        <f aca="false">F1301&amp;"/"&amp;37</f>
        <v>6/37</v>
      </c>
      <c r="H1301" s="1" t="n">
        <v>2200</v>
      </c>
      <c r="I1301" s="1" t="n">
        <v>71</v>
      </c>
      <c r="J1301" s="1" t="n">
        <v>85</v>
      </c>
      <c r="K1301" s="1" t="s">
        <v>357</v>
      </c>
      <c r="L1301" s="1" t="s">
        <v>358</v>
      </c>
      <c r="M1301" s="1" t="n">
        <v>2007</v>
      </c>
      <c r="N1301" s="1" t="n">
        <v>49.7382159360966</v>
      </c>
      <c r="O1301" s="1" t="n">
        <v>-111.939928841771</v>
      </c>
      <c r="P1301" s="1" t="s">
        <v>1440</v>
      </c>
      <c r="Q1301" s="1" t="s">
        <v>1441</v>
      </c>
      <c r="R1301" s="1" t="s">
        <v>24</v>
      </c>
    </row>
    <row r="1302" customFormat="false" ht="15" hidden="false" customHeight="false" outlineLevel="0" collapsed="false">
      <c r="A1302" s="1" t="s">
        <v>18</v>
      </c>
      <c r="B1302" s="1" t="s">
        <v>18</v>
      </c>
      <c r="C1302" s="1" t="s">
        <v>1438</v>
      </c>
      <c r="D1302" s="1" t="n">
        <v>81.4</v>
      </c>
      <c r="E1302" s="1" t="s">
        <v>1447</v>
      </c>
      <c r="F1302" s="1" t="n">
        <v>7</v>
      </c>
      <c r="G1302" s="1" t="str">
        <f aca="false">F1302&amp;"/"&amp;37</f>
        <v>7/37</v>
      </c>
      <c r="H1302" s="1" t="n">
        <v>2200</v>
      </c>
      <c r="I1302" s="1" t="n">
        <v>71</v>
      </c>
      <c r="J1302" s="1" t="n">
        <v>85</v>
      </c>
      <c r="K1302" s="1" t="s">
        <v>357</v>
      </c>
      <c r="L1302" s="1" t="s">
        <v>358</v>
      </c>
      <c r="M1302" s="1" t="n">
        <v>2007</v>
      </c>
      <c r="N1302" s="1" t="n">
        <v>49.736789556177</v>
      </c>
      <c r="O1302" s="1" t="n">
        <v>-111.935798046781</v>
      </c>
      <c r="P1302" s="1" t="s">
        <v>1440</v>
      </c>
      <c r="Q1302" s="1" t="s">
        <v>1441</v>
      </c>
      <c r="R1302" s="1" t="s">
        <v>24</v>
      </c>
    </row>
    <row r="1303" customFormat="false" ht="15" hidden="false" customHeight="false" outlineLevel="0" collapsed="false">
      <c r="A1303" s="1" t="s">
        <v>18</v>
      </c>
      <c r="B1303" s="1" t="s">
        <v>18</v>
      </c>
      <c r="C1303" s="1" t="s">
        <v>1438</v>
      </c>
      <c r="D1303" s="1" t="n">
        <v>81.4</v>
      </c>
      <c r="E1303" s="1" t="s">
        <v>1448</v>
      </c>
      <c r="F1303" s="1" t="n">
        <v>8</v>
      </c>
      <c r="G1303" s="1" t="str">
        <f aca="false">F1303&amp;"/"&amp;37</f>
        <v>8/37</v>
      </c>
      <c r="H1303" s="1" t="n">
        <v>2200</v>
      </c>
      <c r="I1303" s="1" t="n">
        <v>71</v>
      </c>
      <c r="J1303" s="1" t="n">
        <v>85</v>
      </c>
      <c r="K1303" s="1" t="s">
        <v>357</v>
      </c>
      <c r="L1303" s="1" t="s">
        <v>358</v>
      </c>
      <c r="M1303" s="1" t="n">
        <v>2007</v>
      </c>
      <c r="N1303" s="1" t="n">
        <v>49.7344470513511</v>
      </c>
      <c r="O1303" s="1" t="n">
        <v>-111.932479758918</v>
      </c>
      <c r="P1303" s="1" t="s">
        <v>1440</v>
      </c>
      <c r="Q1303" s="1" t="s">
        <v>1441</v>
      </c>
      <c r="R1303" s="1" t="s">
        <v>24</v>
      </c>
    </row>
    <row r="1304" customFormat="false" ht="15" hidden="false" customHeight="false" outlineLevel="0" collapsed="false">
      <c r="A1304" s="1" t="s">
        <v>18</v>
      </c>
      <c r="B1304" s="1" t="s">
        <v>18</v>
      </c>
      <c r="C1304" s="1" t="s">
        <v>1438</v>
      </c>
      <c r="D1304" s="1" t="n">
        <v>81.4</v>
      </c>
      <c r="E1304" s="1" t="s">
        <v>1449</v>
      </c>
      <c r="F1304" s="1" t="n">
        <v>9</v>
      </c>
      <c r="G1304" s="1" t="str">
        <f aca="false">F1304&amp;"/"&amp;37</f>
        <v>9/37</v>
      </c>
      <c r="H1304" s="1" t="n">
        <v>2200</v>
      </c>
      <c r="I1304" s="1" t="n">
        <v>71</v>
      </c>
      <c r="J1304" s="1" t="n">
        <v>85</v>
      </c>
      <c r="K1304" s="1" t="s">
        <v>357</v>
      </c>
      <c r="L1304" s="1" t="s">
        <v>358</v>
      </c>
      <c r="M1304" s="1" t="n">
        <v>2007</v>
      </c>
      <c r="N1304" s="1" t="n">
        <v>49.7168113697078</v>
      </c>
      <c r="O1304" s="1" t="n">
        <v>-111.967497234343</v>
      </c>
      <c r="P1304" s="1" t="s">
        <v>1440</v>
      </c>
      <c r="Q1304" s="1" t="s">
        <v>1441</v>
      </c>
      <c r="R1304" s="1" t="s">
        <v>24</v>
      </c>
    </row>
    <row r="1305" customFormat="false" ht="15" hidden="false" customHeight="false" outlineLevel="0" collapsed="false">
      <c r="A1305" s="1" t="s">
        <v>18</v>
      </c>
      <c r="B1305" s="1" t="s">
        <v>18</v>
      </c>
      <c r="C1305" s="1" t="s">
        <v>1438</v>
      </c>
      <c r="D1305" s="1" t="n">
        <v>81.4</v>
      </c>
      <c r="E1305" s="1" t="s">
        <v>1450</v>
      </c>
      <c r="F1305" s="1" t="n">
        <v>10</v>
      </c>
      <c r="G1305" s="1" t="str">
        <f aca="false">F1305&amp;"/"&amp;37</f>
        <v>10/37</v>
      </c>
      <c r="H1305" s="1" t="n">
        <v>2200</v>
      </c>
      <c r="I1305" s="1" t="n">
        <v>71</v>
      </c>
      <c r="J1305" s="1" t="n">
        <v>85</v>
      </c>
      <c r="K1305" s="1" t="s">
        <v>357</v>
      </c>
      <c r="L1305" s="1" t="s">
        <v>358</v>
      </c>
      <c r="M1305" s="1" t="n">
        <v>2007</v>
      </c>
      <c r="N1305" s="1" t="n">
        <v>49.7142328013445</v>
      </c>
      <c r="O1305" s="1" t="n">
        <v>-111.960456366039</v>
      </c>
      <c r="P1305" s="1" t="s">
        <v>1440</v>
      </c>
      <c r="Q1305" s="1" t="s">
        <v>1441</v>
      </c>
      <c r="R1305" s="1" t="s">
        <v>24</v>
      </c>
    </row>
    <row r="1306" customFormat="false" ht="15" hidden="false" customHeight="false" outlineLevel="0" collapsed="false">
      <c r="A1306" s="1" t="s">
        <v>18</v>
      </c>
      <c r="B1306" s="1" t="s">
        <v>18</v>
      </c>
      <c r="C1306" s="1" t="s">
        <v>1438</v>
      </c>
      <c r="D1306" s="1" t="n">
        <v>81.4</v>
      </c>
      <c r="E1306" s="1" t="s">
        <v>1451</v>
      </c>
      <c r="F1306" s="1" t="n">
        <v>11</v>
      </c>
      <c r="G1306" s="1" t="str">
        <f aca="false">F1306&amp;"/"&amp;37</f>
        <v>11/37</v>
      </c>
      <c r="H1306" s="1" t="n">
        <v>2200</v>
      </c>
      <c r="I1306" s="1" t="n">
        <v>71</v>
      </c>
      <c r="J1306" s="1" t="n">
        <v>85</v>
      </c>
      <c r="K1306" s="1" t="s">
        <v>357</v>
      </c>
      <c r="L1306" s="1" t="s">
        <v>358</v>
      </c>
      <c r="M1306" s="1" t="n">
        <v>2007</v>
      </c>
      <c r="N1306" s="1" t="n">
        <v>49.726423070246</v>
      </c>
      <c r="O1306" s="1" t="n">
        <v>-111.951712402867</v>
      </c>
      <c r="P1306" s="1" t="s">
        <v>1440</v>
      </c>
      <c r="Q1306" s="1" t="s">
        <v>1441</v>
      </c>
      <c r="R1306" s="1" t="s">
        <v>24</v>
      </c>
    </row>
    <row r="1307" customFormat="false" ht="15" hidden="false" customHeight="false" outlineLevel="0" collapsed="false">
      <c r="A1307" s="1" t="s">
        <v>18</v>
      </c>
      <c r="B1307" s="1" t="s">
        <v>18</v>
      </c>
      <c r="C1307" s="1" t="s">
        <v>1438</v>
      </c>
      <c r="D1307" s="1" t="n">
        <v>81.4</v>
      </c>
      <c r="E1307" s="1" t="s">
        <v>1452</v>
      </c>
      <c r="F1307" s="1" t="n">
        <v>12</v>
      </c>
      <c r="G1307" s="1" t="str">
        <f aca="false">F1307&amp;"/"&amp;37</f>
        <v>12/37</v>
      </c>
      <c r="H1307" s="1" t="n">
        <v>2200</v>
      </c>
      <c r="I1307" s="1" t="n">
        <v>71</v>
      </c>
      <c r="J1307" s="1" t="n">
        <v>85</v>
      </c>
      <c r="K1307" s="1" t="s">
        <v>357</v>
      </c>
      <c r="L1307" s="1" t="s">
        <v>358</v>
      </c>
      <c r="M1307" s="1" t="n">
        <v>2007</v>
      </c>
      <c r="N1307" s="1" t="n">
        <v>49.725636210513</v>
      </c>
      <c r="O1307" s="1" t="n">
        <v>-111.948139727856</v>
      </c>
      <c r="P1307" s="1" t="s">
        <v>1440</v>
      </c>
      <c r="Q1307" s="1" t="s">
        <v>1441</v>
      </c>
      <c r="R1307" s="1" t="s">
        <v>24</v>
      </c>
    </row>
    <row r="1308" customFormat="false" ht="15" hidden="false" customHeight="false" outlineLevel="0" collapsed="false">
      <c r="A1308" s="1" t="s">
        <v>18</v>
      </c>
      <c r="B1308" s="1" t="s">
        <v>18</v>
      </c>
      <c r="C1308" s="1" t="s">
        <v>1438</v>
      </c>
      <c r="D1308" s="1" t="n">
        <v>81.4</v>
      </c>
      <c r="E1308" s="1" t="s">
        <v>1453</v>
      </c>
      <c r="F1308" s="1" t="n">
        <v>13</v>
      </c>
      <c r="G1308" s="1" t="str">
        <f aca="false">F1308&amp;"/"&amp;37</f>
        <v>13/37</v>
      </c>
      <c r="H1308" s="1" t="n">
        <v>2200</v>
      </c>
      <c r="I1308" s="1" t="n">
        <v>71</v>
      </c>
      <c r="J1308" s="1" t="n">
        <v>85</v>
      </c>
      <c r="K1308" s="1" t="s">
        <v>357</v>
      </c>
      <c r="L1308" s="1" t="s">
        <v>358</v>
      </c>
      <c r="M1308" s="1" t="n">
        <v>2007</v>
      </c>
      <c r="N1308" s="1" t="n">
        <v>49.723700521765</v>
      </c>
      <c r="O1308" s="1" t="n">
        <v>-111.945091876136</v>
      </c>
      <c r="P1308" s="1" t="s">
        <v>1440</v>
      </c>
      <c r="Q1308" s="1" t="s">
        <v>1441</v>
      </c>
      <c r="R1308" s="1" t="s">
        <v>24</v>
      </c>
    </row>
    <row r="1309" customFormat="false" ht="15" hidden="false" customHeight="false" outlineLevel="0" collapsed="false">
      <c r="A1309" s="1" t="s">
        <v>18</v>
      </c>
      <c r="B1309" s="1" t="s">
        <v>18</v>
      </c>
      <c r="C1309" s="1" t="s">
        <v>1438</v>
      </c>
      <c r="D1309" s="1" t="n">
        <v>81.4</v>
      </c>
      <c r="E1309" s="1" t="s">
        <v>1454</v>
      </c>
      <c r="F1309" s="1" t="n">
        <v>14</v>
      </c>
      <c r="G1309" s="1" t="str">
        <f aca="false">F1309&amp;"/"&amp;37</f>
        <v>14/37</v>
      </c>
      <c r="H1309" s="1" t="n">
        <v>2200</v>
      </c>
      <c r="I1309" s="1" t="n">
        <v>71</v>
      </c>
      <c r="J1309" s="1" t="n">
        <v>85</v>
      </c>
      <c r="K1309" s="1" t="s">
        <v>357</v>
      </c>
      <c r="L1309" s="1" t="s">
        <v>358</v>
      </c>
      <c r="M1309" s="1" t="n">
        <v>2007</v>
      </c>
      <c r="N1309" s="1" t="n">
        <v>49.722187658537</v>
      </c>
      <c r="O1309" s="1" t="n">
        <v>-111.941433537646</v>
      </c>
      <c r="P1309" s="1" t="s">
        <v>1440</v>
      </c>
      <c r="Q1309" s="1" t="s">
        <v>1441</v>
      </c>
      <c r="R1309" s="1" t="s">
        <v>24</v>
      </c>
    </row>
    <row r="1310" customFormat="false" ht="15" hidden="false" customHeight="false" outlineLevel="0" collapsed="false">
      <c r="A1310" s="1" t="s">
        <v>18</v>
      </c>
      <c r="B1310" s="1" t="s">
        <v>18</v>
      </c>
      <c r="C1310" s="1" t="s">
        <v>1438</v>
      </c>
      <c r="D1310" s="1" t="n">
        <v>81.4</v>
      </c>
      <c r="E1310" s="1" t="s">
        <v>1455</v>
      </c>
      <c r="F1310" s="1" t="n">
        <v>15</v>
      </c>
      <c r="G1310" s="1" t="str">
        <f aca="false">F1310&amp;"/"&amp;37</f>
        <v>15/37</v>
      </c>
      <c r="H1310" s="1" t="n">
        <v>2200</v>
      </c>
      <c r="I1310" s="1" t="n">
        <v>71</v>
      </c>
      <c r="J1310" s="1" t="n">
        <v>85</v>
      </c>
      <c r="K1310" s="1" t="s">
        <v>357</v>
      </c>
      <c r="L1310" s="1" t="s">
        <v>358</v>
      </c>
      <c r="M1310" s="1" t="n">
        <v>2007</v>
      </c>
      <c r="N1310" s="1" t="n">
        <v>49.7208608873426</v>
      </c>
      <c r="O1310" s="1" t="n">
        <v>-111.938154551866</v>
      </c>
      <c r="P1310" s="1" t="s">
        <v>1440</v>
      </c>
      <c r="Q1310" s="1" t="s">
        <v>1441</v>
      </c>
      <c r="R1310" s="1" t="s">
        <v>24</v>
      </c>
    </row>
    <row r="1311" customFormat="false" ht="15" hidden="false" customHeight="false" outlineLevel="0" collapsed="false">
      <c r="A1311" s="1" t="s">
        <v>18</v>
      </c>
      <c r="B1311" s="1" t="s">
        <v>18</v>
      </c>
      <c r="C1311" s="1" t="s">
        <v>1438</v>
      </c>
      <c r="D1311" s="1" t="n">
        <v>81.4</v>
      </c>
      <c r="E1311" s="1" t="s">
        <v>1456</v>
      </c>
      <c r="F1311" s="1" t="n">
        <v>16</v>
      </c>
      <c r="G1311" s="1" t="str">
        <f aca="false">F1311&amp;"/"&amp;37</f>
        <v>16/37</v>
      </c>
      <c r="H1311" s="1" t="n">
        <v>2200</v>
      </c>
      <c r="I1311" s="1" t="n">
        <v>71</v>
      </c>
      <c r="J1311" s="1" t="n">
        <v>85</v>
      </c>
      <c r="K1311" s="1" t="s">
        <v>357</v>
      </c>
      <c r="L1311" s="1" t="s">
        <v>358</v>
      </c>
      <c r="M1311" s="1" t="n">
        <v>2007</v>
      </c>
      <c r="N1311" s="1" t="n">
        <v>49.7200327168383</v>
      </c>
      <c r="O1311" s="1" t="n">
        <v>-111.93404847419</v>
      </c>
      <c r="P1311" s="1" t="s">
        <v>1440</v>
      </c>
      <c r="Q1311" s="1" t="s">
        <v>1441</v>
      </c>
      <c r="R1311" s="1" t="s">
        <v>24</v>
      </c>
    </row>
    <row r="1312" customFormat="false" ht="15" hidden="false" customHeight="false" outlineLevel="0" collapsed="false">
      <c r="A1312" s="1" t="s">
        <v>18</v>
      </c>
      <c r="B1312" s="1" t="s">
        <v>18</v>
      </c>
      <c r="C1312" s="1" t="s">
        <v>1438</v>
      </c>
      <c r="D1312" s="1" t="n">
        <v>81.4</v>
      </c>
      <c r="E1312" s="1" t="s">
        <v>1457</v>
      </c>
      <c r="F1312" s="1" t="n">
        <v>17</v>
      </c>
      <c r="G1312" s="1" t="str">
        <f aca="false">F1312&amp;"/"&amp;37</f>
        <v>17/37</v>
      </c>
      <c r="H1312" s="1" t="n">
        <v>2200</v>
      </c>
      <c r="I1312" s="1" t="n">
        <v>71</v>
      </c>
      <c r="J1312" s="1" t="n">
        <v>85</v>
      </c>
      <c r="K1312" s="1" t="s">
        <v>357</v>
      </c>
      <c r="L1312" s="1" t="s">
        <v>358</v>
      </c>
      <c r="M1312" s="1" t="n">
        <v>2007</v>
      </c>
      <c r="N1312" s="1" t="n">
        <v>49.7191400634539</v>
      </c>
      <c r="O1312" s="1" t="n">
        <v>-111.930047703309</v>
      </c>
      <c r="P1312" s="1" t="s">
        <v>1440</v>
      </c>
      <c r="Q1312" s="1" t="s">
        <v>1441</v>
      </c>
      <c r="R1312" s="1" t="s">
        <v>24</v>
      </c>
    </row>
    <row r="1313" customFormat="false" ht="15" hidden="false" customHeight="false" outlineLevel="0" collapsed="false">
      <c r="A1313" s="1" t="s">
        <v>18</v>
      </c>
      <c r="B1313" s="1" t="s">
        <v>18</v>
      </c>
      <c r="C1313" s="1" t="s">
        <v>1438</v>
      </c>
      <c r="D1313" s="1" t="n">
        <v>81.4</v>
      </c>
      <c r="E1313" s="1" t="s">
        <v>1458</v>
      </c>
      <c r="F1313" s="1" t="n">
        <v>18</v>
      </c>
      <c r="G1313" s="1" t="str">
        <f aca="false">F1313&amp;"/"&amp;37</f>
        <v>18/37</v>
      </c>
      <c r="H1313" s="1" t="n">
        <v>2200</v>
      </c>
      <c r="I1313" s="1" t="n">
        <v>71</v>
      </c>
      <c r="J1313" s="1" t="n">
        <v>85</v>
      </c>
      <c r="K1313" s="1" t="s">
        <v>357</v>
      </c>
      <c r="L1313" s="1" t="s">
        <v>358</v>
      </c>
      <c r="M1313" s="1" t="n">
        <v>2007</v>
      </c>
      <c r="N1313" s="1" t="n">
        <v>49.7179019200793</v>
      </c>
      <c r="O1313" s="1" t="n">
        <v>-111.926362511706</v>
      </c>
      <c r="P1313" s="1" t="s">
        <v>1440</v>
      </c>
      <c r="Q1313" s="1" t="s">
        <v>1441</v>
      </c>
      <c r="R1313" s="1" t="s">
        <v>24</v>
      </c>
    </row>
    <row r="1314" customFormat="false" ht="15" hidden="false" customHeight="false" outlineLevel="0" collapsed="false">
      <c r="A1314" s="1" t="s">
        <v>18</v>
      </c>
      <c r="B1314" s="1" t="s">
        <v>18</v>
      </c>
      <c r="C1314" s="1" t="s">
        <v>1438</v>
      </c>
      <c r="D1314" s="1" t="n">
        <v>81.4</v>
      </c>
      <c r="E1314" s="1" t="s">
        <v>1459</v>
      </c>
      <c r="F1314" s="1" t="n">
        <v>19</v>
      </c>
      <c r="G1314" s="1" t="str">
        <f aca="false">F1314&amp;"/"&amp;37</f>
        <v>19/37</v>
      </c>
      <c r="H1314" s="1" t="n">
        <v>2200</v>
      </c>
      <c r="I1314" s="1" t="n">
        <v>71</v>
      </c>
      <c r="J1314" s="1" t="n">
        <v>85</v>
      </c>
      <c r="K1314" s="1" t="s">
        <v>357</v>
      </c>
      <c r="L1314" s="1" t="s">
        <v>358</v>
      </c>
      <c r="M1314" s="1" t="n">
        <v>2007</v>
      </c>
      <c r="N1314" s="1" t="n">
        <v>49.7176018548017</v>
      </c>
      <c r="O1314" s="1" t="n">
        <v>-111.920869802879</v>
      </c>
      <c r="P1314" s="1" t="s">
        <v>1440</v>
      </c>
      <c r="Q1314" s="1" t="s">
        <v>1441</v>
      </c>
      <c r="R1314" s="1" t="s">
        <v>24</v>
      </c>
    </row>
    <row r="1315" customFormat="false" ht="15" hidden="false" customHeight="false" outlineLevel="0" collapsed="false">
      <c r="A1315" s="1" t="s">
        <v>18</v>
      </c>
      <c r="B1315" s="1" t="s">
        <v>18</v>
      </c>
      <c r="C1315" s="1" t="s">
        <v>1438</v>
      </c>
      <c r="D1315" s="1" t="n">
        <v>81.4</v>
      </c>
      <c r="E1315" s="1" t="s">
        <v>1460</v>
      </c>
      <c r="F1315" s="1" t="n">
        <v>20</v>
      </c>
      <c r="G1315" s="1" t="str">
        <f aca="false">F1315&amp;"/"&amp;37</f>
        <v>20/37</v>
      </c>
      <c r="H1315" s="1" t="n">
        <v>2200</v>
      </c>
      <c r="I1315" s="1" t="n">
        <v>71</v>
      </c>
      <c r="J1315" s="1" t="n">
        <v>85</v>
      </c>
      <c r="K1315" s="1" t="s">
        <v>357</v>
      </c>
      <c r="L1315" s="1" t="s">
        <v>358</v>
      </c>
      <c r="M1315" s="1" t="n">
        <v>2007</v>
      </c>
      <c r="N1315" s="1" t="n">
        <v>49.7166718179806</v>
      </c>
      <c r="O1315" s="1" t="n">
        <v>-111.915858684153</v>
      </c>
      <c r="P1315" s="1" t="s">
        <v>1440</v>
      </c>
      <c r="Q1315" s="1" t="s">
        <v>1441</v>
      </c>
      <c r="R1315" s="1" t="s">
        <v>24</v>
      </c>
    </row>
    <row r="1316" customFormat="false" ht="15" hidden="false" customHeight="false" outlineLevel="0" collapsed="false">
      <c r="A1316" s="1" t="s">
        <v>18</v>
      </c>
      <c r="B1316" s="1" t="s">
        <v>18</v>
      </c>
      <c r="C1316" s="1" t="s">
        <v>1438</v>
      </c>
      <c r="D1316" s="1" t="n">
        <v>81.4</v>
      </c>
      <c r="E1316" s="1" t="s">
        <v>1461</v>
      </c>
      <c r="F1316" s="1" t="n">
        <v>21</v>
      </c>
      <c r="G1316" s="1" t="str">
        <f aca="false">F1316&amp;"/"&amp;37</f>
        <v>21/37</v>
      </c>
      <c r="H1316" s="1" t="n">
        <v>2200</v>
      </c>
      <c r="I1316" s="1" t="n">
        <v>71</v>
      </c>
      <c r="J1316" s="1" t="n">
        <v>85</v>
      </c>
      <c r="K1316" s="1" t="s">
        <v>357</v>
      </c>
      <c r="L1316" s="1" t="s">
        <v>358</v>
      </c>
      <c r="M1316" s="1" t="n">
        <v>2007</v>
      </c>
      <c r="N1316" s="1" t="n">
        <v>49.7156035251584</v>
      </c>
      <c r="O1316" s="1" t="n">
        <v>-111.911791872147</v>
      </c>
      <c r="P1316" s="1" t="s">
        <v>1440</v>
      </c>
      <c r="Q1316" s="1" t="s">
        <v>1441</v>
      </c>
      <c r="R1316" s="1" t="s">
        <v>24</v>
      </c>
    </row>
    <row r="1317" customFormat="false" ht="15" hidden="false" customHeight="false" outlineLevel="0" collapsed="false">
      <c r="A1317" s="1" t="s">
        <v>18</v>
      </c>
      <c r="B1317" s="1" t="s">
        <v>18</v>
      </c>
      <c r="C1317" s="1" t="s">
        <v>1438</v>
      </c>
      <c r="D1317" s="1" t="n">
        <v>81.4</v>
      </c>
      <c r="E1317" s="1" t="s">
        <v>1462</v>
      </c>
      <c r="F1317" s="1" t="n">
        <v>22</v>
      </c>
      <c r="G1317" s="1" t="str">
        <f aca="false">F1317&amp;"/"&amp;37</f>
        <v>22/37</v>
      </c>
      <c r="H1317" s="1" t="n">
        <v>2200</v>
      </c>
      <c r="I1317" s="1" t="n">
        <v>71</v>
      </c>
      <c r="J1317" s="1" t="n">
        <v>85</v>
      </c>
      <c r="K1317" s="1" t="s">
        <v>357</v>
      </c>
      <c r="L1317" s="1" t="s">
        <v>358</v>
      </c>
      <c r="M1317" s="1" t="n">
        <v>2007</v>
      </c>
      <c r="N1317" s="1" t="n">
        <v>49.7150503554193</v>
      </c>
      <c r="O1317" s="1" t="n">
        <v>-111.907990967217</v>
      </c>
      <c r="P1317" s="1" t="s">
        <v>1440</v>
      </c>
      <c r="Q1317" s="1" t="s">
        <v>1441</v>
      </c>
      <c r="R1317" s="1" t="s">
        <v>24</v>
      </c>
    </row>
    <row r="1318" customFormat="false" ht="15" hidden="false" customHeight="false" outlineLevel="0" collapsed="false">
      <c r="A1318" s="1" t="s">
        <v>18</v>
      </c>
      <c r="B1318" s="1" t="s">
        <v>18</v>
      </c>
      <c r="C1318" s="1" t="s">
        <v>1438</v>
      </c>
      <c r="D1318" s="1" t="n">
        <v>81.4</v>
      </c>
      <c r="E1318" s="1" t="s">
        <v>1463</v>
      </c>
      <c r="F1318" s="1" t="n">
        <v>23</v>
      </c>
      <c r="G1318" s="1" t="str">
        <f aca="false">F1318&amp;"/"&amp;37</f>
        <v>23/37</v>
      </c>
      <c r="H1318" s="1" t="n">
        <v>2200</v>
      </c>
      <c r="I1318" s="1" t="n">
        <v>71</v>
      </c>
      <c r="J1318" s="1" t="n">
        <v>85</v>
      </c>
      <c r="K1318" s="1" t="s">
        <v>357</v>
      </c>
      <c r="L1318" s="1" t="s">
        <v>358</v>
      </c>
      <c r="M1318" s="1" t="n">
        <v>2007</v>
      </c>
      <c r="N1318" s="1" t="n">
        <v>49.7141361089229</v>
      </c>
      <c r="O1318" s="1" t="n">
        <v>-111.90406099517</v>
      </c>
      <c r="P1318" s="1" t="s">
        <v>1440</v>
      </c>
      <c r="Q1318" s="1" t="s">
        <v>1441</v>
      </c>
      <c r="R1318" s="1" t="s">
        <v>24</v>
      </c>
    </row>
    <row r="1319" customFormat="false" ht="15" hidden="false" customHeight="false" outlineLevel="0" collapsed="false">
      <c r="A1319" s="1" t="s">
        <v>18</v>
      </c>
      <c r="B1319" s="1" t="s">
        <v>18</v>
      </c>
      <c r="C1319" s="1" t="s">
        <v>1438</v>
      </c>
      <c r="D1319" s="1" t="n">
        <v>81.4</v>
      </c>
      <c r="E1319" s="1" t="s">
        <v>1464</v>
      </c>
      <c r="F1319" s="1" t="n">
        <v>24</v>
      </c>
      <c r="G1319" s="1" t="str">
        <f aca="false">F1319&amp;"/"&amp;37</f>
        <v>24/37</v>
      </c>
      <c r="H1319" s="1" t="n">
        <v>2200</v>
      </c>
      <c r="I1319" s="1" t="n">
        <v>71</v>
      </c>
      <c r="J1319" s="1" t="n">
        <v>85</v>
      </c>
      <c r="K1319" s="1" t="s">
        <v>357</v>
      </c>
      <c r="L1319" s="1" t="s">
        <v>358</v>
      </c>
      <c r="M1319" s="1" t="n">
        <v>2007</v>
      </c>
      <c r="N1319" s="1" t="n">
        <v>49.70887624817</v>
      </c>
      <c r="O1319" s="1" t="n">
        <v>-111.914360329536</v>
      </c>
      <c r="P1319" s="1" t="s">
        <v>1440</v>
      </c>
      <c r="Q1319" s="1" t="s">
        <v>1441</v>
      </c>
      <c r="R1319" s="1" t="s">
        <v>24</v>
      </c>
    </row>
    <row r="1320" customFormat="false" ht="15" hidden="false" customHeight="false" outlineLevel="0" collapsed="false">
      <c r="A1320" s="1" t="s">
        <v>18</v>
      </c>
      <c r="B1320" s="1" t="s">
        <v>18</v>
      </c>
      <c r="C1320" s="1" t="s">
        <v>1438</v>
      </c>
      <c r="D1320" s="1" t="n">
        <v>81.4</v>
      </c>
      <c r="E1320" s="1" t="s">
        <v>1465</v>
      </c>
      <c r="F1320" s="1" t="n">
        <v>25</v>
      </c>
      <c r="G1320" s="1" t="str">
        <f aca="false">F1320&amp;"/"&amp;37</f>
        <v>25/37</v>
      </c>
      <c r="H1320" s="1" t="n">
        <v>2200</v>
      </c>
      <c r="I1320" s="1" t="n">
        <v>71</v>
      </c>
      <c r="J1320" s="1" t="n">
        <v>85</v>
      </c>
      <c r="K1320" s="1" t="s">
        <v>357</v>
      </c>
      <c r="L1320" s="1" t="s">
        <v>358</v>
      </c>
      <c r="M1320" s="1" t="n">
        <v>2007</v>
      </c>
      <c r="N1320" s="1" t="n">
        <v>49.7074017155147</v>
      </c>
      <c r="O1320" s="1" t="n">
        <v>-111.910430184614</v>
      </c>
      <c r="P1320" s="1" t="s">
        <v>1440</v>
      </c>
      <c r="Q1320" s="1" t="s">
        <v>1441</v>
      </c>
      <c r="R1320" s="1" t="s">
        <v>24</v>
      </c>
    </row>
    <row r="1321" customFormat="false" ht="15" hidden="false" customHeight="false" outlineLevel="0" collapsed="false">
      <c r="A1321" s="1" t="s">
        <v>18</v>
      </c>
      <c r="B1321" s="1" t="s">
        <v>18</v>
      </c>
      <c r="C1321" s="1" t="s">
        <v>1438</v>
      </c>
      <c r="D1321" s="1" t="n">
        <v>81.4</v>
      </c>
      <c r="E1321" s="1" t="s">
        <v>1466</v>
      </c>
      <c r="F1321" s="1" t="n">
        <v>26</v>
      </c>
      <c r="G1321" s="1" t="str">
        <f aca="false">F1321&amp;"/"&amp;37</f>
        <v>26/37</v>
      </c>
      <c r="H1321" s="1" t="n">
        <v>2200</v>
      </c>
      <c r="I1321" s="1" t="n">
        <v>71</v>
      </c>
      <c r="J1321" s="1" t="n">
        <v>85</v>
      </c>
      <c r="K1321" s="1" t="s">
        <v>357</v>
      </c>
      <c r="L1321" s="1" t="s">
        <v>358</v>
      </c>
      <c r="M1321" s="1" t="n">
        <v>2007</v>
      </c>
      <c r="N1321" s="1" t="n">
        <v>49.7062644020361</v>
      </c>
      <c r="O1321" s="1" t="n">
        <v>-111.907180130776</v>
      </c>
      <c r="P1321" s="1" t="s">
        <v>1440</v>
      </c>
      <c r="Q1321" s="1" t="s">
        <v>1441</v>
      </c>
      <c r="R1321" s="1" t="s">
        <v>24</v>
      </c>
    </row>
    <row r="1322" customFormat="false" ht="15" hidden="false" customHeight="false" outlineLevel="0" collapsed="false">
      <c r="A1322" s="1" t="s">
        <v>18</v>
      </c>
      <c r="B1322" s="1" t="s">
        <v>18</v>
      </c>
      <c r="C1322" s="1" t="s">
        <v>1438</v>
      </c>
      <c r="D1322" s="1" t="n">
        <v>81.4</v>
      </c>
      <c r="E1322" s="1" t="s">
        <v>1467</v>
      </c>
      <c r="F1322" s="1" t="n">
        <v>27</v>
      </c>
      <c r="G1322" s="1" t="str">
        <f aca="false">F1322&amp;"/"&amp;37</f>
        <v>27/37</v>
      </c>
      <c r="H1322" s="1" t="n">
        <v>2200</v>
      </c>
      <c r="I1322" s="1" t="n">
        <v>71</v>
      </c>
      <c r="J1322" s="1" t="n">
        <v>85</v>
      </c>
      <c r="K1322" s="1" t="s">
        <v>357</v>
      </c>
      <c r="L1322" s="1" t="s">
        <v>358</v>
      </c>
      <c r="M1322" s="1" t="n">
        <v>2007</v>
      </c>
      <c r="N1322" s="1" t="n">
        <v>49.6973633231612</v>
      </c>
      <c r="O1322" s="1" t="n">
        <v>-111.952617988122</v>
      </c>
      <c r="P1322" s="1" t="s">
        <v>1440</v>
      </c>
      <c r="Q1322" s="1" t="s">
        <v>1441</v>
      </c>
      <c r="R1322" s="1" t="s">
        <v>24</v>
      </c>
    </row>
    <row r="1323" customFormat="false" ht="15" hidden="false" customHeight="false" outlineLevel="0" collapsed="false">
      <c r="A1323" s="1" t="s">
        <v>18</v>
      </c>
      <c r="B1323" s="1" t="s">
        <v>18</v>
      </c>
      <c r="C1323" s="1" t="s">
        <v>1438</v>
      </c>
      <c r="D1323" s="1" t="n">
        <v>81.4</v>
      </c>
      <c r="E1323" s="1" t="s">
        <v>1468</v>
      </c>
      <c r="F1323" s="1" t="n">
        <v>28</v>
      </c>
      <c r="G1323" s="1" t="str">
        <f aca="false">F1323&amp;"/"&amp;37</f>
        <v>28/37</v>
      </c>
      <c r="H1323" s="1" t="n">
        <v>2200</v>
      </c>
      <c r="I1323" s="1" t="n">
        <v>71</v>
      </c>
      <c r="J1323" s="1" t="n">
        <v>85</v>
      </c>
      <c r="K1323" s="1" t="s">
        <v>357</v>
      </c>
      <c r="L1323" s="1" t="s">
        <v>358</v>
      </c>
      <c r="M1323" s="1" t="n">
        <v>2007</v>
      </c>
      <c r="N1323" s="1" t="n">
        <v>49.6955033801226</v>
      </c>
      <c r="O1323" s="1" t="n">
        <v>-111.948465243889</v>
      </c>
      <c r="P1323" s="1" t="s">
        <v>1440</v>
      </c>
      <c r="Q1323" s="1" t="s">
        <v>1441</v>
      </c>
      <c r="R1323" s="1" t="s">
        <v>24</v>
      </c>
    </row>
    <row r="1324" customFormat="false" ht="15" hidden="false" customHeight="false" outlineLevel="0" collapsed="false">
      <c r="A1324" s="1" t="s">
        <v>18</v>
      </c>
      <c r="B1324" s="1" t="s">
        <v>18</v>
      </c>
      <c r="C1324" s="1" t="s">
        <v>1438</v>
      </c>
      <c r="D1324" s="1" t="n">
        <v>81.4</v>
      </c>
      <c r="E1324" s="1" t="s">
        <v>1469</v>
      </c>
      <c r="F1324" s="1" t="n">
        <v>29</v>
      </c>
      <c r="G1324" s="1" t="str">
        <f aca="false">F1324&amp;"/"&amp;37</f>
        <v>29/37</v>
      </c>
      <c r="H1324" s="1" t="n">
        <v>2200</v>
      </c>
      <c r="I1324" s="1" t="n">
        <v>71</v>
      </c>
      <c r="J1324" s="1" t="n">
        <v>85</v>
      </c>
      <c r="K1324" s="1" t="s">
        <v>357</v>
      </c>
      <c r="L1324" s="1" t="s">
        <v>358</v>
      </c>
      <c r="M1324" s="1" t="n">
        <v>2007</v>
      </c>
      <c r="N1324" s="1" t="n">
        <v>49.6936314343428</v>
      </c>
      <c r="O1324" s="1" t="n">
        <v>-111.943134583483</v>
      </c>
      <c r="P1324" s="1" t="s">
        <v>1440</v>
      </c>
      <c r="Q1324" s="1" t="s">
        <v>1441</v>
      </c>
      <c r="R1324" s="1" t="s">
        <v>24</v>
      </c>
    </row>
    <row r="1325" customFormat="false" ht="15" hidden="false" customHeight="false" outlineLevel="0" collapsed="false">
      <c r="A1325" s="1" t="s">
        <v>18</v>
      </c>
      <c r="B1325" s="1" t="s">
        <v>18</v>
      </c>
      <c r="C1325" s="1" t="s">
        <v>1438</v>
      </c>
      <c r="D1325" s="1" t="n">
        <v>81.4</v>
      </c>
      <c r="E1325" s="1" t="s">
        <v>1470</v>
      </c>
      <c r="F1325" s="1" t="n">
        <v>30</v>
      </c>
      <c r="G1325" s="1" t="str">
        <f aca="false">F1325&amp;"/"&amp;37</f>
        <v>30/37</v>
      </c>
      <c r="H1325" s="1" t="n">
        <v>2200</v>
      </c>
      <c r="I1325" s="1" t="n">
        <v>71</v>
      </c>
      <c r="J1325" s="1" t="n">
        <v>85</v>
      </c>
      <c r="K1325" s="1" t="s">
        <v>357</v>
      </c>
      <c r="L1325" s="1" t="s">
        <v>358</v>
      </c>
      <c r="M1325" s="1" t="n">
        <v>2007</v>
      </c>
      <c r="N1325" s="1" t="n">
        <v>49.6916480771394</v>
      </c>
      <c r="O1325" s="1" t="n">
        <v>-111.937569190675</v>
      </c>
      <c r="P1325" s="1" t="s">
        <v>1440</v>
      </c>
      <c r="Q1325" s="1" t="s">
        <v>1441</v>
      </c>
      <c r="R1325" s="1" t="s">
        <v>24</v>
      </c>
    </row>
    <row r="1326" customFormat="false" ht="15" hidden="false" customHeight="false" outlineLevel="0" collapsed="false">
      <c r="A1326" s="1" t="s">
        <v>18</v>
      </c>
      <c r="B1326" s="1" t="s">
        <v>18</v>
      </c>
      <c r="C1326" s="1" t="s">
        <v>1438</v>
      </c>
      <c r="D1326" s="1" t="n">
        <v>81.4</v>
      </c>
      <c r="E1326" s="1" t="s">
        <v>1471</v>
      </c>
      <c r="F1326" s="1" t="n">
        <v>31</v>
      </c>
      <c r="G1326" s="1" t="str">
        <f aca="false">F1326&amp;"/"&amp;37</f>
        <v>31/37</v>
      </c>
      <c r="H1326" s="1" t="n">
        <v>2200</v>
      </c>
      <c r="I1326" s="1" t="n">
        <v>71</v>
      </c>
      <c r="J1326" s="1" t="n">
        <v>85</v>
      </c>
      <c r="K1326" s="1" t="s">
        <v>357</v>
      </c>
      <c r="L1326" s="1" t="s">
        <v>358</v>
      </c>
      <c r="M1326" s="1" t="n">
        <v>2007</v>
      </c>
      <c r="N1326" s="1" t="n">
        <v>49.6902010482027</v>
      </c>
      <c r="O1326" s="1" t="n">
        <v>-111.932502260886</v>
      </c>
      <c r="P1326" s="1" t="s">
        <v>1440</v>
      </c>
      <c r="Q1326" s="1" t="s">
        <v>1441</v>
      </c>
      <c r="R1326" s="1" t="s">
        <v>24</v>
      </c>
    </row>
    <row r="1327" customFormat="false" ht="15" hidden="false" customHeight="false" outlineLevel="0" collapsed="false">
      <c r="A1327" s="1" t="s">
        <v>18</v>
      </c>
      <c r="B1327" s="1" t="s">
        <v>18</v>
      </c>
      <c r="C1327" s="1" t="s">
        <v>1438</v>
      </c>
      <c r="D1327" s="1" t="n">
        <v>81.4</v>
      </c>
      <c r="E1327" s="1" t="s">
        <v>1472</v>
      </c>
      <c r="F1327" s="1" t="n">
        <v>32</v>
      </c>
      <c r="G1327" s="1" t="str">
        <f aca="false">F1327&amp;"/"&amp;37</f>
        <v>32/37</v>
      </c>
      <c r="H1327" s="1" t="n">
        <v>2200</v>
      </c>
      <c r="I1327" s="1" t="n">
        <v>71</v>
      </c>
      <c r="J1327" s="1" t="n">
        <v>85</v>
      </c>
      <c r="K1327" s="1" t="s">
        <v>357</v>
      </c>
      <c r="L1327" s="1" t="s">
        <v>358</v>
      </c>
      <c r="M1327" s="1" t="n">
        <v>2007</v>
      </c>
      <c r="N1327" s="1" t="n">
        <v>49.6882232478272</v>
      </c>
      <c r="O1327" s="1" t="n">
        <v>-111.92716673821</v>
      </c>
      <c r="P1327" s="1" t="s">
        <v>1440</v>
      </c>
      <c r="Q1327" s="1" t="s">
        <v>1441</v>
      </c>
      <c r="R1327" s="1" t="s">
        <v>24</v>
      </c>
    </row>
    <row r="1328" customFormat="false" ht="15" hidden="false" customHeight="false" outlineLevel="0" collapsed="false">
      <c r="A1328" s="1" t="s">
        <v>18</v>
      </c>
      <c r="B1328" s="1" t="s">
        <v>18</v>
      </c>
      <c r="C1328" s="1" t="s">
        <v>1438</v>
      </c>
      <c r="D1328" s="1" t="n">
        <v>81.4</v>
      </c>
      <c r="E1328" s="1" t="s">
        <v>1473</v>
      </c>
      <c r="F1328" s="1" t="n">
        <v>33</v>
      </c>
      <c r="G1328" s="1" t="str">
        <f aca="false">F1328&amp;"/"&amp;37</f>
        <v>33/37</v>
      </c>
      <c r="H1328" s="1" t="n">
        <v>2200</v>
      </c>
      <c r="I1328" s="1" t="n">
        <v>71</v>
      </c>
      <c r="J1328" s="1" t="n">
        <v>85</v>
      </c>
      <c r="K1328" s="1" t="s">
        <v>357</v>
      </c>
      <c r="L1328" s="1" t="s">
        <v>358</v>
      </c>
      <c r="M1328" s="1" t="n">
        <v>2007</v>
      </c>
      <c r="N1328" s="1" t="n">
        <v>49.6864370126473</v>
      </c>
      <c r="O1328" s="1" t="n">
        <v>-111.921956484997</v>
      </c>
      <c r="P1328" s="1" t="s">
        <v>1440</v>
      </c>
      <c r="Q1328" s="1" t="s">
        <v>1441</v>
      </c>
      <c r="R1328" s="1" t="s">
        <v>24</v>
      </c>
    </row>
    <row r="1329" customFormat="false" ht="15" hidden="false" customHeight="false" outlineLevel="0" collapsed="false">
      <c r="A1329" s="1" t="s">
        <v>18</v>
      </c>
      <c r="B1329" s="1" t="s">
        <v>18</v>
      </c>
      <c r="C1329" s="1" t="s">
        <v>1438</v>
      </c>
      <c r="D1329" s="1" t="n">
        <v>81.4</v>
      </c>
      <c r="E1329" s="1" t="s">
        <v>1474</v>
      </c>
      <c r="F1329" s="1" t="n">
        <v>34</v>
      </c>
      <c r="G1329" s="1" t="str">
        <f aca="false">F1329&amp;"/"&amp;37</f>
        <v>34/37</v>
      </c>
      <c r="H1329" s="1" t="n">
        <v>2200</v>
      </c>
      <c r="I1329" s="1" t="n">
        <v>71</v>
      </c>
      <c r="J1329" s="1" t="n">
        <v>85</v>
      </c>
      <c r="K1329" s="1" t="s">
        <v>357</v>
      </c>
      <c r="L1329" s="1" t="s">
        <v>358</v>
      </c>
      <c r="M1329" s="1" t="n">
        <v>2007</v>
      </c>
      <c r="N1329" s="1" t="n">
        <v>49.6845122928622</v>
      </c>
      <c r="O1329" s="1" t="n">
        <v>-111.916568657553</v>
      </c>
      <c r="P1329" s="1" t="s">
        <v>1440</v>
      </c>
      <c r="Q1329" s="1" t="s">
        <v>1441</v>
      </c>
      <c r="R1329" s="1" t="s">
        <v>24</v>
      </c>
    </row>
    <row r="1330" customFormat="false" ht="15" hidden="false" customHeight="false" outlineLevel="0" collapsed="false">
      <c r="A1330" s="1" t="s">
        <v>18</v>
      </c>
      <c r="B1330" s="1" t="s">
        <v>18</v>
      </c>
      <c r="C1330" s="1" t="s">
        <v>1438</v>
      </c>
      <c r="D1330" s="1" t="n">
        <v>81.4</v>
      </c>
      <c r="E1330" s="1" t="s">
        <v>1475</v>
      </c>
      <c r="F1330" s="1" t="n">
        <v>35</v>
      </c>
      <c r="G1330" s="1" t="str">
        <f aca="false">F1330&amp;"/"&amp;37</f>
        <v>35/37</v>
      </c>
      <c r="H1330" s="1" t="n">
        <v>2200</v>
      </c>
      <c r="I1330" s="1" t="n">
        <v>71</v>
      </c>
      <c r="J1330" s="1" t="n">
        <v>85</v>
      </c>
      <c r="K1330" s="1" t="s">
        <v>357</v>
      </c>
      <c r="L1330" s="1" t="s">
        <v>358</v>
      </c>
      <c r="M1330" s="1" t="n">
        <v>2007</v>
      </c>
      <c r="N1330" s="1" t="n">
        <v>49.6828455004568</v>
      </c>
      <c r="O1330" s="1" t="n">
        <v>-111.912078029097</v>
      </c>
      <c r="P1330" s="1" t="s">
        <v>1440</v>
      </c>
      <c r="Q1330" s="1" t="s">
        <v>1441</v>
      </c>
      <c r="R1330" s="1" t="s">
        <v>24</v>
      </c>
    </row>
    <row r="1331" customFormat="false" ht="15" hidden="false" customHeight="false" outlineLevel="0" collapsed="false">
      <c r="A1331" s="1" t="s">
        <v>18</v>
      </c>
      <c r="B1331" s="1" t="s">
        <v>18</v>
      </c>
      <c r="C1331" s="1" t="s">
        <v>1438</v>
      </c>
      <c r="D1331" s="1" t="n">
        <v>81.4</v>
      </c>
      <c r="E1331" s="1" t="s">
        <v>1476</v>
      </c>
      <c r="F1331" s="1" t="n">
        <v>36</v>
      </c>
      <c r="G1331" s="1" t="str">
        <f aca="false">F1331&amp;"/"&amp;37</f>
        <v>36/37</v>
      </c>
      <c r="H1331" s="1" t="n">
        <v>2200</v>
      </c>
      <c r="I1331" s="1" t="n">
        <v>71</v>
      </c>
      <c r="J1331" s="1" t="n">
        <v>85</v>
      </c>
      <c r="K1331" s="1" t="s">
        <v>357</v>
      </c>
      <c r="L1331" s="1" t="s">
        <v>358</v>
      </c>
      <c r="M1331" s="1" t="n">
        <v>2007</v>
      </c>
      <c r="N1331" s="1" t="n">
        <v>49.6813299520922</v>
      </c>
      <c r="O1331" s="1" t="n">
        <v>-111.907850913081</v>
      </c>
      <c r="P1331" s="1" t="s">
        <v>1440</v>
      </c>
      <c r="Q1331" s="1" t="s">
        <v>1441</v>
      </c>
      <c r="R1331" s="1" t="s">
        <v>24</v>
      </c>
    </row>
    <row r="1332" customFormat="false" ht="15" hidden="false" customHeight="false" outlineLevel="0" collapsed="false">
      <c r="A1332" s="1" t="s">
        <v>18</v>
      </c>
      <c r="B1332" s="1" t="s">
        <v>18</v>
      </c>
      <c r="C1332" s="1" t="s">
        <v>1438</v>
      </c>
      <c r="D1332" s="1" t="n">
        <v>81.4</v>
      </c>
      <c r="E1332" s="1" t="s">
        <v>1477</v>
      </c>
      <c r="F1332" s="1" t="n">
        <v>37</v>
      </c>
      <c r="G1332" s="1" t="str">
        <f aca="false">F1332&amp;"/"&amp;37</f>
        <v>37/37</v>
      </c>
      <c r="H1332" s="1" t="n">
        <v>2200</v>
      </c>
      <c r="I1332" s="1" t="n">
        <v>71</v>
      </c>
      <c r="J1332" s="1" t="n">
        <v>85</v>
      </c>
      <c r="K1332" s="1" t="s">
        <v>357</v>
      </c>
      <c r="L1332" s="1" t="s">
        <v>358</v>
      </c>
      <c r="M1332" s="1" t="n">
        <v>2007</v>
      </c>
      <c r="N1332" s="1" t="n">
        <v>49.6777863443024</v>
      </c>
      <c r="O1332" s="1" t="n">
        <v>-111.903035076507</v>
      </c>
      <c r="P1332" s="1" t="s">
        <v>1440</v>
      </c>
      <c r="Q1332" s="1" t="s">
        <v>1441</v>
      </c>
      <c r="R1332" s="1" t="s">
        <v>24</v>
      </c>
    </row>
    <row r="1333" customFormat="false" ht="15" hidden="false" customHeight="false" outlineLevel="0" collapsed="false">
      <c r="A1333" s="1" t="s">
        <v>18</v>
      </c>
      <c r="B1333" s="1" t="s">
        <v>18</v>
      </c>
      <c r="C1333" s="1" t="s">
        <v>1478</v>
      </c>
      <c r="D1333" s="1" t="n">
        <v>3.78</v>
      </c>
      <c r="E1333" s="1" t="s">
        <v>1479</v>
      </c>
      <c r="F1333" s="1" t="n">
        <v>1</v>
      </c>
      <c r="G1333" s="1" t="str">
        <f aca="false">F1333&amp;"/"&amp;6</f>
        <v>1/6</v>
      </c>
      <c r="H1333" s="1" t="n">
        <v>600</v>
      </c>
      <c r="I1333" s="1" t="n">
        <v>44</v>
      </c>
      <c r="J1333" s="1" t="n">
        <v>50</v>
      </c>
      <c r="K1333" s="1" t="s">
        <v>21</v>
      </c>
      <c r="L1333" s="1" t="s">
        <v>292</v>
      </c>
      <c r="M1333" s="1" t="n">
        <v>1997</v>
      </c>
      <c r="N1333" s="1" t="n">
        <v>49.2330687371414</v>
      </c>
      <c r="O1333" s="1" t="n">
        <v>-113.654899041571</v>
      </c>
      <c r="Q1333" s="1" t="s">
        <v>1480</v>
      </c>
      <c r="R1333" s="1" t="s">
        <v>24</v>
      </c>
    </row>
    <row r="1334" customFormat="false" ht="15" hidden="false" customHeight="false" outlineLevel="0" collapsed="false">
      <c r="A1334" s="1" t="s">
        <v>18</v>
      </c>
      <c r="B1334" s="1" t="s">
        <v>18</v>
      </c>
      <c r="C1334" s="1" t="s">
        <v>1478</v>
      </c>
      <c r="D1334" s="1" t="n">
        <v>3.78</v>
      </c>
      <c r="E1334" s="1" t="s">
        <v>1481</v>
      </c>
      <c r="F1334" s="1" t="n">
        <v>2</v>
      </c>
      <c r="G1334" s="1" t="str">
        <f aca="false">F1334&amp;"/"&amp;6</f>
        <v>2/6</v>
      </c>
      <c r="H1334" s="1" t="n">
        <v>600</v>
      </c>
      <c r="I1334" s="1" t="n">
        <v>44</v>
      </c>
      <c r="J1334" s="1" t="n">
        <v>50</v>
      </c>
      <c r="K1334" s="1" t="s">
        <v>21</v>
      </c>
      <c r="L1334" s="1" t="s">
        <v>292</v>
      </c>
      <c r="M1334" s="1" t="n">
        <v>1998</v>
      </c>
      <c r="N1334" s="1" t="n">
        <v>49.2330343842084</v>
      </c>
      <c r="O1334" s="1" t="n">
        <v>-113.630213392164</v>
      </c>
      <c r="Q1334" s="1" t="s">
        <v>1480</v>
      </c>
      <c r="R1334" s="1" t="s">
        <v>24</v>
      </c>
    </row>
    <row r="1335" customFormat="false" ht="15" hidden="false" customHeight="false" outlineLevel="0" collapsed="false">
      <c r="A1335" s="1" t="s">
        <v>18</v>
      </c>
      <c r="B1335" s="1" t="s">
        <v>18</v>
      </c>
      <c r="C1335" s="1" t="s">
        <v>1478</v>
      </c>
      <c r="D1335" s="1" t="n">
        <v>3.78</v>
      </c>
      <c r="E1335" s="1" t="s">
        <v>1482</v>
      </c>
      <c r="F1335" s="1" t="n">
        <v>3</v>
      </c>
      <c r="G1335" s="1" t="str">
        <f aca="false">F1335&amp;"/"&amp;6</f>
        <v>3/6</v>
      </c>
      <c r="H1335" s="1" t="n">
        <v>600</v>
      </c>
      <c r="I1335" s="1" t="n">
        <v>44</v>
      </c>
      <c r="J1335" s="1" t="n">
        <v>50</v>
      </c>
      <c r="K1335" s="1" t="s">
        <v>21</v>
      </c>
      <c r="L1335" s="1" t="s">
        <v>292</v>
      </c>
      <c r="M1335" s="1" t="n">
        <v>1998</v>
      </c>
      <c r="N1335" s="1" t="n">
        <v>49.2175471922324</v>
      </c>
      <c r="O1335" s="1" t="n">
        <v>-113.680160622281</v>
      </c>
      <c r="Q1335" s="1" t="s">
        <v>1480</v>
      </c>
      <c r="R1335" s="1" t="s">
        <v>24</v>
      </c>
    </row>
    <row r="1336" customFormat="false" ht="15" hidden="false" customHeight="false" outlineLevel="0" collapsed="false">
      <c r="A1336" s="1" t="s">
        <v>18</v>
      </c>
      <c r="B1336" s="1" t="s">
        <v>18</v>
      </c>
      <c r="C1336" s="1" t="s">
        <v>1478</v>
      </c>
      <c r="D1336" s="1" t="n">
        <v>3.78</v>
      </c>
      <c r="E1336" s="1" t="s">
        <v>1483</v>
      </c>
      <c r="F1336" s="1" t="n">
        <v>4</v>
      </c>
      <c r="G1336" s="1" t="str">
        <f aca="false">F1336&amp;"/"&amp;6</f>
        <v>4/6</v>
      </c>
      <c r="H1336" s="1" t="n">
        <v>660</v>
      </c>
      <c r="I1336" s="1" t="n">
        <v>47</v>
      </c>
      <c r="J1336" s="1" t="n">
        <v>50</v>
      </c>
      <c r="K1336" s="1" t="s">
        <v>21</v>
      </c>
      <c r="L1336" s="1" t="s">
        <v>295</v>
      </c>
      <c r="M1336" s="1" t="n">
        <v>2000</v>
      </c>
      <c r="N1336" s="1" t="n">
        <v>49.2177254222235</v>
      </c>
      <c r="O1336" s="1" t="n">
        <v>-113.657905842274</v>
      </c>
      <c r="Q1336" s="1" t="s">
        <v>1480</v>
      </c>
      <c r="R1336" s="1" t="s">
        <v>24</v>
      </c>
    </row>
    <row r="1337" customFormat="false" ht="15" hidden="false" customHeight="false" outlineLevel="0" collapsed="false">
      <c r="A1337" s="1" t="s">
        <v>18</v>
      </c>
      <c r="B1337" s="1" t="s">
        <v>18</v>
      </c>
      <c r="C1337" s="1" t="s">
        <v>1478</v>
      </c>
      <c r="D1337" s="1" t="n">
        <v>3.78</v>
      </c>
      <c r="E1337" s="1" t="s">
        <v>1484</v>
      </c>
      <c r="F1337" s="1" t="n">
        <v>5</v>
      </c>
      <c r="G1337" s="1" t="str">
        <f aca="false">F1337&amp;"/"&amp;6</f>
        <v>5/6</v>
      </c>
      <c r="H1337" s="1" t="n">
        <v>660</v>
      </c>
      <c r="I1337" s="1" t="n">
        <v>47</v>
      </c>
      <c r="J1337" s="1" t="n">
        <v>50</v>
      </c>
      <c r="K1337" s="1" t="s">
        <v>21</v>
      </c>
      <c r="L1337" s="1" t="s">
        <v>295</v>
      </c>
      <c r="M1337" s="1" t="n">
        <v>2001</v>
      </c>
      <c r="N1337" s="1" t="n">
        <v>49.1897471063985</v>
      </c>
      <c r="O1337" s="1" t="n">
        <v>-113.680681968619</v>
      </c>
      <c r="Q1337" s="1" t="s">
        <v>1480</v>
      </c>
      <c r="R1337" s="1" t="s">
        <v>24</v>
      </c>
    </row>
    <row r="1338" customFormat="false" ht="15" hidden="false" customHeight="false" outlineLevel="0" collapsed="false">
      <c r="A1338" s="1" t="s">
        <v>18</v>
      </c>
      <c r="B1338" s="1" t="s">
        <v>18</v>
      </c>
      <c r="C1338" s="1" t="s">
        <v>1478</v>
      </c>
      <c r="D1338" s="1" t="n">
        <v>3.78</v>
      </c>
      <c r="E1338" s="1" t="s">
        <v>1485</v>
      </c>
      <c r="F1338" s="1" t="n">
        <v>6</v>
      </c>
      <c r="G1338" s="1" t="str">
        <f aca="false">F1338&amp;"/"&amp;6</f>
        <v>6/6</v>
      </c>
      <c r="H1338" s="1" t="n">
        <v>660</v>
      </c>
      <c r="I1338" s="1" t="n">
        <v>47</v>
      </c>
      <c r="J1338" s="1" t="n">
        <v>50</v>
      </c>
      <c r="K1338" s="1" t="s">
        <v>21</v>
      </c>
      <c r="L1338" s="1" t="s">
        <v>295</v>
      </c>
      <c r="M1338" s="1" t="n">
        <v>2002</v>
      </c>
      <c r="N1338" s="1" t="n">
        <v>49.1904597052264</v>
      </c>
      <c r="O1338" s="1" t="n">
        <v>-113.640544532818</v>
      </c>
      <c r="Q1338" s="1" t="s">
        <v>1480</v>
      </c>
      <c r="R1338" s="1" t="s">
        <v>24</v>
      </c>
    </row>
    <row r="1339" customFormat="false" ht="15" hidden="false" customHeight="false" outlineLevel="0" collapsed="false">
      <c r="A1339" s="1" t="s">
        <v>18</v>
      </c>
      <c r="B1339" s="1" t="s">
        <v>18</v>
      </c>
      <c r="C1339" s="1" t="s">
        <v>1486</v>
      </c>
      <c r="D1339" s="1" t="n">
        <v>0</v>
      </c>
      <c r="E1339" s="1" t="s">
        <v>1487</v>
      </c>
      <c r="F1339" s="1" t="n">
        <v>1</v>
      </c>
      <c r="G1339" s="1" t="str">
        <f aca="false">F1339&amp;"/"&amp;1</f>
        <v>1/1</v>
      </c>
      <c r="H1339" s="1" t="n">
        <v>0</v>
      </c>
      <c r="I1339" s="1" t="n">
        <v>52.2</v>
      </c>
      <c r="J1339" s="1" t="n">
        <v>80</v>
      </c>
      <c r="K1339" s="1" t="s">
        <v>1488</v>
      </c>
      <c r="L1339" s="1" t="s">
        <v>1489</v>
      </c>
      <c r="M1339" s="1" t="n">
        <v>2001</v>
      </c>
      <c r="N1339" s="1" t="n">
        <v>49.605248</v>
      </c>
      <c r="O1339" s="1" t="n">
        <v>-113.544293</v>
      </c>
      <c r="P1339" s="1" t="s">
        <v>1490</v>
      </c>
      <c r="Q1339" s="1" t="s">
        <v>1491</v>
      </c>
      <c r="R1339" s="1" t="s">
        <v>24</v>
      </c>
    </row>
    <row r="1340" customFormat="false" ht="15" hidden="false" customHeight="false" outlineLevel="0" collapsed="false">
      <c r="A1340" s="1" t="s">
        <v>18</v>
      </c>
      <c r="B1340" s="1" t="s">
        <v>18</v>
      </c>
      <c r="C1340" s="1" t="s">
        <v>1492</v>
      </c>
      <c r="D1340" s="1" t="n">
        <v>122.4</v>
      </c>
      <c r="E1340" s="1" t="s">
        <v>1493</v>
      </c>
      <c r="F1340" s="1" t="n">
        <v>1</v>
      </c>
      <c r="G1340" s="1" t="str">
        <f aca="false">F1340&amp;"/"&amp;24</f>
        <v>1/24</v>
      </c>
      <c r="H1340" s="1" t="n">
        <v>5000</v>
      </c>
      <c r="I1340" s="1" t="n">
        <v>145</v>
      </c>
      <c r="J1340" s="1" t="n">
        <v>95.5</v>
      </c>
      <c r="K1340" s="1" t="s">
        <v>249</v>
      </c>
      <c r="L1340" s="1" t="s">
        <v>444</v>
      </c>
      <c r="M1340" s="1" t="n">
        <v>2022</v>
      </c>
      <c r="N1340" s="1" t="n">
        <v>51.2251</v>
      </c>
      <c r="O1340" s="1" t="n">
        <v>-112.5024</v>
      </c>
      <c r="P1340" s="1" t="s">
        <v>1494</v>
      </c>
      <c r="Q1340" s="1" t="s">
        <v>1495</v>
      </c>
      <c r="R1340" s="1" t="s">
        <v>24</v>
      </c>
    </row>
    <row r="1341" customFormat="false" ht="15" hidden="false" customHeight="false" outlineLevel="0" collapsed="false">
      <c r="A1341" s="1" t="s">
        <v>18</v>
      </c>
      <c r="B1341" s="1" t="s">
        <v>18</v>
      </c>
      <c r="C1341" s="1" t="s">
        <v>1492</v>
      </c>
      <c r="D1341" s="1" t="n">
        <v>122.4</v>
      </c>
      <c r="E1341" s="1" t="s">
        <v>1496</v>
      </c>
      <c r="F1341" s="1" t="n">
        <v>2</v>
      </c>
      <c r="G1341" s="1" t="str">
        <f aca="false">F1341&amp;"/"&amp;24</f>
        <v>2/24</v>
      </c>
      <c r="H1341" s="1" t="n">
        <v>5000</v>
      </c>
      <c r="I1341" s="1" t="n">
        <v>145</v>
      </c>
      <c r="J1341" s="1" t="n">
        <v>95.5</v>
      </c>
      <c r="K1341" s="1" t="s">
        <v>249</v>
      </c>
      <c r="L1341" s="1" t="s">
        <v>444</v>
      </c>
      <c r="M1341" s="1" t="n">
        <v>2022</v>
      </c>
      <c r="N1341" s="1" t="n">
        <v>51.2304</v>
      </c>
      <c r="O1341" s="1" t="n">
        <v>-112.4993</v>
      </c>
      <c r="P1341" s="1" t="s">
        <v>1494</v>
      </c>
      <c r="Q1341" s="1" t="s">
        <v>1495</v>
      </c>
      <c r="R1341" s="1" t="s">
        <v>24</v>
      </c>
    </row>
    <row r="1342" customFormat="false" ht="15" hidden="false" customHeight="false" outlineLevel="0" collapsed="false">
      <c r="A1342" s="1" t="s">
        <v>18</v>
      </c>
      <c r="B1342" s="1" t="s">
        <v>18</v>
      </c>
      <c r="C1342" s="1" t="s">
        <v>1492</v>
      </c>
      <c r="D1342" s="1" t="n">
        <v>122.4</v>
      </c>
      <c r="E1342" s="1" t="s">
        <v>1497</v>
      </c>
      <c r="F1342" s="1" t="n">
        <v>3</v>
      </c>
      <c r="G1342" s="1" t="str">
        <f aca="false">F1342&amp;"/"&amp;24</f>
        <v>3/24</v>
      </c>
      <c r="H1342" s="1" t="n">
        <v>5000</v>
      </c>
      <c r="I1342" s="1" t="n">
        <v>145</v>
      </c>
      <c r="J1342" s="1" t="n">
        <v>95.5</v>
      </c>
      <c r="K1342" s="1" t="s">
        <v>249</v>
      </c>
      <c r="L1342" s="1" t="s">
        <v>444</v>
      </c>
      <c r="M1342" s="1" t="n">
        <v>2022</v>
      </c>
      <c r="N1342" s="1" t="n">
        <v>51.23</v>
      </c>
      <c r="O1342" s="1" t="n">
        <v>-112.4888</v>
      </c>
      <c r="P1342" s="1" t="s">
        <v>1494</v>
      </c>
      <c r="Q1342" s="1" t="s">
        <v>1495</v>
      </c>
      <c r="R1342" s="1" t="s">
        <v>24</v>
      </c>
    </row>
    <row r="1343" customFormat="false" ht="15" hidden="false" customHeight="false" outlineLevel="0" collapsed="false">
      <c r="A1343" s="1" t="s">
        <v>18</v>
      </c>
      <c r="B1343" s="1" t="s">
        <v>18</v>
      </c>
      <c r="C1343" s="1" t="s">
        <v>1492</v>
      </c>
      <c r="D1343" s="1" t="n">
        <v>122.4</v>
      </c>
      <c r="E1343" s="1" t="s">
        <v>1498</v>
      </c>
      <c r="F1343" s="1" t="n">
        <v>4</v>
      </c>
      <c r="G1343" s="1" t="str">
        <f aca="false">F1343&amp;"/"&amp;24</f>
        <v>4/24</v>
      </c>
      <c r="H1343" s="1" t="n">
        <v>5000</v>
      </c>
      <c r="I1343" s="1" t="n">
        <v>145</v>
      </c>
      <c r="J1343" s="1" t="n">
        <v>95.5</v>
      </c>
      <c r="K1343" s="1" t="s">
        <v>249</v>
      </c>
      <c r="L1343" s="1" t="s">
        <v>444</v>
      </c>
      <c r="M1343" s="1" t="n">
        <v>2022</v>
      </c>
      <c r="N1343" s="1" t="n">
        <v>51.231</v>
      </c>
      <c r="O1343" s="1" t="n">
        <v>-112.4836</v>
      </c>
      <c r="P1343" s="1" t="s">
        <v>1494</v>
      </c>
      <c r="Q1343" s="1" t="s">
        <v>1495</v>
      </c>
      <c r="R1343" s="1" t="s">
        <v>24</v>
      </c>
    </row>
    <row r="1344" customFormat="false" ht="15" hidden="false" customHeight="false" outlineLevel="0" collapsed="false">
      <c r="A1344" s="1" t="s">
        <v>18</v>
      </c>
      <c r="B1344" s="1" t="s">
        <v>18</v>
      </c>
      <c r="C1344" s="1" t="s">
        <v>1492</v>
      </c>
      <c r="D1344" s="1" t="n">
        <v>122.4</v>
      </c>
      <c r="E1344" s="1" t="s">
        <v>1499</v>
      </c>
      <c r="F1344" s="1" t="n">
        <v>5</v>
      </c>
      <c r="G1344" s="1" t="str">
        <f aca="false">F1344&amp;"/"&amp;24</f>
        <v>5/24</v>
      </c>
      <c r="H1344" s="1" t="n">
        <v>5000</v>
      </c>
      <c r="I1344" s="1" t="n">
        <v>145</v>
      </c>
      <c r="J1344" s="1" t="n">
        <v>95.5</v>
      </c>
      <c r="K1344" s="1" t="s">
        <v>249</v>
      </c>
      <c r="L1344" s="1" t="s">
        <v>444</v>
      </c>
      <c r="M1344" s="1" t="n">
        <v>2022</v>
      </c>
      <c r="N1344" s="1" t="n">
        <v>51.2327</v>
      </c>
      <c r="O1344" s="1" t="n">
        <v>-112.4791</v>
      </c>
      <c r="P1344" s="1" t="s">
        <v>1494</v>
      </c>
      <c r="Q1344" s="1" t="s">
        <v>1495</v>
      </c>
      <c r="R1344" s="1" t="s">
        <v>24</v>
      </c>
    </row>
    <row r="1345" customFormat="false" ht="15" hidden="false" customHeight="false" outlineLevel="0" collapsed="false">
      <c r="A1345" s="1" t="s">
        <v>18</v>
      </c>
      <c r="B1345" s="1" t="s">
        <v>18</v>
      </c>
      <c r="C1345" s="1" t="s">
        <v>1492</v>
      </c>
      <c r="D1345" s="1" t="n">
        <v>122.4</v>
      </c>
      <c r="E1345" s="1" t="s">
        <v>1500</v>
      </c>
      <c r="F1345" s="1" t="n">
        <v>6</v>
      </c>
      <c r="G1345" s="1" t="str">
        <f aca="false">F1345&amp;"/"&amp;24</f>
        <v>6/24</v>
      </c>
      <c r="H1345" s="1" t="n">
        <v>5000</v>
      </c>
      <c r="I1345" s="1" t="n">
        <v>145</v>
      </c>
      <c r="J1345" s="1" t="n">
        <v>95.5</v>
      </c>
      <c r="K1345" s="1" t="s">
        <v>249</v>
      </c>
      <c r="L1345" s="1" t="s">
        <v>444</v>
      </c>
      <c r="M1345" s="1" t="n">
        <v>2022</v>
      </c>
      <c r="N1345" s="1" t="n">
        <v>51.2333</v>
      </c>
      <c r="O1345" s="1" t="n">
        <v>-112.4734</v>
      </c>
      <c r="P1345" s="1" t="s">
        <v>1494</v>
      </c>
      <c r="Q1345" s="1" t="s">
        <v>1495</v>
      </c>
      <c r="R1345" s="1" t="s">
        <v>24</v>
      </c>
    </row>
    <row r="1346" customFormat="false" ht="15" hidden="false" customHeight="false" outlineLevel="0" collapsed="false">
      <c r="A1346" s="1" t="s">
        <v>18</v>
      </c>
      <c r="B1346" s="1" t="s">
        <v>18</v>
      </c>
      <c r="C1346" s="1" t="s">
        <v>1492</v>
      </c>
      <c r="D1346" s="1" t="n">
        <v>122.4</v>
      </c>
      <c r="E1346" s="1" t="s">
        <v>1501</v>
      </c>
      <c r="F1346" s="1" t="n">
        <v>7</v>
      </c>
      <c r="G1346" s="1" t="str">
        <f aca="false">F1346&amp;"/"&amp;24</f>
        <v>7/24</v>
      </c>
      <c r="H1346" s="1" t="n">
        <v>5000</v>
      </c>
      <c r="I1346" s="1" t="n">
        <v>145</v>
      </c>
      <c r="J1346" s="1" t="n">
        <v>95.5</v>
      </c>
      <c r="K1346" s="1" t="s">
        <v>249</v>
      </c>
      <c r="L1346" s="1" t="s">
        <v>444</v>
      </c>
      <c r="M1346" s="1" t="n">
        <v>2022</v>
      </c>
      <c r="N1346" s="1" t="n">
        <v>51.2334</v>
      </c>
      <c r="O1346" s="1" t="n">
        <v>-112.4669</v>
      </c>
      <c r="P1346" s="1" t="s">
        <v>1494</v>
      </c>
      <c r="Q1346" s="1" t="s">
        <v>1495</v>
      </c>
      <c r="R1346" s="1" t="s">
        <v>24</v>
      </c>
    </row>
    <row r="1347" customFormat="false" ht="15" hidden="false" customHeight="false" outlineLevel="0" collapsed="false">
      <c r="A1347" s="1" t="s">
        <v>18</v>
      </c>
      <c r="B1347" s="1" t="s">
        <v>18</v>
      </c>
      <c r="C1347" s="1" t="s">
        <v>1492</v>
      </c>
      <c r="D1347" s="1" t="n">
        <v>122.4</v>
      </c>
      <c r="E1347" s="1" t="s">
        <v>1502</v>
      </c>
      <c r="F1347" s="1" t="n">
        <v>8</v>
      </c>
      <c r="G1347" s="1" t="str">
        <f aca="false">F1347&amp;"/"&amp;24</f>
        <v>8/24</v>
      </c>
      <c r="H1347" s="1" t="n">
        <v>5000</v>
      </c>
      <c r="I1347" s="1" t="n">
        <v>145</v>
      </c>
      <c r="J1347" s="1" t="n">
        <v>95.5</v>
      </c>
      <c r="K1347" s="1" t="s">
        <v>249</v>
      </c>
      <c r="L1347" s="1" t="s">
        <v>444</v>
      </c>
      <c r="M1347" s="1" t="n">
        <v>2022</v>
      </c>
      <c r="N1347" s="1" t="n">
        <v>51.2377</v>
      </c>
      <c r="O1347" s="1" t="n">
        <v>-112.4648</v>
      </c>
      <c r="P1347" s="1" t="s">
        <v>1494</v>
      </c>
      <c r="Q1347" s="1" t="s">
        <v>1495</v>
      </c>
      <c r="R1347" s="1" t="s">
        <v>24</v>
      </c>
    </row>
    <row r="1348" customFormat="false" ht="15" hidden="false" customHeight="false" outlineLevel="0" collapsed="false">
      <c r="A1348" s="1" t="s">
        <v>18</v>
      </c>
      <c r="B1348" s="1" t="s">
        <v>18</v>
      </c>
      <c r="C1348" s="1" t="s">
        <v>1492</v>
      </c>
      <c r="D1348" s="1" t="n">
        <v>122.4</v>
      </c>
      <c r="E1348" s="1" t="s">
        <v>1503</v>
      </c>
      <c r="F1348" s="1" t="n">
        <v>9</v>
      </c>
      <c r="G1348" s="1" t="str">
        <f aca="false">F1348&amp;"/"&amp;24</f>
        <v>9/24</v>
      </c>
      <c r="H1348" s="1" t="n">
        <v>5000</v>
      </c>
      <c r="I1348" s="1" t="n">
        <v>145</v>
      </c>
      <c r="J1348" s="1" t="n">
        <v>95.5</v>
      </c>
      <c r="K1348" s="1" t="s">
        <v>249</v>
      </c>
      <c r="L1348" s="1" t="s">
        <v>444</v>
      </c>
      <c r="M1348" s="1" t="n">
        <v>2022</v>
      </c>
      <c r="N1348" s="1" t="n">
        <v>51.2386</v>
      </c>
      <c r="O1348" s="1" t="n">
        <v>-112.4599</v>
      </c>
      <c r="P1348" s="1" t="s">
        <v>1494</v>
      </c>
      <c r="Q1348" s="1" t="s">
        <v>1495</v>
      </c>
      <c r="R1348" s="1" t="s">
        <v>24</v>
      </c>
    </row>
    <row r="1349" customFormat="false" ht="15" hidden="false" customHeight="false" outlineLevel="0" collapsed="false">
      <c r="A1349" s="1" t="s">
        <v>18</v>
      </c>
      <c r="B1349" s="1" t="s">
        <v>18</v>
      </c>
      <c r="C1349" s="1" t="s">
        <v>1492</v>
      </c>
      <c r="D1349" s="1" t="n">
        <v>122.4</v>
      </c>
      <c r="E1349" s="1" t="s">
        <v>1504</v>
      </c>
      <c r="F1349" s="1" t="n">
        <v>10</v>
      </c>
      <c r="G1349" s="1" t="str">
        <f aca="false">F1349&amp;"/"&amp;24</f>
        <v>10/24</v>
      </c>
      <c r="H1349" s="1" t="n">
        <v>5000</v>
      </c>
      <c r="I1349" s="1" t="n">
        <v>145</v>
      </c>
      <c r="J1349" s="1" t="n">
        <v>95.5</v>
      </c>
      <c r="K1349" s="1" t="s">
        <v>249</v>
      </c>
      <c r="L1349" s="1" t="s">
        <v>444</v>
      </c>
      <c r="M1349" s="1" t="n">
        <v>2022</v>
      </c>
      <c r="N1349" s="1" t="n">
        <v>51.2376</v>
      </c>
      <c r="O1349" s="1" t="n">
        <v>-112.4533</v>
      </c>
      <c r="P1349" s="1" t="s">
        <v>1494</v>
      </c>
      <c r="Q1349" s="1" t="s">
        <v>1495</v>
      </c>
      <c r="R1349" s="1" t="s">
        <v>24</v>
      </c>
    </row>
    <row r="1350" customFormat="false" ht="15" hidden="false" customHeight="false" outlineLevel="0" collapsed="false">
      <c r="A1350" s="1" t="s">
        <v>18</v>
      </c>
      <c r="B1350" s="1" t="s">
        <v>18</v>
      </c>
      <c r="C1350" s="1" t="s">
        <v>1492</v>
      </c>
      <c r="D1350" s="1" t="n">
        <v>122.4</v>
      </c>
      <c r="E1350" s="1" t="s">
        <v>1505</v>
      </c>
      <c r="F1350" s="1" t="n">
        <v>11</v>
      </c>
      <c r="G1350" s="1" t="str">
        <f aca="false">F1350&amp;"/"&amp;24</f>
        <v>11/24</v>
      </c>
      <c r="H1350" s="1" t="n">
        <v>5000</v>
      </c>
      <c r="I1350" s="1" t="n">
        <v>145</v>
      </c>
      <c r="J1350" s="1" t="n">
        <v>95.5</v>
      </c>
      <c r="K1350" s="1" t="s">
        <v>249</v>
      </c>
      <c r="L1350" s="1" t="s">
        <v>444</v>
      </c>
      <c r="M1350" s="1" t="n">
        <v>2022</v>
      </c>
      <c r="N1350" s="1" t="n">
        <v>51.2397</v>
      </c>
      <c r="O1350" s="1" t="n">
        <v>-112.4329</v>
      </c>
      <c r="P1350" s="1" t="s">
        <v>1494</v>
      </c>
      <c r="Q1350" s="1" t="s">
        <v>1495</v>
      </c>
      <c r="R1350" s="1" t="s">
        <v>24</v>
      </c>
    </row>
    <row r="1351" customFormat="false" ht="15" hidden="false" customHeight="false" outlineLevel="0" collapsed="false">
      <c r="A1351" s="1" t="s">
        <v>18</v>
      </c>
      <c r="B1351" s="1" t="s">
        <v>18</v>
      </c>
      <c r="C1351" s="1" t="s">
        <v>1492</v>
      </c>
      <c r="D1351" s="1" t="n">
        <v>122.4</v>
      </c>
      <c r="E1351" s="1" t="s">
        <v>1506</v>
      </c>
      <c r="F1351" s="1" t="n">
        <v>12</v>
      </c>
      <c r="G1351" s="1" t="str">
        <f aca="false">F1351&amp;"/"&amp;24</f>
        <v>12/24</v>
      </c>
      <c r="H1351" s="1" t="n">
        <v>5000</v>
      </c>
      <c r="I1351" s="1" t="n">
        <v>145</v>
      </c>
      <c r="J1351" s="1" t="n">
        <v>95.5</v>
      </c>
      <c r="K1351" s="1" t="s">
        <v>249</v>
      </c>
      <c r="L1351" s="1" t="s">
        <v>444</v>
      </c>
      <c r="M1351" s="1" t="n">
        <v>2022</v>
      </c>
      <c r="N1351" s="1" t="n">
        <v>51.2367</v>
      </c>
      <c r="O1351" s="1" t="n">
        <v>-112.4179</v>
      </c>
      <c r="P1351" s="1" t="s">
        <v>1494</v>
      </c>
      <c r="Q1351" s="1" t="s">
        <v>1495</v>
      </c>
      <c r="R1351" s="1" t="s">
        <v>24</v>
      </c>
    </row>
    <row r="1352" customFormat="false" ht="15" hidden="false" customHeight="false" outlineLevel="0" collapsed="false">
      <c r="A1352" s="1" t="s">
        <v>18</v>
      </c>
      <c r="B1352" s="1" t="s">
        <v>18</v>
      </c>
      <c r="C1352" s="1" t="s">
        <v>1492</v>
      </c>
      <c r="D1352" s="1" t="n">
        <v>122.4</v>
      </c>
      <c r="E1352" s="1" t="s">
        <v>1507</v>
      </c>
      <c r="F1352" s="1" t="n">
        <v>13</v>
      </c>
      <c r="G1352" s="1" t="str">
        <f aca="false">F1352&amp;"/"&amp;24</f>
        <v>13/24</v>
      </c>
      <c r="H1352" s="1" t="n">
        <v>5000</v>
      </c>
      <c r="I1352" s="1" t="n">
        <v>145</v>
      </c>
      <c r="J1352" s="1" t="n">
        <v>95.5</v>
      </c>
      <c r="K1352" s="1" t="s">
        <v>249</v>
      </c>
      <c r="L1352" s="1" t="s">
        <v>444</v>
      </c>
      <c r="M1352" s="1" t="n">
        <v>2022</v>
      </c>
      <c r="N1352" s="1" t="n">
        <v>51.2189</v>
      </c>
      <c r="O1352" s="1" t="n">
        <v>-112.4048</v>
      </c>
      <c r="P1352" s="1" t="s">
        <v>1494</v>
      </c>
      <c r="Q1352" s="1" t="s">
        <v>1495</v>
      </c>
      <c r="R1352" s="1" t="s">
        <v>254</v>
      </c>
    </row>
    <row r="1353" customFormat="false" ht="15" hidden="false" customHeight="false" outlineLevel="0" collapsed="false">
      <c r="A1353" s="1" t="s">
        <v>18</v>
      </c>
      <c r="B1353" s="1" t="s">
        <v>18</v>
      </c>
      <c r="C1353" s="1" t="s">
        <v>1492</v>
      </c>
      <c r="D1353" s="1" t="n">
        <v>122.4</v>
      </c>
      <c r="E1353" s="1" t="s">
        <v>1508</v>
      </c>
      <c r="F1353" s="1" t="n">
        <v>14</v>
      </c>
      <c r="G1353" s="1" t="str">
        <f aca="false">F1353&amp;"/"&amp;24</f>
        <v>14/24</v>
      </c>
      <c r="H1353" s="1" t="n">
        <v>5000</v>
      </c>
      <c r="I1353" s="1" t="n">
        <v>145</v>
      </c>
      <c r="J1353" s="1" t="n">
        <v>95.5</v>
      </c>
      <c r="K1353" s="1" t="s">
        <v>249</v>
      </c>
      <c r="L1353" s="1" t="s">
        <v>444</v>
      </c>
      <c r="M1353" s="1" t="n">
        <v>2022</v>
      </c>
      <c r="N1353" s="1" t="n">
        <v>51.2285839</v>
      </c>
      <c r="O1353" s="1" t="n">
        <v>-112.3971709</v>
      </c>
      <c r="P1353" s="1" t="s">
        <v>1494</v>
      </c>
      <c r="Q1353" s="1" t="s">
        <v>1495</v>
      </c>
      <c r="R1353" s="1" t="s">
        <v>751</v>
      </c>
    </row>
    <row r="1354" customFormat="false" ht="15" hidden="false" customHeight="false" outlineLevel="0" collapsed="false">
      <c r="A1354" s="1" t="s">
        <v>18</v>
      </c>
      <c r="B1354" s="1" t="s">
        <v>18</v>
      </c>
      <c r="C1354" s="1" t="s">
        <v>1492</v>
      </c>
      <c r="D1354" s="1" t="n">
        <v>122.4</v>
      </c>
      <c r="E1354" s="1" t="s">
        <v>1509</v>
      </c>
      <c r="F1354" s="1" t="n">
        <v>15</v>
      </c>
      <c r="G1354" s="1" t="str">
        <f aca="false">F1354&amp;"/"&amp;24</f>
        <v>15/24</v>
      </c>
      <c r="H1354" s="1" t="n">
        <v>5000</v>
      </c>
      <c r="I1354" s="1" t="n">
        <v>145</v>
      </c>
      <c r="J1354" s="1" t="n">
        <v>95.5</v>
      </c>
      <c r="K1354" s="1" t="s">
        <v>249</v>
      </c>
      <c r="L1354" s="1" t="s">
        <v>444</v>
      </c>
      <c r="M1354" s="1" t="n">
        <v>2022</v>
      </c>
      <c r="N1354" s="1" t="n">
        <v>51.2328198</v>
      </c>
      <c r="O1354" s="1" t="n">
        <v>-112.3967381</v>
      </c>
      <c r="P1354" s="1" t="s">
        <v>1494</v>
      </c>
      <c r="Q1354" s="1" t="s">
        <v>1495</v>
      </c>
      <c r="R1354" s="1" t="s">
        <v>751</v>
      </c>
    </row>
    <row r="1355" customFormat="false" ht="15" hidden="false" customHeight="false" outlineLevel="0" collapsed="false">
      <c r="A1355" s="1" t="s">
        <v>18</v>
      </c>
      <c r="B1355" s="1" t="s">
        <v>18</v>
      </c>
      <c r="C1355" s="1" t="s">
        <v>1492</v>
      </c>
      <c r="D1355" s="1" t="n">
        <v>122.4</v>
      </c>
      <c r="E1355" s="1" t="s">
        <v>1510</v>
      </c>
      <c r="F1355" s="1" t="n">
        <v>16</v>
      </c>
      <c r="G1355" s="1" t="str">
        <f aca="false">F1355&amp;"/"&amp;24</f>
        <v>16/24</v>
      </c>
      <c r="H1355" s="1" t="n">
        <v>5000</v>
      </c>
      <c r="I1355" s="1" t="n">
        <v>145</v>
      </c>
      <c r="J1355" s="1" t="n">
        <v>95.5</v>
      </c>
      <c r="K1355" s="1" t="s">
        <v>249</v>
      </c>
      <c r="L1355" s="1" t="s">
        <v>444</v>
      </c>
      <c r="M1355" s="1" t="n">
        <v>2022</v>
      </c>
      <c r="N1355" s="1" t="n">
        <v>51.2372297</v>
      </c>
      <c r="O1355" s="1" t="n">
        <v>-112.3976295</v>
      </c>
      <c r="P1355" s="1" t="s">
        <v>1494</v>
      </c>
      <c r="Q1355" s="1" t="s">
        <v>1495</v>
      </c>
      <c r="R1355" s="1" t="s">
        <v>751</v>
      </c>
    </row>
    <row r="1356" customFormat="false" ht="15" hidden="false" customHeight="false" outlineLevel="0" collapsed="false">
      <c r="A1356" s="1" t="s">
        <v>18</v>
      </c>
      <c r="B1356" s="1" t="s">
        <v>18</v>
      </c>
      <c r="C1356" s="1" t="s">
        <v>1492</v>
      </c>
      <c r="D1356" s="1" t="n">
        <v>122.4</v>
      </c>
      <c r="E1356" s="1" t="s">
        <v>1511</v>
      </c>
      <c r="F1356" s="1" t="n">
        <v>17</v>
      </c>
      <c r="G1356" s="1" t="str">
        <f aca="false">F1356&amp;"/"&amp;24</f>
        <v>17/24</v>
      </c>
      <c r="H1356" s="1" t="n">
        <v>5000</v>
      </c>
      <c r="I1356" s="1" t="n">
        <v>145</v>
      </c>
      <c r="J1356" s="1" t="n">
        <v>95.5</v>
      </c>
      <c r="K1356" s="1" t="s">
        <v>249</v>
      </c>
      <c r="L1356" s="1" t="s">
        <v>444</v>
      </c>
      <c r="M1356" s="1" t="n">
        <v>2022</v>
      </c>
      <c r="N1356" s="1" t="n">
        <v>51.177</v>
      </c>
      <c r="O1356" s="1" t="n">
        <v>-112.4376</v>
      </c>
      <c r="P1356" s="1" t="s">
        <v>1494</v>
      </c>
      <c r="Q1356" s="1" t="s">
        <v>1495</v>
      </c>
      <c r="R1356" s="1" t="s">
        <v>24</v>
      </c>
    </row>
    <row r="1357" customFormat="false" ht="15" hidden="false" customHeight="false" outlineLevel="0" collapsed="false">
      <c r="A1357" s="1" t="s">
        <v>18</v>
      </c>
      <c r="B1357" s="1" t="s">
        <v>18</v>
      </c>
      <c r="C1357" s="1" t="s">
        <v>1492</v>
      </c>
      <c r="D1357" s="1" t="n">
        <v>122.4</v>
      </c>
      <c r="E1357" s="1" t="s">
        <v>1512</v>
      </c>
      <c r="F1357" s="1" t="n">
        <v>18</v>
      </c>
      <c r="G1357" s="1" t="str">
        <f aca="false">F1357&amp;"/"&amp;24</f>
        <v>18/24</v>
      </c>
      <c r="H1357" s="1" t="n">
        <v>5000</v>
      </c>
      <c r="I1357" s="1" t="n">
        <v>145</v>
      </c>
      <c r="J1357" s="1" t="n">
        <v>95.5</v>
      </c>
      <c r="K1357" s="1" t="s">
        <v>249</v>
      </c>
      <c r="L1357" s="1" t="s">
        <v>444</v>
      </c>
      <c r="M1357" s="1" t="n">
        <v>2022</v>
      </c>
      <c r="N1357" s="1" t="n">
        <v>51.1721</v>
      </c>
      <c r="O1357" s="1" t="n">
        <v>-112.4515</v>
      </c>
      <c r="P1357" s="1" t="s">
        <v>1494</v>
      </c>
      <c r="Q1357" s="1" t="s">
        <v>1495</v>
      </c>
      <c r="R1357" s="1" t="s">
        <v>24</v>
      </c>
    </row>
    <row r="1358" customFormat="false" ht="15" hidden="false" customHeight="false" outlineLevel="0" collapsed="false">
      <c r="A1358" s="1" t="s">
        <v>18</v>
      </c>
      <c r="B1358" s="1" t="s">
        <v>18</v>
      </c>
      <c r="C1358" s="1" t="s">
        <v>1492</v>
      </c>
      <c r="D1358" s="1" t="n">
        <v>122.4</v>
      </c>
      <c r="E1358" s="1" t="s">
        <v>1513</v>
      </c>
      <c r="F1358" s="1" t="n">
        <v>19</v>
      </c>
      <c r="G1358" s="1" t="str">
        <f aca="false">F1358&amp;"/"&amp;24</f>
        <v>19/24</v>
      </c>
      <c r="H1358" s="1" t="n">
        <v>5000</v>
      </c>
      <c r="I1358" s="1" t="n">
        <v>145</v>
      </c>
      <c r="J1358" s="1" t="n">
        <v>95.5</v>
      </c>
      <c r="K1358" s="1" t="s">
        <v>249</v>
      </c>
      <c r="L1358" s="1" t="s">
        <v>444</v>
      </c>
      <c r="M1358" s="1" t="n">
        <v>2022</v>
      </c>
      <c r="N1358" s="1" t="n">
        <v>51.1716</v>
      </c>
      <c r="O1358" s="1" t="n">
        <v>-112.4566</v>
      </c>
      <c r="P1358" s="1" t="s">
        <v>1494</v>
      </c>
      <c r="Q1358" s="1" t="s">
        <v>1495</v>
      </c>
      <c r="R1358" s="1" t="s">
        <v>24</v>
      </c>
    </row>
    <row r="1359" customFormat="false" ht="15" hidden="false" customHeight="false" outlineLevel="0" collapsed="false">
      <c r="A1359" s="1" t="s">
        <v>18</v>
      </c>
      <c r="B1359" s="1" t="s">
        <v>18</v>
      </c>
      <c r="C1359" s="1" t="s">
        <v>1492</v>
      </c>
      <c r="D1359" s="1" t="n">
        <v>122.4</v>
      </c>
      <c r="E1359" s="1" t="s">
        <v>1514</v>
      </c>
      <c r="F1359" s="1" t="n">
        <v>20</v>
      </c>
      <c r="G1359" s="1" t="str">
        <f aca="false">F1359&amp;"/"&amp;24</f>
        <v>20/24</v>
      </c>
      <c r="H1359" s="1" t="n">
        <v>5000</v>
      </c>
      <c r="I1359" s="1" t="n">
        <v>145</v>
      </c>
      <c r="J1359" s="1" t="n">
        <v>95.5</v>
      </c>
      <c r="K1359" s="1" t="s">
        <v>249</v>
      </c>
      <c r="L1359" s="1" t="s">
        <v>444</v>
      </c>
      <c r="M1359" s="1" t="n">
        <v>2022</v>
      </c>
      <c r="N1359" s="1" t="n">
        <v>51.1941</v>
      </c>
      <c r="O1359" s="1" t="n">
        <v>-112.4749</v>
      </c>
      <c r="P1359" s="1" t="s">
        <v>1494</v>
      </c>
      <c r="Q1359" s="1" t="s">
        <v>1495</v>
      </c>
      <c r="R1359" s="1" t="s">
        <v>24</v>
      </c>
    </row>
    <row r="1360" customFormat="false" ht="15" hidden="false" customHeight="false" outlineLevel="0" collapsed="false">
      <c r="A1360" s="1" t="s">
        <v>18</v>
      </c>
      <c r="B1360" s="1" t="s">
        <v>18</v>
      </c>
      <c r="C1360" s="1" t="s">
        <v>1492</v>
      </c>
      <c r="D1360" s="1" t="n">
        <v>122.4</v>
      </c>
      <c r="E1360" s="1" t="s">
        <v>1515</v>
      </c>
      <c r="F1360" s="1" t="n">
        <v>21</v>
      </c>
      <c r="G1360" s="1" t="str">
        <f aca="false">F1360&amp;"/"&amp;24</f>
        <v>21/24</v>
      </c>
      <c r="H1360" s="1" t="n">
        <v>5000</v>
      </c>
      <c r="I1360" s="1" t="n">
        <v>145</v>
      </c>
      <c r="J1360" s="1" t="n">
        <v>95.5</v>
      </c>
      <c r="K1360" s="1" t="s">
        <v>249</v>
      </c>
      <c r="L1360" s="1" t="s">
        <v>444</v>
      </c>
      <c r="M1360" s="1" t="n">
        <v>2022</v>
      </c>
      <c r="N1360" s="1" t="n">
        <v>51.1932</v>
      </c>
      <c r="O1360" s="1" t="n">
        <v>-112.4803</v>
      </c>
      <c r="P1360" s="1" t="s">
        <v>1494</v>
      </c>
      <c r="Q1360" s="1" t="s">
        <v>1495</v>
      </c>
      <c r="R1360" s="1" t="s">
        <v>24</v>
      </c>
    </row>
    <row r="1361" customFormat="false" ht="15" hidden="false" customHeight="false" outlineLevel="0" collapsed="false">
      <c r="A1361" s="1" t="s">
        <v>18</v>
      </c>
      <c r="B1361" s="1" t="s">
        <v>18</v>
      </c>
      <c r="C1361" s="1" t="s">
        <v>1492</v>
      </c>
      <c r="D1361" s="1" t="n">
        <v>122.4</v>
      </c>
      <c r="E1361" s="1" t="s">
        <v>1516</v>
      </c>
      <c r="F1361" s="1" t="n">
        <v>22</v>
      </c>
      <c r="G1361" s="1" t="str">
        <f aca="false">F1361&amp;"/"&amp;24</f>
        <v>22/24</v>
      </c>
      <c r="H1361" s="1" t="n">
        <v>5000</v>
      </c>
      <c r="I1361" s="1" t="n">
        <v>145</v>
      </c>
      <c r="J1361" s="1" t="n">
        <v>95.5</v>
      </c>
      <c r="K1361" s="1" t="s">
        <v>249</v>
      </c>
      <c r="L1361" s="1" t="s">
        <v>444</v>
      </c>
      <c r="M1361" s="1" t="n">
        <v>2022</v>
      </c>
      <c r="N1361" s="1" t="n">
        <v>51.1898</v>
      </c>
      <c r="O1361" s="1" t="n">
        <v>-112.4599</v>
      </c>
      <c r="P1361" s="1" t="s">
        <v>1494</v>
      </c>
      <c r="Q1361" s="1" t="s">
        <v>1495</v>
      </c>
      <c r="R1361" s="1" t="s">
        <v>24</v>
      </c>
    </row>
    <row r="1362" customFormat="false" ht="15" hidden="false" customHeight="false" outlineLevel="0" collapsed="false">
      <c r="A1362" s="1" t="s">
        <v>18</v>
      </c>
      <c r="B1362" s="1" t="s">
        <v>18</v>
      </c>
      <c r="C1362" s="1" t="s">
        <v>1492</v>
      </c>
      <c r="D1362" s="1" t="n">
        <v>122.4</v>
      </c>
      <c r="E1362" s="1" t="s">
        <v>1517</v>
      </c>
      <c r="F1362" s="1" t="n">
        <v>23</v>
      </c>
      <c r="G1362" s="1" t="str">
        <f aca="false">F1362&amp;"/"&amp;24</f>
        <v>23/24</v>
      </c>
      <c r="H1362" s="1" t="n">
        <v>5000</v>
      </c>
      <c r="I1362" s="1" t="n">
        <v>145</v>
      </c>
      <c r="J1362" s="1" t="n">
        <v>95.5</v>
      </c>
      <c r="K1362" s="1" t="s">
        <v>249</v>
      </c>
      <c r="L1362" s="1" t="s">
        <v>444</v>
      </c>
      <c r="M1362" s="1" t="n">
        <v>2022</v>
      </c>
      <c r="N1362" s="1" t="n">
        <v>51.1815</v>
      </c>
      <c r="O1362" s="1" t="n">
        <v>-112.4734</v>
      </c>
      <c r="P1362" s="1" t="s">
        <v>1494</v>
      </c>
      <c r="Q1362" s="1" t="s">
        <v>1495</v>
      </c>
      <c r="R1362" s="1" t="s">
        <v>24</v>
      </c>
    </row>
    <row r="1363" customFormat="false" ht="15" hidden="false" customHeight="false" outlineLevel="0" collapsed="false">
      <c r="A1363" s="1" t="s">
        <v>18</v>
      </c>
      <c r="B1363" s="1" t="s">
        <v>18</v>
      </c>
      <c r="C1363" s="1" t="s">
        <v>1492</v>
      </c>
      <c r="D1363" s="1" t="n">
        <v>122.4</v>
      </c>
      <c r="E1363" s="1" t="s">
        <v>1518</v>
      </c>
      <c r="F1363" s="1" t="n">
        <v>24</v>
      </c>
      <c r="G1363" s="1" t="str">
        <f aca="false">F1363&amp;"/"&amp;24</f>
        <v>24/24</v>
      </c>
      <c r="H1363" s="1" t="n">
        <v>5000</v>
      </c>
      <c r="I1363" s="1" t="n">
        <v>145</v>
      </c>
      <c r="J1363" s="1" t="n">
        <v>95.5</v>
      </c>
      <c r="K1363" s="1" t="s">
        <v>249</v>
      </c>
      <c r="L1363" s="1" t="s">
        <v>444</v>
      </c>
      <c r="M1363" s="1" t="n">
        <v>2022</v>
      </c>
      <c r="N1363" s="1" t="n">
        <v>51.174</v>
      </c>
      <c r="O1363" s="1" t="n">
        <v>-112.4801</v>
      </c>
      <c r="P1363" s="1" t="s">
        <v>1494</v>
      </c>
      <c r="Q1363" s="1" t="s">
        <v>1495</v>
      </c>
      <c r="R1363" s="1" t="s">
        <v>24</v>
      </c>
    </row>
    <row r="1364" customFormat="false" ht="15" hidden="false" customHeight="false" outlineLevel="0" collapsed="false">
      <c r="A1364" s="1" t="s">
        <v>18</v>
      </c>
      <c r="B1364" s="1" t="s">
        <v>18</v>
      </c>
      <c r="C1364" s="1" t="s">
        <v>1519</v>
      </c>
      <c r="D1364" s="1" t="n">
        <v>352.8</v>
      </c>
      <c r="E1364" s="1" t="s">
        <v>1520</v>
      </c>
      <c r="F1364" s="1" t="n">
        <v>1</v>
      </c>
      <c r="G1364" s="1" t="str">
        <f aca="false">F1364&amp;"/"&amp;98</f>
        <v>1/98</v>
      </c>
      <c r="H1364" s="1" t="n">
        <v>3600</v>
      </c>
      <c r="I1364" s="1" t="n">
        <v>136</v>
      </c>
      <c r="J1364" s="1" t="n">
        <v>105</v>
      </c>
      <c r="K1364" s="1" t="s">
        <v>21</v>
      </c>
      <c r="L1364" s="1" t="s">
        <v>1521</v>
      </c>
      <c r="M1364" s="1" t="s">
        <v>1522</v>
      </c>
      <c r="N1364" s="1" t="n">
        <v>49.725767</v>
      </c>
      <c r="O1364" s="1" t="n">
        <v>-111.367636</v>
      </c>
      <c r="Q1364" s="1" t="s">
        <v>1523</v>
      </c>
      <c r="R1364" s="1" t="s">
        <v>24</v>
      </c>
    </row>
    <row r="1365" customFormat="false" ht="15" hidden="false" customHeight="false" outlineLevel="0" collapsed="false">
      <c r="A1365" s="1" t="s">
        <v>18</v>
      </c>
      <c r="B1365" s="1" t="s">
        <v>18</v>
      </c>
      <c r="C1365" s="1" t="s">
        <v>1519</v>
      </c>
      <c r="D1365" s="1" t="n">
        <v>352.8</v>
      </c>
      <c r="E1365" s="1" t="s">
        <v>1524</v>
      </c>
      <c r="F1365" s="1" t="n">
        <v>2</v>
      </c>
      <c r="G1365" s="1" t="str">
        <f aca="false">F1365&amp;"/"&amp;98</f>
        <v>2/98</v>
      </c>
      <c r="H1365" s="1" t="n">
        <v>3600</v>
      </c>
      <c r="I1365" s="1" t="n">
        <v>136</v>
      </c>
      <c r="J1365" s="1" t="n">
        <v>105</v>
      </c>
      <c r="K1365" s="1" t="s">
        <v>21</v>
      </c>
      <c r="L1365" s="1" t="s">
        <v>1521</v>
      </c>
      <c r="M1365" s="1" t="s">
        <v>1522</v>
      </c>
      <c r="N1365" s="1" t="n">
        <v>49.72119</v>
      </c>
      <c r="O1365" s="1" t="n">
        <v>-111.367075</v>
      </c>
      <c r="Q1365" s="1" t="s">
        <v>1523</v>
      </c>
      <c r="R1365" s="1" t="s">
        <v>24</v>
      </c>
    </row>
    <row r="1366" customFormat="false" ht="15" hidden="false" customHeight="false" outlineLevel="0" collapsed="false">
      <c r="A1366" s="1" t="s">
        <v>18</v>
      </c>
      <c r="B1366" s="1" t="s">
        <v>18</v>
      </c>
      <c r="C1366" s="1" t="s">
        <v>1519</v>
      </c>
      <c r="D1366" s="1" t="n">
        <v>352.8</v>
      </c>
      <c r="E1366" s="1" t="s">
        <v>1525</v>
      </c>
      <c r="F1366" s="1" t="n">
        <v>3</v>
      </c>
      <c r="G1366" s="1" t="str">
        <f aca="false">F1366&amp;"/"&amp;98</f>
        <v>3/98</v>
      </c>
      <c r="H1366" s="1" t="n">
        <v>3600</v>
      </c>
      <c r="I1366" s="1" t="n">
        <v>136</v>
      </c>
      <c r="J1366" s="1" t="n">
        <v>105</v>
      </c>
      <c r="K1366" s="1" t="s">
        <v>21</v>
      </c>
      <c r="L1366" s="1" t="s">
        <v>1521</v>
      </c>
      <c r="M1366" s="1" t="s">
        <v>1522</v>
      </c>
      <c r="N1366" s="1" t="n">
        <v>49.715005</v>
      </c>
      <c r="O1366" s="1" t="n">
        <v>-111.366043</v>
      </c>
      <c r="Q1366" s="1" t="s">
        <v>1523</v>
      </c>
      <c r="R1366" s="1" t="s">
        <v>24</v>
      </c>
    </row>
    <row r="1367" customFormat="false" ht="15" hidden="false" customHeight="false" outlineLevel="0" collapsed="false">
      <c r="A1367" s="1" t="s">
        <v>18</v>
      </c>
      <c r="B1367" s="1" t="s">
        <v>18</v>
      </c>
      <c r="C1367" s="1" t="s">
        <v>1519</v>
      </c>
      <c r="D1367" s="1" t="n">
        <v>352.8</v>
      </c>
      <c r="E1367" s="1" t="s">
        <v>1526</v>
      </c>
      <c r="F1367" s="1" t="n">
        <v>4</v>
      </c>
      <c r="G1367" s="1" t="str">
        <f aca="false">F1367&amp;"/"&amp;98</f>
        <v>4/98</v>
      </c>
      <c r="H1367" s="1" t="n">
        <v>3600</v>
      </c>
      <c r="I1367" s="1" t="n">
        <v>136</v>
      </c>
      <c r="J1367" s="1" t="n">
        <v>105</v>
      </c>
      <c r="K1367" s="1" t="s">
        <v>21</v>
      </c>
      <c r="L1367" s="1" t="s">
        <v>1521</v>
      </c>
      <c r="M1367" s="1" t="s">
        <v>1522</v>
      </c>
      <c r="N1367" s="1" t="n">
        <v>49.725747</v>
      </c>
      <c r="O1367" s="1" t="n">
        <v>-111.350931</v>
      </c>
      <c r="Q1367" s="1" t="s">
        <v>1523</v>
      </c>
      <c r="R1367" s="1" t="s">
        <v>24</v>
      </c>
    </row>
    <row r="1368" customFormat="false" ht="15" hidden="false" customHeight="false" outlineLevel="0" collapsed="false">
      <c r="A1368" s="1" t="s">
        <v>18</v>
      </c>
      <c r="B1368" s="1" t="s">
        <v>18</v>
      </c>
      <c r="C1368" s="1" t="s">
        <v>1519</v>
      </c>
      <c r="D1368" s="1" t="n">
        <v>352.8</v>
      </c>
      <c r="E1368" s="1" t="s">
        <v>1527</v>
      </c>
      <c r="F1368" s="1" t="n">
        <v>5</v>
      </c>
      <c r="G1368" s="1" t="str">
        <f aca="false">F1368&amp;"/"&amp;98</f>
        <v>5/98</v>
      </c>
      <c r="H1368" s="1" t="n">
        <v>3600</v>
      </c>
      <c r="I1368" s="1" t="n">
        <v>136</v>
      </c>
      <c r="J1368" s="1" t="n">
        <v>105</v>
      </c>
      <c r="K1368" s="1" t="s">
        <v>21</v>
      </c>
      <c r="L1368" s="1" t="s">
        <v>1521</v>
      </c>
      <c r="M1368" s="1" t="s">
        <v>1522</v>
      </c>
      <c r="N1368" s="1" t="n">
        <v>49.718789</v>
      </c>
      <c r="O1368" s="1" t="n">
        <v>-111.349591</v>
      </c>
      <c r="Q1368" s="1" t="s">
        <v>1523</v>
      </c>
      <c r="R1368" s="1" t="s">
        <v>24</v>
      </c>
    </row>
    <row r="1369" customFormat="false" ht="15" hidden="false" customHeight="false" outlineLevel="0" collapsed="false">
      <c r="A1369" s="1" t="s">
        <v>18</v>
      </c>
      <c r="B1369" s="1" t="s">
        <v>18</v>
      </c>
      <c r="C1369" s="1" t="s">
        <v>1519</v>
      </c>
      <c r="D1369" s="1" t="n">
        <v>352.8</v>
      </c>
      <c r="E1369" s="1" t="s">
        <v>1528</v>
      </c>
      <c r="F1369" s="1" t="n">
        <v>6</v>
      </c>
      <c r="G1369" s="1" t="str">
        <f aca="false">F1369&amp;"/"&amp;98</f>
        <v>6/98</v>
      </c>
      <c r="H1369" s="1" t="n">
        <v>3600</v>
      </c>
      <c r="I1369" s="1" t="n">
        <v>136</v>
      </c>
      <c r="J1369" s="1" t="n">
        <v>105</v>
      </c>
      <c r="K1369" s="1" t="s">
        <v>21</v>
      </c>
      <c r="L1369" s="1" t="s">
        <v>1521</v>
      </c>
      <c r="M1369" s="1" t="s">
        <v>1522</v>
      </c>
      <c r="N1369" s="1" t="n">
        <v>49.718387</v>
      </c>
      <c r="O1369" s="1" t="n">
        <v>-111.339641</v>
      </c>
      <c r="Q1369" s="1" t="s">
        <v>1523</v>
      </c>
      <c r="R1369" s="1" t="s">
        <v>24</v>
      </c>
    </row>
    <row r="1370" customFormat="false" ht="15" hidden="false" customHeight="false" outlineLevel="0" collapsed="false">
      <c r="A1370" s="1" t="s">
        <v>18</v>
      </c>
      <c r="B1370" s="1" t="s">
        <v>18</v>
      </c>
      <c r="C1370" s="1" t="s">
        <v>1519</v>
      </c>
      <c r="D1370" s="1" t="n">
        <v>352.8</v>
      </c>
      <c r="E1370" s="1" t="s">
        <v>1529</v>
      </c>
      <c r="F1370" s="1" t="n">
        <v>7</v>
      </c>
      <c r="G1370" s="1" t="str">
        <f aca="false">F1370&amp;"/"&amp;98</f>
        <v>7/98</v>
      </c>
      <c r="H1370" s="1" t="n">
        <v>3600</v>
      </c>
      <c r="I1370" s="1" t="n">
        <v>136</v>
      </c>
      <c r="J1370" s="1" t="n">
        <v>105</v>
      </c>
      <c r="K1370" s="1" t="s">
        <v>21</v>
      </c>
      <c r="L1370" s="1" t="s">
        <v>1521</v>
      </c>
      <c r="M1370" s="1" t="s">
        <v>1522</v>
      </c>
      <c r="N1370" s="1" t="n">
        <v>49.7041</v>
      </c>
      <c r="O1370" s="1" t="n">
        <v>-111.346739</v>
      </c>
      <c r="Q1370" s="1" t="s">
        <v>1523</v>
      </c>
      <c r="R1370" s="1" t="s">
        <v>24</v>
      </c>
    </row>
    <row r="1371" customFormat="false" ht="15" hidden="false" customHeight="false" outlineLevel="0" collapsed="false">
      <c r="A1371" s="1" t="s">
        <v>18</v>
      </c>
      <c r="B1371" s="1" t="s">
        <v>18</v>
      </c>
      <c r="C1371" s="1" t="s">
        <v>1519</v>
      </c>
      <c r="D1371" s="1" t="n">
        <v>352.8</v>
      </c>
      <c r="E1371" s="1" t="s">
        <v>1530</v>
      </c>
      <c r="F1371" s="1" t="n">
        <v>8</v>
      </c>
      <c r="G1371" s="1" t="str">
        <f aca="false">F1371&amp;"/"&amp;98</f>
        <v>8/98</v>
      </c>
      <c r="H1371" s="1" t="n">
        <v>3600</v>
      </c>
      <c r="I1371" s="1" t="n">
        <v>136</v>
      </c>
      <c r="J1371" s="1" t="n">
        <v>105</v>
      </c>
      <c r="K1371" s="1" t="s">
        <v>21</v>
      </c>
      <c r="L1371" s="1" t="s">
        <v>1521</v>
      </c>
      <c r="M1371" s="1" t="s">
        <v>1522</v>
      </c>
      <c r="N1371" s="1" t="n">
        <v>49.689485</v>
      </c>
      <c r="O1371" s="1" t="n">
        <v>-111.375418</v>
      </c>
      <c r="Q1371" s="1" t="s">
        <v>1523</v>
      </c>
      <c r="R1371" s="1" t="s">
        <v>24</v>
      </c>
    </row>
    <row r="1372" customFormat="false" ht="15" hidden="false" customHeight="false" outlineLevel="0" collapsed="false">
      <c r="A1372" s="1" t="s">
        <v>18</v>
      </c>
      <c r="B1372" s="1" t="s">
        <v>18</v>
      </c>
      <c r="C1372" s="1" t="s">
        <v>1519</v>
      </c>
      <c r="D1372" s="1" t="n">
        <v>352.8</v>
      </c>
      <c r="E1372" s="1" t="s">
        <v>1531</v>
      </c>
      <c r="F1372" s="1" t="n">
        <v>9</v>
      </c>
      <c r="G1372" s="1" t="str">
        <f aca="false">F1372&amp;"/"&amp;98</f>
        <v>9/98</v>
      </c>
      <c r="H1372" s="1" t="n">
        <v>3600</v>
      </c>
      <c r="I1372" s="1" t="n">
        <v>136</v>
      </c>
      <c r="J1372" s="1" t="n">
        <v>105</v>
      </c>
      <c r="K1372" s="1" t="s">
        <v>21</v>
      </c>
      <c r="L1372" s="1" t="s">
        <v>1521</v>
      </c>
      <c r="M1372" s="1" t="s">
        <v>1522</v>
      </c>
      <c r="N1372" s="1" t="n">
        <v>49.681997</v>
      </c>
      <c r="O1372" s="1" t="n">
        <v>-111.374071</v>
      </c>
      <c r="Q1372" s="1" t="s">
        <v>1523</v>
      </c>
      <c r="R1372" s="1" t="s">
        <v>24</v>
      </c>
    </row>
    <row r="1373" customFormat="false" ht="15" hidden="false" customHeight="false" outlineLevel="0" collapsed="false">
      <c r="A1373" s="1" t="s">
        <v>18</v>
      </c>
      <c r="B1373" s="1" t="s">
        <v>18</v>
      </c>
      <c r="C1373" s="1" t="s">
        <v>1519</v>
      </c>
      <c r="D1373" s="1" t="n">
        <v>352.8</v>
      </c>
      <c r="E1373" s="1" t="s">
        <v>1532</v>
      </c>
      <c r="F1373" s="1" t="n">
        <v>10</v>
      </c>
      <c r="G1373" s="1" t="str">
        <f aca="false">F1373&amp;"/"&amp;98</f>
        <v>10/98</v>
      </c>
      <c r="H1373" s="1" t="n">
        <v>3600</v>
      </c>
      <c r="I1373" s="1" t="n">
        <v>136</v>
      </c>
      <c r="J1373" s="1" t="n">
        <v>105</v>
      </c>
      <c r="K1373" s="1" t="s">
        <v>21</v>
      </c>
      <c r="L1373" s="1" t="s">
        <v>1521</v>
      </c>
      <c r="M1373" s="1" t="s">
        <v>1522</v>
      </c>
      <c r="N1373" s="1" t="n">
        <v>49.679072</v>
      </c>
      <c r="O1373" s="1" t="n">
        <v>-111.363167</v>
      </c>
      <c r="Q1373" s="1" t="s">
        <v>1523</v>
      </c>
      <c r="R1373" s="1" t="s">
        <v>24</v>
      </c>
    </row>
    <row r="1374" customFormat="false" ht="15" hidden="false" customHeight="false" outlineLevel="0" collapsed="false">
      <c r="A1374" s="1" t="s">
        <v>18</v>
      </c>
      <c r="B1374" s="1" t="s">
        <v>18</v>
      </c>
      <c r="C1374" s="1" t="s">
        <v>1519</v>
      </c>
      <c r="D1374" s="1" t="n">
        <v>352.8</v>
      </c>
      <c r="E1374" s="1" t="s">
        <v>1533</v>
      </c>
      <c r="F1374" s="1" t="n">
        <v>11</v>
      </c>
      <c r="G1374" s="1" t="str">
        <f aca="false">F1374&amp;"/"&amp;98</f>
        <v>11/98</v>
      </c>
      <c r="H1374" s="1" t="n">
        <v>3600</v>
      </c>
      <c r="I1374" s="1" t="n">
        <v>136</v>
      </c>
      <c r="J1374" s="1" t="n">
        <v>105</v>
      </c>
      <c r="K1374" s="1" t="s">
        <v>21</v>
      </c>
      <c r="L1374" s="1" t="s">
        <v>1521</v>
      </c>
      <c r="M1374" s="1" t="s">
        <v>1522</v>
      </c>
      <c r="N1374" s="1" t="n">
        <v>49.675441</v>
      </c>
      <c r="O1374" s="1" t="n">
        <v>-111.353549</v>
      </c>
      <c r="Q1374" s="1" t="s">
        <v>1523</v>
      </c>
      <c r="R1374" s="1" t="s">
        <v>24</v>
      </c>
    </row>
    <row r="1375" customFormat="false" ht="15" hidden="false" customHeight="false" outlineLevel="0" collapsed="false">
      <c r="A1375" s="1" t="s">
        <v>18</v>
      </c>
      <c r="B1375" s="1" t="s">
        <v>18</v>
      </c>
      <c r="C1375" s="1" t="s">
        <v>1519</v>
      </c>
      <c r="D1375" s="1" t="n">
        <v>352.8</v>
      </c>
      <c r="E1375" s="1" t="s">
        <v>1534</v>
      </c>
      <c r="F1375" s="1" t="n">
        <v>12</v>
      </c>
      <c r="G1375" s="1" t="str">
        <f aca="false">F1375&amp;"/"&amp;98</f>
        <v>12/98</v>
      </c>
      <c r="H1375" s="1" t="n">
        <v>3600</v>
      </c>
      <c r="I1375" s="1" t="n">
        <v>136</v>
      </c>
      <c r="J1375" s="1" t="n">
        <v>105</v>
      </c>
      <c r="K1375" s="1" t="s">
        <v>21</v>
      </c>
      <c r="L1375" s="1" t="s">
        <v>1521</v>
      </c>
      <c r="M1375" s="1" t="s">
        <v>1522</v>
      </c>
      <c r="N1375" s="1" t="n">
        <v>49.66687</v>
      </c>
      <c r="O1375" s="1" t="n">
        <v>-111.378916</v>
      </c>
      <c r="Q1375" s="1" t="s">
        <v>1523</v>
      </c>
      <c r="R1375" s="1" t="s">
        <v>24</v>
      </c>
    </row>
    <row r="1376" customFormat="false" ht="15" hidden="false" customHeight="false" outlineLevel="0" collapsed="false">
      <c r="A1376" s="1" t="s">
        <v>18</v>
      </c>
      <c r="B1376" s="1" t="s">
        <v>18</v>
      </c>
      <c r="C1376" s="1" t="s">
        <v>1519</v>
      </c>
      <c r="D1376" s="1" t="n">
        <v>352.8</v>
      </c>
      <c r="E1376" s="1" t="s">
        <v>1535</v>
      </c>
      <c r="F1376" s="1" t="n">
        <v>13</v>
      </c>
      <c r="G1376" s="1" t="str">
        <f aca="false">F1376&amp;"/"&amp;98</f>
        <v>13/98</v>
      </c>
      <c r="H1376" s="1" t="n">
        <v>3600</v>
      </c>
      <c r="I1376" s="1" t="n">
        <v>136</v>
      </c>
      <c r="J1376" s="1" t="n">
        <v>105</v>
      </c>
      <c r="K1376" s="1" t="s">
        <v>21</v>
      </c>
      <c r="L1376" s="1" t="s">
        <v>1521</v>
      </c>
      <c r="M1376" s="1" t="s">
        <v>1522</v>
      </c>
      <c r="N1376" s="1" t="n">
        <v>49.659709</v>
      </c>
      <c r="O1376" s="1" t="n">
        <v>-111.376588</v>
      </c>
      <c r="Q1376" s="1" t="s">
        <v>1523</v>
      </c>
      <c r="R1376" s="1" t="s">
        <v>24</v>
      </c>
    </row>
    <row r="1377" customFormat="false" ht="15" hidden="false" customHeight="false" outlineLevel="0" collapsed="false">
      <c r="A1377" s="1" t="s">
        <v>18</v>
      </c>
      <c r="B1377" s="1" t="s">
        <v>18</v>
      </c>
      <c r="C1377" s="1" t="s">
        <v>1519</v>
      </c>
      <c r="D1377" s="1" t="n">
        <v>352.8</v>
      </c>
      <c r="E1377" s="1" t="s">
        <v>1536</v>
      </c>
      <c r="F1377" s="1" t="n">
        <v>14</v>
      </c>
      <c r="G1377" s="1" t="str">
        <f aca="false">F1377&amp;"/"&amp;98</f>
        <v>14/98</v>
      </c>
      <c r="H1377" s="1" t="n">
        <v>3600</v>
      </c>
      <c r="I1377" s="1" t="n">
        <v>136</v>
      </c>
      <c r="J1377" s="1" t="n">
        <v>105</v>
      </c>
      <c r="K1377" s="1" t="s">
        <v>21</v>
      </c>
      <c r="L1377" s="1" t="s">
        <v>1521</v>
      </c>
      <c r="M1377" s="1" t="s">
        <v>1522</v>
      </c>
      <c r="N1377" s="1" t="n">
        <v>49.665959</v>
      </c>
      <c r="O1377" s="1" t="n">
        <v>-111.368419</v>
      </c>
      <c r="Q1377" s="1" t="s">
        <v>1523</v>
      </c>
      <c r="R1377" s="1" t="s">
        <v>24</v>
      </c>
    </row>
    <row r="1378" customFormat="false" ht="15" hidden="false" customHeight="false" outlineLevel="0" collapsed="false">
      <c r="A1378" s="1" t="s">
        <v>18</v>
      </c>
      <c r="B1378" s="1" t="s">
        <v>18</v>
      </c>
      <c r="C1378" s="1" t="s">
        <v>1519</v>
      </c>
      <c r="D1378" s="1" t="n">
        <v>352.8</v>
      </c>
      <c r="E1378" s="1" t="s">
        <v>1537</v>
      </c>
      <c r="F1378" s="1" t="n">
        <v>15</v>
      </c>
      <c r="G1378" s="1" t="str">
        <f aca="false">F1378&amp;"/"&amp;98</f>
        <v>15/98</v>
      </c>
      <c r="H1378" s="1" t="n">
        <v>3600</v>
      </c>
      <c r="I1378" s="1" t="n">
        <v>136</v>
      </c>
      <c r="J1378" s="1" t="n">
        <v>105</v>
      </c>
      <c r="K1378" s="1" t="s">
        <v>21</v>
      </c>
      <c r="L1378" s="1" t="s">
        <v>1521</v>
      </c>
      <c r="M1378" s="1" t="s">
        <v>1522</v>
      </c>
      <c r="N1378" s="1" t="n">
        <v>49.664361</v>
      </c>
      <c r="O1378" s="1" t="n">
        <v>-111.356171</v>
      </c>
      <c r="Q1378" s="1" t="s">
        <v>1523</v>
      </c>
      <c r="R1378" s="1" t="s">
        <v>24</v>
      </c>
    </row>
    <row r="1379" customFormat="false" ht="15" hidden="false" customHeight="false" outlineLevel="0" collapsed="false">
      <c r="A1379" s="1" t="s">
        <v>18</v>
      </c>
      <c r="B1379" s="1" t="s">
        <v>18</v>
      </c>
      <c r="C1379" s="1" t="s">
        <v>1519</v>
      </c>
      <c r="D1379" s="1" t="n">
        <v>352.8</v>
      </c>
      <c r="E1379" s="1" t="s">
        <v>1538</v>
      </c>
      <c r="F1379" s="1" t="n">
        <v>16</v>
      </c>
      <c r="G1379" s="1" t="str">
        <f aca="false">F1379&amp;"/"&amp;98</f>
        <v>16/98</v>
      </c>
      <c r="H1379" s="1" t="n">
        <v>3600</v>
      </c>
      <c r="I1379" s="1" t="n">
        <v>136</v>
      </c>
      <c r="J1379" s="1" t="n">
        <v>105</v>
      </c>
      <c r="K1379" s="1" t="s">
        <v>21</v>
      </c>
      <c r="L1379" s="1" t="s">
        <v>1521</v>
      </c>
      <c r="M1379" s="1" t="s">
        <v>1522</v>
      </c>
      <c r="N1379" s="1" t="n">
        <v>49.661072</v>
      </c>
      <c r="O1379" s="1" t="n">
        <v>-111.343302</v>
      </c>
      <c r="Q1379" s="1" t="s">
        <v>1523</v>
      </c>
      <c r="R1379" s="1" t="s">
        <v>24</v>
      </c>
    </row>
    <row r="1380" customFormat="false" ht="15" hidden="false" customHeight="false" outlineLevel="0" collapsed="false">
      <c r="A1380" s="1" t="s">
        <v>18</v>
      </c>
      <c r="B1380" s="1" t="s">
        <v>18</v>
      </c>
      <c r="C1380" s="1" t="s">
        <v>1519</v>
      </c>
      <c r="D1380" s="1" t="n">
        <v>352.8</v>
      </c>
      <c r="E1380" s="1" t="s">
        <v>1539</v>
      </c>
      <c r="F1380" s="1" t="n">
        <v>17</v>
      </c>
      <c r="G1380" s="1" t="str">
        <f aca="false">F1380&amp;"/"&amp;98</f>
        <v>17/98</v>
      </c>
      <c r="H1380" s="1" t="n">
        <v>3600</v>
      </c>
      <c r="I1380" s="1" t="n">
        <v>136</v>
      </c>
      <c r="J1380" s="1" t="n">
        <v>105</v>
      </c>
      <c r="K1380" s="1" t="s">
        <v>21</v>
      </c>
      <c r="L1380" s="1" t="s">
        <v>1521</v>
      </c>
      <c r="M1380" s="1" t="s">
        <v>1522</v>
      </c>
      <c r="N1380" s="1" t="n">
        <v>49.646184</v>
      </c>
      <c r="O1380" s="1" t="n">
        <v>-111.36446</v>
      </c>
      <c r="Q1380" s="1" t="s">
        <v>1523</v>
      </c>
      <c r="R1380" s="1" t="s">
        <v>24</v>
      </c>
    </row>
    <row r="1381" customFormat="false" ht="15" hidden="false" customHeight="false" outlineLevel="0" collapsed="false">
      <c r="A1381" s="1" t="s">
        <v>18</v>
      </c>
      <c r="B1381" s="1" t="s">
        <v>18</v>
      </c>
      <c r="C1381" s="1" t="s">
        <v>1519</v>
      </c>
      <c r="D1381" s="1" t="n">
        <v>352.8</v>
      </c>
      <c r="E1381" s="1" t="s">
        <v>1540</v>
      </c>
      <c r="F1381" s="1" t="n">
        <v>18</v>
      </c>
      <c r="G1381" s="1" t="str">
        <f aca="false">F1381&amp;"/"&amp;98</f>
        <v>18/98</v>
      </c>
      <c r="H1381" s="1" t="n">
        <v>3600</v>
      </c>
      <c r="I1381" s="1" t="n">
        <v>136</v>
      </c>
      <c r="J1381" s="1" t="n">
        <v>105</v>
      </c>
      <c r="K1381" s="1" t="s">
        <v>21</v>
      </c>
      <c r="L1381" s="1" t="s">
        <v>1521</v>
      </c>
      <c r="M1381" s="1" t="s">
        <v>1522</v>
      </c>
      <c r="N1381" s="1" t="n">
        <v>49.644243</v>
      </c>
      <c r="O1381" s="1" t="n">
        <v>-111.287016</v>
      </c>
      <c r="Q1381" s="1" t="s">
        <v>1523</v>
      </c>
      <c r="R1381" s="1" t="s">
        <v>24</v>
      </c>
    </row>
    <row r="1382" customFormat="false" ht="15" hidden="false" customHeight="false" outlineLevel="0" collapsed="false">
      <c r="A1382" s="1" t="s">
        <v>18</v>
      </c>
      <c r="B1382" s="1" t="s">
        <v>18</v>
      </c>
      <c r="C1382" s="1" t="s">
        <v>1519</v>
      </c>
      <c r="D1382" s="1" t="n">
        <v>352.8</v>
      </c>
      <c r="E1382" s="1" t="s">
        <v>1541</v>
      </c>
      <c r="F1382" s="1" t="n">
        <v>19</v>
      </c>
      <c r="G1382" s="1" t="str">
        <f aca="false">F1382&amp;"/"&amp;98</f>
        <v>19/98</v>
      </c>
      <c r="H1382" s="1" t="n">
        <v>3600</v>
      </c>
      <c r="I1382" s="1" t="n">
        <v>136</v>
      </c>
      <c r="J1382" s="1" t="n">
        <v>105</v>
      </c>
      <c r="K1382" s="1" t="s">
        <v>21</v>
      </c>
      <c r="L1382" s="1" t="s">
        <v>1521</v>
      </c>
      <c r="M1382" s="1" t="s">
        <v>1522</v>
      </c>
      <c r="N1382" s="1" t="n">
        <v>49.636418</v>
      </c>
      <c r="O1382" s="1" t="n">
        <v>-111.311109</v>
      </c>
      <c r="Q1382" s="1" t="s">
        <v>1523</v>
      </c>
      <c r="R1382" s="1" t="s">
        <v>24</v>
      </c>
    </row>
    <row r="1383" customFormat="false" ht="15" hidden="false" customHeight="false" outlineLevel="0" collapsed="false">
      <c r="A1383" s="1" t="s">
        <v>18</v>
      </c>
      <c r="B1383" s="1" t="s">
        <v>18</v>
      </c>
      <c r="C1383" s="1" t="s">
        <v>1519</v>
      </c>
      <c r="D1383" s="1" t="n">
        <v>352.8</v>
      </c>
      <c r="E1383" s="1" t="s">
        <v>1542</v>
      </c>
      <c r="F1383" s="1" t="n">
        <v>20</v>
      </c>
      <c r="G1383" s="1" t="str">
        <f aca="false">F1383&amp;"/"&amp;98</f>
        <v>20/98</v>
      </c>
      <c r="H1383" s="1" t="n">
        <v>3600</v>
      </c>
      <c r="I1383" s="1" t="n">
        <v>136</v>
      </c>
      <c r="J1383" s="1" t="n">
        <v>105</v>
      </c>
      <c r="K1383" s="1" t="s">
        <v>21</v>
      </c>
      <c r="L1383" s="1" t="s">
        <v>1521</v>
      </c>
      <c r="M1383" s="1" t="s">
        <v>1522</v>
      </c>
      <c r="N1383" s="1" t="n">
        <v>49.631868</v>
      </c>
      <c r="O1383" s="1" t="n">
        <v>-111.320594</v>
      </c>
      <c r="Q1383" s="1" t="s">
        <v>1523</v>
      </c>
      <c r="R1383" s="1" t="s">
        <v>24</v>
      </c>
    </row>
    <row r="1384" customFormat="false" ht="15" hidden="false" customHeight="false" outlineLevel="0" collapsed="false">
      <c r="A1384" s="1" t="s">
        <v>18</v>
      </c>
      <c r="B1384" s="1" t="s">
        <v>18</v>
      </c>
      <c r="C1384" s="1" t="s">
        <v>1519</v>
      </c>
      <c r="D1384" s="1" t="n">
        <v>352.8</v>
      </c>
      <c r="E1384" s="1" t="s">
        <v>1543</v>
      </c>
      <c r="F1384" s="1" t="n">
        <v>21</v>
      </c>
      <c r="G1384" s="1" t="str">
        <f aca="false">F1384&amp;"/"&amp;98</f>
        <v>21/98</v>
      </c>
      <c r="H1384" s="1" t="n">
        <v>3600</v>
      </c>
      <c r="I1384" s="1" t="n">
        <v>136</v>
      </c>
      <c r="J1384" s="1" t="n">
        <v>105</v>
      </c>
      <c r="K1384" s="1" t="s">
        <v>21</v>
      </c>
      <c r="L1384" s="1" t="s">
        <v>1521</v>
      </c>
      <c r="M1384" s="1" t="s">
        <v>1522</v>
      </c>
      <c r="N1384" s="1" t="n">
        <v>49.636409</v>
      </c>
      <c r="O1384" s="1" t="n">
        <v>-111.346037</v>
      </c>
      <c r="Q1384" s="1" t="s">
        <v>1523</v>
      </c>
      <c r="R1384" s="1" t="s">
        <v>24</v>
      </c>
    </row>
    <row r="1385" customFormat="false" ht="15" hidden="false" customHeight="false" outlineLevel="0" collapsed="false">
      <c r="A1385" s="1" t="s">
        <v>18</v>
      </c>
      <c r="B1385" s="1" t="s">
        <v>18</v>
      </c>
      <c r="C1385" s="1" t="s">
        <v>1519</v>
      </c>
      <c r="D1385" s="1" t="n">
        <v>352.8</v>
      </c>
      <c r="E1385" s="1" t="s">
        <v>1544</v>
      </c>
      <c r="F1385" s="1" t="n">
        <v>22</v>
      </c>
      <c r="G1385" s="1" t="str">
        <f aca="false">F1385&amp;"/"&amp;98</f>
        <v>22/98</v>
      </c>
      <c r="H1385" s="1" t="n">
        <v>3600</v>
      </c>
      <c r="I1385" s="1" t="n">
        <v>136</v>
      </c>
      <c r="J1385" s="1" t="n">
        <v>105</v>
      </c>
      <c r="K1385" s="1" t="s">
        <v>21</v>
      </c>
      <c r="L1385" s="1" t="s">
        <v>1521</v>
      </c>
      <c r="M1385" s="1" t="s">
        <v>1522</v>
      </c>
      <c r="N1385" s="1" t="n">
        <v>49.63223</v>
      </c>
      <c r="O1385" s="1" t="n">
        <v>-111.350896</v>
      </c>
      <c r="Q1385" s="1" t="s">
        <v>1523</v>
      </c>
      <c r="R1385" s="1" t="s">
        <v>24</v>
      </c>
    </row>
    <row r="1386" customFormat="false" ht="15" hidden="false" customHeight="false" outlineLevel="0" collapsed="false">
      <c r="A1386" s="1" t="s">
        <v>18</v>
      </c>
      <c r="B1386" s="1" t="s">
        <v>18</v>
      </c>
      <c r="C1386" s="1" t="s">
        <v>1519</v>
      </c>
      <c r="D1386" s="1" t="n">
        <v>352.8</v>
      </c>
      <c r="E1386" s="1" t="s">
        <v>1545</v>
      </c>
      <c r="F1386" s="1" t="n">
        <v>23</v>
      </c>
      <c r="G1386" s="1" t="str">
        <f aca="false">F1386&amp;"/"&amp;98</f>
        <v>23/98</v>
      </c>
      <c r="H1386" s="1" t="n">
        <v>3600</v>
      </c>
      <c r="I1386" s="1" t="n">
        <v>136</v>
      </c>
      <c r="J1386" s="1" t="n">
        <v>105</v>
      </c>
      <c r="K1386" s="1" t="s">
        <v>21</v>
      </c>
      <c r="L1386" s="1" t="s">
        <v>1521</v>
      </c>
      <c r="M1386" s="1" t="s">
        <v>1522</v>
      </c>
      <c r="N1386" s="1" t="n">
        <v>49.625022</v>
      </c>
      <c r="O1386" s="1" t="n">
        <v>-111.339781</v>
      </c>
      <c r="Q1386" s="1" t="s">
        <v>1523</v>
      </c>
      <c r="R1386" s="1" t="s">
        <v>24</v>
      </c>
    </row>
    <row r="1387" customFormat="false" ht="15" hidden="false" customHeight="false" outlineLevel="0" collapsed="false">
      <c r="A1387" s="1" t="s">
        <v>18</v>
      </c>
      <c r="B1387" s="1" t="s">
        <v>18</v>
      </c>
      <c r="C1387" s="1" t="s">
        <v>1519</v>
      </c>
      <c r="D1387" s="1" t="n">
        <v>352.8</v>
      </c>
      <c r="E1387" s="1" t="s">
        <v>1546</v>
      </c>
      <c r="F1387" s="1" t="n">
        <v>24</v>
      </c>
      <c r="G1387" s="1" t="str">
        <f aca="false">F1387&amp;"/"&amp;98</f>
        <v>24/98</v>
      </c>
      <c r="H1387" s="1" t="n">
        <v>3600</v>
      </c>
      <c r="I1387" s="1" t="n">
        <v>136</v>
      </c>
      <c r="J1387" s="1" t="n">
        <v>105</v>
      </c>
      <c r="K1387" s="1" t="s">
        <v>21</v>
      </c>
      <c r="L1387" s="1" t="s">
        <v>1521</v>
      </c>
      <c r="M1387" s="1" t="s">
        <v>1522</v>
      </c>
      <c r="N1387" s="1" t="n">
        <v>49.622792</v>
      </c>
      <c r="O1387" s="1" t="n">
        <v>-111.333681</v>
      </c>
      <c r="Q1387" s="1" t="s">
        <v>1523</v>
      </c>
      <c r="R1387" s="1" t="s">
        <v>24</v>
      </c>
    </row>
    <row r="1388" customFormat="false" ht="15" hidden="false" customHeight="false" outlineLevel="0" collapsed="false">
      <c r="A1388" s="1" t="s">
        <v>18</v>
      </c>
      <c r="B1388" s="1" t="s">
        <v>18</v>
      </c>
      <c r="C1388" s="1" t="s">
        <v>1519</v>
      </c>
      <c r="D1388" s="1" t="n">
        <v>352.8</v>
      </c>
      <c r="E1388" s="1" t="s">
        <v>1547</v>
      </c>
      <c r="F1388" s="1" t="n">
        <v>25</v>
      </c>
      <c r="G1388" s="1" t="str">
        <f aca="false">F1388&amp;"/"&amp;98</f>
        <v>25/98</v>
      </c>
      <c r="H1388" s="1" t="n">
        <v>3600</v>
      </c>
      <c r="I1388" s="1" t="n">
        <v>136</v>
      </c>
      <c r="J1388" s="1" t="n">
        <v>105</v>
      </c>
      <c r="K1388" s="1" t="s">
        <v>21</v>
      </c>
      <c r="L1388" s="1" t="s">
        <v>1521</v>
      </c>
      <c r="M1388" s="1" t="s">
        <v>1522</v>
      </c>
      <c r="N1388" s="1" t="n">
        <v>49.62271</v>
      </c>
      <c r="O1388" s="1" t="n">
        <v>-111.324313</v>
      </c>
      <c r="Q1388" s="1" t="s">
        <v>1523</v>
      </c>
      <c r="R1388" s="1" t="s">
        <v>24</v>
      </c>
    </row>
    <row r="1389" customFormat="false" ht="15" hidden="false" customHeight="false" outlineLevel="0" collapsed="false">
      <c r="A1389" s="1" t="s">
        <v>18</v>
      </c>
      <c r="B1389" s="1" t="s">
        <v>18</v>
      </c>
      <c r="C1389" s="1" t="s">
        <v>1519</v>
      </c>
      <c r="D1389" s="1" t="n">
        <v>352.8</v>
      </c>
      <c r="E1389" s="1" t="s">
        <v>1548</v>
      </c>
      <c r="F1389" s="1" t="n">
        <v>26</v>
      </c>
      <c r="G1389" s="1" t="str">
        <f aca="false">F1389&amp;"/"&amp;98</f>
        <v>26/98</v>
      </c>
      <c r="H1389" s="1" t="n">
        <v>3600</v>
      </c>
      <c r="I1389" s="1" t="n">
        <v>136</v>
      </c>
      <c r="J1389" s="1" t="n">
        <v>105</v>
      </c>
      <c r="K1389" s="1" t="s">
        <v>21</v>
      </c>
      <c r="L1389" s="1" t="s">
        <v>1521</v>
      </c>
      <c r="M1389" s="1" t="s">
        <v>1522</v>
      </c>
      <c r="N1389" s="1" t="n">
        <v>49.623441</v>
      </c>
      <c r="O1389" s="1" t="n">
        <v>-111.317063</v>
      </c>
      <c r="Q1389" s="1" t="s">
        <v>1523</v>
      </c>
      <c r="R1389" s="1" t="s">
        <v>24</v>
      </c>
    </row>
    <row r="1390" customFormat="false" ht="15" hidden="false" customHeight="false" outlineLevel="0" collapsed="false">
      <c r="A1390" s="1" t="s">
        <v>18</v>
      </c>
      <c r="B1390" s="1" t="s">
        <v>18</v>
      </c>
      <c r="C1390" s="1" t="s">
        <v>1519</v>
      </c>
      <c r="D1390" s="1" t="n">
        <v>352.8</v>
      </c>
      <c r="E1390" s="1" t="s">
        <v>1549</v>
      </c>
      <c r="F1390" s="1" t="n">
        <v>27</v>
      </c>
      <c r="G1390" s="1" t="str">
        <f aca="false">F1390&amp;"/"&amp;98</f>
        <v>27/98</v>
      </c>
      <c r="H1390" s="1" t="n">
        <v>3600</v>
      </c>
      <c r="I1390" s="1" t="n">
        <v>136</v>
      </c>
      <c r="J1390" s="1" t="n">
        <v>105</v>
      </c>
      <c r="K1390" s="1" t="s">
        <v>21</v>
      </c>
      <c r="L1390" s="1" t="s">
        <v>1521</v>
      </c>
      <c r="M1390" s="1" t="s">
        <v>1522</v>
      </c>
      <c r="N1390" s="1" t="n">
        <v>49.613319</v>
      </c>
      <c r="O1390" s="1" t="n">
        <v>-111.330799</v>
      </c>
      <c r="Q1390" s="1" t="s">
        <v>1523</v>
      </c>
      <c r="R1390" s="1" t="s">
        <v>24</v>
      </c>
    </row>
    <row r="1391" customFormat="false" ht="15" hidden="false" customHeight="false" outlineLevel="0" collapsed="false">
      <c r="A1391" s="1" t="s">
        <v>18</v>
      </c>
      <c r="B1391" s="1" t="s">
        <v>18</v>
      </c>
      <c r="C1391" s="1" t="s">
        <v>1519</v>
      </c>
      <c r="D1391" s="1" t="n">
        <v>352.8</v>
      </c>
      <c r="E1391" s="1" t="s">
        <v>1550</v>
      </c>
      <c r="F1391" s="1" t="n">
        <v>28</v>
      </c>
      <c r="G1391" s="1" t="str">
        <f aca="false">F1391&amp;"/"&amp;98</f>
        <v>28/98</v>
      </c>
      <c r="H1391" s="1" t="n">
        <v>3600</v>
      </c>
      <c r="I1391" s="1" t="n">
        <v>136</v>
      </c>
      <c r="J1391" s="1" t="n">
        <v>105</v>
      </c>
      <c r="K1391" s="1" t="s">
        <v>21</v>
      </c>
      <c r="L1391" s="1" t="s">
        <v>1521</v>
      </c>
      <c r="M1391" s="1" t="s">
        <v>1522</v>
      </c>
      <c r="N1391" s="1" t="n">
        <v>49.607391</v>
      </c>
      <c r="O1391" s="1" t="n">
        <v>-111.32172</v>
      </c>
      <c r="Q1391" s="1" t="s">
        <v>1523</v>
      </c>
      <c r="R1391" s="1" t="s">
        <v>24</v>
      </c>
    </row>
    <row r="1392" customFormat="false" ht="15" hidden="false" customHeight="false" outlineLevel="0" collapsed="false">
      <c r="A1392" s="1" t="s">
        <v>18</v>
      </c>
      <c r="B1392" s="1" t="s">
        <v>18</v>
      </c>
      <c r="C1392" s="1" t="s">
        <v>1519</v>
      </c>
      <c r="D1392" s="1" t="n">
        <v>352.8</v>
      </c>
      <c r="E1392" s="1" t="s">
        <v>1551</v>
      </c>
      <c r="F1392" s="1" t="n">
        <v>29</v>
      </c>
      <c r="G1392" s="1" t="str">
        <f aca="false">F1392&amp;"/"&amp;98</f>
        <v>29/98</v>
      </c>
      <c r="H1392" s="1" t="n">
        <v>3600</v>
      </c>
      <c r="I1392" s="1" t="n">
        <v>136</v>
      </c>
      <c r="J1392" s="1" t="n">
        <v>105</v>
      </c>
      <c r="K1392" s="1" t="s">
        <v>21</v>
      </c>
      <c r="L1392" s="1" t="s">
        <v>1521</v>
      </c>
      <c r="M1392" s="1" t="s">
        <v>1522</v>
      </c>
      <c r="N1392" s="1" t="n">
        <v>49.601845</v>
      </c>
      <c r="O1392" s="1" t="n">
        <v>-111.316989</v>
      </c>
      <c r="Q1392" s="1" t="s">
        <v>1523</v>
      </c>
      <c r="R1392" s="1" t="s">
        <v>24</v>
      </c>
    </row>
    <row r="1393" customFormat="false" ht="15" hidden="false" customHeight="false" outlineLevel="0" collapsed="false">
      <c r="A1393" s="1" t="s">
        <v>18</v>
      </c>
      <c r="B1393" s="1" t="s">
        <v>18</v>
      </c>
      <c r="C1393" s="1" t="s">
        <v>1519</v>
      </c>
      <c r="D1393" s="1" t="n">
        <v>352.8</v>
      </c>
      <c r="E1393" s="1" t="s">
        <v>1552</v>
      </c>
      <c r="F1393" s="1" t="n">
        <v>30</v>
      </c>
      <c r="G1393" s="1" t="str">
        <f aca="false">F1393&amp;"/"&amp;98</f>
        <v>30/98</v>
      </c>
      <c r="H1393" s="1" t="n">
        <v>3600</v>
      </c>
      <c r="I1393" s="1" t="n">
        <v>136</v>
      </c>
      <c r="J1393" s="1" t="n">
        <v>105</v>
      </c>
      <c r="K1393" s="1" t="s">
        <v>21</v>
      </c>
      <c r="L1393" s="1" t="s">
        <v>1521</v>
      </c>
      <c r="M1393" s="1" t="s">
        <v>1522</v>
      </c>
      <c r="N1393" s="1" t="n">
        <v>49.593995</v>
      </c>
      <c r="O1393" s="1" t="n">
        <v>-111.309442</v>
      </c>
      <c r="Q1393" s="1" t="s">
        <v>1523</v>
      </c>
      <c r="R1393" s="1" t="s">
        <v>24</v>
      </c>
    </row>
    <row r="1394" customFormat="false" ht="15" hidden="false" customHeight="false" outlineLevel="0" collapsed="false">
      <c r="A1394" s="1" t="s">
        <v>18</v>
      </c>
      <c r="B1394" s="1" t="s">
        <v>18</v>
      </c>
      <c r="C1394" s="1" t="s">
        <v>1519</v>
      </c>
      <c r="D1394" s="1" t="n">
        <v>352.8</v>
      </c>
      <c r="E1394" s="1" t="s">
        <v>1553</v>
      </c>
      <c r="F1394" s="1" t="n">
        <v>31</v>
      </c>
      <c r="G1394" s="1" t="str">
        <f aca="false">F1394&amp;"/"&amp;98</f>
        <v>31/98</v>
      </c>
      <c r="H1394" s="1" t="n">
        <v>3600</v>
      </c>
      <c r="I1394" s="1" t="n">
        <v>136</v>
      </c>
      <c r="J1394" s="1" t="n">
        <v>105</v>
      </c>
      <c r="K1394" s="1" t="s">
        <v>21</v>
      </c>
      <c r="L1394" s="1" t="s">
        <v>1521</v>
      </c>
      <c r="M1394" s="1" t="s">
        <v>1522</v>
      </c>
      <c r="N1394" s="1" t="n">
        <v>49.674187</v>
      </c>
      <c r="O1394" s="1" t="n">
        <v>-111.333734</v>
      </c>
      <c r="Q1394" s="1" t="s">
        <v>1523</v>
      </c>
      <c r="R1394" s="1" t="s">
        <v>24</v>
      </c>
    </row>
    <row r="1395" customFormat="false" ht="15" hidden="false" customHeight="false" outlineLevel="0" collapsed="false">
      <c r="A1395" s="1" t="s">
        <v>18</v>
      </c>
      <c r="B1395" s="1" t="s">
        <v>18</v>
      </c>
      <c r="C1395" s="1" t="s">
        <v>1519</v>
      </c>
      <c r="D1395" s="1" t="n">
        <v>352.8</v>
      </c>
      <c r="E1395" s="1" t="s">
        <v>1554</v>
      </c>
      <c r="F1395" s="1" t="n">
        <v>32</v>
      </c>
      <c r="G1395" s="1" t="str">
        <f aca="false">F1395&amp;"/"&amp;98</f>
        <v>32/98</v>
      </c>
      <c r="H1395" s="1" t="n">
        <v>3600</v>
      </c>
      <c r="I1395" s="1" t="n">
        <v>136</v>
      </c>
      <c r="J1395" s="1" t="n">
        <v>105</v>
      </c>
      <c r="K1395" s="1" t="s">
        <v>21</v>
      </c>
      <c r="L1395" s="1" t="s">
        <v>1521</v>
      </c>
      <c r="M1395" s="1" t="s">
        <v>1522</v>
      </c>
      <c r="N1395" s="1" t="n">
        <v>49.69658</v>
      </c>
      <c r="O1395" s="1" t="n">
        <v>-111.305572</v>
      </c>
      <c r="Q1395" s="1" t="s">
        <v>1523</v>
      </c>
      <c r="R1395" s="1" t="s">
        <v>24</v>
      </c>
    </row>
    <row r="1396" customFormat="false" ht="15" hidden="false" customHeight="false" outlineLevel="0" collapsed="false">
      <c r="A1396" s="1" t="s">
        <v>18</v>
      </c>
      <c r="B1396" s="1" t="s">
        <v>18</v>
      </c>
      <c r="C1396" s="1" t="s">
        <v>1519</v>
      </c>
      <c r="D1396" s="1" t="n">
        <v>352.8</v>
      </c>
      <c r="E1396" s="1" t="s">
        <v>1555</v>
      </c>
      <c r="F1396" s="1" t="n">
        <v>33</v>
      </c>
      <c r="G1396" s="1" t="str">
        <f aca="false">F1396&amp;"/"&amp;98</f>
        <v>33/98</v>
      </c>
      <c r="H1396" s="1" t="n">
        <v>3600</v>
      </c>
      <c r="I1396" s="1" t="n">
        <v>136</v>
      </c>
      <c r="J1396" s="1" t="n">
        <v>105</v>
      </c>
      <c r="K1396" s="1" t="s">
        <v>21</v>
      </c>
      <c r="L1396" s="1" t="s">
        <v>1521</v>
      </c>
      <c r="M1396" s="1" t="s">
        <v>1522</v>
      </c>
      <c r="N1396" s="1" t="n">
        <v>49.696713</v>
      </c>
      <c r="O1396" s="1" t="n">
        <v>-111.295755</v>
      </c>
      <c r="Q1396" s="1" t="s">
        <v>1523</v>
      </c>
      <c r="R1396" s="1" t="s">
        <v>24</v>
      </c>
    </row>
    <row r="1397" customFormat="false" ht="15" hidden="false" customHeight="false" outlineLevel="0" collapsed="false">
      <c r="A1397" s="1" t="s">
        <v>18</v>
      </c>
      <c r="B1397" s="1" t="s">
        <v>18</v>
      </c>
      <c r="C1397" s="1" t="s">
        <v>1519</v>
      </c>
      <c r="D1397" s="1" t="n">
        <v>352.8</v>
      </c>
      <c r="E1397" s="1" t="s">
        <v>1556</v>
      </c>
      <c r="F1397" s="1" t="n">
        <v>34</v>
      </c>
      <c r="G1397" s="1" t="str">
        <f aca="false">F1397&amp;"/"&amp;98</f>
        <v>34/98</v>
      </c>
      <c r="H1397" s="1" t="n">
        <v>3600</v>
      </c>
      <c r="I1397" s="1" t="n">
        <v>136</v>
      </c>
      <c r="J1397" s="1" t="n">
        <v>105</v>
      </c>
      <c r="K1397" s="1" t="s">
        <v>21</v>
      </c>
      <c r="L1397" s="1" t="s">
        <v>1521</v>
      </c>
      <c r="M1397" s="1" t="s">
        <v>1522</v>
      </c>
      <c r="N1397" s="1" t="n">
        <v>49.696421</v>
      </c>
      <c r="O1397" s="1" t="n">
        <v>-111.287018</v>
      </c>
      <c r="Q1397" s="1" t="s">
        <v>1523</v>
      </c>
      <c r="R1397" s="1" t="s">
        <v>24</v>
      </c>
    </row>
    <row r="1398" customFormat="false" ht="15" hidden="false" customHeight="false" outlineLevel="0" collapsed="false">
      <c r="A1398" s="1" t="s">
        <v>18</v>
      </c>
      <c r="B1398" s="1" t="s">
        <v>18</v>
      </c>
      <c r="C1398" s="1" t="s">
        <v>1519</v>
      </c>
      <c r="D1398" s="1" t="n">
        <v>352.8</v>
      </c>
      <c r="E1398" s="1" t="s">
        <v>1557</v>
      </c>
      <c r="F1398" s="1" t="n">
        <v>35</v>
      </c>
      <c r="G1398" s="1" t="str">
        <f aca="false">F1398&amp;"/"&amp;98</f>
        <v>35/98</v>
      </c>
      <c r="H1398" s="1" t="n">
        <v>3600</v>
      </c>
      <c r="I1398" s="1" t="n">
        <v>136</v>
      </c>
      <c r="J1398" s="1" t="n">
        <v>105</v>
      </c>
      <c r="K1398" s="1" t="s">
        <v>21</v>
      </c>
      <c r="L1398" s="1" t="s">
        <v>1521</v>
      </c>
      <c r="M1398" s="1" t="s">
        <v>1522</v>
      </c>
      <c r="N1398" s="1" t="n">
        <v>49.688883</v>
      </c>
      <c r="O1398" s="1" t="n">
        <v>-111.307908</v>
      </c>
      <c r="Q1398" s="1" t="s">
        <v>1523</v>
      </c>
      <c r="R1398" s="1" t="s">
        <v>24</v>
      </c>
    </row>
    <row r="1399" customFormat="false" ht="15" hidden="false" customHeight="false" outlineLevel="0" collapsed="false">
      <c r="A1399" s="1" t="s">
        <v>18</v>
      </c>
      <c r="B1399" s="1" t="s">
        <v>18</v>
      </c>
      <c r="C1399" s="1" t="s">
        <v>1519</v>
      </c>
      <c r="D1399" s="1" t="n">
        <v>352.8</v>
      </c>
      <c r="E1399" s="1" t="s">
        <v>1558</v>
      </c>
      <c r="F1399" s="1" t="n">
        <v>36</v>
      </c>
      <c r="G1399" s="1" t="str">
        <f aca="false">F1399&amp;"/"&amp;98</f>
        <v>36/98</v>
      </c>
      <c r="H1399" s="1" t="n">
        <v>3600</v>
      </c>
      <c r="I1399" s="1" t="n">
        <v>136</v>
      </c>
      <c r="J1399" s="1" t="n">
        <v>105</v>
      </c>
      <c r="K1399" s="1" t="s">
        <v>21</v>
      </c>
      <c r="L1399" s="1" t="s">
        <v>1521</v>
      </c>
      <c r="M1399" s="1" t="s">
        <v>1522</v>
      </c>
      <c r="N1399" s="1" t="n">
        <v>49.685498</v>
      </c>
      <c r="O1399" s="1" t="n">
        <v>-111.288395</v>
      </c>
      <c r="Q1399" s="1" t="s">
        <v>1523</v>
      </c>
      <c r="R1399" s="1" t="s">
        <v>24</v>
      </c>
    </row>
    <row r="1400" customFormat="false" ht="15" hidden="false" customHeight="false" outlineLevel="0" collapsed="false">
      <c r="A1400" s="1" t="s">
        <v>18</v>
      </c>
      <c r="B1400" s="1" t="s">
        <v>18</v>
      </c>
      <c r="C1400" s="1" t="s">
        <v>1519</v>
      </c>
      <c r="D1400" s="1" t="n">
        <v>352.8</v>
      </c>
      <c r="E1400" s="1" t="s">
        <v>1559</v>
      </c>
      <c r="F1400" s="1" t="n">
        <v>37</v>
      </c>
      <c r="G1400" s="1" t="str">
        <f aca="false">F1400&amp;"/"&amp;98</f>
        <v>37/98</v>
      </c>
      <c r="H1400" s="1" t="n">
        <v>3600</v>
      </c>
      <c r="I1400" s="1" t="n">
        <v>136</v>
      </c>
      <c r="J1400" s="1" t="n">
        <v>105</v>
      </c>
      <c r="K1400" s="1" t="s">
        <v>21</v>
      </c>
      <c r="L1400" s="1" t="s">
        <v>1521</v>
      </c>
      <c r="M1400" s="1" t="s">
        <v>1522</v>
      </c>
      <c r="N1400" s="1" t="n">
        <v>49.685309</v>
      </c>
      <c r="O1400" s="1" t="n">
        <v>-111.273588</v>
      </c>
      <c r="Q1400" s="1" t="s">
        <v>1523</v>
      </c>
      <c r="R1400" s="1" t="s">
        <v>24</v>
      </c>
    </row>
    <row r="1401" customFormat="false" ht="15" hidden="false" customHeight="false" outlineLevel="0" collapsed="false">
      <c r="A1401" s="1" t="s">
        <v>18</v>
      </c>
      <c r="B1401" s="1" t="s">
        <v>18</v>
      </c>
      <c r="C1401" s="1" t="s">
        <v>1519</v>
      </c>
      <c r="D1401" s="1" t="n">
        <v>352.8</v>
      </c>
      <c r="E1401" s="1" t="s">
        <v>1560</v>
      </c>
      <c r="F1401" s="1" t="n">
        <v>38</v>
      </c>
      <c r="G1401" s="1" t="str">
        <f aca="false">F1401&amp;"/"&amp;98</f>
        <v>38/98</v>
      </c>
      <c r="H1401" s="1" t="n">
        <v>3600</v>
      </c>
      <c r="I1401" s="1" t="n">
        <v>136</v>
      </c>
      <c r="J1401" s="1" t="n">
        <v>105</v>
      </c>
      <c r="K1401" s="1" t="s">
        <v>21</v>
      </c>
      <c r="L1401" s="1" t="s">
        <v>1521</v>
      </c>
      <c r="M1401" s="1" t="s">
        <v>1522</v>
      </c>
      <c r="N1401" s="1" t="n">
        <v>49.6869871</v>
      </c>
      <c r="O1401" s="1" t="n">
        <v>-111.2618331</v>
      </c>
      <c r="Q1401" s="1" t="s">
        <v>1523</v>
      </c>
      <c r="R1401" s="1" t="s">
        <v>24</v>
      </c>
    </row>
    <row r="1402" customFormat="false" ht="15" hidden="false" customHeight="false" outlineLevel="0" collapsed="false">
      <c r="A1402" s="1" t="s">
        <v>18</v>
      </c>
      <c r="B1402" s="1" t="s">
        <v>18</v>
      </c>
      <c r="C1402" s="1" t="s">
        <v>1519</v>
      </c>
      <c r="D1402" s="1" t="n">
        <v>352.8</v>
      </c>
      <c r="E1402" s="1" t="s">
        <v>1561</v>
      </c>
      <c r="F1402" s="1" t="n">
        <v>39</v>
      </c>
      <c r="G1402" s="1" t="str">
        <f aca="false">F1402&amp;"/"&amp;98</f>
        <v>39/98</v>
      </c>
      <c r="H1402" s="1" t="n">
        <v>3600</v>
      </c>
      <c r="I1402" s="1" t="n">
        <v>136</v>
      </c>
      <c r="J1402" s="1" t="n">
        <v>105</v>
      </c>
      <c r="K1402" s="1" t="s">
        <v>21</v>
      </c>
      <c r="L1402" s="1" t="s">
        <v>1521</v>
      </c>
      <c r="M1402" s="1" t="s">
        <v>1522</v>
      </c>
      <c r="N1402" s="1" t="n">
        <v>49.675723</v>
      </c>
      <c r="O1402" s="1" t="n">
        <v>-111.287437</v>
      </c>
      <c r="Q1402" s="1" t="s">
        <v>1523</v>
      </c>
      <c r="R1402" s="1" t="s">
        <v>24</v>
      </c>
    </row>
    <row r="1403" customFormat="false" ht="15" hidden="false" customHeight="false" outlineLevel="0" collapsed="false">
      <c r="A1403" s="1" t="s">
        <v>18</v>
      </c>
      <c r="B1403" s="1" t="s">
        <v>18</v>
      </c>
      <c r="C1403" s="1" t="s">
        <v>1519</v>
      </c>
      <c r="D1403" s="1" t="n">
        <v>352.8</v>
      </c>
      <c r="E1403" s="1" t="s">
        <v>1562</v>
      </c>
      <c r="F1403" s="1" t="n">
        <v>40</v>
      </c>
      <c r="G1403" s="1" t="str">
        <f aca="false">F1403&amp;"/"&amp;98</f>
        <v>40/98</v>
      </c>
      <c r="H1403" s="1" t="n">
        <v>3600</v>
      </c>
      <c r="I1403" s="1" t="n">
        <v>136</v>
      </c>
      <c r="J1403" s="1" t="n">
        <v>105</v>
      </c>
      <c r="K1403" s="1" t="s">
        <v>21</v>
      </c>
      <c r="L1403" s="1" t="s">
        <v>1521</v>
      </c>
      <c r="M1403" s="1" t="s">
        <v>1522</v>
      </c>
      <c r="N1403" s="1" t="n">
        <v>49.675536</v>
      </c>
      <c r="O1403" s="1" t="n">
        <v>-111.271884</v>
      </c>
      <c r="Q1403" s="1" t="s">
        <v>1523</v>
      </c>
      <c r="R1403" s="1" t="s">
        <v>24</v>
      </c>
    </row>
    <row r="1404" customFormat="false" ht="15" hidden="false" customHeight="false" outlineLevel="0" collapsed="false">
      <c r="A1404" s="1" t="s">
        <v>18</v>
      </c>
      <c r="B1404" s="1" t="s">
        <v>18</v>
      </c>
      <c r="C1404" s="1" t="s">
        <v>1519</v>
      </c>
      <c r="D1404" s="1" t="n">
        <v>352.8</v>
      </c>
      <c r="E1404" s="1" t="s">
        <v>1563</v>
      </c>
      <c r="F1404" s="1" t="n">
        <v>41</v>
      </c>
      <c r="G1404" s="1" t="str">
        <f aca="false">F1404&amp;"/"&amp;98</f>
        <v>41/98</v>
      </c>
      <c r="H1404" s="1" t="n">
        <v>3600</v>
      </c>
      <c r="I1404" s="1" t="n">
        <v>136</v>
      </c>
      <c r="J1404" s="1" t="n">
        <v>105</v>
      </c>
      <c r="K1404" s="1" t="s">
        <v>21</v>
      </c>
      <c r="L1404" s="1" t="s">
        <v>1521</v>
      </c>
      <c r="M1404" s="1" t="s">
        <v>1522</v>
      </c>
      <c r="N1404" s="1" t="n">
        <v>49.642395</v>
      </c>
      <c r="O1404" s="1" t="n">
        <v>-111.277711</v>
      </c>
      <c r="Q1404" s="1" t="s">
        <v>1523</v>
      </c>
      <c r="R1404" s="1" t="s">
        <v>24</v>
      </c>
    </row>
    <row r="1405" customFormat="false" ht="15" hidden="false" customHeight="false" outlineLevel="0" collapsed="false">
      <c r="A1405" s="1" t="s">
        <v>18</v>
      </c>
      <c r="B1405" s="1" t="s">
        <v>18</v>
      </c>
      <c r="C1405" s="1" t="s">
        <v>1519</v>
      </c>
      <c r="D1405" s="1" t="n">
        <v>352.8</v>
      </c>
      <c r="E1405" s="1" t="s">
        <v>1564</v>
      </c>
      <c r="F1405" s="1" t="n">
        <v>42</v>
      </c>
      <c r="G1405" s="1" t="str">
        <f aca="false">F1405&amp;"/"&amp;98</f>
        <v>42/98</v>
      </c>
      <c r="H1405" s="1" t="n">
        <v>3600</v>
      </c>
      <c r="I1405" s="1" t="n">
        <v>136</v>
      </c>
      <c r="J1405" s="1" t="n">
        <v>105</v>
      </c>
      <c r="K1405" s="1" t="s">
        <v>21</v>
      </c>
      <c r="L1405" s="1" t="s">
        <v>1521</v>
      </c>
      <c r="M1405" s="1" t="s">
        <v>1522</v>
      </c>
      <c r="N1405" s="1" t="n">
        <v>49.658968</v>
      </c>
      <c r="O1405" s="1" t="n">
        <v>-111.286604</v>
      </c>
      <c r="Q1405" s="1" t="s">
        <v>1523</v>
      </c>
      <c r="R1405" s="1" t="s">
        <v>24</v>
      </c>
    </row>
    <row r="1406" customFormat="false" ht="15" hidden="false" customHeight="false" outlineLevel="0" collapsed="false">
      <c r="A1406" s="1" t="s">
        <v>18</v>
      </c>
      <c r="B1406" s="1" t="s">
        <v>18</v>
      </c>
      <c r="C1406" s="1" t="s">
        <v>1519</v>
      </c>
      <c r="D1406" s="1" t="n">
        <v>352.8</v>
      </c>
      <c r="E1406" s="1" t="s">
        <v>1565</v>
      </c>
      <c r="F1406" s="1" t="n">
        <v>43</v>
      </c>
      <c r="G1406" s="1" t="str">
        <f aca="false">F1406&amp;"/"&amp;98</f>
        <v>43/98</v>
      </c>
      <c r="H1406" s="1" t="n">
        <v>3600</v>
      </c>
      <c r="I1406" s="1" t="n">
        <v>136</v>
      </c>
      <c r="J1406" s="1" t="n">
        <v>105</v>
      </c>
      <c r="K1406" s="1" t="s">
        <v>21</v>
      </c>
      <c r="L1406" s="1" t="s">
        <v>1521</v>
      </c>
      <c r="M1406" s="1" t="s">
        <v>1522</v>
      </c>
      <c r="N1406" s="1" t="n">
        <v>49.636029</v>
      </c>
      <c r="O1406" s="1" t="n">
        <v>-111.294806</v>
      </c>
      <c r="Q1406" s="1" t="s">
        <v>1523</v>
      </c>
      <c r="R1406" s="1" t="s">
        <v>24</v>
      </c>
    </row>
    <row r="1407" customFormat="false" ht="15" hidden="false" customHeight="false" outlineLevel="0" collapsed="false">
      <c r="A1407" s="1" t="s">
        <v>18</v>
      </c>
      <c r="B1407" s="1" t="s">
        <v>18</v>
      </c>
      <c r="C1407" s="1" t="s">
        <v>1519</v>
      </c>
      <c r="D1407" s="1" t="n">
        <v>352.8</v>
      </c>
      <c r="E1407" s="1" t="s">
        <v>1566</v>
      </c>
      <c r="F1407" s="1" t="n">
        <v>44</v>
      </c>
      <c r="G1407" s="1" t="str">
        <f aca="false">F1407&amp;"/"&amp;98</f>
        <v>44/98</v>
      </c>
      <c r="H1407" s="1" t="n">
        <v>3600</v>
      </c>
      <c r="I1407" s="1" t="n">
        <v>136</v>
      </c>
      <c r="J1407" s="1" t="n">
        <v>105</v>
      </c>
      <c r="K1407" s="1" t="s">
        <v>21</v>
      </c>
      <c r="L1407" s="1" t="s">
        <v>1521</v>
      </c>
      <c r="M1407" s="1" t="s">
        <v>1522</v>
      </c>
      <c r="N1407" s="1" t="n">
        <v>49.627855</v>
      </c>
      <c r="O1407" s="1" t="n">
        <v>-111.286726</v>
      </c>
      <c r="Q1407" s="1" t="s">
        <v>1523</v>
      </c>
      <c r="R1407" s="1" t="s">
        <v>24</v>
      </c>
    </row>
    <row r="1408" customFormat="false" ht="15" hidden="false" customHeight="false" outlineLevel="0" collapsed="false">
      <c r="A1408" s="1" t="s">
        <v>18</v>
      </c>
      <c r="B1408" s="1" t="s">
        <v>18</v>
      </c>
      <c r="C1408" s="1" t="s">
        <v>1519</v>
      </c>
      <c r="D1408" s="1" t="n">
        <v>352.8</v>
      </c>
      <c r="E1408" s="1" t="s">
        <v>1567</v>
      </c>
      <c r="F1408" s="1" t="n">
        <v>45</v>
      </c>
      <c r="G1408" s="1" t="str">
        <f aca="false">F1408&amp;"/"&amp;98</f>
        <v>45/98</v>
      </c>
      <c r="H1408" s="1" t="n">
        <v>3600</v>
      </c>
      <c r="I1408" s="1" t="n">
        <v>136</v>
      </c>
      <c r="J1408" s="1" t="n">
        <v>105</v>
      </c>
      <c r="K1408" s="1" t="s">
        <v>21</v>
      </c>
      <c r="L1408" s="1" t="s">
        <v>1521</v>
      </c>
      <c r="M1408" s="1" t="s">
        <v>1522</v>
      </c>
      <c r="N1408" s="1" t="n">
        <v>49.631237</v>
      </c>
      <c r="O1408" s="1" t="n">
        <v>-111.272053</v>
      </c>
      <c r="Q1408" s="1" t="s">
        <v>1523</v>
      </c>
      <c r="R1408" s="1" t="s">
        <v>24</v>
      </c>
    </row>
    <row r="1409" customFormat="false" ht="15" hidden="false" customHeight="false" outlineLevel="0" collapsed="false">
      <c r="A1409" s="1" t="s">
        <v>18</v>
      </c>
      <c r="B1409" s="1" t="s">
        <v>18</v>
      </c>
      <c r="C1409" s="1" t="s">
        <v>1519</v>
      </c>
      <c r="D1409" s="1" t="n">
        <v>352.8</v>
      </c>
      <c r="E1409" s="1" t="s">
        <v>1568</v>
      </c>
      <c r="F1409" s="1" t="n">
        <v>46</v>
      </c>
      <c r="G1409" s="1" t="str">
        <f aca="false">F1409&amp;"/"&amp;98</f>
        <v>46/98</v>
      </c>
      <c r="H1409" s="1" t="n">
        <v>3600</v>
      </c>
      <c r="I1409" s="1" t="n">
        <v>136</v>
      </c>
      <c r="J1409" s="1" t="n">
        <v>105</v>
      </c>
      <c r="K1409" s="1" t="s">
        <v>21</v>
      </c>
      <c r="L1409" s="1" t="s">
        <v>1521</v>
      </c>
      <c r="M1409" s="1" t="s">
        <v>1522</v>
      </c>
      <c r="N1409" s="1" t="n">
        <v>49.616394</v>
      </c>
      <c r="O1409" s="1" t="n">
        <v>-111.298467</v>
      </c>
      <c r="Q1409" s="1" t="s">
        <v>1523</v>
      </c>
      <c r="R1409" s="1" t="s">
        <v>24</v>
      </c>
    </row>
    <row r="1410" customFormat="false" ht="15" hidden="false" customHeight="false" outlineLevel="0" collapsed="false">
      <c r="A1410" s="1" t="s">
        <v>18</v>
      </c>
      <c r="B1410" s="1" t="s">
        <v>18</v>
      </c>
      <c r="C1410" s="1" t="s">
        <v>1519</v>
      </c>
      <c r="D1410" s="1" t="n">
        <v>352.8</v>
      </c>
      <c r="E1410" s="1" t="s">
        <v>1569</v>
      </c>
      <c r="F1410" s="1" t="n">
        <v>47</v>
      </c>
      <c r="G1410" s="1" t="str">
        <f aca="false">F1410&amp;"/"&amp;98</f>
        <v>47/98</v>
      </c>
      <c r="H1410" s="1" t="n">
        <v>3600</v>
      </c>
      <c r="I1410" s="1" t="n">
        <v>136</v>
      </c>
      <c r="J1410" s="1" t="n">
        <v>105</v>
      </c>
      <c r="K1410" s="1" t="s">
        <v>21</v>
      </c>
      <c r="L1410" s="1" t="s">
        <v>1521</v>
      </c>
      <c r="M1410" s="1" t="s">
        <v>1522</v>
      </c>
      <c r="N1410" s="1" t="n">
        <v>49.613336</v>
      </c>
      <c r="O1410" s="1" t="n">
        <v>-111.276286</v>
      </c>
      <c r="Q1410" s="1" t="s">
        <v>1523</v>
      </c>
      <c r="R1410" s="1" t="s">
        <v>24</v>
      </c>
    </row>
    <row r="1411" customFormat="false" ht="15" hidden="false" customHeight="false" outlineLevel="0" collapsed="false">
      <c r="A1411" s="1" t="s">
        <v>18</v>
      </c>
      <c r="B1411" s="1" t="s">
        <v>18</v>
      </c>
      <c r="C1411" s="1" t="s">
        <v>1519</v>
      </c>
      <c r="D1411" s="1" t="n">
        <v>352.8</v>
      </c>
      <c r="E1411" s="1" t="s">
        <v>1570</v>
      </c>
      <c r="F1411" s="1" t="n">
        <v>48</v>
      </c>
      <c r="G1411" s="1" t="str">
        <f aca="false">F1411&amp;"/"&amp;98</f>
        <v>48/98</v>
      </c>
      <c r="H1411" s="1" t="n">
        <v>3600</v>
      </c>
      <c r="I1411" s="1" t="n">
        <v>136</v>
      </c>
      <c r="J1411" s="1" t="n">
        <v>105</v>
      </c>
      <c r="K1411" s="1" t="s">
        <v>21</v>
      </c>
      <c r="L1411" s="1" t="s">
        <v>1521</v>
      </c>
      <c r="M1411" s="1" t="s">
        <v>1522</v>
      </c>
      <c r="N1411" s="1" t="n">
        <v>49.685962</v>
      </c>
      <c r="O1411" s="1" t="n">
        <v>-111.215352</v>
      </c>
      <c r="Q1411" s="1" t="s">
        <v>1523</v>
      </c>
      <c r="R1411" s="1" t="s">
        <v>24</v>
      </c>
    </row>
    <row r="1412" customFormat="false" ht="15" hidden="false" customHeight="false" outlineLevel="0" collapsed="false">
      <c r="A1412" s="1" t="s">
        <v>18</v>
      </c>
      <c r="B1412" s="1" t="s">
        <v>18</v>
      </c>
      <c r="C1412" s="1" t="s">
        <v>1519</v>
      </c>
      <c r="D1412" s="1" t="n">
        <v>352.8</v>
      </c>
      <c r="E1412" s="1" t="s">
        <v>1571</v>
      </c>
      <c r="F1412" s="1" t="n">
        <v>49</v>
      </c>
      <c r="G1412" s="1" t="str">
        <f aca="false">F1412&amp;"/"&amp;98</f>
        <v>49/98</v>
      </c>
      <c r="H1412" s="1" t="n">
        <v>3600</v>
      </c>
      <c r="I1412" s="1" t="n">
        <v>136</v>
      </c>
      <c r="J1412" s="1" t="n">
        <v>105</v>
      </c>
      <c r="K1412" s="1" t="s">
        <v>21</v>
      </c>
      <c r="L1412" s="1" t="s">
        <v>1521</v>
      </c>
      <c r="M1412" s="1" t="s">
        <v>1522</v>
      </c>
      <c r="N1412" s="1" t="n">
        <v>49.686138</v>
      </c>
      <c r="O1412" s="1" t="n">
        <v>-111.226832</v>
      </c>
      <c r="Q1412" s="1" t="s">
        <v>1523</v>
      </c>
      <c r="R1412" s="1" t="s">
        <v>24</v>
      </c>
    </row>
    <row r="1413" customFormat="false" ht="15" hidden="false" customHeight="false" outlineLevel="0" collapsed="false">
      <c r="A1413" s="1" t="s">
        <v>18</v>
      </c>
      <c r="B1413" s="1" t="s">
        <v>18</v>
      </c>
      <c r="C1413" s="1" t="s">
        <v>1519</v>
      </c>
      <c r="D1413" s="1" t="n">
        <v>352.8</v>
      </c>
      <c r="E1413" s="1" t="s">
        <v>1572</v>
      </c>
      <c r="F1413" s="1" t="n">
        <v>50</v>
      </c>
      <c r="G1413" s="1" t="str">
        <f aca="false">F1413&amp;"/"&amp;98</f>
        <v>50/98</v>
      </c>
      <c r="H1413" s="1" t="n">
        <v>3600</v>
      </c>
      <c r="I1413" s="1" t="n">
        <v>136</v>
      </c>
      <c r="J1413" s="1" t="n">
        <v>105</v>
      </c>
      <c r="K1413" s="1" t="s">
        <v>21</v>
      </c>
      <c r="L1413" s="1" t="s">
        <v>1521</v>
      </c>
      <c r="M1413" s="1" t="s">
        <v>1522</v>
      </c>
      <c r="N1413" s="1" t="n">
        <v>49.673819</v>
      </c>
      <c r="O1413" s="1" t="n">
        <v>-111.243088</v>
      </c>
      <c r="Q1413" s="1" t="s">
        <v>1523</v>
      </c>
      <c r="R1413" s="1" t="s">
        <v>24</v>
      </c>
    </row>
    <row r="1414" customFormat="false" ht="15" hidden="false" customHeight="false" outlineLevel="0" collapsed="false">
      <c r="A1414" s="1" t="s">
        <v>18</v>
      </c>
      <c r="B1414" s="1" t="s">
        <v>18</v>
      </c>
      <c r="C1414" s="1" t="s">
        <v>1519</v>
      </c>
      <c r="D1414" s="1" t="n">
        <v>352.8</v>
      </c>
      <c r="E1414" s="1" t="s">
        <v>1573</v>
      </c>
      <c r="F1414" s="1" t="n">
        <v>51</v>
      </c>
      <c r="G1414" s="1" t="str">
        <f aca="false">F1414&amp;"/"&amp;98</f>
        <v>51/98</v>
      </c>
      <c r="H1414" s="1" t="n">
        <v>3600</v>
      </c>
      <c r="I1414" s="1" t="n">
        <v>136</v>
      </c>
      <c r="J1414" s="1" t="n">
        <v>105</v>
      </c>
      <c r="K1414" s="1" t="s">
        <v>21</v>
      </c>
      <c r="L1414" s="1" t="s">
        <v>1521</v>
      </c>
      <c r="M1414" s="1" t="s">
        <v>1522</v>
      </c>
      <c r="N1414" s="1" t="n">
        <v>49.658249</v>
      </c>
      <c r="O1414" s="1" t="n">
        <v>-111.243301</v>
      </c>
      <c r="Q1414" s="1" t="s">
        <v>1523</v>
      </c>
      <c r="R1414" s="1" t="s">
        <v>24</v>
      </c>
    </row>
    <row r="1415" customFormat="false" ht="15" hidden="false" customHeight="false" outlineLevel="0" collapsed="false">
      <c r="A1415" s="1" t="s">
        <v>18</v>
      </c>
      <c r="B1415" s="1" t="s">
        <v>18</v>
      </c>
      <c r="C1415" s="1" t="s">
        <v>1519</v>
      </c>
      <c r="D1415" s="1" t="n">
        <v>352.8</v>
      </c>
      <c r="E1415" s="1" t="s">
        <v>1574</v>
      </c>
      <c r="F1415" s="1" t="n">
        <v>52</v>
      </c>
      <c r="G1415" s="1" t="str">
        <f aca="false">F1415&amp;"/"&amp;98</f>
        <v>52/98</v>
      </c>
      <c r="H1415" s="1" t="n">
        <v>3600</v>
      </c>
      <c r="I1415" s="1" t="n">
        <v>136</v>
      </c>
      <c r="J1415" s="1" t="n">
        <v>105</v>
      </c>
      <c r="K1415" s="1" t="s">
        <v>21</v>
      </c>
      <c r="L1415" s="1" t="s">
        <v>1521</v>
      </c>
      <c r="M1415" s="1" t="s">
        <v>1522</v>
      </c>
      <c r="N1415" s="1" t="n">
        <v>49.649934</v>
      </c>
      <c r="O1415" s="1" t="n">
        <v>-111.249438</v>
      </c>
      <c r="Q1415" s="1" t="s">
        <v>1523</v>
      </c>
      <c r="R1415" s="1" t="s">
        <v>24</v>
      </c>
    </row>
    <row r="1416" customFormat="false" ht="15" hidden="false" customHeight="false" outlineLevel="0" collapsed="false">
      <c r="A1416" s="1" t="s">
        <v>18</v>
      </c>
      <c r="B1416" s="1" t="s">
        <v>18</v>
      </c>
      <c r="C1416" s="1" t="s">
        <v>1519</v>
      </c>
      <c r="D1416" s="1" t="n">
        <v>352.8</v>
      </c>
      <c r="E1416" s="1" t="s">
        <v>1575</v>
      </c>
      <c r="F1416" s="1" t="n">
        <v>53</v>
      </c>
      <c r="G1416" s="1" t="str">
        <f aca="false">F1416&amp;"/"&amp;98</f>
        <v>53/98</v>
      </c>
      <c r="H1416" s="1" t="n">
        <v>3600</v>
      </c>
      <c r="I1416" s="1" t="n">
        <v>136</v>
      </c>
      <c r="J1416" s="1" t="n">
        <v>105</v>
      </c>
      <c r="K1416" s="1" t="s">
        <v>21</v>
      </c>
      <c r="L1416" s="1" t="s">
        <v>1521</v>
      </c>
      <c r="M1416" s="1" t="s">
        <v>1522</v>
      </c>
      <c r="N1416" s="1" t="n">
        <v>49.68206</v>
      </c>
      <c r="O1416" s="1" t="n">
        <v>-111.171849</v>
      </c>
      <c r="Q1416" s="1" t="s">
        <v>1523</v>
      </c>
      <c r="R1416" s="1" t="s">
        <v>24</v>
      </c>
    </row>
    <row r="1417" customFormat="false" ht="15" hidden="false" customHeight="false" outlineLevel="0" collapsed="false">
      <c r="A1417" s="1" t="s">
        <v>18</v>
      </c>
      <c r="B1417" s="1" t="s">
        <v>18</v>
      </c>
      <c r="C1417" s="1" t="s">
        <v>1519</v>
      </c>
      <c r="D1417" s="1" t="n">
        <v>352.8</v>
      </c>
      <c r="E1417" s="1" t="s">
        <v>1576</v>
      </c>
      <c r="F1417" s="1" t="n">
        <v>54</v>
      </c>
      <c r="G1417" s="1" t="str">
        <f aca="false">F1417&amp;"/"&amp;98</f>
        <v>54/98</v>
      </c>
      <c r="H1417" s="1" t="n">
        <v>3600</v>
      </c>
      <c r="I1417" s="1" t="n">
        <v>136</v>
      </c>
      <c r="J1417" s="1" t="n">
        <v>105</v>
      </c>
      <c r="K1417" s="1" t="s">
        <v>21</v>
      </c>
      <c r="L1417" s="1" t="s">
        <v>1521</v>
      </c>
      <c r="M1417" s="1" t="s">
        <v>1522</v>
      </c>
      <c r="N1417" s="1" t="n">
        <v>49.673829</v>
      </c>
      <c r="O1417" s="1" t="n">
        <v>-111.205361</v>
      </c>
      <c r="Q1417" s="1" t="s">
        <v>1523</v>
      </c>
      <c r="R1417" s="1" t="s">
        <v>24</v>
      </c>
    </row>
    <row r="1418" customFormat="false" ht="15" hidden="false" customHeight="false" outlineLevel="0" collapsed="false">
      <c r="A1418" s="1" t="s">
        <v>18</v>
      </c>
      <c r="B1418" s="1" t="s">
        <v>18</v>
      </c>
      <c r="C1418" s="1" t="s">
        <v>1519</v>
      </c>
      <c r="D1418" s="1" t="n">
        <v>352.8</v>
      </c>
      <c r="E1418" s="1" t="s">
        <v>1577</v>
      </c>
      <c r="F1418" s="1" t="n">
        <v>55</v>
      </c>
      <c r="G1418" s="1" t="str">
        <f aca="false">F1418&amp;"/"&amp;98</f>
        <v>55/98</v>
      </c>
      <c r="H1418" s="1" t="n">
        <v>3600</v>
      </c>
      <c r="I1418" s="1" t="n">
        <v>136</v>
      </c>
      <c r="J1418" s="1" t="n">
        <v>105</v>
      </c>
      <c r="K1418" s="1" t="s">
        <v>21</v>
      </c>
      <c r="L1418" s="1" t="s">
        <v>1521</v>
      </c>
      <c r="M1418" s="1" t="s">
        <v>1522</v>
      </c>
      <c r="N1418" s="1" t="n">
        <v>49.674599</v>
      </c>
      <c r="O1418" s="1" t="n">
        <v>-111.185863</v>
      </c>
      <c r="Q1418" s="1" t="s">
        <v>1523</v>
      </c>
      <c r="R1418" s="1" t="s">
        <v>24</v>
      </c>
    </row>
    <row r="1419" customFormat="false" ht="15" hidden="false" customHeight="false" outlineLevel="0" collapsed="false">
      <c r="A1419" s="1" t="s">
        <v>18</v>
      </c>
      <c r="B1419" s="1" t="s">
        <v>18</v>
      </c>
      <c r="C1419" s="1" t="s">
        <v>1519</v>
      </c>
      <c r="D1419" s="1" t="n">
        <v>352.8</v>
      </c>
      <c r="E1419" s="1" t="s">
        <v>1578</v>
      </c>
      <c r="F1419" s="1" t="n">
        <v>56</v>
      </c>
      <c r="G1419" s="1" t="str">
        <f aca="false">F1419&amp;"/"&amp;98</f>
        <v>56/98</v>
      </c>
      <c r="H1419" s="1" t="n">
        <v>3600</v>
      </c>
      <c r="I1419" s="1" t="n">
        <v>136</v>
      </c>
      <c r="J1419" s="1" t="n">
        <v>105</v>
      </c>
      <c r="K1419" s="1" t="s">
        <v>21</v>
      </c>
      <c r="L1419" s="1" t="s">
        <v>1521</v>
      </c>
      <c r="M1419" s="1" t="s">
        <v>1522</v>
      </c>
      <c r="N1419" s="1" t="n">
        <v>49.675072</v>
      </c>
      <c r="O1419" s="1" t="n">
        <v>-111.17109</v>
      </c>
      <c r="Q1419" s="1" t="s">
        <v>1523</v>
      </c>
      <c r="R1419" s="1" t="s">
        <v>24</v>
      </c>
    </row>
    <row r="1420" customFormat="false" ht="15" hidden="false" customHeight="false" outlineLevel="0" collapsed="false">
      <c r="A1420" s="1" t="s">
        <v>18</v>
      </c>
      <c r="B1420" s="1" t="s">
        <v>18</v>
      </c>
      <c r="C1420" s="1" t="s">
        <v>1519</v>
      </c>
      <c r="D1420" s="1" t="n">
        <v>352.8</v>
      </c>
      <c r="E1420" s="1" t="s">
        <v>1579</v>
      </c>
      <c r="F1420" s="1" t="n">
        <v>57</v>
      </c>
      <c r="G1420" s="1" t="str">
        <f aca="false">F1420&amp;"/"&amp;98</f>
        <v>57/98</v>
      </c>
      <c r="H1420" s="1" t="n">
        <v>3600</v>
      </c>
      <c r="I1420" s="1" t="n">
        <v>136</v>
      </c>
      <c r="J1420" s="1" t="n">
        <v>105</v>
      </c>
      <c r="K1420" s="1" t="s">
        <v>21</v>
      </c>
      <c r="L1420" s="1" t="s">
        <v>1521</v>
      </c>
      <c r="M1420" s="1" t="s">
        <v>1522</v>
      </c>
      <c r="N1420" s="1" t="n">
        <v>49.696714</v>
      </c>
      <c r="O1420" s="1" t="n">
        <v>-111.35337</v>
      </c>
      <c r="Q1420" s="1" t="s">
        <v>1523</v>
      </c>
      <c r="R1420" s="1" t="s">
        <v>24</v>
      </c>
    </row>
    <row r="1421" customFormat="false" ht="15" hidden="false" customHeight="false" outlineLevel="0" collapsed="false">
      <c r="A1421" s="1" t="s">
        <v>18</v>
      </c>
      <c r="B1421" s="1" t="s">
        <v>18</v>
      </c>
      <c r="C1421" s="1" t="s">
        <v>1519</v>
      </c>
      <c r="D1421" s="1" t="n">
        <v>352.8</v>
      </c>
      <c r="E1421" s="1" t="s">
        <v>1580</v>
      </c>
      <c r="F1421" s="1" t="n">
        <v>58</v>
      </c>
      <c r="G1421" s="1" t="str">
        <f aca="false">F1421&amp;"/"&amp;98</f>
        <v>58/98</v>
      </c>
      <c r="H1421" s="1" t="n">
        <v>3600</v>
      </c>
      <c r="I1421" s="1" t="n">
        <v>136</v>
      </c>
      <c r="J1421" s="1" t="n">
        <v>105</v>
      </c>
      <c r="K1421" s="1" t="s">
        <v>21</v>
      </c>
      <c r="L1421" s="1" t="s">
        <v>1521</v>
      </c>
      <c r="M1421" s="1" t="s">
        <v>1522</v>
      </c>
      <c r="N1421" s="1" t="n">
        <v>49.692036</v>
      </c>
      <c r="O1421" s="1" t="n">
        <v>-111.353461</v>
      </c>
      <c r="Q1421" s="1" t="s">
        <v>1523</v>
      </c>
      <c r="R1421" s="1" t="s">
        <v>24</v>
      </c>
    </row>
    <row r="1422" customFormat="false" ht="15" hidden="false" customHeight="false" outlineLevel="0" collapsed="false">
      <c r="A1422" s="1" t="s">
        <v>18</v>
      </c>
      <c r="B1422" s="1" t="s">
        <v>18</v>
      </c>
      <c r="C1422" s="1" t="s">
        <v>1519</v>
      </c>
      <c r="D1422" s="1" t="n">
        <v>352.8</v>
      </c>
      <c r="E1422" s="1" t="s">
        <v>1581</v>
      </c>
      <c r="F1422" s="1" t="n">
        <v>59</v>
      </c>
      <c r="G1422" s="1" t="str">
        <f aca="false">F1422&amp;"/"&amp;98</f>
        <v>59/98</v>
      </c>
      <c r="H1422" s="1" t="n">
        <v>3600</v>
      </c>
      <c r="I1422" s="1" t="n">
        <v>136</v>
      </c>
      <c r="J1422" s="1" t="n">
        <v>105</v>
      </c>
      <c r="K1422" s="1" t="s">
        <v>21</v>
      </c>
      <c r="L1422" s="1" t="s">
        <v>1521</v>
      </c>
      <c r="M1422" s="1" t="s">
        <v>1522</v>
      </c>
      <c r="N1422" s="1" t="n">
        <v>49.693426</v>
      </c>
      <c r="O1422" s="1" t="n">
        <v>-111.333658</v>
      </c>
      <c r="Q1422" s="1" t="s">
        <v>1523</v>
      </c>
      <c r="R1422" s="1" t="s">
        <v>24</v>
      </c>
    </row>
    <row r="1423" customFormat="false" ht="15" hidden="false" customHeight="false" outlineLevel="0" collapsed="false">
      <c r="A1423" s="1" t="s">
        <v>18</v>
      </c>
      <c r="B1423" s="1" t="s">
        <v>18</v>
      </c>
      <c r="C1423" s="1" t="s">
        <v>1519</v>
      </c>
      <c r="D1423" s="1" t="n">
        <v>352.8</v>
      </c>
      <c r="E1423" s="1" t="s">
        <v>1582</v>
      </c>
      <c r="F1423" s="1" t="n">
        <v>60</v>
      </c>
      <c r="G1423" s="1" t="str">
        <f aca="false">F1423&amp;"/"&amp;98</f>
        <v>60/98</v>
      </c>
      <c r="H1423" s="1" t="n">
        <v>3600</v>
      </c>
      <c r="I1423" s="1" t="n">
        <v>136</v>
      </c>
      <c r="J1423" s="1" t="n">
        <v>105</v>
      </c>
      <c r="K1423" s="1" t="s">
        <v>21</v>
      </c>
      <c r="L1423" s="1" t="s">
        <v>1521</v>
      </c>
      <c r="M1423" s="1" t="s">
        <v>1522</v>
      </c>
      <c r="N1423" s="1" t="n">
        <v>49.687589</v>
      </c>
      <c r="O1423" s="1" t="n">
        <v>-111.333756</v>
      </c>
      <c r="Q1423" s="1" t="s">
        <v>1523</v>
      </c>
      <c r="R1423" s="1" t="s">
        <v>24</v>
      </c>
    </row>
    <row r="1424" customFormat="false" ht="15" hidden="false" customHeight="false" outlineLevel="0" collapsed="false">
      <c r="A1424" s="1" t="s">
        <v>18</v>
      </c>
      <c r="B1424" s="1" t="s">
        <v>18</v>
      </c>
      <c r="C1424" s="1" t="s">
        <v>1519</v>
      </c>
      <c r="D1424" s="1" t="n">
        <v>352.8</v>
      </c>
      <c r="E1424" s="1" t="s">
        <v>1583</v>
      </c>
      <c r="F1424" s="1" t="n">
        <v>61</v>
      </c>
      <c r="G1424" s="1" t="str">
        <f aca="false">F1424&amp;"/"&amp;98</f>
        <v>61/98</v>
      </c>
      <c r="H1424" s="1" t="n">
        <v>3600</v>
      </c>
      <c r="I1424" s="1" t="n">
        <v>136</v>
      </c>
      <c r="J1424" s="1" t="n">
        <v>105</v>
      </c>
      <c r="K1424" s="1" t="s">
        <v>21</v>
      </c>
      <c r="L1424" s="1" t="s">
        <v>1521</v>
      </c>
      <c r="M1424" s="1" t="s">
        <v>1522</v>
      </c>
      <c r="N1424" s="1" t="n">
        <v>49.68314</v>
      </c>
      <c r="O1424" s="1" t="n">
        <v>-111.332589</v>
      </c>
      <c r="Q1424" s="1" t="s">
        <v>1523</v>
      </c>
      <c r="R1424" s="1" t="s">
        <v>24</v>
      </c>
    </row>
    <row r="1425" customFormat="false" ht="15" hidden="false" customHeight="false" outlineLevel="0" collapsed="false">
      <c r="A1425" s="1" t="s">
        <v>18</v>
      </c>
      <c r="B1425" s="1" t="s">
        <v>18</v>
      </c>
      <c r="C1425" s="1" t="s">
        <v>1519</v>
      </c>
      <c r="D1425" s="1" t="n">
        <v>352.8</v>
      </c>
      <c r="E1425" s="1" t="s">
        <v>1584</v>
      </c>
      <c r="F1425" s="1" t="n">
        <v>62</v>
      </c>
      <c r="G1425" s="1" t="str">
        <f aca="false">F1425&amp;"/"&amp;98</f>
        <v>62/98</v>
      </c>
      <c r="H1425" s="1" t="n">
        <v>3600</v>
      </c>
      <c r="I1425" s="1" t="n">
        <v>136</v>
      </c>
      <c r="J1425" s="1" t="n">
        <v>105</v>
      </c>
      <c r="K1425" s="1" t="s">
        <v>21</v>
      </c>
      <c r="L1425" s="1" t="s">
        <v>1521</v>
      </c>
      <c r="M1425" s="1" t="s">
        <v>1522</v>
      </c>
      <c r="N1425" s="1" t="n">
        <v>49.678373</v>
      </c>
      <c r="O1425" s="1" t="n">
        <v>-111.309505</v>
      </c>
      <c r="Q1425" s="1" t="s">
        <v>1523</v>
      </c>
      <c r="R1425" s="1" t="s">
        <v>24</v>
      </c>
    </row>
    <row r="1426" customFormat="false" ht="15" hidden="false" customHeight="false" outlineLevel="0" collapsed="false">
      <c r="A1426" s="1" t="s">
        <v>18</v>
      </c>
      <c r="B1426" s="1" t="s">
        <v>18</v>
      </c>
      <c r="C1426" s="1" t="s">
        <v>1519</v>
      </c>
      <c r="D1426" s="1" t="n">
        <v>352.8</v>
      </c>
      <c r="E1426" s="1" t="s">
        <v>1585</v>
      </c>
      <c r="F1426" s="1" t="n">
        <v>63</v>
      </c>
      <c r="G1426" s="1" t="str">
        <f aca="false">F1426&amp;"/"&amp;98</f>
        <v>63/98</v>
      </c>
      <c r="H1426" s="1" t="n">
        <v>3600</v>
      </c>
      <c r="I1426" s="1" t="n">
        <v>136</v>
      </c>
      <c r="J1426" s="1" t="n">
        <v>105</v>
      </c>
      <c r="K1426" s="1" t="s">
        <v>21</v>
      </c>
      <c r="L1426" s="1" t="s">
        <v>1521</v>
      </c>
      <c r="M1426" s="1" t="s">
        <v>1522</v>
      </c>
      <c r="N1426" s="1" t="n">
        <v>49.606823</v>
      </c>
      <c r="O1426" s="1" t="n">
        <v>-111.265287</v>
      </c>
      <c r="Q1426" s="1" t="s">
        <v>1523</v>
      </c>
      <c r="R1426" s="1" t="s">
        <v>24</v>
      </c>
    </row>
    <row r="1427" customFormat="false" ht="15" hidden="false" customHeight="false" outlineLevel="0" collapsed="false">
      <c r="A1427" s="1" t="s">
        <v>18</v>
      </c>
      <c r="B1427" s="1" t="s">
        <v>18</v>
      </c>
      <c r="C1427" s="1" t="s">
        <v>1519</v>
      </c>
      <c r="D1427" s="1" t="n">
        <v>352.8</v>
      </c>
      <c r="E1427" s="1" t="s">
        <v>1586</v>
      </c>
      <c r="F1427" s="1" t="n">
        <v>64</v>
      </c>
      <c r="G1427" s="1" t="str">
        <f aca="false">F1427&amp;"/"&amp;98</f>
        <v>64/98</v>
      </c>
      <c r="H1427" s="1" t="n">
        <v>3600</v>
      </c>
      <c r="I1427" s="1" t="n">
        <v>136</v>
      </c>
      <c r="J1427" s="1" t="n">
        <v>105</v>
      </c>
      <c r="K1427" s="1" t="s">
        <v>21</v>
      </c>
      <c r="L1427" s="1" t="s">
        <v>1521</v>
      </c>
      <c r="M1427" s="1" t="s">
        <v>1522</v>
      </c>
      <c r="N1427" s="1" t="n">
        <v>49.608864</v>
      </c>
      <c r="O1427" s="1" t="n">
        <v>-111.249464</v>
      </c>
      <c r="Q1427" s="1" t="s">
        <v>1523</v>
      </c>
      <c r="R1427" s="1" t="s">
        <v>24</v>
      </c>
    </row>
    <row r="1428" customFormat="false" ht="15" hidden="false" customHeight="false" outlineLevel="0" collapsed="false">
      <c r="A1428" s="1" t="s">
        <v>18</v>
      </c>
      <c r="B1428" s="1" t="s">
        <v>18</v>
      </c>
      <c r="C1428" s="1" t="s">
        <v>1519</v>
      </c>
      <c r="D1428" s="1" t="n">
        <v>352.8</v>
      </c>
      <c r="E1428" s="1" t="s">
        <v>1587</v>
      </c>
      <c r="F1428" s="1" t="n">
        <v>65</v>
      </c>
      <c r="G1428" s="1" t="str">
        <f aca="false">F1428&amp;"/"&amp;98</f>
        <v>65/98</v>
      </c>
      <c r="H1428" s="1" t="n">
        <v>3600</v>
      </c>
      <c r="I1428" s="1" t="n">
        <v>136</v>
      </c>
      <c r="J1428" s="1" t="n">
        <v>105</v>
      </c>
      <c r="K1428" s="1" t="s">
        <v>21</v>
      </c>
      <c r="L1428" s="1" t="s">
        <v>1521</v>
      </c>
      <c r="M1428" s="1" t="s">
        <v>1522</v>
      </c>
      <c r="N1428" s="1" t="n">
        <v>49.594998</v>
      </c>
      <c r="O1428" s="1" t="n">
        <v>-111.243305</v>
      </c>
      <c r="Q1428" s="1" t="s">
        <v>1523</v>
      </c>
      <c r="R1428" s="1" t="s">
        <v>24</v>
      </c>
    </row>
    <row r="1429" customFormat="false" ht="15" hidden="false" customHeight="false" outlineLevel="0" collapsed="false">
      <c r="A1429" s="1" t="s">
        <v>18</v>
      </c>
      <c r="B1429" s="1" t="s">
        <v>18</v>
      </c>
      <c r="C1429" s="1" t="s">
        <v>1519</v>
      </c>
      <c r="D1429" s="1" t="n">
        <v>352.8</v>
      </c>
      <c r="E1429" s="1" t="s">
        <v>1588</v>
      </c>
      <c r="F1429" s="1" t="n">
        <v>66</v>
      </c>
      <c r="G1429" s="1" t="str">
        <f aca="false">F1429&amp;"/"&amp;98</f>
        <v>66/98</v>
      </c>
      <c r="H1429" s="1" t="n">
        <v>3600</v>
      </c>
      <c r="I1429" s="1" t="n">
        <v>136</v>
      </c>
      <c r="J1429" s="1" t="n">
        <v>105</v>
      </c>
      <c r="K1429" s="1" t="s">
        <v>21</v>
      </c>
      <c r="L1429" s="1" t="s">
        <v>1521</v>
      </c>
      <c r="M1429" s="1" t="s">
        <v>1522</v>
      </c>
      <c r="N1429" s="1" t="n">
        <v>49.600704</v>
      </c>
      <c r="O1429" s="1" t="n">
        <v>-111.228553</v>
      </c>
      <c r="Q1429" s="1" t="s">
        <v>1523</v>
      </c>
      <c r="R1429" s="1" t="s">
        <v>24</v>
      </c>
    </row>
    <row r="1430" customFormat="false" ht="15" hidden="false" customHeight="false" outlineLevel="0" collapsed="false">
      <c r="A1430" s="1" t="s">
        <v>18</v>
      </c>
      <c r="B1430" s="1" t="s">
        <v>18</v>
      </c>
      <c r="C1430" s="1" t="s">
        <v>1519</v>
      </c>
      <c r="D1430" s="1" t="n">
        <v>352.8</v>
      </c>
      <c r="E1430" s="1" t="s">
        <v>1589</v>
      </c>
      <c r="F1430" s="1" t="n">
        <v>67</v>
      </c>
      <c r="G1430" s="1" t="str">
        <f aca="false">F1430&amp;"/"&amp;98</f>
        <v>67/98</v>
      </c>
      <c r="H1430" s="1" t="n">
        <v>3600</v>
      </c>
      <c r="I1430" s="1" t="n">
        <v>136</v>
      </c>
      <c r="J1430" s="1" t="n">
        <v>105</v>
      </c>
      <c r="K1430" s="1" t="s">
        <v>21</v>
      </c>
      <c r="L1430" s="1" t="s">
        <v>1521</v>
      </c>
      <c r="M1430" s="1" t="s">
        <v>1522</v>
      </c>
      <c r="N1430" s="1" t="n">
        <v>49.594147</v>
      </c>
      <c r="O1430" s="1" t="n">
        <v>-111.228619</v>
      </c>
      <c r="Q1430" s="1" t="s">
        <v>1523</v>
      </c>
      <c r="R1430" s="1" t="s">
        <v>24</v>
      </c>
    </row>
    <row r="1431" customFormat="false" ht="15" hidden="false" customHeight="false" outlineLevel="0" collapsed="false">
      <c r="A1431" s="1" t="s">
        <v>18</v>
      </c>
      <c r="B1431" s="1" t="s">
        <v>18</v>
      </c>
      <c r="C1431" s="1" t="s">
        <v>1519</v>
      </c>
      <c r="D1431" s="1" t="n">
        <v>352.8</v>
      </c>
      <c r="E1431" s="1" t="s">
        <v>1590</v>
      </c>
      <c r="F1431" s="1" t="n">
        <v>68</v>
      </c>
      <c r="G1431" s="1" t="str">
        <f aca="false">F1431&amp;"/"&amp;98</f>
        <v>68/98</v>
      </c>
      <c r="H1431" s="1" t="n">
        <v>3600</v>
      </c>
      <c r="I1431" s="1" t="n">
        <v>136</v>
      </c>
      <c r="J1431" s="1" t="n">
        <v>105</v>
      </c>
      <c r="K1431" s="1" t="s">
        <v>21</v>
      </c>
      <c r="L1431" s="1" t="s">
        <v>1521</v>
      </c>
      <c r="M1431" s="1" t="s">
        <v>1522</v>
      </c>
      <c r="N1431" s="1" t="n">
        <v>49.650421</v>
      </c>
      <c r="O1431" s="1" t="n">
        <v>-111.231445</v>
      </c>
      <c r="Q1431" s="1" t="s">
        <v>1523</v>
      </c>
      <c r="R1431" s="1" t="s">
        <v>24</v>
      </c>
    </row>
    <row r="1432" customFormat="false" ht="15" hidden="false" customHeight="false" outlineLevel="0" collapsed="false">
      <c r="A1432" s="1" t="s">
        <v>18</v>
      </c>
      <c r="B1432" s="1" t="s">
        <v>18</v>
      </c>
      <c r="C1432" s="1" t="s">
        <v>1519</v>
      </c>
      <c r="D1432" s="1" t="n">
        <v>352.8</v>
      </c>
      <c r="E1432" s="1" t="s">
        <v>1591</v>
      </c>
      <c r="F1432" s="1" t="n">
        <v>69</v>
      </c>
      <c r="G1432" s="1" t="str">
        <f aca="false">F1432&amp;"/"&amp;98</f>
        <v>69/98</v>
      </c>
      <c r="H1432" s="1" t="n">
        <v>3600</v>
      </c>
      <c r="I1432" s="1" t="n">
        <v>136</v>
      </c>
      <c r="J1432" s="1" t="n">
        <v>105</v>
      </c>
      <c r="K1432" s="1" t="s">
        <v>21</v>
      </c>
      <c r="L1432" s="1" t="s">
        <v>1521</v>
      </c>
      <c r="M1432" s="1" t="s">
        <v>1522</v>
      </c>
      <c r="N1432" s="1" t="n">
        <v>49.636012</v>
      </c>
      <c r="O1432" s="1" t="n">
        <v>-111.239853</v>
      </c>
      <c r="Q1432" s="1" t="s">
        <v>1523</v>
      </c>
      <c r="R1432" s="1" t="s">
        <v>24</v>
      </c>
    </row>
    <row r="1433" customFormat="false" ht="15" hidden="false" customHeight="false" outlineLevel="0" collapsed="false">
      <c r="A1433" s="1" t="s">
        <v>18</v>
      </c>
      <c r="B1433" s="1" t="s">
        <v>18</v>
      </c>
      <c r="C1433" s="1" t="s">
        <v>1519</v>
      </c>
      <c r="D1433" s="1" t="n">
        <v>352.8</v>
      </c>
      <c r="E1433" s="1" t="s">
        <v>1592</v>
      </c>
      <c r="F1433" s="1" t="n">
        <v>70</v>
      </c>
      <c r="G1433" s="1" t="str">
        <f aca="false">F1433&amp;"/"&amp;98</f>
        <v>70/98</v>
      </c>
      <c r="H1433" s="1" t="n">
        <v>3600</v>
      </c>
      <c r="I1433" s="1" t="n">
        <v>136</v>
      </c>
      <c r="J1433" s="1" t="n">
        <v>105</v>
      </c>
      <c r="K1433" s="1" t="s">
        <v>21</v>
      </c>
      <c r="L1433" s="1" t="s">
        <v>1521</v>
      </c>
      <c r="M1433" s="1" t="s">
        <v>1522</v>
      </c>
      <c r="N1433" s="1" t="n">
        <v>49.628461</v>
      </c>
      <c r="O1433" s="1" t="n">
        <v>-111.241962</v>
      </c>
      <c r="Q1433" s="1" t="s">
        <v>1523</v>
      </c>
      <c r="R1433" s="1" t="s">
        <v>24</v>
      </c>
    </row>
    <row r="1434" customFormat="false" ht="15" hidden="false" customHeight="false" outlineLevel="0" collapsed="false">
      <c r="A1434" s="1" t="s">
        <v>18</v>
      </c>
      <c r="B1434" s="1" t="s">
        <v>18</v>
      </c>
      <c r="C1434" s="1" t="s">
        <v>1519</v>
      </c>
      <c r="D1434" s="1" t="n">
        <v>352.8</v>
      </c>
      <c r="E1434" s="1" t="s">
        <v>1593</v>
      </c>
      <c r="F1434" s="1" t="n">
        <v>71</v>
      </c>
      <c r="G1434" s="1" t="str">
        <f aca="false">F1434&amp;"/"&amp;98</f>
        <v>71/98</v>
      </c>
      <c r="H1434" s="1" t="n">
        <v>3600</v>
      </c>
      <c r="I1434" s="1" t="n">
        <v>136</v>
      </c>
      <c r="J1434" s="1" t="n">
        <v>105</v>
      </c>
      <c r="K1434" s="1" t="s">
        <v>21</v>
      </c>
      <c r="L1434" s="1" t="s">
        <v>1521</v>
      </c>
      <c r="M1434" s="1" t="s">
        <v>1522</v>
      </c>
      <c r="N1434" s="1" t="n">
        <v>49.628444</v>
      </c>
      <c r="O1434" s="1" t="n">
        <v>-111.228225</v>
      </c>
      <c r="Q1434" s="1" t="s">
        <v>1523</v>
      </c>
      <c r="R1434" s="1" t="s">
        <v>24</v>
      </c>
    </row>
    <row r="1435" customFormat="false" ht="15" hidden="false" customHeight="false" outlineLevel="0" collapsed="false">
      <c r="A1435" s="1" t="s">
        <v>18</v>
      </c>
      <c r="B1435" s="1" t="s">
        <v>18</v>
      </c>
      <c r="C1435" s="1" t="s">
        <v>1519</v>
      </c>
      <c r="D1435" s="1" t="n">
        <v>352.8</v>
      </c>
      <c r="E1435" s="1" t="s">
        <v>1594</v>
      </c>
      <c r="F1435" s="1" t="n">
        <v>72</v>
      </c>
      <c r="G1435" s="1" t="str">
        <f aca="false">F1435&amp;"/"&amp;98</f>
        <v>72/98</v>
      </c>
      <c r="H1435" s="1" t="n">
        <v>3600</v>
      </c>
      <c r="I1435" s="1" t="n">
        <v>136</v>
      </c>
      <c r="J1435" s="1" t="n">
        <v>105</v>
      </c>
      <c r="K1435" s="1" t="s">
        <v>21</v>
      </c>
      <c r="L1435" s="1" t="s">
        <v>1521</v>
      </c>
      <c r="M1435" s="1" t="s">
        <v>1522</v>
      </c>
      <c r="N1435" s="1" t="n">
        <v>49.624016</v>
      </c>
      <c r="O1435" s="1" t="n">
        <v>-111.215647</v>
      </c>
      <c r="Q1435" s="1" t="s">
        <v>1523</v>
      </c>
      <c r="R1435" s="1" t="s">
        <v>24</v>
      </c>
    </row>
    <row r="1436" customFormat="false" ht="15" hidden="false" customHeight="false" outlineLevel="0" collapsed="false">
      <c r="A1436" s="1" t="s">
        <v>18</v>
      </c>
      <c r="B1436" s="1" t="s">
        <v>18</v>
      </c>
      <c r="C1436" s="1" t="s">
        <v>1519</v>
      </c>
      <c r="D1436" s="1" t="n">
        <v>352.8</v>
      </c>
      <c r="E1436" s="1" t="s">
        <v>1595</v>
      </c>
      <c r="F1436" s="1" t="n">
        <v>73</v>
      </c>
      <c r="G1436" s="1" t="str">
        <f aca="false">F1436&amp;"/"&amp;98</f>
        <v>73/98</v>
      </c>
      <c r="H1436" s="1" t="n">
        <v>3600</v>
      </c>
      <c r="I1436" s="1" t="n">
        <v>136</v>
      </c>
      <c r="J1436" s="1" t="n">
        <v>105</v>
      </c>
      <c r="K1436" s="1" t="s">
        <v>21</v>
      </c>
      <c r="L1436" s="1" t="s">
        <v>1521</v>
      </c>
      <c r="M1436" s="1" t="s">
        <v>1522</v>
      </c>
      <c r="N1436" s="1" t="n">
        <v>49.649465</v>
      </c>
      <c r="O1436" s="1" t="n">
        <v>-111.209262</v>
      </c>
      <c r="Q1436" s="1" t="s">
        <v>1523</v>
      </c>
      <c r="R1436" s="1" t="s">
        <v>24</v>
      </c>
    </row>
    <row r="1437" customFormat="false" ht="15" hidden="false" customHeight="false" outlineLevel="0" collapsed="false">
      <c r="A1437" s="1" t="s">
        <v>18</v>
      </c>
      <c r="B1437" s="1" t="s">
        <v>18</v>
      </c>
      <c r="C1437" s="1" t="s">
        <v>1519</v>
      </c>
      <c r="D1437" s="1" t="n">
        <v>352.8</v>
      </c>
      <c r="E1437" s="1" t="s">
        <v>1596</v>
      </c>
      <c r="F1437" s="1" t="n">
        <v>74</v>
      </c>
      <c r="G1437" s="1" t="str">
        <f aca="false">F1437&amp;"/"&amp;98</f>
        <v>74/98</v>
      </c>
      <c r="H1437" s="1" t="n">
        <v>3600</v>
      </c>
      <c r="I1437" s="1" t="n">
        <v>136</v>
      </c>
      <c r="J1437" s="1" t="n">
        <v>105</v>
      </c>
      <c r="K1437" s="1" t="s">
        <v>21</v>
      </c>
      <c r="L1437" s="1" t="s">
        <v>1521</v>
      </c>
      <c r="M1437" s="1" t="s">
        <v>1522</v>
      </c>
      <c r="N1437" s="1" t="n">
        <v>49.643186</v>
      </c>
      <c r="O1437" s="1" t="n">
        <v>-111.209651</v>
      </c>
      <c r="Q1437" s="1" t="s">
        <v>1523</v>
      </c>
      <c r="R1437" s="1" t="s">
        <v>24</v>
      </c>
    </row>
    <row r="1438" customFormat="false" ht="15" hidden="false" customHeight="false" outlineLevel="0" collapsed="false">
      <c r="A1438" s="1" t="s">
        <v>18</v>
      </c>
      <c r="B1438" s="1" t="s">
        <v>18</v>
      </c>
      <c r="C1438" s="1" t="s">
        <v>1519</v>
      </c>
      <c r="D1438" s="1" t="n">
        <v>352.8</v>
      </c>
      <c r="E1438" s="1" t="s">
        <v>1597</v>
      </c>
      <c r="F1438" s="1" t="n">
        <v>75</v>
      </c>
      <c r="G1438" s="1" t="str">
        <f aca="false">F1438&amp;"/"&amp;98</f>
        <v>75/98</v>
      </c>
      <c r="H1438" s="1" t="n">
        <v>3600</v>
      </c>
      <c r="I1438" s="1" t="n">
        <v>136</v>
      </c>
      <c r="J1438" s="1" t="n">
        <v>105</v>
      </c>
      <c r="K1438" s="1" t="s">
        <v>21</v>
      </c>
      <c r="L1438" s="1" t="s">
        <v>1521</v>
      </c>
      <c r="M1438" s="1" t="s">
        <v>1522</v>
      </c>
      <c r="N1438" s="1" t="n">
        <v>49.650745</v>
      </c>
      <c r="O1438" s="1" t="n">
        <v>-111.191923</v>
      </c>
      <c r="Q1438" s="1" t="s">
        <v>1523</v>
      </c>
      <c r="R1438" s="1" t="s">
        <v>24</v>
      </c>
    </row>
    <row r="1439" customFormat="false" ht="15" hidden="false" customHeight="false" outlineLevel="0" collapsed="false">
      <c r="A1439" s="1" t="s">
        <v>18</v>
      </c>
      <c r="B1439" s="1" t="s">
        <v>18</v>
      </c>
      <c r="C1439" s="1" t="s">
        <v>1519</v>
      </c>
      <c r="D1439" s="1" t="n">
        <v>352.8</v>
      </c>
      <c r="E1439" s="1" t="s">
        <v>1598</v>
      </c>
      <c r="F1439" s="1" t="n">
        <v>76</v>
      </c>
      <c r="G1439" s="1" t="str">
        <f aca="false">F1439&amp;"/"&amp;98</f>
        <v>76/98</v>
      </c>
      <c r="H1439" s="1" t="n">
        <v>3600</v>
      </c>
      <c r="I1439" s="1" t="n">
        <v>136</v>
      </c>
      <c r="J1439" s="1" t="n">
        <v>105</v>
      </c>
      <c r="K1439" s="1" t="s">
        <v>21</v>
      </c>
      <c r="L1439" s="1" t="s">
        <v>1521</v>
      </c>
      <c r="M1439" s="1" t="s">
        <v>1522</v>
      </c>
      <c r="N1439" s="1" t="n">
        <v>49.651184</v>
      </c>
      <c r="O1439" s="1" t="n">
        <v>-111.181646</v>
      </c>
      <c r="Q1439" s="1" t="s">
        <v>1523</v>
      </c>
      <c r="R1439" s="1" t="s">
        <v>24</v>
      </c>
    </row>
    <row r="1440" customFormat="false" ht="15" hidden="false" customHeight="false" outlineLevel="0" collapsed="false">
      <c r="A1440" s="1" t="s">
        <v>18</v>
      </c>
      <c r="B1440" s="1" t="s">
        <v>18</v>
      </c>
      <c r="C1440" s="1" t="s">
        <v>1519</v>
      </c>
      <c r="D1440" s="1" t="n">
        <v>352.8</v>
      </c>
      <c r="E1440" s="1" t="s">
        <v>1599</v>
      </c>
      <c r="F1440" s="1" t="n">
        <v>77</v>
      </c>
      <c r="G1440" s="1" t="str">
        <f aca="false">F1440&amp;"/"&amp;98</f>
        <v>77/98</v>
      </c>
      <c r="H1440" s="1" t="n">
        <v>3600</v>
      </c>
      <c r="I1440" s="1" t="n">
        <v>136</v>
      </c>
      <c r="J1440" s="1" t="n">
        <v>105</v>
      </c>
      <c r="K1440" s="1" t="s">
        <v>21</v>
      </c>
      <c r="L1440" s="1" t="s">
        <v>1521</v>
      </c>
      <c r="M1440" s="1" t="s">
        <v>1522</v>
      </c>
      <c r="N1440" s="1" t="n">
        <v>49.642569</v>
      </c>
      <c r="O1440" s="1" t="n">
        <v>-111.186448</v>
      </c>
      <c r="Q1440" s="1" t="s">
        <v>1523</v>
      </c>
      <c r="R1440" s="1" t="s">
        <v>24</v>
      </c>
    </row>
    <row r="1441" customFormat="false" ht="15" hidden="false" customHeight="false" outlineLevel="0" collapsed="false">
      <c r="A1441" s="1" t="s">
        <v>18</v>
      </c>
      <c r="B1441" s="1" t="s">
        <v>18</v>
      </c>
      <c r="C1441" s="1" t="s">
        <v>1519</v>
      </c>
      <c r="D1441" s="1" t="n">
        <v>352.8</v>
      </c>
      <c r="E1441" s="1" t="s">
        <v>1600</v>
      </c>
      <c r="F1441" s="1" t="n">
        <v>78</v>
      </c>
      <c r="G1441" s="1" t="str">
        <f aca="false">F1441&amp;"/"&amp;98</f>
        <v>78/98</v>
      </c>
      <c r="H1441" s="1" t="n">
        <v>3600</v>
      </c>
      <c r="I1441" s="1" t="n">
        <v>136</v>
      </c>
      <c r="J1441" s="1" t="n">
        <v>105</v>
      </c>
      <c r="K1441" s="1" t="s">
        <v>21</v>
      </c>
      <c r="L1441" s="1" t="s">
        <v>1521</v>
      </c>
      <c r="M1441" s="1" t="s">
        <v>1522</v>
      </c>
      <c r="N1441" s="1" t="n">
        <v>49.62229</v>
      </c>
      <c r="O1441" s="1" t="n">
        <v>-111.159524</v>
      </c>
      <c r="Q1441" s="1" t="s">
        <v>1523</v>
      </c>
      <c r="R1441" s="1" t="s">
        <v>24</v>
      </c>
    </row>
    <row r="1442" customFormat="false" ht="15" hidden="false" customHeight="false" outlineLevel="0" collapsed="false">
      <c r="A1442" s="1" t="s">
        <v>18</v>
      </c>
      <c r="B1442" s="1" t="s">
        <v>18</v>
      </c>
      <c r="C1442" s="1" t="s">
        <v>1519</v>
      </c>
      <c r="D1442" s="1" t="n">
        <v>352.8</v>
      </c>
      <c r="E1442" s="1" t="s">
        <v>1601</v>
      </c>
      <c r="F1442" s="1" t="n">
        <v>79</v>
      </c>
      <c r="G1442" s="1" t="str">
        <f aca="false">F1442&amp;"/"&amp;98</f>
        <v>79/98</v>
      </c>
      <c r="H1442" s="1" t="n">
        <v>3600</v>
      </c>
      <c r="I1442" s="1" t="n">
        <v>136</v>
      </c>
      <c r="J1442" s="1" t="n">
        <v>105</v>
      </c>
      <c r="K1442" s="1" t="s">
        <v>21</v>
      </c>
      <c r="L1442" s="1" t="s">
        <v>1521</v>
      </c>
      <c r="M1442" s="1" t="s">
        <v>1522</v>
      </c>
      <c r="N1442" s="1" t="n">
        <v>49.613296</v>
      </c>
      <c r="O1442" s="1" t="n">
        <v>-111.171649</v>
      </c>
      <c r="Q1442" s="1" t="s">
        <v>1523</v>
      </c>
      <c r="R1442" s="1" t="s">
        <v>24</v>
      </c>
    </row>
    <row r="1443" customFormat="false" ht="15" hidden="false" customHeight="false" outlineLevel="0" collapsed="false">
      <c r="A1443" s="1" t="s">
        <v>18</v>
      </c>
      <c r="B1443" s="1" t="s">
        <v>18</v>
      </c>
      <c r="C1443" s="1" t="s">
        <v>1519</v>
      </c>
      <c r="D1443" s="1" t="n">
        <v>352.8</v>
      </c>
      <c r="E1443" s="1" t="s">
        <v>1602</v>
      </c>
      <c r="F1443" s="1" t="n">
        <v>80</v>
      </c>
      <c r="G1443" s="1" t="str">
        <f aca="false">F1443&amp;"/"&amp;98</f>
        <v>80/98</v>
      </c>
      <c r="H1443" s="1" t="n">
        <v>3600</v>
      </c>
      <c r="I1443" s="1" t="n">
        <v>136</v>
      </c>
      <c r="J1443" s="1" t="n">
        <v>105</v>
      </c>
      <c r="K1443" s="1" t="s">
        <v>21</v>
      </c>
      <c r="L1443" s="1" t="s">
        <v>1521</v>
      </c>
      <c r="M1443" s="1" t="s">
        <v>1522</v>
      </c>
      <c r="N1443" s="1" t="n">
        <v>49.614978</v>
      </c>
      <c r="O1443" s="1" t="n">
        <v>-111.159113</v>
      </c>
      <c r="Q1443" s="1" t="s">
        <v>1523</v>
      </c>
      <c r="R1443" s="1" t="s">
        <v>24</v>
      </c>
    </row>
    <row r="1444" customFormat="false" ht="15" hidden="false" customHeight="false" outlineLevel="0" collapsed="false">
      <c r="A1444" s="1" t="s">
        <v>18</v>
      </c>
      <c r="B1444" s="1" t="s">
        <v>18</v>
      </c>
      <c r="C1444" s="1" t="s">
        <v>1519</v>
      </c>
      <c r="D1444" s="1" t="n">
        <v>352.8</v>
      </c>
      <c r="E1444" s="1" t="s">
        <v>1603</v>
      </c>
      <c r="F1444" s="1" t="n">
        <v>81</v>
      </c>
      <c r="G1444" s="1" t="str">
        <f aca="false">F1444&amp;"/"&amp;98</f>
        <v>81/98</v>
      </c>
      <c r="H1444" s="1" t="n">
        <v>3600</v>
      </c>
      <c r="I1444" s="1" t="n">
        <v>136</v>
      </c>
      <c r="J1444" s="1" t="n">
        <v>105</v>
      </c>
      <c r="K1444" s="1" t="s">
        <v>21</v>
      </c>
      <c r="L1444" s="1" t="s">
        <v>1521</v>
      </c>
      <c r="M1444" s="1" t="s">
        <v>1522</v>
      </c>
      <c r="N1444" s="1" t="n">
        <v>49.608844</v>
      </c>
      <c r="O1444" s="1" t="n">
        <v>-111.159024</v>
      </c>
      <c r="Q1444" s="1" t="s">
        <v>1523</v>
      </c>
      <c r="R1444" s="1" t="s">
        <v>24</v>
      </c>
    </row>
    <row r="1445" customFormat="false" ht="15" hidden="false" customHeight="false" outlineLevel="0" collapsed="false">
      <c r="A1445" s="1" t="s">
        <v>18</v>
      </c>
      <c r="B1445" s="1" t="s">
        <v>18</v>
      </c>
      <c r="C1445" s="1" t="s">
        <v>1519</v>
      </c>
      <c r="D1445" s="1" t="n">
        <v>352.8</v>
      </c>
      <c r="E1445" s="1" t="s">
        <v>1604</v>
      </c>
      <c r="F1445" s="1" t="n">
        <v>82</v>
      </c>
      <c r="G1445" s="1" t="str">
        <f aca="false">F1445&amp;"/"&amp;98</f>
        <v>82/98</v>
      </c>
      <c r="H1445" s="1" t="n">
        <v>3600</v>
      </c>
      <c r="I1445" s="1" t="n">
        <v>136</v>
      </c>
      <c r="J1445" s="1" t="n">
        <v>105</v>
      </c>
      <c r="K1445" s="1" t="s">
        <v>21</v>
      </c>
      <c r="L1445" s="1" t="s">
        <v>1521</v>
      </c>
      <c r="M1445" s="1" t="s">
        <v>1522</v>
      </c>
      <c r="N1445" s="1" t="n">
        <v>49.602682</v>
      </c>
      <c r="O1445" s="1" t="n">
        <v>-111.159474</v>
      </c>
      <c r="Q1445" s="1" t="s">
        <v>1523</v>
      </c>
      <c r="R1445" s="1" t="s">
        <v>24</v>
      </c>
    </row>
    <row r="1446" customFormat="false" ht="15" hidden="false" customHeight="false" outlineLevel="0" collapsed="false">
      <c r="A1446" s="1" t="s">
        <v>18</v>
      </c>
      <c r="B1446" s="1" t="s">
        <v>18</v>
      </c>
      <c r="C1446" s="1" t="s">
        <v>1519</v>
      </c>
      <c r="D1446" s="1" t="n">
        <v>352.8</v>
      </c>
      <c r="E1446" s="1" t="s">
        <v>1605</v>
      </c>
      <c r="F1446" s="1" t="n">
        <v>83</v>
      </c>
      <c r="G1446" s="1" t="str">
        <f aca="false">F1446&amp;"/"&amp;98</f>
        <v>83/98</v>
      </c>
      <c r="H1446" s="1" t="n">
        <v>3600</v>
      </c>
      <c r="I1446" s="1" t="n">
        <v>136</v>
      </c>
      <c r="J1446" s="1" t="n">
        <v>105</v>
      </c>
      <c r="K1446" s="1" t="s">
        <v>21</v>
      </c>
      <c r="L1446" s="1" t="s">
        <v>1521</v>
      </c>
      <c r="M1446" s="1" t="s">
        <v>1522</v>
      </c>
      <c r="N1446" s="1" t="n">
        <v>49.598567</v>
      </c>
      <c r="O1446" s="1" t="n">
        <v>-111.175043</v>
      </c>
      <c r="Q1446" s="1" t="s">
        <v>1523</v>
      </c>
      <c r="R1446" s="1" t="s">
        <v>24</v>
      </c>
    </row>
    <row r="1447" customFormat="false" ht="15" hidden="false" customHeight="false" outlineLevel="0" collapsed="false">
      <c r="A1447" s="1" t="s">
        <v>18</v>
      </c>
      <c r="B1447" s="1" t="s">
        <v>18</v>
      </c>
      <c r="C1447" s="1" t="s">
        <v>1519</v>
      </c>
      <c r="D1447" s="1" t="n">
        <v>352.8</v>
      </c>
      <c r="E1447" s="1" t="s">
        <v>1606</v>
      </c>
      <c r="F1447" s="1" t="n">
        <v>84</v>
      </c>
      <c r="G1447" s="1" t="str">
        <f aca="false">F1447&amp;"/"&amp;98</f>
        <v>84/98</v>
      </c>
      <c r="H1447" s="1" t="n">
        <v>3600</v>
      </c>
      <c r="I1447" s="1" t="n">
        <v>136</v>
      </c>
      <c r="J1447" s="1" t="n">
        <v>105</v>
      </c>
      <c r="K1447" s="1" t="s">
        <v>21</v>
      </c>
      <c r="L1447" s="1" t="s">
        <v>1521</v>
      </c>
      <c r="M1447" s="1" t="s">
        <v>1522</v>
      </c>
      <c r="N1447" s="1" t="n">
        <v>49.712141</v>
      </c>
      <c r="O1447" s="1" t="n">
        <v>-111.332177</v>
      </c>
      <c r="Q1447" s="1" t="s">
        <v>1523</v>
      </c>
      <c r="R1447" s="1" t="s">
        <v>24</v>
      </c>
    </row>
    <row r="1448" customFormat="false" ht="15" hidden="false" customHeight="false" outlineLevel="0" collapsed="false">
      <c r="A1448" s="1" t="s">
        <v>18</v>
      </c>
      <c r="B1448" s="1" t="s">
        <v>18</v>
      </c>
      <c r="C1448" s="1" t="s">
        <v>1519</v>
      </c>
      <c r="D1448" s="1" t="n">
        <v>352.8</v>
      </c>
      <c r="E1448" s="1" t="s">
        <v>1607</v>
      </c>
      <c r="F1448" s="1" t="n">
        <v>85</v>
      </c>
      <c r="G1448" s="1" t="str">
        <f aca="false">F1448&amp;"/"&amp;98</f>
        <v>85/98</v>
      </c>
      <c r="H1448" s="1" t="n">
        <v>3600</v>
      </c>
      <c r="I1448" s="1" t="n">
        <v>136</v>
      </c>
      <c r="J1448" s="1" t="n">
        <v>105</v>
      </c>
      <c r="K1448" s="1" t="s">
        <v>21</v>
      </c>
      <c r="L1448" s="1" t="s">
        <v>1521</v>
      </c>
      <c r="M1448" s="1" t="s">
        <v>1522</v>
      </c>
      <c r="N1448" s="1" t="n">
        <v>49.70462</v>
      </c>
      <c r="O1448" s="1" t="n">
        <v>-111.332723</v>
      </c>
      <c r="Q1448" s="1" t="s">
        <v>1523</v>
      </c>
      <c r="R1448" s="1" t="s">
        <v>24</v>
      </c>
    </row>
    <row r="1449" customFormat="false" ht="15" hidden="false" customHeight="false" outlineLevel="0" collapsed="false">
      <c r="A1449" s="1" t="s">
        <v>18</v>
      </c>
      <c r="B1449" s="1" t="s">
        <v>18</v>
      </c>
      <c r="C1449" s="1" t="s">
        <v>1519</v>
      </c>
      <c r="D1449" s="1" t="n">
        <v>352.8</v>
      </c>
      <c r="E1449" s="1" t="s">
        <v>1608</v>
      </c>
      <c r="F1449" s="1" t="n">
        <v>86</v>
      </c>
      <c r="G1449" s="1" t="str">
        <f aca="false">F1449&amp;"/"&amp;98</f>
        <v>86/98</v>
      </c>
      <c r="H1449" s="1" t="n">
        <v>3600</v>
      </c>
      <c r="I1449" s="1" t="n">
        <v>136</v>
      </c>
      <c r="J1449" s="1" t="n">
        <v>105</v>
      </c>
      <c r="K1449" s="1" t="s">
        <v>21</v>
      </c>
      <c r="L1449" s="1" t="s">
        <v>1521</v>
      </c>
      <c r="M1449" s="1" t="s">
        <v>1522</v>
      </c>
      <c r="N1449" s="1" t="n">
        <v>49.701024</v>
      </c>
      <c r="O1449" s="1" t="n">
        <v>-111.319371</v>
      </c>
      <c r="Q1449" s="1" t="s">
        <v>1523</v>
      </c>
      <c r="R1449" s="1" t="s">
        <v>24</v>
      </c>
    </row>
    <row r="1450" customFormat="false" ht="15" hidden="false" customHeight="false" outlineLevel="0" collapsed="false">
      <c r="A1450" s="1" t="s">
        <v>18</v>
      </c>
      <c r="B1450" s="1" t="s">
        <v>18</v>
      </c>
      <c r="C1450" s="1" t="s">
        <v>1519</v>
      </c>
      <c r="D1450" s="1" t="n">
        <v>352.8</v>
      </c>
      <c r="E1450" s="1" t="s">
        <v>1609</v>
      </c>
      <c r="F1450" s="1" t="n">
        <v>87</v>
      </c>
      <c r="G1450" s="1" t="str">
        <f aca="false">F1450&amp;"/"&amp;98</f>
        <v>87/98</v>
      </c>
      <c r="H1450" s="1" t="n">
        <v>3600</v>
      </c>
      <c r="I1450" s="1" t="n">
        <v>136</v>
      </c>
      <c r="J1450" s="1" t="n">
        <v>105</v>
      </c>
      <c r="K1450" s="1" t="s">
        <v>21</v>
      </c>
      <c r="L1450" s="1" t="s">
        <v>1521</v>
      </c>
      <c r="M1450" s="1" t="s">
        <v>1522</v>
      </c>
      <c r="N1450" s="1" t="n">
        <v>49.694473</v>
      </c>
      <c r="O1450" s="1" t="n">
        <v>-111.317262</v>
      </c>
      <c r="Q1450" s="1" t="s">
        <v>1523</v>
      </c>
      <c r="R1450" s="1" t="s">
        <v>24</v>
      </c>
    </row>
    <row r="1451" customFormat="false" ht="15" hidden="false" customHeight="false" outlineLevel="0" collapsed="false">
      <c r="A1451" s="1" t="s">
        <v>18</v>
      </c>
      <c r="B1451" s="1" t="s">
        <v>18</v>
      </c>
      <c r="C1451" s="1" t="s">
        <v>1519</v>
      </c>
      <c r="D1451" s="1" t="n">
        <v>352.8</v>
      </c>
      <c r="E1451" s="1" t="s">
        <v>1610</v>
      </c>
      <c r="F1451" s="1" t="n">
        <v>88</v>
      </c>
      <c r="G1451" s="1" t="str">
        <f aca="false">F1451&amp;"/"&amp;98</f>
        <v>88/98</v>
      </c>
      <c r="H1451" s="1" t="n">
        <v>3600</v>
      </c>
      <c r="I1451" s="1" t="n">
        <v>136</v>
      </c>
      <c r="J1451" s="1" t="n">
        <v>105</v>
      </c>
      <c r="K1451" s="1" t="s">
        <v>21</v>
      </c>
      <c r="L1451" s="1" t="s">
        <v>1521</v>
      </c>
      <c r="M1451" s="1" t="s">
        <v>1522</v>
      </c>
      <c r="N1451" s="1" t="n">
        <v>49.685541</v>
      </c>
      <c r="O1451" s="1" t="n">
        <v>-111.317287</v>
      </c>
      <c r="Q1451" s="1" t="s">
        <v>1523</v>
      </c>
      <c r="R1451" s="1" t="s">
        <v>24</v>
      </c>
    </row>
    <row r="1452" customFormat="false" ht="15" hidden="false" customHeight="false" outlineLevel="0" collapsed="false">
      <c r="A1452" s="1" t="s">
        <v>18</v>
      </c>
      <c r="B1452" s="1" t="s">
        <v>18</v>
      </c>
      <c r="C1452" s="1" t="s">
        <v>1519</v>
      </c>
      <c r="D1452" s="1" t="n">
        <v>352.8</v>
      </c>
      <c r="E1452" s="1" t="s">
        <v>1611</v>
      </c>
      <c r="F1452" s="1" t="n">
        <v>89</v>
      </c>
      <c r="G1452" s="1" t="str">
        <f aca="false">F1452&amp;"/"&amp;98</f>
        <v>89/98</v>
      </c>
      <c r="H1452" s="1" t="n">
        <v>3600</v>
      </c>
      <c r="I1452" s="1" t="n">
        <v>136</v>
      </c>
      <c r="J1452" s="1" t="n">
        <v>105</v>
      </c>
      <c r="K1452" s="1" t="s">
        <v>21</v>
      </c>
      <c r="L1452" s="1" t="s">
        <v>1521</v>
      </c>
      <c r="M1452" s="1" t="s">
        <v>1522</v>
      </c>
      <c r="N1452" s="1" t="n">
        <v>49.592306</v>
      </c>
      <c r="O1452" s="1" t="n">
        <v>-111.295664</v>
      </c>
      <c r="Q1452" s="1" t="s">
        <v>1523</v>
      </c>
      <c r="R1452" s="1" t="s">
        <v>24</v>
      </c>
    </row>
    <row r="1453" customFormat="false" ht="15" hidden="false" customHeight="false" outlineLevel="0" collapsed="false">
      <c r="A1453" s="1" t="s">
        <v>18</v>
      </c>
      <c r="B1453" s="1" t="s">
        <v>18</v>
      </c>
      <c r="C1453" s="1" t="s">
        <v>1519</v>
      </c>
      <c r="D1453" s="1" t="n">
        <v>352.8</v>
      </c>
      <c r="E1453" s="1" t="s">
        <v>1612</v>
      </c>
      <c r="F1453" s="1" t="n">
        <v>90</v>
      </c>
      <c r="G1453" s="1" t="str">
        <f aca="false">F1453&amp;"/"&amp;98</f>
        <v>90/98</v>
      </c>
      <c r="H1453" s="1" t="n">
        <v>3600</v>
      </c>
      <c r="I1453" s="1" t="n">
        <v>136</v>
      </c>
      <c r="J1453" s="1" t="n">
        <v>105</v>
      </c>
      <c r="K1453" s="1" t="s">
        <v>21</v>
      </c>
      <c r="L1453" s="1" t="s">
        <v>1521</v>
      </c>
      <c r="M1453" s="1" t="s">
        <v>1522</v>
      </c>
      <c r="N1453" s="1" t="n">
        <v>49.595743</v>
      </c>
      <c r="O1453" s="1" t="n">
        <v>-111.288185</v>
      </c>
      <c r="Q1453" s="1" t="s">
        <v>1523</v>
      </c>
      <c r="R1453" s="1" t="s">
        <v>24</v>
      </c>
    </row>
    <row r="1454" customFormat="false" ht="15" hidden="false" customHeight="false" outlineLevel="0" collapsed="false">
      <c r="A1454" s="1" t="s">
        <v>18</v>
      </c>
      <c r="B1454" s="1" t="s">
        <v>18</v>
      </c>
      <c r="C1454" s="1" t="s">
        <v>1519</v>
      </c>
      <c r="D1454" s="1" t="n">
        <v>352.8</v>
      </c>
      <c r="E1454" s="1" t="s">
        <v>1613</v>
      </c>
      <c r="F1454" s="1" t="n">
        <v>91</v>
      </c>
      <c r="G1454" s="1" t="str">
        <f aca="false">F1454&amp;"/"&amp;98</f>
        <v>91/98</v>
      </c>
      <c r="H1454" s="1" t="n">
        <v>3600</v>
      </c>
      <c r="I1454" s="1" t="n">
        <v>136</v>
      </c>
      <c r="J1454" s="1" t="n">
        <v>105</v>
      </c>
      <c r="K1454" s="1" t="s">
        <v>21</v>
      </c>
      <c r="L1454" s="1" t="s">
        <v>1521</v>
      </c>
      <c r="M1454" s="1" t="s">
        <v>1522</v>
      </c>
      <c r="N1454" s="1" t="n">
        <v>49.59576</v>
      </c>
      <c r="O1454" s="1" t="n">
        <v>-111.273738</v>
      </c>
      <c r="Q1454" s="1" t="s">
        <v>1523</v>
      </c>
      <c r="R1454" s="1" t="s">
        <v>24</v>
      </c>
    </row>
    <row r="1455" customFormat="false" ht="15" hidden="false" customHeight="false" outlineLevel="0" collapsed="false">
      <c r="A1455" s="1" t="s">
        <v>18</v>
      </c>
      <c r="B1455" s="1" t="s">
        <v>18</v>
      </c>
      <c r="C1455" s="1" t="s">
        <v>1519</v>
      </c>
      <c r="D1455" s="1" t="n">
        <v>352.8</v>
      </c>
      <c r="E1455" s="1" t="s">
        <v>1614</v>
      </c>
      <c r="F1455" s="1" t="n">
        <v>92</v>
      </c>
      <c r="G1455" s="1" t="str">
        <f aca="false">F1455&amp;"/"&amp;98</f>
        <v>92/98</v>
      </c>
      <c r="H1455" s="1" t="n">
        <v>3600</v>
      </c>
      <c r="I1455" s="1" t="n">
        <v>136</v>
      </c>
      <c r="J1455" s="1" t="n">
        <v>105</v>
      </c>
      <c r="K1455" s="1" t="s">
        <v>21</v>
      </c>
      <c r="L1455" s="1" t="s">
        <v>1521</v>
      </c>
      <c r="M1455" s="1" t="s">
        <v>1522</v>
      </c>
      <c r="N1455" s="1" t="n">
        <v>49.592409</v>
      </c>
      <c r="O1455" s="1" t="n">
        <v>-111.263938</v>
      </c>
      <c r="Q1455" s="1" t="s">
        <v>1523</v>
      </c>
      <c r="R1455" s="1" t="s">
        <v>24</v>
      </c>
    </row>
    <row r="1456" customFormat="false" ht="15" hidden="false" customHeight="false" outlineLevel="0" collapsed="false">
      <c r="A1456" s="1" t="s">
        <v>18</v>
      </c>
      <c r="B1456" s="1" t="s">
        <v>18</v>
      </c>
      <c r="C1456" s="1" t="s">
        <v>1519</v>
      </c>
      <c r="D1456" s="1" t="n">
        <v>352.8</v>
      </c>
      <c r="E1456" s="1" t="s">
        <v>1615</v>
      </c>
      <c r="F1456" s="1" t="n">
        <v>93</v>
      </c>
      <c r="G1456" s="1" t="str">
        <f aca="false">F1456&amp;"/"&amp;98</f>
        <v>93/98</v>
      </c>
      <c r="H1456" s="1" t="n">
        <v>3600</v>
      </c>
      <c r="I1456" s="1" t="n">
        <v>136</v>
      </c>
      <c r="J1456" s="1" t="n">
        <v>105</v>
      </c>
      <c r="K1456" s="1" t="s">
        <v>21</v>
      </c>
      <c r="L1456" s="1" t="s">
        <v>1521</v>
      </c>
      <c r="M1456" s="1" t="s">
        <v>1522</v>
      </c>
      <c r="N1456" s="1" t="n">
        <v>49.587891</v>
      </c>
      <c r="O1456" s="1" t="n">
        <v>-111.249371</v>
      </c>
      <c r="Q1456" s="1" t="s">
        <v>1523</v>
      </c>
      <c r="R1456" s="1" t="s">
        <v>24</v>
      </c>
    </row>
    <row r="1457" customFormat="false" ht="15" hidden="false" customHeight="false" outlineLevel="0" collapsed="false">
      <c r="A1457" s="1" t="s">
        <v>18</v>
      </c>
      <c r="B1457" s="1" t="s">
        <v>18</v>
      </c>
      <c r="C1457" s="1" t="s">
        <v>1519</v>
      </c>
      <c r="D1457" s="1" t="n">
        <v>352.8</v>
      </c>
      <c r="E1457" s="1" t="s">
        <v>1616</v>
      </c>
      <c r="F1457" s="1" t="n">
        <v>94</v>
      </c>
      <c r="G1457" s="1" t="str">
        <f aca="false">F1457&amp;"/"&amp;98</f>
        <v>94/98</v>
      </c>
      <c r="H1457" s="1" t="n">
        <v>3600</v>
      </c>
      <c r="I1457" s="1" t="n">
        <v>136</v>
      </c>
      <c r="J1457" s="1" t="n">
        <v>105</v>
      </c>
      <c r="K1457" s="1" t="s">
        <v>21</v>
      </c>
      <c r="L1457" s="1" t="s">
        <v>1521</v>
      </c>
      <c r="M1457" s="1" t="s">
        <v>1522</v>
      </c>
      <c r="N1457" s="1" t="n">
        <v>49.604785</v>
      </c>
      <c r="O1457" s="1" t="n">
        <v>-111.196675</v>
      </c>
      <c r="Q1457" s="1" t="s">
        <v>1523</v>
      </c>
      <c r="R1457" s="1" t="s">
        <v>24</v>
      </c>
    </row>
    <row r="1458" customFormat="false" ht="15" hidden="false" customHeight="false" outlineLevel="0" collapsed="false">
      <c r="A1458" s="1" t="s">
        <v>18</v>
      </c>
      <c r="B1458" s="1" t="s">
        <v>18</v>
      </c>
      <c r="C1458" s="1" t="s">
        <v>1519</v>
      </c>
      <c r="D1458" s="1" t="n">
        <v>352.8</v>
      </c>
      <c r="E1458" s="1" t="s">
        <v>1617</v>
      </c>
      <c r="F1458" s="1" t="n">
        <v>95</v>
      </c>
      <c r="G1458" s="1" t="str">
        <f aca="false">F1458&amp;"/"&amp;98</f>
        <v>95/98</v>
      </c>
      <c r="H1458" s="1" t="n">
        <v>3600</v>
      </c>
      <c r="I1458" s="1" t="n">
        <v>136</v>
      </c>
      <c r="J1458" s="1" t="n">
        <v>105</v>
      </c>
      <c r="K1458" s="1" t="s">
        <v>21</v>
      </c>
      <c r="L1458" s="1" t="s">
        <v>1521</v>
      </c>
      <c r="M1458" s="1" t="s">
        <v>1522</v>
      </c>
      <c r="N1458" s="1" t="n">
        <v>49.606798</v>
      </c>
      <c r="O1458" s="1" t="n">
        <v>-111.181637</v>
      </c>
      <c r="Q1458" s="1" t="s">
        <v>1523</v>
      </c>
      <c r="R1458" s="1" t="s">
        <v>24</v>
      </c>
    </row>
    <row r="1459" customFormat="false" ht="15" hidden="false" customHeight="false" outlineLevel="0" collapsed="false">
      <c r="A1459" s="1" t="s">
        <v>18</v>
      </c>
      <c r="B1459" s="1" t="s">
        <v>18</v>
      </c>
      <c r="C1459" s="1" t="s">
        <v>1519</v>
      </c>
      <c r="D1459" s="1" t="n">
        <v>352.8</v>
      </c>
      <c r="E1459" s="1" t="s">
        <v>1618</v>
      </c>
      <c r="F1459" s="1" t="n">
        <v>96</v>
      </c>
      <c r="G1459" s="1" t="str">
        <f aca="false">F1459&amp;"/"&amp;98</f>
        <v>96/98</v>
      </c>
      <c r="H1459" s="1" t="n">
        <v>3600</v>
      </c>
      <c r="I1459" s="1" t="n">
        <v>136</v>
      </c>
      <c r="J1459" s="1" t="n">
        <v>105</v>
      </c>
      <c r="K1459" s="1" t="s">
        <v>21</v>
      </c>
      <c r="L1459" s="1" t="s">
        <v>1521</v>
      </c>
      <c r="M1459" s="1" t="s">
        <v>1522</v>
      </c>
      <c r="N1459" s="1" t="n">
        <v>49.614654</v>
      </c>
      <c r="O1459" s="1" t="n">
        <v>-111.310902</v>
      </c>
      <c r="Q1459" s="1" t="s">
        <v>1523</v>
      </c>
      <c r="R1459" s="1" t="s">
        <v>24</v>
      </c>
    </row>
    <row r="1460" customFormat="false" ht="15" hidden="false" customHeight="false" outlineLevel="0" collapsed="false">
      <c r="A1460" s="1" t="s">
        <v>18</v>
      </c>
      <c r="B1460" s="1" t="s">
        <v>18</v>
      </c>
      <c r="C1460" s="1" t="s">
        <v>1519</v>
      </c>
      <c r="D1460" s="1" t="n">
        <v>352.8</v>
      </c>
      <c r="E1460" s="1" t="s">
        <v>1619</v>
      </c>
      <c r="F1460" s="1" t="n">
        <v>97</v>
      </c>
      <c r="G1460" s="1" t="str">
        <f aca="false">F1460&amp;"/"&amp;98</f>
        <v>97/98</v>
      </c>
      <c r="H1460" s="1" t="n">
        <v>3600</v>
      </c>
      <c r="I1460" s="1" t="n">
        <v>136</v>
      </c>
      <c r="J1460" s="1" t="n">
        <v>105</v>
      </c>
      <c r="K1460" s="1" t="s">
        <v>21</v>
      </c>
      <c r="L1460" s="1" t="s">
        <v>1521</v>
      </c>
      <c r="M1460" s="1" t="s">
        <v>1522</v>
      </c>
      <c r="N1460" s="1" t="n">
        <v>49.608594</v>
      </c>
      <c r="O1460" s="1" t="n">
        <v>-111.310005</v>
      </c>
      <c r="Q1460" s="1" t="s">
        <v>1523</v>
      </c>
      <c r="R1460" s="1" t="s">
        <v>24</v>
      </c>
    </row>
    <row r="1461" customFormat="false" ht="15" hidden="false" customHeight="false" outlineLevel="0" collapsed="false">
      <c r="A1461" s="1" t="s">
        <v>18</v>
      </c>
      <c r="B1461" s="1" t="s">
        <v>18</v>
      </c>
      <c r="C1461" s="1" t="s">
        <v>1519</v>
      </c>
      <c r="D1461" s="1" t="n">
        <v>352.8</v>
      </c>
      <c r="E1461" s="1" t="s">
        <v>1620</v>
      </c>
      <c r="F1461" s="1" t="n">
        <v>98</v>
      </c>
      <c r="G1461" s="1" t="str">
        <f aca="false">F1461&amp;"/"&amp;98</f>
        <v>98/98</v>
      </c>
      <c r="H1461" s="1" t="n">
        <v>3600</v>
      </c>
      <c r="I1461" s="1" t="n">
        <v>136</v>
      </c>
      <c r="J1461" s="1" t="n">
        <v>105</v>
      </c>
      <c r="K1461" s="1" t="s">
        <v>21</v>
      </c>
      <c r="L1461" s="1" t="s">
        <v>1521</v>
      </c>
      <c r="M1461" s="1" t="s">
        <v>1522</v>
      </c>
      <c r="N1461" s="1" t="n">
        <v>49.694977</v>
      </c>
      <c r="O1461" s="1" t="n">
        <v>-111.362468</v>
      </c>
      <c r="Q1461" s="1" t="s">
        <v>1523</v>
      </c>
      <c r="R1461" s="1" t="s">
        <v>24</v>
      </c>
    </row>
    <row r="1462" customFormat="false" ht="15" hidden="false" customHeight="false" outlineLevel="0" collapsed="false">
      <c r="A1462" s="1" t="s">
        <v>18</v>
      </c>
      <c r="B1462" s="1" t="s">
        <v>18</v>
      </c>
      <c r="C1462" s="1" t="s">
        <v>1621</v>
      </c>
      <c r="D1462" s="1" t="n">
        <v>206.4</v>
      </c>
      <c r="E1462" s="1" t="s">
        <v>1622</v>
      </c>
      <c r="F1462" s="1" t="n">
        <v>1</v>
      </c>
      <c r="G1462" s="1" t="str">
        <f aca="false">F1462&amp;"/"&amp;43</f>
        <v>1/43</v>
      </c>
      <c r="H1462" s="1" t="n">
        <v>4800</v>
      </c>
      <c r="I1462" s="1" t="n">
        <v>145</v>
      </c>
      <c r="J1462" s="1" t="n">
        <v>90</v>
      </c>
      <c r="K1462" s="1" t="s">
        <v>249</v>
      </c>
      <c r="L1462" s="1" t="s">
        <v>1623</v>
      </c>
      <c r="M1462" s="1" t="n">
        <v>2021</v>
      </c>
      <c r="N1462" s="1" t="n">
        <v>49.503872</v>
      </c>
      <c r="O1462" s="1" t="n">
        <v>-113.445743</v>
      </c>
      <c r="Q1462" s="1" t="s">
        <v>1624</v>
      </c>
      <c r="R1462" s="1" t="s">
        <v>24</v>
      </c>
    </row>
    <row r="1463" customFormat="false" ht="15" hidden="false" customHeight="false" outlineLevel="0" collapsed="false">
      <c r="A1463" s="1" t="s">
        <v>18</v>
      </c>
      <c r="B1463" s="1" t="s">
        <v>18</v>
      </c>
      <c r="C1463" s="1" t="s">
        <v>1621</v>
      </c>
      <c r="D1463" s="1" t="n">
        <v>206.4</v>
      </c>
      <c r="E1463" s="1" t="s">
        <v>1625</v>
      </c>
      <c r="F1463" s="1" t="n">
        <v>2</v>
      </c>
      <c r="G1463" s="1" t="str">
        <f aca="false">F1463&amp;"/"&amp;43</f>
        <v>2/43</v>
      </c>
      <c r="H1463" s="1" t="n">
        <v>4800</v>
      </c>
      <c r="I1463" s="1" t="n">
        <v>145</v>
      </c>
      <c r="J1463" s="1" t="n">
        <v>90</v>
      </c>
      <c r="K1463" s="1" t="s">
        <v>249</v>
      </c>
      <c r="L1463" s="1" t="s">
        <v>1623</v>
      </c>
      <c r="M1463" s="1" t="n">
        <v>2021</v>
      </c>
      <c r="N1463" s="1" t="n">
        <v>49.508371</v>
      </c>
      <c r="O1463" s="1" t="n">
        <v>-113.445719</v>
      </c>
      <c r="Q1463" s="1" t="s">
        <v>1624</v>
      </c>
      <c r="R1463" s="1" t="s">
        <v>24</v>
      </c>
    </row>
    <row r="1464" customFormat="false" ht="15" hidden="false" customHeight="false" outlineLevel="0" collapsed="false">
      <c r="A1464" s="1" t="s">
        <v>18</v>
      </c>
      <c r="B1464" s="1" t="s">
        <v>18</v>
      </c>
      <c r="C1464" s="1" t="s">
        <v>1621</v>
      </c>
      <c r="D1464" s="1" t="n">
        <v>206.4</v>
      </c>
      <c r="E1464" s="1" t="s">
        <v>1626</v>
      </c>
      <c r="F1464" s="1" t="n">
        <v>3</v>
      </c>
      <c r="G1464" s="1" t="str">
        <f aca="false">F1464&amp;"/"&amp;43</f>
        <v>3/43</v>
      </c>
      <c r="H1464" s="1" t="n">
        <v>4800</v>
      </c>
      <c r="I1464" s="1" t="n">
        <v>145</v>
      </c>
      <c r="J1464" s="1" t="n">
        <v>90</v>
      </c>
      <c r="K1464" s="1" t="s">
        <v>249</v>
      </c>
      <c r="L1464" s="1" t="s">
        <v>1623</v>
      </c>
      <c r="M1464" s="1" t="n">
        <v>2021</v>
      </c>
      <c r="N1464" s="1" t="n">
        <v>49.513986</v>
      </c>
      <c r="O1464" s="1" t="n">
        <v>-113.450324</v>
      </c>
      <c r="Q1464" s="1" t="s">
        <v>1624</v>
      </c>
      <c r="R1464" s="1" t="s">
        <v>24</v>
      </c>
    </row>
    <row r="1465" customFormat="false" ht="15" hidden="false" customHeight="false" outlineLevel="0" collapsed="false">
      <c r="A1465" s="1" t="s">
        <v>18</v>
      </c>
      <c r="B1465" s="1" t="s">
        <v>18</v>
      </c>
      <c r="C1465" s="1" t="s">
        <v>1621</v>
      </c>
      <c r="D1465" s="1" t="n">
        <v>206.4</v>
      </c>
      <c r="E1465" s="1" t="s">
        <v>1627</v>
      </c>
      <c r="F1465" s="1" t="n">
        <v>4</v>
      </c>
      <c r="G1465" s="1" t="str">
        <f aca="false">F1465&amp;"/"&amp;43</f>
        <v>4/43</v>
      </c>
      <c r="H1465" s="1" t="n">
        <v>4800</v>
      </c>
      <c r="I1465" s="1" t="n">
        <v>145</v>
      </c>
      <c r="J1465" s="1" t="n">
        <v>90</v>
      </c>
      <c r="K1465" s="1" t="s">
        <v>249</v>
      </c>
      <c r="L1465" s="1" t="s">
        <v>1623</v>
      </c>
      <c r="M1465" s="1" t="n">
        <v>2021</v>
      </c>
      <c r="N1465" s="1" t="n">
        <v>49.506199</v>
      </c>
      <c r="O1465" s="1" t="n">
        <v>-113.47422</v>
      </c>
      <c r="Q1465" s="1" t="s">
        <v>1624</v>
      </c>
      <c r="R1465" s="1" t="s">
        <v>24</v>
      </c>
    </row>
    <row r="1466" customFormat="false" ht="15" hidden="false" customHeight="false" outlineLevel="0" collapsed="false">
      <c r="A1466" s="1" t="s">
        <v>18</v>
      </c>
      <c r="B1466" s="1" t="s">
        <v>18</v>
      </c>
      <c r="C1466" s="1" t="s">
        <v>1621</v>
      </c>
      <c r="D1466" s="1" t="n">
        <v>206.4</v>
      </c>
      <c r="E1466" s="1" t="s">
        <v>1628</v>
      </c>
      <c r="F1466" s="1" t="n">
        <v>5</v>
      </c>
      <c r="G1466" s="1" t="str">
        <f aca="false">F1466&amp;"/"&amp;43</f>
        <v>5/43</v>
      </c>
      <c r="H1466" s="1" t="n">
        <v>4800</v>
      </c>
      <c r="I1466" s="1" t="n">
        <v>145</v>
      </c>
      <c r="J1466" s="1" t="n">
        <v>90</v>
      </c>
      <c r="K1466" s="1" t="s">
        <v>249</v>
      </c>
      <c r="L1466" s="1" t="s">
        <v>1623</v>
      </c>
      <c r="M1466" s="1" t="n">
        <v>2021</v>
      </c>
      <c r="N1466" s="1" t="n">
        <v>49.511154</v>
      </c>
      <c r="O1466" s="1" t="n">
        <v>-113.473061</v>
      </c>
      <c r="Q1466" s="1" t="s">
        <v>1624</v>
      </c>
      <c r="R1466" s="1" t="s">
        <v>24</v>
      </c>
    </row>
    <row r="1467" customFormat="false" ht="15" hidden="false" customHeight="false" outlineLevel="0" collapsed="false">
      <c r="A1467" s="1" t="s">
        <v>18</v>
      </c>
      <c r="B1467" s="1" t="s">
        <v>18</v>
      </c>
      <c r="C1467" s="1" t="s">
        <v>1621</v>
      </c>
      <c r="D1467" s="1" t="n">
        <v>206.4</v>
      </c>
      <c r="E1467" s="1" t="s">
        <v>1629</v>
      </c>
      <c r="F1467" s="1" t="n">
        <v>6</v>
      </c>
      <c r="G1467" s="1" t="str">
        <f aca="false">F1467&amp;"/"&amp;43</f>
        <v>6/43</v>
      </c>
      <c r="H1467" s="1" t="n">
        <v>4800</v>
      </c>
      <c r="I1467" s="1" t="n">
        <v>145</v>
      </c>
      <c r="J1467" s="1" t="n">
        <v>90</v>
      </c>
      <c r="K1467" s="1" t="s">
        <v>249</v>
      </c>
      <c r="L1467" s="1" t="s">
        <v>1623</v>
      </c>
      <c r="M1467" s="1" t="n">
        <v>2021</v>
      </c>
      <c r="N1467" s="1" t="n">
        <v>49.514783</v>
      </c>
      <c r="O1467" s="1" t="n">
        <v>-113.472443</v>
      </c>
      <c r="Q1467" s="1" t="s">
        <v>1624</v>
      </c>
      <c r="R1467" s="1" t="s">
        <v>24</v>
      </c>
    </row>
    <row r="1468" customFormat="false" ht="15" hidden="false" customHeight="false" outlineLevel="0" collapsed="false">
      <c r="A1468" s="1" t="s">
        <v>18</v>
      </c>
      <c r="B1468" s="1" t="s">
        <v>18</v>
      </c>
      <c r="C1468" s="1" t="s">
        <v>1621</v>
      </c>
      <c r="D1468" s="1" t="n">
        <v>206.4</v>
      </c>
      <c r="E1468" s="1" t="s">
        <v>1630</v>
      </c>
      <c r="F1468" s="1" t="n">
        <v>7</v>
      </c>
      <c r="G1468" s="1" t="str">
        <f aca="false">F1468&amp;"/"&amp;43</f>
        <v>7/43</v>
      </c>
      <c r="H1468" s="1" t="n">
        <v>4800</v>
      </c>
      <c r="I1468" s="1" t="n">
        <v>145</v>
      </c>
      <c r="J1468" s="1" t="n">
        <v>90</v>
      </c>
      <c r="K1468" s="1" t="s">
        <v>249</v>
      </c>
      <c r="L1468" s="1" t="s">
        <v>1623</v>
      </c>
      <c r="M1468" s="1" t="n">
        <v>2021</v>
      </c>
      <c r="N1468" s="1" t="n">
        <v>49.496069</v>
      </c>
      <c r="O1468" s="1" t="n">
        <v>-113.405604</v>
      </c>
      <c r="Q1468" s="1" t="s">
        <v>1624</v>
      </c>
      <c r="R1468" s="1" t="s">
        <v>24</v>
      </c>
    </row>
    <row r="1469" customFormat="false" ht="15" hidden="false" customHeight="false" outlineLevel="0" collapsed="false">
      <c r="A1469" s="1" t="s">
        <v>18</v>
      </c>
      <c r="B1469" s="1" t="s">
        <v>18</v>
      </c>
      <c r="C1469" s="1" t="s">
        <v>1621</v>
      </c>
      <c r="D1469" s="1" t="n">
        <v>206.4</v>
      </c>
      <c r="E1469" s="1" t="s">
        <v>1631</v>
      </c>
      <c r="F1469" s="1" t="n">
        <v>8</v>
      </c>
      <c r="G1469" s="1" t="str">
        <f aca="false">F1469&amp;"/"&amp;43</f>
        <v>8/43</v>
      </c>
      <c r="H1469" s="1" t="n">
        <v>4800</v>
      </c>
      <c r="I1469" s="1" t="n">
        <v>145</v>
      </c>
      <c r="J1469" s="1" t="n">
        <v>90</v>
      </c>
      <c r="K1469" s="1" t="s">
        <v>249</v>
      </c>
      <c r="L1469" s="1" t="s">
        <v>1623</v>
      </c>
      <c r="M1469" s="1" t="n">
        <v>2021</v>
      </c>
      <c r="N1469" s="1" t="n">
        <v>49.502596</v>
      </c>
      <c r="O1469" s="1" t="n">
        <v>-113.405372</v>
      </c>
      <c r="Q1469" s="1" t="s">
        <v>1624</v>
      </c>
      <c r="R1469" s="1" t="s">
        <v>24</v>
      </c>
    </row>
    <row r="1470" customFormat="false" ht="15" hidden="false" customHeight="false" outlineLevel="0" collapsed="false">
      <c r="A1470" s="1" t="s">
        <v>18</v>
      </c>
      <c r="B1470" s="1" t="s">
        <v>18</v>
      </c>
      <c r="C1470" s="1" t="s">
        <v>1621</v>
      </c>
      <c r="D1470" s="1" t="n">
        <v>206.4</v>
      </c>
      <c r="E1470" s="1" t="s">
        <v>1632</v>
      </c>
      <c r="F1470" s="1" t="n">
        <v>9</v>
      </c>
      <c r="G1470" s="1" t="str">
        <f aca="false">F1470&amp;"/"&amp;43</f>
        <v>9/43</v>
      </c>
      <c r="H1470" s="1" t="n">
        <v>4800</v>
      </c>
      <c r="I1470" s="1" t="n">
        <v>145</v>
      </c>
      <c r="J1470" s="1" t="n">
        <v>90</v>
      </c>
      <c r="K1470" s="1" t="s">
        <v>249</v>
      </c>
      <c r="L1470" s="1" t="s">
        <v>1623</v>
      </c>
      <c r="M1470" s="1" t="n">
        <v>2021</v>
      </c>
      <c r="N1470" s="1" t="n">
        <v>49.507491</v>
      </c>
      <c r="O1470" s="1" t="n">
        <v>-113.40575</v>
      </c>
      <c r="Q1470" s="1" t="s">
        <v>1624</v>
      </c>
      <c r="R1470" s="1" t="s">
        <v>24</v>
      </c>
    </row>
    <row r="1471" customFormat="false" ht="15" hidden="false" customHeight="false" outlineLevel="0" collapsed="false">
      <c r="A1471" s="1" t="s">
        <v>18</v>
      </c>
      <c r="B1471" s="1" t="s">
        <v>18</v>
      </c>
      <c r="C1471" s="1" t="s">
        <v>1621</v>
      </c>
      <c r="D1471" s="1" t="n">
        <v>206.4</v>
      </c>
      <c r="E1471" s="1" t="s">
        <v>1633</v>
      </c>
      <c r="F1471" s="1" t="n">
        <v>10</v>
      </c>
      <c r="G1471" s="1" t="str">
        <f aca="false">F1471&amp;"/"&amp;43</f>
        <v>10/43</v>
      </c>
      <c r="H1471" s="1" t="n">
        <v>4800</v>
      </c>
      <c r="I1471" s="1" t="n">
        <v>145</v>
      </c>
      <c r="J1471" s="1" t="n">
        <v>90</v>
      </c>
      <c r="K1471" s="1" t="s">
        <v>249</v>
      </c>
      <c r="L1471" s="1" t="s">
        <v>1623</v>
      </c>
      <c r="M1471" s="1" t="n">
        <v>2021</v>
      </c>
      <c r="N1471" s="1" t="n">
        <v>49.517072</v>
      </c>
      <c r="O1471" s="1" t="n">
        <v>-113.411761</v>
      </c>
      <c r="Q1471" s="1" t="s">
        <v>1624</v>
      </c>
      <c r="R1471" s="1" t="s">
        <v>24</v>
      </c>
    </row>
    <row r="1472" customFormat="false" ht="15" hidden="false" customHeight="false" outlineLevel="0" collapsed="false">
      <c r="A1472" s="1" t="s">
        <v>18</v>
      </c>
      <c r="B1472" s="1" t="s">
        <v>18</v>
      </c>
      <c r="C1472" s="1" t="s">
        <v>1621</v>
      </c>
      <c r="D1472" s="1" t="n">
        <v>206.4</v>
      </c>
      <c r="E1472" s="1" t="s">
        <v>1634</v>
      </c>
      <c r="F1472" s="1" t="n">
        <v>11</v>
      </c>
      <c r="G1472" s="1" t="str">
        <f aca="false">F1472&amp;"/"&amp;43</f>
        <v>11/43</v>
      </c>
      <c r="H1472" s="1" t="n">
        <v>4800</v>
      </c>
      <c r="I1472" s="1" t="n">
        <v>145</v>
      </c>
      <c r="J1472" s="1" t="n">
        <v>90</v>
      </c>
      <c r="K1472" s="1" t="s">
        <v>249</v>
      </c>
      <c r="L1472" s="1" t="s">
        <v>1623</v>
      </c>
      <c r="M1472" s="1" t="n">
        <v>2021</v>
      </c>
      <c r="N1472" s="1" t="n">
        <v>49.520457</v>
      </c>
      <c r="O1472" s="1" t="n">
        <v>-113.411665</v>
      </c>
      <c r="Q1472" s="1" t="s">
        <v>1624</v>
      </c>
      <c r="R1472" s="1" t="s">
        <v>24</v>
      </c>
    </row>
    <row r="1473" customFormat="false" ht="15" hidden="false" customHeight="false" outlineLevel="0" collapsed="false">
      <c r="A1473" s="1" t="s">
        <v>18</v>
      </c>
      <c r="B1473" s="1" t="s">
        <v>18</v>
      </c>
      <c r="C1473" s="1" t="s">
        <v>1621</v>
      </c>
      <c r="D1473" s="1" t="n">
        <v>206.4</v>
      </c>
      <c r="E1473" s="1" t="s">
        <v>1635</v>
      </c>
      <c r="F1473" s="1" t="n">
        <v>12</v>
      </c>
      <c r="G1473" s="1" t="str">
        <f aca="false">F1473&amp;"/"&amp;43</f>
        <v>12/43</v>
      </c>
      <c r="H1473" s="1" t="n">
        <v>4800</v>
      </c>
      <c r="I1473" s="1" t="n">
        <v>145</v>
      </c>
      <c r="J1473" s="1" t="n">
        <v>90</v>
      </c>
      <c r="K1473" s="1" t="s">
        <v>249</v>
      </c>
      <c r="L1473" s="1" t="s">
        <v>1623</v>
      </c>
      <c r="M1473" s="1" t="n">
        <v>2021</v>
      </c>
      <c r="N1473" s="1" t="n">
        <v>49.499739</v>
      </c>
      <c r="O1473" s="1" t="n">
        <v>-113.389569</v>
      </c>
      <c r="Q1473" s="1" t="s">
        <v>1624</v>
      </c>
      <c r="R1473" s="1" t="s">
        <v>24</v>
      </c>
    </row>
    <row r="1474" customFormat="false" ht="15" hidden="false" customHeight="false" outlineLevel="0" collapsed="false">
      <c r="A1474" s="1" t="s">
        <v>18</v>
      </c>
      <c r="B1474" s="1" t="s">
        <v>18</v>
      </c>
      <c r="C1474" s="1" t="s">
        <v>1621</v>
      </c>
      <c r="D1474" s="1" t="n">
        <v>206.4</v>
      </c>
      <c r="E1474" s="1" t="s">
        <v>1636</v>
      </c>
      <c r="F1474" s="1" t="n">
        <v>13</v>
      </c>
      <c r="G1474" s="1" t="str">
        <f aca="false">F1474&amp;"/"&amp;43</f>
        <v>13/43</v>
      </c>
      <c r="H1474" s="1" t="n">
        <v>4800</v>
      </c>
      <c r="I1474" s="1" t="n">
        <v>145</v>
      </c>
      <c r="J1474" s="1" t="n">
        <v>90</v>
      </c>
      <c r="K1474" s="1" t="s">
        <v>249</v>
      </c>
      <c r="L1474" s="1" t="s">
        <v>1623</v>
      </c>
      <c r="M1474" s="1" t="n">
        <v>2021</v>
      </c>
      <c r="N1474" s="1" t="n">
        <v>49.505442</v>
      </c>
      <c r="O1474" s="1" t="n">
        <v>-113.389584</v>
      </c>
      <c r="Q1474" s="1" t="s">
        <v>1624</v>
      </c>
      <c r="R1474" s="1" t="s">
        <v>24</v>
      </c>
    </row>
    <row r="1475" customFormat="false" ht="15" hidden="false" customHeight="false" outlineLevel="0" collapsed="false">
      <c r="A1475" s="1" t="s">
        <v>18</v>
      </c>
      <c r="B1475" s="1" t="s">
        <v>18</v>
      </c>
      <c r="C1475" s="1" t="s">
        <v>1621</v>
      </c>
      <c r="D1475" s="1" t="n">
        <v>206.4</v>
      </c>
      <c r="E1475" s="1" t="s">
        <v>1637</v>
      </c>
      <c r="F1475" s="1" t="n">
        <v>14</v>
      </c>
      <c r="G1475" s="1" t="str">
        <f aca="false">F1475&amp;"/"&amp;43</f>
        <v>14/43</v>
      </c>
      <c r="H1475" s="1" t="n">
        <v>4800</v>
      </c>
      <c r="I1475" s="1" t="n">
        <v>145</v>
      </c>
      <c r="J1475" s="1" t="n">
        <v>90</v>
      </c>
      <c r="K1475" s="1" t="s">
        <v>249</v>
      </c>
      <c r="L1475" s="1" t="s">
        <v>1623</v>
      </c>
      <c r="M1475" s="1" t="n">
        <v>2021</v>
      </c>
      <c r="N1475" s="1" t="n">
        <v>49.51094</v>
      </c>
      <c r="O1475" s="1" t="n">
        <v>-113.389534</v>
      </c>
      <c r="Q1475" s="1" t="s">
        <v>1624</v>
      </c>
      <c r="R1475" s="1" t="s">
        <v>24</v>
      </c>
    </row>
    <row r="1476" customFormat="false" ht="15" hidden="false" customHeight="false" outlineLevel="0" collapsed="false">
      <c r="A1476" s="1" t="s">
        <v>18</v>
      </c>
      <c r="B1476" s="1" t="s">
        <v>18</v>
      </c>
      <c r="C1476" s="1" t="s">
        <v>1621</v>
      </c>
      <c r="D1476" s="1" t="n">
        <v>206.4</v>
      </c>
      <c r="E1476" s="1" t="s">
        <v>1638</v>
      </c>
      <c r="F1476" s="1" t="n">
        <v>15</v>
      </c>
      <c r="G1476" s="1" t="str">
        <f aca="false">F1476&amp;"/"&amp;43</f>
        <v>15/43</v>
      </c>
      <c r="H1476" s="1" t="n">
        <v>4800</v>
      </c>
      <c r="I1476" s="1" t="n">
        <v>145</v>
      </c>
      <c r="J1476" s="1" t="n">
        <v>90</v>
      </c>
      <c r="K1476" s="1" t="s">
        <v>249</v>
      </c>
      <c r="L1476" s="1" t="s">
        <v>1623</v>
      </c>
      <c r="M1476" s="1" t="n">
        <v>2021</v>
      </c>
      <c r="N1476" s="1" t="n">
        <v>49.515162</v>
      </c>
      <c r="O1476" s="1" t="n">
        <v>-113.389395</v>
      </c>
      <c r="Q1476" s="1" t="s">
        <v>1624</v>
      </c>
      <c r="R1476" s="1" t="s">
        <v>24</v>
      </c>
    </row>
    <row r="1477" customFormat="false" ht="15" hidden="false" customHeight="false" outlineLevel="0" collapsed="false">
      <c r="A1477" s="1" t="s">
        <v>18</v>
      </c>
      <c r="B1477" s="1" t="s">
        <v>18</v>
      </c>
      <c r="C1477" s="1" t="s">
        <v>1621</v>
      </c>
      <c r="D1477" s="1" t="n">
        <v>206.4</v>
      </c>
      <c r="E1477" s="1" t="s">
        <v>1639</v>
      </c>
      <c r="F1477" s="1" t="n">
        <v>16</v>
      </c>
      <c r="G1477" s="1" t="str">
        <f aca="false">F1477&amp;"/"&amp;43</f>
        <v>16/43</v>
      </c>
      <c r="H1477" s="1" t="n">
        <v>4800</v>
      </c>
      <c r="I1477" s="1" t="n">
        <v>145</v>
      </c>
      <c r="J1477" s="1" t="n">
        <v>90</v>
      </c>
      <c r="K1477" s="1" t="s">
        <v>249</v>
      </c>
      <c r="L1477" s="1" t="s">
        <v>1623</v>
      </c>
      <c r="M1477" s="1" t="n">
        <v>2021</v>
      </c>
      <c r="N1477" s="1" t="n">
        <v>49.519491</v>
      </c>
      <c r="O1477" s="1" t="n">
        <v>-113.389288</v>
      </c>
      <c r="Q1477" s="1" t="s">
        <v>1624</v>
      </c>
      <c r="R1477" s="1" t="s">
        <v>24</v>
      </c>
    </row>
    <row r="1478" customFormat="false" ht="15" hidden="false" customHeight="false" outlineLevel="0" collapsed="false">
      <c r="A1478" s="1" t="s">
        <v>18</v>
      </c>
      <c r="B1478" s="1" t="s">
        <v>18</v>
      </c>
      <c r="C1478" s="1" t="s">
        <v>1621</v>
      </c>
      <c r="D1478" s="1" t="n">
        <v>206.4</v>
      </c>
      <c r="E1478" s="1" t="s">
        <v>1640</v>
      </c>
      <c r="F1478" s="1" t="n">
        <v>17</v>
      </c>
      <c r="G1478" s="1" t="str">
        <f aca="false">F1478&amp;"/"&amp;43</f>
        <v>17/43</v>
      </c>
      <c r="H1478" s="1" t="n">
        <v>4800</v>
      </c>
      <c r="I1478" s="1" t="n">
        <v>145</v>
      </c>
      <c r="J1478" s="1" t="n">
        <v>90</v>
      </c>
      <c r="K1478" s="1" t="s">
        <v>249</v>
      </c>
      <c r="L1478" s="1" t="s">
        <v>1623</v>
      </c>
      <c r="M1478" s="1" t="n">
        <v>2021</v>
      </c>
      <c r="N1478" s="1" t="n">
        <v>49.474706</v>
      </c>
      <c r="O1478" s="1" t="n">
        <v>-113.519489</v>
      </c>
      <c r="Q1478" s="1" t="s">
        <v>1624</v>
      </c>
      <c r="R1478" s="1" t="s">
        <v>24</v>
      </c>
    </row>
    <row r="1479" customFormat="false" ht="15" hidden="false" customHeight="false" outlineLevel="0" collapsed="false">
      <c r="A1479" s="1" t="s">
        <v>18</v>
      </c>
      <c r="B1479" s="1" t="s">
        <v>18</v>
      </c>
      <c r="C1479" s="1" t="s">
        <v>1621</v>
      </c>
      <c r="D1479" s="1" t="n">
        <v>206.4</v>
      </c>
      <c r="E1479" s="1" t="s">
        <v>1641</v>
      </c>
      <c r="F1479" s="1" t="n">
        <v>18</v>
      </c>
      <c r="G1479" s="1" t="str">
        <f aca="false">F1479&amp;"/"&amp;43</f>
        <v>18/43</v>
      </c>
      <c r="H1479" s="1" t="n">
        <v>4800</v>
      </c>
      <c r="I1479" s="1" t="n">
        <v>145</v>
      </c>
      <c r="J1479" s="1" t="n">
        <v>90</v>
      </c>
      <c r="K1479" s="1" t="s">
        <v>249</v>
      </c>
      <c r="L1479" s="1" t="s">
        <v>1623</v>
      </c>
      <c r="M1479" s="1" t="n">
        <v>2021</v>
      </c>
      <c r="N1479" s="1" t="n">
        <v>49.47118</v>
      </c>
      <c r="O1479" s="1" t="n">
        <v>-113.519487</v>
      </c>
      <c r="Q1479" s="1" t="s">
        <v>1624</v>
      </c>
      <c r="R1479" s="1" t="s">
        <v>24</v>
      </c>
    </row>
    <row r="1480" customFormat="false" ht="15" hidden="false" customHeight="false" outlineLevel="0" collapsed="false">
      <c r="A1480" s="1" t="s">
        <v>18</v>
      </c>
      <c r="B1480" s="1" t="s">
        <v>18</v>
      </c>
      <c r="C1480" s="1" t="s">
        <v>1621</v>
      </c>
      <c r="D1480" s="1" t="n">
        <v>206.4</v>
      </c>
      <c r="E1480" s="1" t="s">
        <v>1642</v>
      </c>
      <c r="F1480" s="1" t="n">
        <v>19</v>
      </c>
      <c r="G1480" s="1" t="str">
        <f aca="false">F1480&amp;"/"&amp;43</f>
        <v>19/43</v>
      </c>
      <c r="H1480" s="1" t="n">
        <v>4800</v>
      </c>
      <c r="I1480" s="1" t="n">
        <v>145</v>
      </c>
      <c r="J1480" s="1" t="n">
        <v>90</v>
      </c>
      <c r="K1480" s="1" t="s">
        <v>249</v>
      </c>
      <c r="L1480" s="1" t="s">
        <v>1623</v>
      </c>
      <c r="M1480" s="1" t="n">
        <v>2021</v>
      </c>
      <c r="N1480" s="1" t="n">
        <v>49.466969</v>
      </c>
      <c r="O1480" s="1" t="n">
        <v>-113.519492</v>
      </c>
      <c r="Q1480" s="1" t="s">
        <v>1624</v>
      </c>
      <c r="R1480" s="1" t="s">
        <v>24</v>
      </c>
    </row>
    <row r="1481" customFormat="false" ht="15" hidden="false" customHeight="false" outlineLevel="0" collapsed="false">
      <c r="A1481" s="1" t="s">
        <v>18</v>
      </c>
      <c r="B1481" s="1" t="s">
        <v>18</v>
      </c>
      <c r="C1481" s="1" t="s">
        <v>1621</v>
      </c>
      <c r="D1481" s="1" t="n">
        <v>206.4</v>
      </c>
      <c r="E1481" s="1" t="s">
        <v>1643</v>
      </c>
      <c r="F1481" s="1" t="n">
        <v>20</v>
      </c>
      <c r="G1481" s="1" t="str">
        <f aca="false">F1481&amp;"/"&amp;43</f>
        <v>20/43</v>
      </c>
      <c r="H1481" s="1" t="n">
        <v>4800</v>
      </c>
      <c r="I1481" s="1" t="n">
        <v>145</v>
      </c>
      <c r="J1481" s="1" t="n">
        <v>90</v>
      </c>
      <c r="K1481" s="1" t="s">
        <v>249</v>
      </c>
      <c r="L1481" s="1" t="s">
        <v>1623</v>
      </c>
      <c r="M1481" s="1" t="n">
        <v>2021</v>
      </c>
      <c r="N1481" s="1" t="n">
        <v>49.482171</v>
      </c>
      <c r="O1481" s="1" t="n">
        <v>-113.52001</v>
      </c>
      <c r="Q1481" s="1" t="s">
        <v>1624</v>
      </c>
      <c r="R1481" s="1" t="s">
        <v>24</v>
      </c>
    </row>
    <row r="1482" customFormat="false" ht="15" hidden="false" customHeight="false" outlineLevel="0" collapsed="false">
      <c r="A1482" s="1" t="s">
        <v>18</v>
      </c>
      <c r="B1482" s="1" t="s">
        <v>18</v>
      </c>
      <c r="C1482" s="1" t="s">
        <v>1621</v>
      </c>
      <c r="D1482" s="1" t="n">
        <v>206.4</v>
      </c>
      <c r="E1482" s="1" t="s">
        <v>1644</v>
      </c>
      <c r="F1482" s="1" t="n">
        <v>21</v>
      </c>
      <c r="G1482" s="1" t="str">
        <f aca="false">F1482&amp;"/"&amp;43</f>
        <v>21/43</v>
      </c>
      <c r="H1482" s="1" t="n">
        <v>4800</v>
      </c>
      <c r="I1482" s="1" t="n">
        <v>145</v>
      </c>
      <c r="J1482" s="1" t="n">
        <v>90</v>
      </c>
      <c r="K1482" s="1" t="s">
        <v>249</v>
      </c>
      <c r="L1482" s="1" t="s">
        <v>1623</v>
      </c>
      <c r="M1482" s="1" t="n">
        <v>2021</v>
      </c>
      <c r="N1482" s="1" t="n">
        <v>49.485438</v>
      </c>
      <c r="O1482" s="1" t="n">
        <v>-113.519957</v>
      </c>
      <c r="Q1482" s="1" t="s">
        <v>1624</v>
      </c>
      <c r="R1482" s="1" t="s">
        <v>24</v>
      </c>
    </row>
    <row r="1483" customFormat="false" ht="15" hidden="false" customHeight="false" outlineLevel="0" collapsed="false">
      <c r="A1483" s="1" t="s">
        <v>18</v>
      </c>
      <c r="B1483" s="1" t="s">
        <v>18</v>
      </c>
      <c r="C1483" s="1" t="s">
        <v>1621</v>
      </c>
      <c r="D1483" s="1" t="n">
        <v>206.4</v>
      </c>
      <c r="E1483" s="1" t="s">
        <v>1645</v>
      </c>
      <c r="F1483" s="1" t="n">
        <v>22</v>
      </c>
      <c r="G1483" s="1" t="str">
        <f aca="false">F1483&amp;"/"&amp;43</f>
        <v>22/43</v>
      </c>
      <c r="H1483" s="1" t="n">
        <v>4800</v>
      </c>
      <c r="I1483" s="1" t="n">
        <v>145</v>
      </c>
      <c r="J1483" s="1" t="n">
        <v>90</v>
      </c>
      <c r="K1483" s="1" t="s">
        <v>249</v>
      </c>
      <c r="L1483" s="1" t="s">
        <v>1623</v>
      </c>
      <c r="M1483" s="1" t="n">
        <v>2021</v>
      </c>
      <c r="N1483" s="1" t="n">
        <v>49.462566</v>
      </c>
      <c r="O1483" s="1" t="n">
        <v>-113.478481</v>
      </c>
      <c r="Q1483" s="1" t="s">
        <v>1624</v>
      </c>
      <c r="R1483" s="1" t="s">
        <v>24</v>
      </c>
    </row>
    <row r="1484" customFormat="false" ht="15" hidden="false" customHeight="false" outlineLevel="0" collapsed="false">
      <c r="A1484" s="1" t="s">
        <v>18</v>
      </c>
      <c r="B1484" s="1" t="s">
        <v>18</v>
      </c>
      <c r="C1484" s="1" t="s">
        <v>1621</v>
      </c>
      <c r="D1484" s="1" t="n">
        <v>206.4</v>
      </c>
      <c r="E1484" s="1" t="s">
        <v>1646</v>
      </c>
      <c r="F1484" s="1" t="n">
        <v>23</v>
      </c>
      <c r="G1484" s="1" t="str">
        <f aca="false">F1484&amp;"/"&amp;43</f>
        <v>23/43</v>
      </c>
      <c r="H1484" s="1" t="n">
        <v>4800</v>
      </c>
      <c r="I1484" s="1" t="n">
        <v>145</v>
      </c>
      <c r="J1484" s="1" t="n">
        <v>90</v>
      </c>
      <c r="K1484" s="1" t="s">
        <v>249</v>
      </c>
      <c r="L1484" s="1" t="s">
        <v>1623</v>
      </c>
      <c r="M1484" s="1" t="n">
        <v>2021</v>
      </c>
      <c r="N1484" s="1" t="n">
        <v>49.471264</v>
      </c>
      <c r="O1484" s="1" t="n">
        <v>-113.489425</v>
      </c>
      <c r="Q1484" s="1" t="s">
        <v>1624</v>
      </c>
      <c r="R1484" s="1" t="s">
        <v>24</v>
      </c>
    </row>
    <row r="1485" customFormat="false" ht="15" hidden="false" customHeight="false" outlineLevel="0" collapsed="false">
      <c r="A1485" s="1" t="s">
        <v>18</v>
      </c>
      <c r="B1485" s="1" t="s">
        <v>18</v>
      </c>
      <c r="C1485" s="1" t="s">
        <v>1621</v>
      </c>
      <c r="D1485" s="1" t="n">
        <v>206.4</v>
      </c>
      <c r="E1485" s="1" t="s">
        <v>1647</v>
      </c>
      <c r="F1485" s="1" t="n">
        <v>24</v>
      </c>
      <c r="G1485" s="1" t="str">
        <f aca="false">F1485&amp;"/"&amp;43</f>
        <v>24/43</v>
      </c>
      <c r="H1485" s="1" t="n">
        <v>4800</v>
      </c>
      <c r="I1485" s="1" t="n">
        <v>145</v>
      </c>
      <c r="J1485" s="1" t="n">
        <v>90</v>
      </c>
      <c r="K1485" s="1" t="s">
        <v>249</v>
      </c>
      <c r="L1485" s="1" t="s">
        <v>1623</v>
      </c>
      <c r="M1485" s="1" t="n">
        <v>2021</v>
      </c>
      <c r="N1485" s="1" t="n">
        <v>49.467942</v>
      </c>
      <c r="O1485" s="1" t="n">
        <v>-113.489533</v>
      </c>
      <c r="Q1485" s="1" t="s">
        <v>1624</v>
      </c>
      <c r="R1485" s="1" t="s">
        <v>24</v>
      </c>
    </row>
    <row r="1486" customFormat="false" ht="15" hidden="false" customHeight="false" outlineLevel="0" collapsed="false">
      <c r="A1486" s="1" t="s">
        <v>18</v>
      </c>
      <c r="B1486" s="1" t="s">
        <v>18</v>
      </c>
      <c r="C1486" s="1" t="s">
        <v>1621</v>
      </c>
      <c r="D1486" s="1" t="n">
        <v>206.4</v>
      </c>
      <c r="E1486" s="1" t="s">
        <v>1648</v>
      </c>
      <c r="F1486" s="1" t="n">
        <v>25</v>
      </c>
      <c r="G1486" s="1" t="str">
        <f aca="false">F1486&amp;"/"&amp;43</f>
        <v>25/43</v>
      </c>
      <c r="H1486" s="1" t="n">
        <v>4800</v>
      </c>
      <c r="I1486" s="1" t="n">
        <v>145</v>
      </c>
      <c r="J1486" s="1" t="n">
        <v>90</v>
      </c>
      <c r="K1486" s="1" t="s">
        <v>249</v>
      </c>
      <c r="L1486" s="1" t="s">
        <v>1623</v>
      </c>
      <c r="M1486" s="1" t="n">
        <v>2021</v>
      </c>
      <c r="N1486" s="1" t="n">
        <v>49.464094</v>
      </c>
      <c r="O1486" s="1" t="n">
        <v>-113.504838</v>
      </c>
      <c r="Q1486" s="1" t="s">
        <v>1624</v>
      </c>
      <c r="R1486" s="1" t="s">
        <v>24</v>
      </c>
    </row>
    <row r="1487" customFormat="false" ht="15" hidden="false" customHeight="false" outlineLevel="0" collapsed="false">
      <c r="A1487" s="1" t="s">
        <v>18</v>
      </c>
      <c r="B1487" s="1" t="s">
        <v>18</v>
      </c>
      <c r="C1487" s="1" t="s">
        <v>1621</v>
      </c>
      <c r="D1487" s="1" t="n">
        <v>206.4</v>
      </c>
      <c r="E1487" s="1" t="s">
        <v>1649</v>
      </c>
      <c r="F1487" s="1" t="n">
        <v>26</v>
      </c>
      <c r="G1487" s="1" t="str">
        <f aca="false">F1487&amp;"/"&amp;43</f>
        <v>26/43</v>
      </c>
      <c r="H1487" s="1" t="n">
        <v>4800</v>
      </c>
      <c r="I1487" s="1" t="n">
        <v>145</v>
      </c>
      <c r="J1487" s="1" t="n">
        <v>90</v>
      </c>
      <c r="K1487" s="1" t="s">
        <v>249</v>
      </c>
      <c r="L1487" s="1" t="s">
        <v>1623</v>
      </c>
      <c r="M1487" s="1" t="n">
        <v>2021</v>
      </c>
      <c r="N1487" s="1" t="n">
        <v>49.459769</v>
      </c>
      <c r="O1487" s="1" t="n">
        <v>-113.504769</v>
      </c>
      <c r="Q1487" s="1" t="s">
        <v>1624</v>
      </c>
      <c r="R1487" s="1" t="s">
        <v>24</v>
      </c>
    </row>
    <row r="1488" customFormat="false" ht="15" hidden="false" customHeight="false" outlineLevel="0" collapsed="false">
      <c r="A1488" s="1" t="s">
        <v>18</v>
      </c>
      <c r="B1488" s="1" t="s">
        <v>18</v>
      </c>
      <c r="C1488" s="1" t="s">
        <v>1621</v>
      </c>
      <c r="D1488" s="1" t="n">
        <v>206.4</v>
      </c>
      <c r="E1488" s="1" t="s">
        <v>1650</v>
      </c>
      <c r="F1488" s="1" t="n">
        <v>27</v>
      </c>
      <c r="G1488" s="1" t="str">
        <f aca="false">F1488&amp;"/"&amp;43</f>
        <v>27/43</v>
      </c>
      <c r="H1488" s="1" t="n">
        <v>4800</v>
      </c>
      <c r="I1488" s="1" t="n">
        <v>145</v>
      </c>
      <c r="J1488" s="1" t="n">
        <v>90</v>
      </c>
      <c r="K1488" s="1" t="s">
        <v>249</v>
      </c>
      <c r="L1488" s="1" t="s">
        <v>1623</v>
      </c>
      <c r="M1488" s="1" t="n">
        <v>2021</v>
      </c>
      <c r="N1488" s="1" t="n">
        <v>49.484925</v>
      </c>
      <c r="O1488" s="1" t="n">
        <v>-113.457268</v>
      </c>
      <c r="Q1488" s="1" t="s">
        <v>1624</v>
      </c>
      <c r="R1488" s="1" t="s">
        <v>24</v>
      </c>
    </row>
    <row r="1489" customFormat="false" ht="15" hidden="false" customHeight="false" outlineLevel="0" collapsed="false">
      <c r="A1489" s="1" t="s">
        <v>18</v>
      </c>
      <c r="B1489" s="1" t="s">
        <v>18</v>
      </c>
      <c r="C1489" s="1" t="s">
        <v>1621</v>
      </c>
      <c r="D1489" s="1" t="n">
        <v>206.4</v>
      </c>
      <c r="E1489" s="1" t="s">
        <v>1651</v>
      </c>
      <c r="F1489" s="1" t="n">
        <v>28</v>
      </c>
      <c r="G1489" s="1" t="str">
        <f aca="false">F1489&amp;"/"&amp;43</f>
        <v>28/43</v>
      </c>
      <c r="H1489" s="1" t="n">
        <v>4800</v>
      </c>
      <c r="I1489" s="1" t="n">
        <v>145</v>
      </c>
      <c r="J1489" s="1" t="n">
        <v>90</v>
      </c>
      <c r="K1489" s="1" t="s">
        <v>249</v>
      </c>
      <c r="L1489" s="1" t="s">
        <v>1623</v>
      </c>
      <c r="M1489" s="1" t="n">
        <v>2021</v>
      </c>
      <c r="N1489" s="1" t="n">
        <v>49.484451</v>
      </c>
      <c r="O1489" s="1" t="n">
        <v>-113.475278</v>
      </c>
      <c r="Q1489" s="1" t="s">
        <v>1624</v>
      </c>
      <c r="R1489" s="1" t="s">
        <v>24</v>
      </c>
    </row>
    <row r="1490" customFormat="false" ht="15" hidden="false" customHeight="false" outlineLevel="0" collapsed="false">
      <c r="A1490" s="1" t="s">
        <v>18</v>
      </c>
      <c r="B1490" s="1" t="s">
        <v>18</v>
      </c>
      <c r="C1490" s="1" t="s">
        <v>1621</v>
      </c>
      <c r="D1490" s="1" t="n">
        <v>206.4</v>
      </c>
      <c r="E1490" s="1" t="s">
        <v>1652</v>
      </c>
      <c r="F1490" s="1" t="n">
        <v>29</v>
      </c>
      <c r="G1490" s="1" t="str">
        <f aca="false">F1490&amp;"/"&amp;43</f>
        <v>29/43</v>
      </c>
      <c r="H1490" s="1" t="n">
        <v>4800</v>
      </c>
      <c r="I1490" s="1" t="n">
        <v>145</v>
      </c>
      <c r="J1490" s="1" t="n">
        <v>90</v>
      </c>
      <c r="K1490" s="1" t="s">
        <v>249</v>
      </c>
      <c r="L1490" s="1" t="s">
        <v>1623</v>
      </c>
      <c r="M1490" s="1" t="n">
        <v>2021</v>
      </c>
      <c r="N1490" s="1" t="n">
        <v>49.481104</v>
      </c>
      <c r="O1490" s="1" t="n">
        <v>-113.475274</v>
      </c>
      <c r="Q1490" s="1" t="s">
        <v>1624</v>
      </c>
      <c r="R1490" s="1" t="s">
        <v>24</v>
      </c>
    </row>
    <row r="1491" customFormat="false" ht="15" hidden="false" customHeight="false" outlineLevel="0" collapsed="false">
      <c r="A1491" s="1" t="s">
        <v>18</v>
      </c>
      <c r="B1491" s="1" t="s">
        <v>18</v>
      </c>
      <c r="C1491" s="1" t="s">
        <v>1621</v>
      </c>
      <c r="D1491" s="1" t="n">
        <v>206.4</v>
      </c>
      <c r="E1491" s="1" t="s">
        <v>1653</v>
      </c>
      <c r="F1491" s="1" t="n">
        <v>30</v>
      </c>
      <c r="G1491" s="1" t="str">
        <f aca="false">F1491&amp;"/"&amp;43</f>
        <v>30/43</v>
      </c>
      <c r="H1491" s="1" t="n">
        <v>4800</v>
      </c>
      <c r="I1491" s="1" t="n">
        <v>145</v>
      </c>
      <c r="J1491" s="1" t="n">
        <v>90</v>
      </c>
      <c r="K1491" s="1" t="s">
        <v>249</v>
      </c>
      <c r="L1491" s="1" t="s">
        <v>1623</v>
      </c>
      <c r="M1491" s="1" t="n">
        <v>2021</v>
      </c>
      <c r="N1491" s="1" t="n">
        <v>49.477604</v>
      </c>
      <c r="O1491" s="1" t="n">
        <v>-113.475305</v>
      </c>
      <c r="Q1491" s="1" t="s">
        <v>1624</v>
      </c>
      <c r="R1491" s="1" t="s">
        <v>24</v>
      </c>
    </row>
    <row r="1492" customFormat="false" ht="15" hidden="false" customHeight="false" outlineLevel="0" collapsed="false">
      <c r="A1492" s="1" t="s">
        <v>18</v>
      </c>
      <c r="B1492" s="1" t="s">
        <v>18</v>
      </c>
      <c r="C1492" s="1" t="s">
        <v>1621</v>
      </c>
      <c r="D1492" s="1" t="n">
        <v>206.4</v>
      </c>
      <c r="E1492" s="1" t="s">
        <v>1654</v>
      </c>
      <c r="F1492" s="1" t="n">
        <v>31</v>
      </c>
      <c r="G1492" s="1" t="str">
        <f aca="false">F1492&amp;"/"&amp;43</f>
        <v>31/43</v>
      </c>
      <c r="H1492" s="1" t="n">
        <v>4800</v>
      </c>
      <c r="I1492" s="1" t="n">
        <v>145</v>
      </c>
      <c r="J1492" s="1" t="n">
        <v>90</v>
      </c>
      <c r="K1492" s="1" t="s">
        <v>249</v>
      </c>
      <c r="L1492" s="1" t="s">
        <v>1623</v>
      </c>
      <c r="M1492" s="1" t="n">
        <v>2021</v>
      </c>
      <c r="N1492" s="1" t="n">
        <v>49.474293</v>
      </c>
      <c r="O1492" s="1" t="n">
        <v>-113.475318</v>
      </c>
      <c r="Q1492" s="1" t="s">
        <v>1624</v>
      </c>
      <c r="R1492" s="1" t="s">
        <v>24</v>
      </c>
    </row>
    <row r="1493" customFormat="false" ht="15" hidden="false" customHeight="false" outlineLevel="0" collapsed="false">
      <c r="A1493" s="1" t="s">
        <v>18</v>
      </c>
      <c r="B1493" s="1" t="s">
        <v>18</v>
      </c>
      <c r="C1493" s="1" t="s">
        <v>1621</v>
      </c>
      <c r="D1493" s="1" t="n">
        <v>206.4</v>
      </c>
      <c r="E1493" s="1" t="s">
        <v>1655</v>
      </c>
      <c r="F1493" s="1" t="n">
        <v>32</v>
      </c>
      <c r="G1493" s="1" t="str">
        <f aca="false">F1493&amp;"/"&amp;43</f>
        <v>32/43</v>
      </c>
      <c r="H1493" s="1" t="n">
        <v>4800</v>
      </c>
      <c r="I1493" s="1" t="n">
        <v>145</v>
      </c>
      <c r="J1493" s="1" t="n">
        <v>90</v>
      </c>
      <c r="K1493" s="1" t="s">
        <v>249</v>
      </c>
      <c r="L1493" s="1" t="s">
        <v>1623</v>
      </c>
      <c r="M1493" s="1" t="n">
        <v>2021</v>
      </c>
      <c r="N1493" s="1" t="n">
        <v>49.471572</v>
      </c>
      <c r="O1493" s="1" t="n">
        <v>-113.456558</v>
      </c>
      <c r="Q1493" s="1" t="s">
        <v>1624</v>
      </c>
      <c r="R1493" s="1" t="s">
        <v>24</v>
      </c>
    </row>
    <row r="1494" customFormat="false" ht="15" hidden="false" customHeight="false" outlineLevel="0" collapsed="false">
      <c r="A1494" s="1" t="s">
        <v>18</v>
      </c>
      <c r="B1494" s="1" t="s">
        <v>18</v>
      </c>
      <c r="C1494" s="1" t="s">
        <v>1621</v>
      </c>
      <c r="D1494" s="1" t="n">
        <v>206.4</v>
      </c>
      <c r="E1494" s="1" t="s">
        <v>1656</v>
      </c>
      <c r="F1494" s="1" t="n">
        <v>33</v>
      </c>
      <c r="G1494" s="1" t="str">
        <f aca="false">F1494&amp;"/"&amp;43</f>
        <v>33/43</v>
      </c>
      <c r="H1494" s="1" t="n">
        <v>4800</v>
      </c>
      <c r="I1494" s="1" t="n">
        <v>145</v>
      </c>
      <c r="J1494" s="1" t="n">
        <v>90</v>
      </c>
      <c r="K1494" s="1" t="s">
        <v>249</v>
      </c>
      <c r="L1494" s="1" t="s">
        <v>1623</v>
      </c>
      <c r="M1494" s="1" t="n">
        <v>2021</v>
      </c>
      <c r="N1494" s="1" t="n">
        <v>49.466747</v>
      </c>
      <c r="O1494" s="1" t="n">
        <v>-113.461769</v>
      </c>
      <c r="Q1494" s="1" t="s">
        <v>1624</v>
      </c>
      <c r="R1494" s="1" t="s">
        <v>24</v>
      </c>
    </row>
    <row r="1495" customFormat="false" ht="15" hidden="false" customHeight="false" outlineLevel="0" collapsed="false">
      <c r="A1495" s="1" t="s">
        <v>18</v>
      </c>
      <c r="B1495" s="1" t="s">
        <v>18</v>
      </c>
      <c r="C1495" s="1" t="s">
        <v>1621</v>
      </c>
      <c r="D1495" s="1" t="n">
        <v>206.4</v>
      </c>
      <c r="E1495" s="1" t="s">
        <v>1657</v>
      </c>
      <c r="F1495" s="1" t="n">
        <v>34</v>
      </c>
      <c r="G1495" s="1" t="str">
        <f aca="false">F1495&amp;"/"&amp;43</f>
        <v>34/43</v>
      </c>
      <c r="H1495" s="1" t="n">
        <v>4800</v>
      </c>
      <c r="I1495" s="1" t="n">
        <v>145</v>
      </c>
      <c r="J1495" s="1" t="n">
        <v>90</v>
      </c>
      <c r="K1495" s="1" t="s">
        <v>249</v>
      </c>
      <c r="L1495" s="1" t="s">
        <v>1623</v>
      </c>
      <c r="M1495" s="1" t="n">
        <v>2021</v>
      </c>
      <c r="N1495" s="1" t="n">
        <v>49.459814</v>
      </c>
      <c r="O1495" s="1" t="n">
        <v>-113.45274</v>
      </c>
      <c r="Q1495" s="1" t="s">
        <v>1624</v>
      </c>
      <c r="R1495" s="1" t="s">
        <v>24</v>
      </c>
    </row>
    <row r="1496" customFormat="false" ht="15" hidden="false" customHeight="false" outlineLevel="0" collapsed="false">
      <c r="A1496" s="1" t="s">
        <v>18</v>
      </c>
      <c r="B1496" s="1" t="s">
        <v>18</v>
      </c>
      <c r="C1496" s="1" t="s">
        <v>1621</v>
      </c>
      <c r="D1496" s="1" t="n">
        <v>206.4</v>
      </c>
      <c r="E1496" s="1" t="s">
        <v>1658</v>
      </c>
      <c r="F1496" s="1" t="n">
        <v>35</v>
      </c>
      <c r="G1496" s="1" t="str">
        <f aca="false">F1496&amp;"/"&amp;43</f>
        <v>35/43</v>
      </c>
      <c r="H1496" s="1" t="n">
        <v>4800</v>
      </c>
      <c r="I1496" s="1" t="n">
        <v>145</v>
      </c>
      <c r="J1496" s="1" t="n">
        <v>90</v>
      </c>
      <c r="K1496" s="1" t="s">
        <v>249</v>
      </c>
      <c r="L1496" s="1" t="s">
        <v>1623</v>
      </c>
      <c r="M1496" s="1" t="n">
        <v>2021</v>
      </c>
      <c r="N1496" s="1" t="n">
        <v>49.455692</v>
      </c>
      <c r="O1496" s="1" t="n">
        <v>-113.452797</v>
      </c>
      <c r="Q1496" s="1" t="s">
        <v>1624</v>
      </c>
      <c r="R1496" s="1" t="s">
        <v>24</v>
      </c>
    </row>
    <row r="1497" customFormat="false" ht="15" hidden="false" customHeight="false" outlineLevel="0" collapsed="false">
      <c r="A1497" s="1" t="s">
        <v>18</v>
      </c>
      <c r="B1497" s="1" t="s">
        <v>18</v>
      </c>
      <c r="C1497" s="1" t="s">
        <v>1621</v>
      </c>
      <c r="D1497" s="1" t="n">
        <v>206.4</v>
      </c>
      <c r="E1497" s="1" t="s">
        <v>1659</v>
      </c>
      <c r="F1497" s="1" t="n">
        <v>36</v>
      </c>
      <c r="G1497" s="1" t="str">
        <f aca="false">F1497&amp;"/"&amp;43</f>
        <v>36/43</v>
      </c>
      <c r="H1497" s="1" t="n">
        <v>4800</v>
      </c>
      <c r="I1497" s="1" t="n">
        <v>145</v>
      </c>
      <c r="J1497" s="1" t="n">
        <v>90</v>
      </c>
      <c r="K1497" s="1" t="s">
        <v>249</v>
      </c>
      <c r="L1497" s="1" t="s">
        <v>1623</v>
      </c>
      <c r="M1497" s="1" t="n">
        <v>2021</v>
      </c>
      <c r="N1497" s="1" t="n">
        <v>49.470539</v>
      </c>
      <c r="O1497" s="1" t="n">
        <v>-113.412042</v>
      </c>
      <c r="Q1497" s="1" t="s">
        <v>1624</v>
      </c>
      <c r="R1497" s="1" t="s">
        <v>24</v>
      </c>
    </row>
    <row r="1498" customFormat="false" ht="15" hidden="false" customHeight="false" outlineLevel="0" collapsed="false">
      <c r="A1498" s="1" t="s">
        <v>18</v>
      </c>
      <c r="B1498" s="1" t="s">
        <v>18</v>
      </c>
      <c r="C1498" s="1" t="s">
        <v>1621</v>
      </c>
      <c r="D1498" s="1" t="n">
        <v>206.4</v>
      </c>
      <c r="E1498" s="1" t="s">
        <v>1660</v>
      </c>
      <c r="F1498" s="1" t="n">
        <v>37</v>
      </c>
      <c r="G1498" s="1" t="str">
        <f aca="false">F1498&amp;"/"&amp;43</f>
        <v>37/43</v>
      </c>
      <c r="H1498" s="1" t="n">
        <v>4800</v>
      </c>
      <c r="I1498" s="1" t="n">
        <v>145</v>
      </c>
      <c r="J1498" s="1" t="n">
        <v>90</v>
      </c>
      <c r="K1498" s="1" t="s">
        <v>249</v>
      </c>
      <c r="L1498" s="1" t="s">
        <v>1623</v>
      </c>
      <c r="M1498" s="1" t="n">
        <v>2021</v>
      </c>
      <c r="N1498" s="1" t="n">
        <v>49.466902</v>
      </c>
      <c r="O1498" s="1" t="n">
        <v>-113.414321</v>
      </c>
      <c r="Q1498" s="1" t="s">
        <v>1624</v>
      </c>
      <c r="R1498" s="1" t="s">
        <v>24</v>
      </c>
    </row>
    <row r="1499" customFormat="false" ht="15" hidden="false" customHeight="false" outlineLevel="0" collapsed="false">
      <c r="A1499" s="1" t="s">
        <v>18</v>
      </c>
      <c r="B1499" s="1" t="s">
        <v>18</v>
      </c>
      <c r="C1499" s="1" t="s">
        <v>1621</v>
      </c>
      <c r="D1499" s="1" t="n">
        <v>206.4</v>
      </c>
      <c r="E1499" s="1" t="s">
        <v>1661</v>
      </c>
      <c r="F1499" s="1" t="n">
        <v>38</v>
      </c>
      <c r="G1499" s="1" t="str">
        <f aca="false">F1499&amp;"/"&amp;43</f>
        <v>38/43</v>
      </c>
      <c r="H1499" s="1" t="n">
        <v>4800</v>
      </c>
      <c r="I1499" s="1" t="n">
        <v>145</v>
      </c>
      <c r="J1499" s="1" t="n">
        <v>90</v>
      </c>
      <c r="K1499" s="1" t="s">
        <v>249</v>
      </c>
      <c r="L1499" s="1" t="s">
        <v>1623</v>
      </c>
      <c r="M1499" s="1" t="n">
        <v>2021</v>
      </c>
      <c r="N1499" s="1" t="n">
        <v>49.463367</v>
      </c>
      <c r="O1499" s="1" t="n">
        <v>-113.415596</v>
      </c>
      <c r="Q1499" s="1" t="s">
        <v>1624</v>
      </c>
      <c r="R1499" s="1" t="s">
        <v>24</v>
      </c>
    </row>
    <row r="1500" customFormat="false" ht="15" hidden="false" customHeight="false" outlineLevel="0" collapsed="false">
      <c r="A1500" s="1" t="s">
        <v>18</v>
      </c>
      <c r="B1500" s="1" t="s">
        <v>18</v>
      </c>
      <c r="C1500" s="1" t="s">
        <v>1621</v>
      </c>
      <c r="D1500" s="1" t="n">
        <v>206.4</v>
      </c>
      <c r="E1500" s="1" t="s">
        <v>1662</v>
      </c>
      <c r="F1500" s="1" t="n">
        <v>39</v>
      </c>
      <c r="G1500" s="1" t="str">
        <f aca="false">F1500&amp;"/"&amp;43</f>
        <v>39/43</v>
      </c>
      <c r="H1500" s="1" t="n">
        <v>4800</v>
      </c>
      <c r="I1500" s="1" t="n">
        <v>145</v>
      </c>
      <c r="J1500" s="1" t="n">
        <v>90</v>
      </c>
      <c r="K1500" s="1" t="s">
        <v>249</v>
      </c>
      <c r="L1500" s="1" t="s">
        <v>1623</v>
      </c>
      <c r="M1500" s="1" t="n">
        <v>2021</v>
      </c>
      <c r="N1500" s="1" t="n">
        <v>49.45966</v>
      </c>
      <c r="O1500" s="1" t="n">
        <v>-113.419471</v>
      </c>
      <c r="Q1500" s="1" t="s">
        <v>1624</v>
      </c>
      <c r="R1500" s="1" t="s">
        <v>24</v>
      </c>
    </row>
    <row r="1501" customFormat="false" ht="15" hidden="false" customHeight="false" outlineLevel="0" collapsed="false">
      <c r="A1501" s="1" t="s">
        <v>18</v>
      </c>
      <c r="B1501" s="1" t="s">
        <v>18</v>
      </c>
      <c r="C1501" s="1" t="s">
        <v>1621</v>
      </c>
      <c r="D1501" s="1" t="n">
        <v>206.4</v>
      </c>
      <c r="E1501" s="1" t="s">
        <v>1663</v>
      </c>
      <c r="F1501" s="1" t="n">
        <v>40</v>
      </c>
      <c r="G1501" s="1" t="str">
        <f aca="false">F1501&amp;"/"&amp;43</f>
        <v>40/43</v>
      </c>
      <c r="H1501" s="1" t="n">
        <v>4800</v>
      </c>
      <c r="I1501" s="1" t="n">
        <v>145</v>
      </c>
      <c r="J1501" s="1" t="n">
        <v>90</v>
      </c>
      <c r="K1501" s="1" t="s">
        <v>249</v>
      </c>
      <c r="L1501" s="1" t="s">
        <v>1623</v>
      </c>
      <c r="M1501" s="1" t="n">
        <v>2021</v>
      </c>
      <c r="N1501" s="1" t="n">
        <v>49.484419</v>
      </c>
      <c r="O1501" s="1" t="n">
        <v>-113.435273</v>
      </c>
      <c r="Q1501" s="1" t="s">
        <v>1624</v>
      </c>
      <c r="R1501" s="1" t="s">
        <v>24</v>
      </c>
    </row>
    <row r="1502" customFormat="false" ht="15" hidden="false" customHeight="false" outlineLevel="0" collapsed="false">
      <c r="A1502" s="1" t="s">
        <v>18</v>
      </c>
      <c r="B1502" s="1" t="s">
        <v>18</v>
      </c>
      <c r="C1502" s="1" t="s">
        <v>1621</v>
      </c>
      <c r="D1502" s="1" t="n">
        <v>206.4</v>
      </c>
      <c r="E1502" s="1" t="s">
        <v>1664</v>
      </c>
      <c r="F1502" s="1" t="n">
        <v>41</v>
      </c>
      <c r="G1502" s="1" t="str">
        <f aca="false">F1502&amp;"/"&amp;43</f>
        <v>41/43</v>
      </c>
      <c r="H1502" s="1" t="n">
        <v>4800</v>
      </c>
      <c r="I1502" s="1" t="n">
        <v>145</v>
      </c>
      <c r="J1502" s="1" t="n">
        <v>90</v>
      </c>
      <c r="K1502" s="1" t="s">
        <v>249</v>
      </c>
      <c r="L1502" s="1" t="s">
        <v>1623</v>
      </c>
      <c r="M1502" s="1" t="n">
        <v>2021</v>
      </c>
      <c r="N1502" s="1" t="n">
        <v>49.480894</v>
      </c>
      <c r="O1502" s="1" t="n">
        <v>-113.435167</v>
      </c>
      <c r="Q1502" s="1" t="s">
        <v>1624</v>
      </c>
      <c r="R1502" s="1" t="s">
        <v>24</v>
      </c>
    </row>
    <row r="1503" customFormat="false" ht="15" hidden="false" customHeight="false" outlineLevel="0" collapsed="false">
      <c r="A1503" s="1" t="s">
        <v>18</v>
      </c>
      <c r="B1503" s="1" t="s">
        <v>18</v>
      </c>
      <c r="C1503" s="1" t="s">
        <v>1621</v>
      </c>
      <c r="D1503" s="1" t="n">
        <v>206.4</v>
      </c>
      <c r="E1503" s="1" t="s">
        <v>1665</v>
      </c>
      <c r="F1503" s="1" t="n">
        <v>42</v>
      </c>
      <c r="G1503" s="1" t="str">
        <f aca="false">F1503&amp;"/"&amp;43</f>
        <v>42/43</v>
      </c>
      <c r="H1503" s="1" t="n">
        <v>4800</v>
      </c>
      <c r="I1503" s="1" t="n">
        <v>145</v>
      </c>
      <c r="J1503" s="1" t="n">
        <v>90</v>
      </c>
      <c r="K1503" s="1" t="s">
        <v>249</v>
      </c>
      <c r="L1503" s="1" t="s">
        <v>1623</v>
      </c>
      <c r="M1503" s="1" t="n">
        <v>2021</v>
      </c>
      <c r="N1503" s="1" t="n">
        <v>49.476911</v>
      </c>
      <c r="O1503" s="1" t="n">
        <v>-113.435067</v>
      </c>
      <c r="Q1503" s="1" t="s">
        <v>1624</v>
      </c>
      <c r="R1503" s="1" t="s">
        <v>24</v>
      </c>
    </row>
    <row r="1504" customFormat="false" ht="15" hidden="false" customHeight="false" outlineLevel="0" collapsed="false">
      <c r="A1504" s="1" t="s">
        <v>18</v>
      </c>
      <c r="B1504" s="1" t="s">
        <v>18</v>
      </c>
      <c r="C1504" s="1" t="s">
        <v>1621</v>
      </c>
      <c r="D1504" s="1" t="n">
        <v>206.4</v>
      </c>
      <c r="E1504" s="1" t="s">
        <v>1666</v>
      </c>
      <c r="F1504" s="1" t="n">
        <v>43</v>
      </c>
      <c r="G1504" s="1" t="str">
        <f aca="false">F1504&amp;"/"&amp;43</f>
        <v>43/43</v>
      </c>
      <c r="H1504" s="1" t="n">
        <v>4800</v>
      </c>
      <c r="I1504" s="1" t="n">
        <v>145</v>
      </c>
      <c r="J1504" s="1" t="n">
        <v>90</v>
      </c>
      <c r="K1504" s="1" t="s">
        <v>249</v>
      </c>
      <c r="L1504" s="1" t="s">
        <v>1623</v>
      </c>
      <c r="M1504" s="1" t="n">
        <v>2021</v>
      </c>
      <c r="N1504" s="1" t="n">
        <v>49.473744</v>
      </c>
      <c r="O1504" s="1" t="n">
        <v>-113.435089</v>
      </c>
      <c r="Q1504" s="1" t="s">
        <v>1624</v>
      </c>
      <c r="R1504" s="1" t="s">
        <v>24</v>
      </c>
    </row>
    <row r="1505" customFormat="false" ht="15" hidden="false" customHeight="false" outlineLevel="0" collapsed="false">
      <c r="A1505" s="1" t="s">
        <v>18</v>
      </c>
      <c r="B1505" s="1" t="s">
        <v>18</v>
      </c>
      <c r="C1505" s="1" t="s">
        <v>1667</v>
      </c>
      <c r="D1505" s="1" t="n">
        <v>88</v>
      </c>
      <c r="E1505" s="1" t="s">
        <v>1668</v>
      </c>
      <c r="F1505" s="1" t="n">
        <v>1</v>
      </c>
      <c r="G1505" s="1" t="str">
        <f aca="false">F1505&amp;"/"&amp;55</f>
        <v>1/55</v>
      </c>
      <c r="H1505" s="1" t="n">
        <v>1600</v>
      </c>
      <c r="I1505" s="1" t="n">
        <v>82.5</v>
      </c>
      <c r="J1505" s="1" t="n">
        <v>80</v>
      </c>
      <c r="K1505" s="1" t="s">
        <v>271</v>
      </c>
      <c r="L1505" s="1" t="s">
        <v>572</v>
      </c>
      <c r="M1505" s="1" t="n">
        <v>2011</v>
      </c>
      <c r="N1505" s="1" t="n">
        <v>51.2549917454521</v>
      </c>
      <c r="O1505" s="1" t="n">
        <v>-112.620305893326</v>
      </c>
      <c r="Q1505" s="1" t="s">
        <v>1669</v>
      </c>
      <c r="R1505" s="1" t="s">
        <v>24</v>
      </c>
    </row>
    <row r="1506" customFormat="false" ht="15" hidden="false" customHeight="false" outlineLevel="0" collapsed="false">
      <c r="A1506" s="1" t="s">
        <v>18</v>
      </c>
      <c r="B1506" s="1" t="s">
        <v>18</v>
      </c>
      <c r="C1506" s="1" t="s">
        <v>1667</v>
      </c>
      <c r="D1506" s="1" t="n">
        <v>88</v>
      </c>
      <c r="E1506" s="1" t="s">
        <v>1670</v>
      </c>
      <c r="F1506" s="1" t="n">
        <v>2</v>
      </c>
      <c r="G1506" s="1" t="str">
        <f aca="false">F1506&amp;"/"&amp;55</f>
        <v>2/55</v>
      </c>
      <c r="H1506" s="1" t="n">
        <v>1600</v>
      </c>
      <c r="I1506" s="1" t="n">
        <v>82.5</v>
      </c>
      <c r="J1506" s="1" t="n">
        <v>80</v>
      </c>
      <c r="K1506" s="1" t="s">
        <v>271</v>
      </c>
      <c r="L1506" s="1" t="s">
        <v>572</v>
      </c>
      <c r="M1506" s="1" t="n">
        <v>2011</v>
      </c>
      <c r="N1506" s="1" t="n">
        <v>51.2535149166772</v>
      </c>
      <c r="O1506" s="1" t="n">
        <v>-112.617435542007</v>
      </c>
      <c r="Q1506" s="1" t="s">
        <v>1669</v>
      </c>
      <c r="R1506" s="1" t="s">
        <v>24</v>
      </c>
    </row>
    <row r="1507" customFormat="false" ht="15" hidden="false" customHeight="false" outlineLevel="0" collapsed="false">
      <c r="A1507" s="1" t="s">
        <v>18</v>
      </c>
      <c r="B1507" s="1" t="s">
        <v>18</v>
      </c>
      <c r="C1507" s="1" t="s">
        <v>1667</v>
      </c>
      <c r="D1507" s="1" t="n">
        <v>88</v>
      </c>
      <c r="E1507" s="1" t="s">
        <v>1671</v>
      </c>
      <c r="F1507" s="1" t="n">
        <v>3</v>
      </c>
      <c r="G1507" s="1" t="str">
        <f aca="false">F1507&amp;"/"&amp;55</f>
        <v>3/55</v>
      </c>
      <c r="H1507" s="1" t="n">
        <v>1600</v>
      </c>
      <c r="I1507" s="1" t="n">
        <v>82.5</v>
      </c>
      <c r="J1507" s="1" t="n">
        <v>80</v>
      </c>
      <c r="K1507" s="1" t="s">
        <v>271</v>
      </c>
      <c r="L1507" s="1" t="s">
        <v>572</v>
      </c>
      <c r="M1507" s="1" t="n">
        <v>2011</v>
      </c>
      <c r="N1507" s="1" t="n">
        <v>51.2520327779433</v>
      </c>
      <c r="O1507" s="1" t="n">
        <v>-112.612181571932</v>
      </c>
      <c r="Q1507" s="1" t="s">
        <v>1669</v>
      </c>
      <c r="R1507" s="1" t="s">
        <v>24</v>
      </c>
    </row>
    <row r="1508" customFormat="false" ht="15" hidden="false" customHeight="false" outlineLevel="0" collapsed="false">
      <c r="A1508" s="1" t="s">
        <v>18</v>
      </c>
      <c r="B1508" s="1" t="s">
        <v>18</v>
      </c>
      <c r="C1508" s="1" t="s">
        <v>1667</v>
      </c>
      <c r="D1508" s="1" t="n">
        <v>88</v>
      </c>
      <c r="E1508" s="1" t="s">
        <v>1672</v>
      </c>
      <c r="F1508" s="1" t="n">
        <v>4</v>
      </c>
      <c r="G1508" s="1" t="str">
        <f aca="false">F1508&amp;"/"&amp;55</f>
        <v>4/55</v>
      </c>
      <c r="H1508" s="1" t="n">
        <v>1600</v>
      </c>
      <c r="I1508" s="1" t="n">
        <v>82.5</v>
      </c>
      <c r="J1508" s="1" t="n">
        <v>80</v>
      </c>
      <c r="K1508" s="1" t="s">
        <v>271</v>
      </c>
      <c r="L1508" s="1" t="s">
        <v>572</v>
      </c>
      <c r="M1508" s="1" t="n">
        <v>2011</v>
      </c>
      <c r="N1508" s="1" t="n">
        <v>51.2492152890699</v>
      </c>
      <c r="O1508" s="1" t="n">
        <v>-112.587627827161</v>
      </c>
      <c r="Q1508" s="1" t="s">
        <v>1669</v>
      </c>
      <c r="R1508" s="1" t="s">
        <v>24</v>
      </c>
    </row>
    <row r="1509" customFormat="false" ht="15" hidden="false" customHeight="false" outlineLevel="0" collapsed="false">
      <c r="A1509" s="1" t="s">
        <v>18</v>
      </c>
      <c r="B1509" s="1" t="s">
        <v>18</v>
      </c>
      <c r="C1509" s="1" t="s">
        <v>1667</v>
      </c>
      <c r="D1509" s="1" t="n">
        <v>88</v>
      </c>
      <c r="E1509" s="1" t="s">
        <v>1673</v>
      </c>
      <c r="F1509" s="1" t="n">
        <v>5</v>
      </c>
      <c r="G1509" s="1" t="str">
        <f aca="false">F1509&amp;"/"&amp;55</f>
        <v>5/55</v>
      </c>
      <c r="H1509" s="1" t="n">
        <v>1600</v>
      </c>
      <c r="I1509" s="1" t="n">
        <v>82.5</v>
      </c>
      <c r="J1509" s="1" t="n">
        <v>80</v>
      </c>
      <c r="K1509" s="1" t="s">
        <v>271</v>
      </c>
      <c r="L1509" s="1" t="s">
        <v>572</v>
      </c>
      <c r="M1509" s="1" t="n">
        <v>2011</v>
      </c>
      <c r="N1509" s="1" t="n">
        <v>51.2450415384852</v>
      </c>
      <c r="O1509" s="1" t="n">
        <v>-112.573115504162</v>
      </c>
      <c r="Q1509" s="1" t="s">
        <v>1669</v>
      </c>
      <c r="R1509" s="1" t="s">
        <v>24</v>
      </c>
    </row>
    <row r="1510" customFormat="false" ht="15" hidden="false" customHeight="false" outlineLevel="0" collapsed="false">
      <c r="A1510" s="1" t="s">
        <v>18</v>
      </c>
      <c r="B1510" s="1" t="s">
        <v>18</v>
      </c>
      <c r="C1510" s="1" t="s">
        <v>1667</v>
      </c>
      <c r="D1510" s="1" t="n">
        <v>88</v>
      </c>
      <c r="E1510" s="1" t="s">
        <v>1674</v>
      </c>
      <c r="F1510" s="1" t="n">
        <v>6</v>
      </c>
      <c r="G1510" s="1" t="str">
        <f aca="false">F1510&amp;"/"&amp;55</f>
        <v>6/55</v>
      </c>
      <c r="H1510" s="1" t="n">
        <v>1600</v>
      </c>
      <c r="I1510" s="1" t="n">
        <v>82.5</v>
      </c>
      <c r="J1510" s="1" t="n">
        <v>80</v>
      </c>
      <c r="K1510" s="1" t="s">
        <v>271</v>
      </c>
      <c r="L1510" s="1" t="s">
        <v>572</v>
      </c>
      <c r="M1510" s="1" t="n">
        <v>2011</v>
      </c>
      <c r="N1510" s="1" t="n">
        <v>51.2573987163814</v>
      </c>
      <c r="O1510" s="1" t="n">
        <v>-112.567946543252</v>
      </c>
      <c r="Q1510" s="1" t="s">
        <v>1669</v>
      </c>
      <c r="R1510" s="1" t="s">
        <v>24</v>
      </c>
    </row>
    <row r="1511" customFormat="false" ht="15" hidden="false" customHeight="false" outlineLevel="0" collapsed="false">
      <c r="A1511" s="1" t="s">
        <v>18</v>
      </c>
      <c r="B1511" s="1" t="s">
        <v>18</v>
      </c>
      <c r="C1511" s="1" t="s">
        <v>1667</v>
      </c>
      <c r="D1511" s="1" t="n">
        <v>88</v>
      </c>
      <c r="E1511" s="1" t="s">
        <v>1675</v>
      </c>
      <c r="F1511" s="1" t="n">
        <v>7</v>
      </c>
      <c r="G1511" s="1" t="str">
        <f aca="false">F1511&amp;"/"&amp;55</f>
        <v>7/55</v>
      </c>
      <c r="H1511" s="1" t="n">
        <v>1600</v>
      </c>
      <c r="I1511" s="1" t="n">
        <v>82.5</v>
      </c>
      <c r="J1511" s="1" t="n">
        <v>80</v>
      </c>
      <c r="K1511" s="1" t="s">
        <v>271</v>
      </c>
      <c r="L1511" s="1" t="s">
        <v>572</v>
      </c>
      <c r="M1511" s="1" t="n">
        <v>2011</v>
      </c>
      <c r="N1511" s="1" t="n">
        <v>51.2553258551151</v>
      </c>
      <c r="O1511" s="1" t="n">
        <v>-112.555588267586</v>
      </c>
      <c r="Q1511" s="1" t="s">
        <v>1669</v>
      </c>
      <c r="R1511" s="1" t="s">
        <v>24</v>
      </c>
    </row>
    <row r="1512" customFormat="false" ht="15" hidden="false" customHeight="false" outlineLevel="0" collapsed="false">
      <c r="A1512" s="1" t="s">
        <v>18</v>
      </c>
      <c r="B1512" s="1" t="s">
        <v>18</v>
      </c>
      <c r="C1512" s="1" t="s">
        <v>1667</v>
      </c>
      <c r="D1512" s="1" t="n">
        <v>88</v>
      </c>
      <c r="E1512" s="1" t="s">
        <v>1676</v>
      </c>
      <c r="F1512" s="1" t="n">
        <v>8</v>
      </c>
      <c r="G1512" s="1" t="str">
        <f aca="false">F1512&amp;"/"&amp;55</f>
        <v>8/55</v>
      </c>
      <c r="H1512" s="1" t="n">
        <v>1600</v>
      </c>
      <c r="I1512" s="1" t="n">
        <v>82.5</v>
      </c>
      <c r="J1512" s="1" t="n">
        <v>80</v>
      </c>
      <c r="K1512" s="1" t="s">
        <v>271</v>
      </c>
      <c r="L1512" s="1" t="s">
        <v>572</v>
      </c>
      <c r="M1512" s="1" t="n">
        <v>2011</v>
      </c>
      <c r="N1512" s="1" t="n">
        <v>51.2486085741843</v>
      </c>
      <c r="O1512" s="1" t="n">
        <v>-112.550986249736</v>
      </c>
      <c r="Q1512" s="1" t="s">
        <v>1669</v>
      </c>
      <c r="R1512" s="1" t="s">
        <v>24</v>
      </c>
    </row>
    <row r="1513" customFormat="false" ht="15" hidden="false" customHeight="false" outlineLevel="0" collapsed="false">
      <c r="A1513" s="1" t="s">
        <v>18</v>
      </c>
      <c r="B1513" s="1" t="s">
        <v>18</v>
      </c>
      <c r="C1513" s="1" t="s">
        <v>1667</v>
      </c>
      <c r="D1513" s="1" t="n">
        <v>88</v>
      </c>
      <c r="E1513" s="1" t="s">
        <v>1677</v>
      </c>
      <c r="F1513" s="1" t="n">
        <v>9</v>
      </c>
      <c r="G1513" s="1" t="str">
        <f aca="false">F1513&amp;"/"&amp;55</f>
        <v>9/55</v>
      </c>
      <c r="H1513" s="1" t="n">
        <v>1600</v>
      </c>
      <c r="I1513" s="1" t="n">
        <v>82.5</v>
      </c>
      <c r="J1513" s="1" t="n">
        <v>80</v>
      </c>
      <c r="K1513" s="1" t="s">
        <v>271</v>
      </c>
      <c r="L1513" s="1" t="s">
        <v>572</v>
      </c>
      <c r="M1513" s="1" t="n">
        <v>2011</v>
      </c>
      <c r="N1513" s="1" t="n">
        <v>51.2511426076005</v>
      </c>
      <c r="O1513" s="1" t="n">
        <v>-112.549860744313</v>
      </c>
      <c r="Q1513" s="1" t="s">
        <v>1669</v>
      </c>
      <c r="R1513" s="1" t="s">
        <v>24</v>
      </c>
    </row>
    <row r="1514" customFormat="false" ht="15" hidden="false" customHeight="false" outlineLevel="0" collapsed="false">
      <c r="A1514" s="1" t="s">
        <v>18</v>
      </c>
      <c r="B1514" s="1" t="s">
        <v>18</v>
      </c>
      <c r="C1514" s="1" t="s">
        <v>1667</v>
      </c>
      <c r="D1514" s="1" t="n">
        <v>88</v>
      </c>
      <c r="E1514" s="1" t="s">
        <v>1678</v>
      </c>
      <c r="F1514" s="1" t="n">
        <v>10</v>
      </c>
      <c r="G1514" s="1" t="str">
        <f aca="false">F1514&amp;"/"&amp;55</f>
        <v>10/55</v>
      </c>
      <c r="H1514" s="1" t="n">
        <v>1600</v>
      </c>
      <c r="I1514" s="1" t="n">
        <v>82.5</v>
      </c>
      <c r="J1514" s="1" t="n">
        <v>80</v>
      </c>
      <c r="K1514" s="1" t="s">
        <v>271</v>
      </c>
      <c r="L1514" s="1" t="s">
        <v>572</v>
      </c>
      <c r="M1514" s="1" t="n">
        <v>2011</v>
      </c>
      <c r="N1514" s="1" t="n">
        <v>51.2535310333613</v>
      </c>
      <c r="O1514" s="1" t="n">
        <v>-112.547060819353</v>
      </c>
      <c r="Q1514" s="1" t="s">
        <v>1669</v>
      </c>
      <c r="R1514" s="1" t="s">
        <v>24</v>
      </c>
    </row>
    <row r="1515" customFormat="false" ht="15" hidden="false" customHeight="false" outlineLevel="0" collapsed="false">
      <c r="A1515" s="1" t="s">
        <v>18</v>
      </c>
      <c r="B1515" s="1" t="s">
        <v>18</v>
      </c>
      <c r="C1515" s="1" t="s">
        <v>1667</v>
      </c>
      <c r="D1515" s="1" t="n">
        <v>88</v>
      </c>
      <c r="E1515" s="1" t="s">
        <v>1679</v>
      </c>
      <c r="F1515" s="1" t="n">
        <v>11</v>
      </c>
      <c r="G1515" s="1" t="str">
        <f aca="false">F1515&amp;"/"&amp;55</f>
        <v>11/55</v>
      </c>
      <c r="H1515" s="1" t="n">
        <v>1600</v>
      </c>
      <c r="I1515" s="1" t="n">
        <v>82.5</v>
      </c>
      <c r="J1515" s="1" t="n">
        <v>80</v>
      </c>
      <c r="K1515" s="1" t="s">
        <v>271</v>
      </c>
      <c r="L1515" s="1" t="s">
        <v>572</v>
      </c>
      <c r="M1515" s="1" t="n">
        <v>2011</v>
      </c>
      <c r="N1515" s="1" t="n">
        <v>51.2473901394307</v>
      </c>
      <c r="O1515" s="1" t="n">
        <v>-112.542989959281</v>
      </c>
      <c r="Q1515" s="1" t="s">
        <v>1669</v>
      </c>
      <c r="R1515" s="1" t="s">
        <v>24</v>
      </c>
    </row>
    <row r="1516" customFormat="false" ht="15" hidden="false" customHeight="false" outlineLevel="0" collapsed="false">
      <c r="A1516" s="1" t="s">
        <v>18</v>
      </c>
      <c r="B1516" s="1" t="s">
        <v>18</v>
      </c>
      <c r="C1516" s="1" t="s">
        <v>1667</v>
      </c>
      <c r="D1516" s="1" t="n">
        <v>88</v>
      </c>
      <c r="E1516" s="1" t="s">
        <v>1680</v>
      </c>
      <c r="F1516" s="1" t="n">
        <v>12</v>
      </c>
      <c r="G1516" s="1" t="str">
        <f aca="false">F1516&amp;"/"&amp;55</f>
        <v>12/55</v>
      </c>
      <c r="H1516" s="1" t="n">
        <v>1600</v>
      </c>
      <c r="I1516" s="1" t="n">
        <v>82.5</v>
      </c>
      <c r="J1516" s="1" t="n">
        <v>80</v>
      </c>
      <c r="K1516" s="1" t="s">
        <v>271</v>
      </c>
      <c r="L1516" s="1" t="s">
        <v>572</v>
      </c>
      <c r="M1516" s="1" t="n">
        <v>2011</v>
      </c>
      <c r="N1516" s="1" t="n">
        <v>51.2390085406145</v>
      </c>
      <c r="O1516" s="1" t="n">
        <v>-112.553970574276</v>
      </c>
      <c r="Q1516" s="1" t="s">
        <v>1669</v>
      </c>
      <c r="R1516" s="1" t="s">
        <v>24</v>
      </c>
    </row>
    <row r="1517" customFormat="false" ht="15" hidden="false" customHeight="false" outlineLevel="0" collapsed="false">
      <c r="A1517" s="1" t="s">
        <v>18</v>
      </c>
      <c r="B1517" s="1" t="s">
        <v>18</v>
      </c>
      <c r="C1517" s="1" t="s">
        <v>1667</v>
      </c>
      <c r="D1517" s="1" t="n">
        <v>88</v>
      </c>
      <c r="E1517" s="1" t="s">
        <v>1681</v>
      </c>
      <c r="F1517" s="1" t="n">
        <v>13</v>
      </c>
      <c r="G1517" s="1" t="str">
        <f aca="false">F1517&amp;"/"&amp;55</f>
        <v>13/55</v>
      </c>
      <c r="H1517" s="1" t="n">
        <v>1600</v>
      </c>
      <c r="I1517" s="1" t="n">
        <v>82.5</v>
      </c>
      <c r="J1517" s="1" t="n">
        <v>80</v>
      </c>
      <c r="K1517" s="1" t="s">
        <v>271</v>
      </c>
      <c r="L1517" s="1" t="s">
        <v>572</v>
      </c>
      <c r="M1517" s="1" t="n">
        <v>2011</v>
      </c>
      <c r="N1517" s="1" t="n">
        <v>51.2433603023285</v>
      </c>
      <c r="O1517" s="1" t="n">
        <v>-112.536900376863</v>
      </c>
      <c r="Q1517" s="1" t="s">
        <v>1669</v>
      </c>
      <c r="R1517" s="1" t="s">
        <v>24</v>
      </c>
    </row>
    <row r="1518" customFormat="false" ht="15" hidden="false" customHeight="false" outlineLevel="0" collapsed="false">
      <c r="A1518" s="1" t="s">
        <v>18</v>
      </c>
      <c r="B1518" s="1" t="s">
        <v>18</v>
      </c>
      <c r="C1518" s="1" t="s">
        <v>1667</v>
      </c>
      <c r="D1518" s="1" t="n">
        <v>88</v>
      </c>
      <c r="E1518" s="1" t="s">
        <v>1682</v>
      </c>
      <c r="F1518" s="1" t="n">
        <v>14</v>
      </c>
      <c r="G1518" s="1" t="str">
        <f aca="false">F1518&amp;"/"&amp;55</f>
        <v>14/55</v>
      </c>
      <c r="H1518" s="1" t="n">
        <v>1600</v>
      </c>
      <c r="I1518" s="1" t="n">
        <v>82.5</v>
      </c>
      <c r="J1518" s="1" t="n">
        <v>80</v>
      </c>
      <c r="K1518" s="1" t="s">
        <v>271</v>
      </c>
      <c r="L1518" s="1" t="s">
        <v>572</v>
      </c>
      <c r="M1518" s="1" t="n">
        <v>2011</v>
      </c>
      <c r="N1518" s="1" t="n">
        <v>51.2474083583055</v>
      </c>
      <c r="O1518" s="1" t="n">
        <v>-112.533375621352</v>
      </c>
      <c r="Q1518" s="1" t="s">
        <v>1669</v>
      </c>
      <c r="R1518" s="1" t="s">
        <v>24</v>
      </c>
    </row>
    <row r="1519" customFormat="false" ht="15" hidden="false" customHeight="false" outlineLevel="0" collapsed="false">
      <c r="A1519" s="1" t="s">
        <v>18</v>
      </c>
      <c r="B1519" s="1" t="s">
        <v>18</v>
      </c>
      <c r="C1519" s="1" t="s">
        <v>1667</v>
      </c>
      <c r="D1519" s="1" t="n">
        <v>88</v>
      </c>
      <c r="E1519" s="1" t="s">
        <v>1683</v>
      </c>
      <c r="F1519" s="1" t="n">
        <v>15</v>
      </c>
      <c r="G1519" s="1" t="str">
        <f aca="false">F1519&amp;"/"&amp;55</f>
        <v>15/55</v>
      </c>
      <c r="H1519" s="1" t="n">
        <v>1600</v>
      </c>
      <c r="I1519" s="1" t="n">
        <v>82.5</v>
      </c>
      <c r="J1519" s="1" t="n">
        <v>80</v>
      </c>
      <c r="K1519" s="1" t="s">
        <v>271</v>
      </c>
      <c r="L1519" s="1" t="s">
        <v>572</v>
      </c>
      <c r="M1519" s="1" t="n">
        <v>2011</v>
      </c>
      <c r="N1519" s="1" t="n">
        <v>51.2444870083497</v>
      </c>
      <c r="O1519" s="1" t="n">
        <v>-112.530832340762</v>
      </c>
      <c r="Q1519" s="1" t="s">
        <v>1669</v>
      </c>
      <c r="R1519" s="1" t="s">
        <v>24</v>
      </c>
    </row>
    <row r="1520" customFormat="false" ht="15" hidden="false" customHeight="false" outlineLevel="0" collapsed="false">
      <c r="A1520" s="1" t="s">
        <v>18</v>
      </c>
      <c r="B1520" s="1" t="s">
        <v>18</v>
      </c>
      <c r="C1520" s="1" t="s">
        <v>1667</v>
      </c>
      <c r="D1520" s="1" t="n">
        <v>88</v>
      </c>
      <c r="E1520" s="1" t="s">
        <v>1684</v>
      </c>
      <c r="F1520" s="1" t="n">
        <v>16</v>
      </c>
      <c r="G1520" s="1" t="str">
        <f aca="false">F1520&amp;"/"&amp;55</f>
        <v>16/55</v>
      </c>
      <c r="H1520" s="1" t="n">
        <v>1600</v>
      </c>
      <c r="I1520" s="1" t="n">
        <v>82.5</v>
      </c>
      <c r="J1520" s="1" t="n">
        <v>80</v>
      </c>
      <c r="K1520" s="1" t="s">
        <v>271</v>
      </c>
      <c r="L1520" s="1" t="s">
        <v>572</v>
      </c>
      <c r="M1520" s="1" t="n">
        <v>2011</v>
      </c>
      <c r="N1520" s="1" t="n">
        <v>51.2430969996859</v>
      </c>
      <c r="O1520" s="1" t="n">
        <v>-112.523329737462</v>
      </c>
      <c r="Q1520" s="1" t="s">
        <v>1669</v>
      </c>
      <c r="R1520" s="1" t="s">
        <v>24</v>
      </c>
    </row>
    <row r="1521" customFormat="false" ht="15" hidden="false" customHeight="false" outlineLevel="0" collapsed="false">
      <c r="A1521" s="1" t="s">
        <v>18</v>
      </c>
      <c r="B1521" s="1" t="s">
        <v>18</v>
      </c>
      <c r="C1521" s="1" t="s">
        <v>1667</v>
      </c>
      <c r="D1521" s="1" t="n">
        <v>88</v>
      </c>
      <c r="E1521" s="1" t="s">
        <v>1685</v>
      </c>
      <c r="F1521" s="1" t="n">
        <v>17</v>
      </c>
      <c r="G1521" s="1" t="str">
        <f aca="false">F1521&amp;"/"&amp;55</f>
        <v>17/55</v>
      </c>
      <c r="H1521" s="1" t="n">
        <v>1600</v>
      </c>
      <c r="I1521" s="1" t="n">
        <v>82.5</v>
      </c>
      <c r="J1521" s="1" t="n">
        <v>80</v>
      </c>
      <c r="K1521" s="1" t="s">
        <v>271</v>
      </c>
      <c r="L1521" s="1" t="s">
        <v>572</v>
      </c>
      <c r="M1521" s="1" t="n">
        <v>2011</v>
      </c>
      <c r="N1521" s="1" t="n">
        <v>51.2332538982784</v>
      </c>
      <c r="O1521" s="1" t="n">
        <v>-112.626602207565</v>
      </c>
      <c r="Q1521" s="1" t="s">
        <v>1669</v>
      </c>
      <c r="R1521" s="1" t="s">
        <v>24</v>
      </c>
    </row>
    <row r="1522" customFormat="false" ht="15" hidden="false" customHeight="false" outlineLevel="0" collapsed="false">
      <c r="A1522" s="1" t="s">
        <v>18</v>
      </c>
      <c r="B1522" s="1" t="s">
        <v>18</v>
      </c>
      <c r="C1522" s="1" t="s">
        <v>1667</v>
      </c>
      <c r="D1522" s="1" t="n">
        <v>88</v>
      </c>
      <c r="E1522" s="1" t="s">
        <v>1686</v>
      </c>
      <c r="F1522" s="1" t="n">
        <v>18</v>
      </c>
      <c r="G1522" s="1" t="str">
        <f aca="false">F1522&amp;"/"&amp;55</f>
        <v>18/55</v>
      </c>
      <c r="H1522" s="1" t="n">
        <v>1600</v>
      </c>
      <c r="I1522" s="1" t="n">
        <v>82.5</v>
      </c>
      <c r="J1522" s="1" t="n">
        <v>80</v>
      </c>
      <c r="K1522" s="1" t="s">
        <v>271</v>
      </c>
      <c r="L1522" s="1" t="s">
        <v>572</v>
      </c>
      <c r="M1522" s="1" t="n">
        <v>2011</v>
      </c>
      <c r="N1522" s="1" t="n">
        <v>51.2370432613843</v>
      </c>
      <c r="O1522" s="1" t="n">
        <v>-112.607376100124</v>
      </c>
      <c r="Q1522" s="1" t="s">
        <v>1669</v>
      </c>
      <c r="R1522" s="1" t="s">
        <v>24</v>
      </c>
    </row>
    <row r="1523" customFormat="false" ht="15" hidden="false" customHeight="false" outlineLevel="0" collapsed="false">
      <c r="A1523" s="1" t="s">
        <v>18</v>
      </c>
      <c r="B1523" s="1" t="s">
        <v>18</v>
      </c>
      <c r="C1523" s="1" t="s">
        <v>1667</v>
      </c>
      <c r="D1523" s="1" t="n">
        <v>88</v>
      </c>
      <c r="E1523" s="1" t="s">
        <v>1687</v>
      </c>
      <c r="F1523" s="1" t="n">
        <v>19</v>
      </c>
      <c r="G1523" s="1" t="str">
        <f aca="false">F1523&amp;"/"&amp;55</f>
        <v>19/55</v>
      </c>
      <c r="H1523" s="1" t="n">
        <v>1600</v>
      </c>
      <c r="I1523" s="1" t="n">
        <v>82.5</v>
      </c>
      <c r="J1523" s="1" t="n">
        <v>80</v>
      </c>
      <c r="K1523" s="1" t="s">
        <v>271</v>
      </c>
      <c r="L1523" s="1" t="s">
        <v>572</v>
      </c>
      <c r="M1523" s="1" t="n">
        <v>2011</v>
      </c>
      <c r="N1523" s="1" t="n">
        <v>51.2365927125624</v>
      </c>
      <c r="O1523" s="1" t="n">
        <v>-112.573701782696</v>
      </c>
      <c r="Q1523" s="1" t="s">
        <v>1669</v>
      </c>
      <c r="R1523" s="1" t="s">
        <v>24</v>
      </c>
    </row>
    <row r="1524" customFormat="false" ht="15" hidden="false" customHeight="false" outlineLevel="0" collapsed="false">
      <c r="A1524" s="1" t="s">
        <v>18</v>
      </c>
      <c r="B1524" s="1" t="s">
        <v>18</v>
      </c>
      <c r="C1524" s="1" t="s">
        <v>1667</v>
      </c>
      <c r="D1524" s="1" t="n">
        <v>88</v>
      </c>
      <c r="E1524" s="1" t="s">
        <v>1688</v>
      </c>
      <c r="F1524" s="1" t="n">
        <v>20</v>
      </c>
      <c r="G1524" s="1" t="str">
        <f aca="false">F1524&amp;"/"&amp;55</f>
        <v>20/55</v>
      </c>
      <c r="H1524" s="1" t="n">
        <v>1600</v>
      </c>
      <c r="I1524" s="1" t="n">
        <v>82.5</v>
      </c>
      <c r="J1524" s="1" t="n">
        <v>80</v>
      </c>
      <c r="K1524" s="1" t="s">
        <v>271</v>
      </c>
      <c r="L1524" s="1" t="s">
        <v>572</v>
      </c>
      <c r="M1524" s="1" t="n">
        <v>2011</v>
      </c>
      <c r="N1524" s="1" t="n">
        <v>51.2358561969913</v>
      </c>
      <c r="O1524" s="1" t="n">
        <v>-112.580736958582</v>
      </c>
      <c r="Q1524" s="1" t="s">
        <v>1669</v>
      </c>
      <c r="R1524" s="1" t="s">
        <v>24</v>
      </c>
    </row>
    <row r="1525" customFormat="false" ht="15" hidden="false" customHeight="false" outlineLevel="0" collapsed="false">
      <c r="A1525" s="1" t="s">
        <v>18</v>
      </c>
      <c r="B1525" s="1" t="s">
        <v>18</v>
      </c>
      <c r="C1525" s="1" t="s">
        <v>1667</v>
      </c>
      <c r="D1525" s="1" t="n">
        <v>88</v>
      </c>
      <c r="E1525" s="1" t="s">
        <v>1689</v>
      </c>
      <c r="F1525" s="1" t="n">
        <v>21</v>
      </c>
      <c r="G1525" s="1" t="str">
        <f aca="false">F1525&amp;"/"&amp;55</f>
        <v>21/55</v>
      </c>
      <c r="H1525" s="1" t="n">
        <v>1600</v>
      </c>
      <c r="I1525" s="1" t="n">
        <v>82.5</v>
      </c>
      <c r="J1525" s="1" t="n">
        <v>80</v>
      </c>
      <c r="K1525" s="1" t="s">
        <v>271</v>
      </c>
      <c r="L1525" s="1" t="s">
        <v>572</v>
      </c>
      <c r="M1525" s="1" t="n">
        <v>2011</v>
      </c>
      <c r="N1525" s="1" t="n">
        <v>51.2301003607011</v>
      </c>
      <c r="O1525" s="1" t="n">
        <v>-112.585458181994</v>
      </c>
      <c r="Q1525" s="1" t="s">
        <v>1669</v>
      </c>
      <c r="R1525" s="1" t="s">
        <v>24</v>
      </c>
    </row>
    <row r="1526" customFormat="false" ht="15" hidden="false" customHeight="false" outlineLevel="0" collapsed="false">
      <c r="A1526" s="1" t="s">
        <v>18</v>
      </c>
      <c r="B1526" s="1" t="s">
        <v>18</v>
      </c>
      <c r="C1526" s="1" t="s">
        <v>1667</v>
      </c>
      <c r="D1526" s="1" t="n">
        <v>88</v>
      </c>
      <c r="E1526" s="1" t="s">
        <v>1690</v>
      </c>
      <c r="F1526" s="1" t="n">
        <v>22</v>
      </c>
      <c r="G1526" s="1" t="str">
        <f aca="false">F1526&amp;"/"&amp;55</f>
        <v>22/55</v>
      </c>
      <c r="H1526" s="1" t="n">
        <v>1600</v>
      </c>
      <c r="I1526" s="1" t="n">
        <v>82.5</v>
      </c>
      <c r="J1526" s="1" t="n">
        <v>80</v>
      </c>
      <c r="K1526" s="1" t="s">
        <v>271</v>
      </c>
      <c r="L1526" s="1" t="s">
        <v>572</v>
      </c>
      <c r="M1526" s="1" t="n">
        <v>2011</v>
      </c>
      <c r="N1526" s="1" t="n">
        <v>51.2284353292938</v>
      </c>
      <c r="O1526" s="1" t="n">
        <v>-112.566875378667</v>
      </c>
      <c r="Q1526" s="1" t="s">
        <v>1669</v>
      </c>
      <c r="R1526" s="1" t="s">
        <v>24</v>
      </c>
    </row>
    <row r="1527" customFormat="false" ht="15" hidden="false" customHeight="false" outlineLevel="0" collapsed="false">
      <c r="A1527" s="1" t="s">
        <v>18</v>
      </c>
      <c r="B1527" s="1" t="s">
        <v>18</v>
      </c>
      <c r="C1527" s="1" t="s">
        <v>1667</v>
      </c>
      <c r="D1527" s="1" t="n">
        <v>88</v>
      </c>
      <c r="E1527" s="1" t="s">
        <v>1691</v>
      </c>
      <c r="F1527" s="1" t="n">
        <v>23</v>
      </c>
      <c r="G1527" s="1" t="str">
        <f aca="false">F1527&amp;"/"&amp;55</f>
        <v>23/55</v>
      </c>
      <c r="H1527" s="1" t="n">
        <v>1600</v>
      </c>
      <c r="I1527" s="1" t="n">
        <v>82.5</v>
      </c>
      <c r="J1527" s="1" t="n">
        <v>80</v>
      </c>
      <c r="K1527" s="1" t="s">
        <v>271</v>
      </c>
      <c r="L1527" s="1" t="s">
        <v>572</v>
      </c>
      <c r="M1527" s="1" t="n">
        <v>2011</v>
      </c>
      <c r="N1527" s="1" t="n">
        <v>51.2245292781104</v>
      </c>
      <c r="O1527" s="1" t="n">
        <v>-112.585065931199</v>
      </c>
      <c r="Q1527" s="1" t="s">
        <v>1669</v>
      </c>
      <c r="R1527" s="1" t="s">
        <v>24</v>
      </c>
    </row>
    <row r="1528" customFormat="false" ht="15" hidden="false" customHeight="false" outlineLevel="0" collapsed="false">
      <c r="A1528" s="1" t="s">
        <v>18</v>
      </c>
      <c r="B1528" s="1" t="s">
        <v>18</v>
      </c>
      <c r="C1528" s="1" t="s">
        <v>1667</v>
      </c>
      <c r="D1528" s="1" t="n">
        <v>88</v>
      </c>
      <c r="E1528" s="1" t="s">
        <v>1692</v>
      </c>
      <c r="F1528" s="1" t="n">
        <v>24</v>
      </c>
      <c r="G1528" s="1" t="str">
        <f aca="false">F1528&amp;"/"&amp;55</f>
        <v>24/55</v>
      </c>
      <c r="H1528" s="1" t="n">
        <v>1600</v>
      </c>
      <c r="I1528" s="1" t="n">
        <v>82.5</v>
      </c>
      <c r="J1528" s="1" t="n">
        <v>80</v>
      </c>
      <c r="K1528" s="1" t="s">
        <v>271</v>
      </c>
      <c r="L1528" s="1" t="s">
        <v>572</v>
      </c>
      <c r="M1528" s="1" t="n">
        <v>2011</v>
      </c>
      <c r="N1528" s="1" t="n">
        <v>51.2210589016462</v>
      </c>
      <c r="O1528" s="1" t="n">
        <v>-112.577900755633</v>
      </c>
      <c r="Q1528" s="1" t="s">
        <v>1669</v>
      </c>
      <c r="R1528" s="1" t="s">
        <v>24</v>
      </c>
    </row>
    <row r="1529" customFormat="false" ht="15" hidden="false" customHeight="false" outlineLevel="0" collapsed="false">
      <c r="A1529" s="1" t="s">
        <v>18</v>
      </c>
      <c r="B1529" s="1" t="s">
        <v>18</v>
      </c>
      <c r="C1529" s="1" t="s">
        <v>1667</v>
      </c>
      <c r="D1529" s="1" t="n">
        <v>88</v>
      </c>
      <c r="E1529" s="1" t="s">
        <v>1693</v>
      </c>
      <c r="F1529" s="1" t="n">
        <v>25</v>
      </c>
      <c r="G1529" s="1" t="str">
        <f aca="false">F1529&amp;"/"&amp;55</f>
        <v>25/55</v>
      </c>
      <c r="H1529" s="1" t="n">
        <v>1600</v>
      </c>
      <c r="I1529" s="1" t="n">
        <v>82.5</v>
      </c>
      <c r="J1529" s="1" t="n">
        <v>80</v>
      </c>
      <c r="K1529" s="1" t="s">
        <v>271</v>
      </c>
      <c r="L1529" s="1" t="s">
        <v>572</v>
      </c>
      <c r="M1529" s="1" t="n">
        <v>2011</v>
      </c>
      <c r="N1529" s="1" t="n">
        <v>51.2057347851442</v>
      </c>
      <c r="O1529" s="1" t="n">
        <v>-112.599316987896</v>
      </c>
      <c r="Q1529" s="1" t="s">
        <v>1669</v>
      </c>
      <c r="R1529" s="1" t="s">
        <v>24</v>
      </c>
    </row>
    <row r="1530" customFormat="false" ht="15" hidden="false" customHeight="false" outlineLevel="0" collapsed="false">
      <c r="A1530" s="1" t="s">
        <v>18</v>
      </c>
      <c r="B1530" s="1" t="s">
        <v>18</v>
      </c>
      <c r="C1530" s="1" t="s">
        <v>1667</v>
      </c>
      <c r="D1530" s="1" t="n">
        <v>88</v>
      </c>
      <c r="E1530" s="1" t="s">
        <v>1694</v>
      </c>
      <c r="F1530" s="1" t="n">
        <v>26</v>
      </c>
      <c r="G1530" s="1" t="str">
        <f aca="false">F1530&amp;"/"&amp;55</f>
        <v>26/55</v>
      </c>
      <c r="H1530" s="1" t="n">
        <v>1600</v>
      </c>
      <c r="I1530" s="1" t="n">
        <v>82.5</v>
      </c>
      <c r="J1530" s="1" t="n">
        <v>80</v>
      </c>
      <c r="K1530" s="1" t="s">
        <v>271</v>
      </c>
      <c r="L1530" s="1" t="s">
        <v>572</v>
      </c>
      <c r="M1530" s="1" t="n">
        <v>2011</v>
      </c>
      <c r="N1530" s="1" t="n">
        <v>51.21141458657</v>
      </c>
      <c r="O1530" s="1" t="n">
        <v>-112.600104114541</v>
      </c>
      <c r="Q1530" s="1" t="s">
        <v>1669</v>
      </c>
      <c r="R1530" s="1" t="s">
        <v>24</v>
      </c>
    </row>
    <row r="1531" customFormat="false" ht="15" hidden="false" customHeight="false" outlineLevel="0" collapsed="false">
      <c r="A1531" s="1" t="s">
        <v>18</v>
      </c>
      <c r="B1531" s="1" t="s">
        <v>18</v>
      </c>
      <c r="C1531" s="1" t="s">
        <v>1667</v>
      </c>
      <c r="D1531" s="1" t="n">
        <v>88</v>
      </c>
      <c r="E1531" s="1" t="s">
        <v>1695</v>
      </c>
      <c r="F1531" s="1" t="n">
        <v>27</v>
      </c>
      <c r="G1531" s="1" t="str">
        <f aca="false">F1531&amp;"/"&amp;55</f>
        <v>27/55</v>
      </c>
      <c r="H1531" s="1" t="n">
        <v>1600</v>
      </c>
      <c r="I1531" s="1" t="n">
        <v>82.5</v>
      </c>
      <c r="J1531" s="1" t="n">
        <v>80</v>
      </c>
      <c r="K1531" s="1" t="s">
        <v>271</v>
      </c>
      <c r="L1531" s="1" t="s">
        <v>572</v>
      </c>
      <c r="M1531" s="1" t="n">
        <v>2011</v>
      </c>
      <c r="N1531" s="1" t="n">
        <v>51.2096852362033</v>
      </c>
      <c r="O1531" s="1" t="n">
        <v>-112.564360862911</v>
      </c>
      <c r="Q1531" s="1" t="s">
        <v>1669</v>
      </c>
      <c r="R1531" s="1" t="s">
        <v>24</v>
      </c>
    </row>
    <row r="1532" customFormat="false" ht="15" hidden="false" customHeight="false" outlineLevel="0" collapsed="false">
      <c r="A1532" s="1" t="s">
        <v>18</v>
      </c>
      <c r="B1532" s="1" t="s">
        <v>18</v>
      </c>
      <c r="C1532" s="1" t="s">
        <v>1667</v>
      </c>
      <c r="D1532" s="1" t="n">
        <v>88</v>
      </c>
      <c r="E1532" s="1" t="s">
        <v>1696</v>
      </c>
      <c r="F1532" s="1" t="n">
        <v>28</v>
      </c>
      <c r="G1532" s="1" t="str">
        <f aca="false">F1532&amp;"/"&amp;55</f>
        <v>28/55</v>
      </c>
      <c r="H1532" s="1" t="n">
        <v>1600</v>
      </c>
      <c r="I1532" s="1" t="n">
        <v>82.5</v>
      </c>
      <c r="J1532" s="1" t="n">
        <v>80</v>
      </c>
      <c r="K1532" s="1" t="s">
        <v>271</v>
      </c>
      <c r="L1532" s="1" t="s">
        <v>572</v>
      </c>
      <c r="M1532" s="1" t="n">
        <v>2011</v>
      </c>
      <c r="N1532" s="1" t="n">
        <v>51.2094743319596</v>
      </c>
      <c r="O1532" s="1" t="n">
        <v>-112.556556753601</v>
      </c>
      <c r="Q1532" s="1" t="s">
        <v>1669</v>
      </c>
      <c r="R1532" s="1" t="s">
        <v>24</v>
      </c>
    </row>
    <row r="1533" customFormat="false" ht="15" hidden="false" customHeight="false" outlineLevel="0" collapsed="false">
      <c r="A1533" s="1" t="s">
        <v>18</v>
      </c>
      <c r="B1533" s="1" t="s">
        <v>18</v>
      </c>
      <c r="C1533" s="1" t="s">
        <v>1667</v>
      </c>
      <c r="D1533" s="1" t="n">
        <v>88</v>
      </c>
      <c r="E1533" s="1" t="s">
        <v>1697</v>
      </c>
      <c r="F1533" s="1" t="n">
        <v>29</v>
      </c>
      <c r="G1533" s="1" t="str">
        <f aca="false">F1533&amp;"/"&amp;55</f>
        <v>29/55</v>
      </c>
      <c r="H1533" s="1" t="n">
        <v>1600</v>
      </c>
      <c r="I1533" s="1" t="n">
        <v>82.5</v>
      </c>
      <c r="J1533" s="1" t="n">
        <v>80</v>
      </c>
      <c r="K1533" s="1" t="s">
        <v>271</v>
      </c>
      <c r="L1533" s="1" t="s">
        <v>572</v>
      </c>
      <c r="M1533" s="1" t="n">
        <v>2011</v>
      </c>
      <c r="N1533" s="1" t="n">
        <v>51.2089315135288</v>
      </c>
      <c r="O1533" s="1" t="n">
        <v>-112.543098850137</v>
      </c>
      <c r="Q1533" s="1" t="s">
        <v>1669</v>
      </c>
      <c r="R1533" s="1" t="s">
        <v>24</v>
      </c>
    </row>
    <row r="1534" customFormat="false" ht="15" hidden="false" customHeight="false" outlineLevel="0" collapsed="false">
      <c r="A1534" s="1" t="s">
        <v>18</v>
      </c>
      <c r="B1534" s="1" t="s">
        <v>18</v>
      </c>
      <c r="C1534" s="1" t="s">
        <v>1667</v>
      </c>
      <c r="D1534" s="1" t="n">
        <v>88</v>
      </c>
      <c r="E1534" s="1" t="s">
        <v>1698</v>
      </c>
      <c r="F1534" s="1" t="n">
        <v>30</v>
      </c>
      <c r="G1534" s="1" t="str">
        <f aca="false">F1534&amp;"/"&amp;55</f>
        <v>30/55</v>
      </c>
      <c r="H1534" s="1" t="n">
        <v>1600</v>
      </c>
      <c r="I1534" s="1" t="n">
        <v>82.5</v>
      </c>
      <c r="J1534" s="1" t="n">
        <v>80</v>
      </c>
      <c r="K1534" s="1" t="s">
        <v>271</v>
      </c>
      <c r="L1534" s="1" t="s">
        <v>572</v>
      </c>
      <c r="M1534" s="1" t="n">
        <v>2011</v>
      </c>
      <c r="N1534" s="1" t="n">
        <v>51.211369465998</v>
      </c>
      <c r="O1534" s="1" t="n">
        <v>-112.534985188431</v>
      </c>
      <c r="Q1534" s="1" t="s">
        <v>1669</v>
      </c>
      <c r="R1534" s="1" t="s">
        <v>24</v>
      </c>
    </row>
    <row r="1535" customFormat="false" ht="15" hidden="false" customHeight="false" outlineLevel="0" collapsed="false">
      <c r="A1535" s="1" t="s">
        <v>18</v>
      </c>
      <c r="B1535" s="1" t="s">
        <v>18</v>
      </c>
      <c r="C1535" s="1" t="s">
        <v>1667</v>
      </c>
      <c r="D1535" s="1" t="n">
        <v>88</v>
      </c>
      <c r="E1535" s="1" t="s">
        <v>1699</v>
      </c>
      <c r="F1535" s="1" t="n">
        <v>31</v>
      </c>
      <c r="G1535" s="1" t="str">
        <f aca="false">F1535&amp;"/"&amp;55</f>
        <v>31/55</v>
      </c>
      <c r="H1535" s="1" t="n">
        <v>1600</v>
      </c>
      <c r="I1535" s="1" t="n">
        <v>82.5</v>
      </c>
      <c r="J1535" s="1" t="n">
        <v>80</v>
      </c>
      <c r="K1535" s="1" t="s">
        <v>271</v>
      </c>
      <c r="L1535" s="1" t="s">
        <v>572</v>
      </c>
      <c r="M1535" s="1" t="n">
        <v>2011</v>
      </c>
      <c r="N1535" s="1" t="n">
        <v>51.2055556619938</v>
      </c>
      <c r="O1535" s="1" t="n">
        <v>-112.538950131617</v>
      </c>
      <c r="Q1535" s="1" t="s">
        <v>1669</v>
      </c>
      <c r="R1535" s="1" t="s">
        <v>24</v>
      </c>
    </row>
    <row r="1536" customFormat="false" ht="15" hidden="false" customHeight="false" outlineLevel="0" collapsed="false">
      <c r="A1536" s="1" t="s">
        <v>18</v>
      </c>
      <c r="B1536" s="1" t="s">
        <v>18</v>
      </c>
      <c r="C1536" s="1" t="s">
        <v>1667</v>
      </c>
      <c r="D1536" s="1" t="n">
        <v>88</v>
      </c>
      <c r="E1536" s="1" t="s">
        <v>1700</v>
      </c>
      <c r="F1536" s="1" t="n">
        <v>32</v>
      </c>
      <c r="G1536" s="1" t="str">
        <f aca="false">F1536&amp;"/"&amp;55</f>
        <v>32/55</v>
      </c>
      <c r="H1536" s="1" t="n">
        <v>1600</v>
      </c>
      <c r="I1536" s="1" t="n">
        <v>82.5</v>
      </c>
      <c r="J1536" s="1" t="n">
        <v>80</v>
      </c>
      <c r="K1536" s="1" t="s">
        <v>271</v>
      </c>
      <c r="L1536" s="1" t="s">
        <v>572</v>
      </c>
      <c r="M1536" s="1" t="n">
        <v>2011</v>
      </c>
      <c r="N1536" s="1" t="n">
        <v>51.206440035076</v>
      </c>
      <c r="O1536" s="1" t="n">
        <v>-112.561223276178</v>
      </c>
      <c r="Q1536" s="1" t="s">
        <v>1669</v>
      </c>
      <c r="R1536" s="1" t="s">
        <v>24</v>
      </c>
    </row>
    <row r="1537" customFormat="false" ht="15" hidden="false" customHeight="false" outlineLevel="0" collapsed="false">
      <c r="A1537" s="1" t="s">
        <v>18</v>
      </c>
      <c r="B1537" s="1" t="s">
        <v>18</v>
      </c>
      <c r="C1537" s="1" t="s">
        <v>1667</v>
      </c>
      <c r="D1537" s="1" t="n">
        <v>88</v>
      </c>
      <c r="E1537" s="1" t="s">
        <v>1701</v>
      </c>
      <c r="F1537" s="1" t="n">
        <v>33</v>
      </c>
      <c r="G1537" s="1" t="str">
        <f aca="false">F1537&amp;"/"&amp;55</f>
        <v>33/55</v>
      </c>
      <c r="H1537" s="1" t="n">
        <v>1600</v>
      </c>
      <c r="I1537" s="1" t="n">
        <v>82.5</v>
      </c>
      <c r="J1537" s="1" t="n">
        <v>80</v>
      </c>
      <c r="K1537" s="1" t="s">
        <v>271</v>
      </c>
      <c r="L1537" s="1" t="s">
        <v>572</v>
      </c>
      <c r="M1537" s="1" t="n">
        <v>2011</v>
      </c>
      <c r="N1537" s="1" t="n">
        <v>51.2007445351177</v>
      </c>
      <c r="O1537" s="1" t="n">
        <v>-112.552593210476</v>
      </c>
      <c r="Q1537" s="1" t="s">
        <v>1669</v>
      </c>
      <c r="R1537" s="1" t="s">
        <v>24</v>
      </c>
    </row>
    <row r="1538" customFormat="false" ht="15" hidden="false" customHeight="false" outlineLevel="0" collapsed="false">
      <c r="A1538" s="1" t="s">
        <v>18</v>
      </c>
      <c r="B1538" s="1" t="s">
        <v>18</v>
      </c>
      <c r="C1538" s="1" t="s">
        <v>1667</v>
      </c>
      <c r="D1538" s="1" t="n">
        <v>88</v>
      </c>
      <c r="E1538" s="1" t="s">
        <v>1702</v>
      </c>
      <c r="F1538" s="1" t="n">
        <v>34</v>
      </c>
      <c r="G1538" s="1" t="str">
        <f aca="false">F1538&amp;"/"&amp;55</f>
        <v>34/55</v>
      </c>
      <c r="H1538" s="1" t="n">
        <v>1600</v>
      </c>
      <c r="I1538" s="1" t="n">
        <v>82.5</v>
      </c>
      <c r="J1538" s="1" t="n">
        <v>80</v>
      </c>
      <c r="K1538" s="1" t="s">
        <v>271</v>
      </c>
      <c r="L1538" s="1" t="s">
        <v>572</v>
      </c>
      <c r="M1538" s="1" t="n">
        <v>2011</v>
      </c>
      <c r="N1538" s="1" t="n">
        <v>51.1966865378235</v>
      </c>
      <c r="O1538" s="1" t="n">
        <v>-112.556259977705</v>
      </c>
      <c r="Q1538" s="1" t="s">
        <v>1669</v>
      </c>
      <c r="R1538" s="1" t="s">
        <v>24</v>
      </c>
    </row>
    <row r="1539" customFormat="false" ht="15" hidden="false" customHeight="false" outlineLevel="0" collapsed="false">
      <c r="A1539" s="1" t="s">
        <v>18</v>
      </c>
      <c r="B1539" s="1" t="s">
        <v>18</v>
      </c>
      <c r="C1539" s="1" t="s">
        <v>1667</v>
      </c>
      <c r="D1539" s="1" t="n">
        <v>88</v>
      </c>
      <c r="E1539" s="1" t="s">
        <v>1703</v>
      </c>
      <c r="F1539" s="1" t="n">
        <v>35</v>
      </c>
      <c r="G1539" s="1" t="str">
        <f aca="false">F1539&amp;"/"&amp;55</f>
        <v>35/55</v>
      </c>
      <c r="H1539" s="1" t="n">
        <v>1600</v>
      </c>
      <c r="I1539" s="1" t="n">
        <v>82.5</v>
      </c>
      <c r="J1539" s="1" t="n">
        <v>80</v>
      </c>
      <c r="K1539" s="1" t="s">
        <v>271</v>
      </c>
      <c r="L1539" s="1" t="s">
        <v>572</v>
      </c>
      <c r="M1539" s="1" t="n">
        <v>2011</v>
      </c>
      <c r="N1539" s="1" t="n">
        <v>51.1944344069293</v>
      </c>
      <c r="O1539" s="1" t="n">
        <v>-112.566436236056</v>
      </c>
      <c r="Q1539" s="1" t="s">
        <v>1669</v>
      </c>
      <c r="R1539" s="1" t="s">
        <v>24</v>
      </c>
    </row>
    <row r="1540" customFormat="false" ht="15" hidden="false" customHeight="false" outlineLevel="0" collapsed="false">
      <c r="A1540" s="1" t="s">
        <v>18</v>
      </c>
      <c r="B1540" s="1" t="s">
        <v>18</v>
      </c>
      <c r="C1540" s="1" t="s">
        <v>1667</v>
      </c>
      <c r="D1540" s="1" t="n">
        <v>88</v>
      </c>
      <c r="E1540" s="1" t="s">
        <v>1704</v>
      </c>
      <c r="F1540" s="1" t="n">
        <v>36</v>
      </c>
      <c r="G1540" s="1" t="str">
        <f aca="false">F1540&amp;"/"&amp;55</f>
        <v>36/55</v>
      </c>
      <c r="H1540" s="1" t="n">
        <v>1600</v>
      </c>
      <c r="I1540" s="1" t="n">
        <v>82.5</v>
      </c>
      <c r="J1540" s="1" t="n">
        <v>80</v>
      </c>
      <c r="K1540" s="1" t="s">
        <v>271</v>
      </c>
      <c r="L1540" s="1" t="s">
        <v>572</v>
      </c>
      <c r="M1540" s="1" t="n">
        <v>2011</v>
      </c>
      <c r="N1540" s="1" t="n">
        <v>51.20027</v>
      </c>
      <c r="O1540" s="1" t="n">
        <v>-112.56182</v>
      </c>
      <c r="Q1540" s="1" t="s">
        <v>1669</v>
      </c>
      <c r="R1540" s="1" t="s">
        <v>24</v>
      </c>
    </row>
    <row r="1541" customFormat="false" ht="15" hidden="false" customHeight="false" outlineLevel="0" collapsed="false">
      <c r="A1541" s="1" t="s">
        <v>18</v>
      </c>
      <c r="B1541" s="1" t="s">
        <v>18</v>
      </c>
      <c r="C1541" s="1" t="s">
        <v>1667</v>
      </c>
      <c r="D1541" s="1" t="n">
        <v>88</v>
      </c>
      <c r="E1541" s="1" t="s">
        <v>1705</v>
      </c>
      <c r="F1541" s="1" t="n">
        <v>37</v>
      </c>
      <c r="G1541" s="1" t="str">
        <f aca="false">F1541&amp;"/"&amp;55</f>
        <v>37/55</v>
      </c>
      <c r="H1541" s="1" t="n">
        <v>1600</v>
      </c>
      <c r="I1541" s="1" t="n">
        <v>82.5</v>
      </c>
      <c r="J1541" s="1" t="n">
        <v>80</v>
      </c>
      <c r="K1541" s="1" t="s">
        <v>271</v>
      </c>
      <c r="L1541" s="1" t="s">
        <v>572</v>
      </c>
      <c r="M1541" s="1" t="n">
        <v>2011</v>
      </c>
      <c r="N1541" s="1" t="n">
        <v>51.1919524298599</v>
      </c>
      <c r="O1541" s="1" t="n">
        <v>-112.552258908727</v>
      </c>
      <c r="Q1541" s="1" t="s">
        <v>1669</v>
      </c>
      <c r="R1541" s="1" t="s">
        <v>24</v>
      </c>
    </row>
    <row r="1542" customFormat="false" ht="15" hidden="false" customHeight="false" outlineLevel="0" collapsed="false">
      <c r="A1542" s="1" t="s">
        <v>18</v>
      </c>
      <c r="B1542" s="1" t="s">
        <v>18</v>
      </c>
      <c r="C1542" s="1" t="s">
        <v>1667</v>
      </c>
      <c r="D1542" s="1" t="n">
        <v>88</v>
      </c>
      <c r="E1542" s="1" t="s">
        <v>1706</v>
      </c>
      <c r="F1542" s="1" t="n">
        <v>38</v>
      </c>
      <c r="G1542" s="1" t="str">
        <f aca="false">F1542&amp;"/"&amp;55</f>
        <v>38/55</v>
      </c>
      <c r="H1542" s="1" t="n">
        <v>1600</v>
      </c>
      <c r="I1542" s="1" t="n">
        <v>82.5</v>
      </c>
      <c r="J1542" s="1" t="n">
        <v>80</v>
      </c>
      <c r="K1542" s="1" t="s">
        <v>271</v>
      </c>
      <c r="L1542" s="1" t="s">
        <v>572</v>
      </c>
      <c r="M1542" s="1" t="n">
        <v>2011</v>
      </c>
      <c r="N1542" s="1" t="n">
        <v>51.1862560599277</v>
      </c>
      <c r="O1542" s="1" t="n">
        <v>-112.594507554471</v>
      </c>
      <c r="Q1542" s="1" t="s">
        <v>1669</v>
      </c>
      <c r="R1542" s="1" t="s">
        <v>24</v>
      </c>
    </row>
    <row r="1543" customFormat="false" ht="15" hidden="false" customHeight="false" outlineLevel="0" collapsed="false">
      <c r="A1543" s="1" t="s">
        <v>18</v>
      </c>
      <c r="B1543" s="1" t="s">
        <v>18</v>
      </c>
      <c r="C1543" s="1" t="s">
        <v>1667</v>
      </c>
      <c r="D1543" s="1" t="n">
        <v>88</v>
      </c>
      <c r="E1543" s="1" t="s">
        <v>1707</v>
      </c>
      <c r="F1543" s="1" t="n">
        <v>39</v>
      </c>
      <c r="G1543" s="1" t="str">
        <f aca="false">F1543&amp;"/"&amp;55</f>
        <v>39/55</v>
      </c>
      <c r="H1543" s="1" t="n">
        <v>1600</v>
      </c>
      <c r="I1543" s="1" t="n">
        <v>82.5</v>
      </c>
      <c r="J1543" s="1" t="n">
        <v>80</v>
      </c>
      <c r="K1543" s="1" t="s">
        <v>271</v>
      </c>
      <c r="L1543" s="1" t="s">
        <v>572</v>
      </c>
      <c r="M1543" s="1" t="n">
        <v>2011</v>
      </c>
      <c r="N1543" s="1" t="n">
        <v>51.1863251397648</v>
      </c>
      <c r="O1543" s="1" t="n">
        <v>-112.57639472558</v>
      </c>
      <c r="Q1543" s="1" t="s">
        <v>1669</v>
      </c>
      <c r="R1543" s="1" t="s">
        <v>24</v>
      </c>
    </row>
    <row r="1544" customFormat="false" ht="15" hidden="false" customHeight="false" outlineLevel="0" collapsed="false">
      <c r="A1544" s="1" t="s">
        <v>18</v>
      </c>
      <c r="B1544" s="1" t="s">
        <v>18</v>
      </c>
      <c r="C1544" s="1" t="s">
        <v>1667</v>
      </c>
      <c r="D1544" s="1" t="n">
        <v>88</v>
      </c>
      <c r="E1544" s="1" t="s">
        <v>1708</v>
      </c>
      <c r="F1544" s="1" t="n">
        <v>40</v>
      </c>
      <c r="G1544" s="1" t="str">
        <f aca="false">F1544&amp;"/"&amp;55</f>
        <v>40/55</v>
      </c>
      <c r="H1544" s="1" t="n">
        <v>1600</v>
      </c>
      <c r="I1544" s="1" t="n">
        <v>82.5</v>
      </c>
      <c r="J1544" s="1" t="n">
        <v>80</v>
      </c>
      <c r="K1544" s="1" t="s">
        <v>271</v>
      </c>
      <c r="L1544" s="1" t="s">
        <v>572</v>
      </c>
      <c r="M1544" s="1" t="n">
        <v>2011</v>
      </c>
      <c r="N1544" s="1" t="n">
        <v>51.1855839659639</v>
      </c>
      <c r="O1544" s="1" t="n">
        <v>-112.56932273955</v>
      </c>
      <c r="Q1544" s="1" t="s">
        <v>1669</v>
      </c>
      <c r="R1544" s="1" t="s">
        <v>24</v>
      </c>
    </row>
    <row r="1545" customFormat="false" ht="15" hidden="false" customHeight="false" outlineLevel="0" collapsed="false">
      <c r="A1545" s="1" t="s">
        <v>18</v>
      </c>
      <c r="B1545" s="1" t="s">
        <v>18</v>
      </c>
      <c r="C1545" s="1" t="s">
        <v>1667</v>
      </c>
      <c r="D1545" s="1" t="n">
        <v>88</v>
      </c>
      <c r="E1545" s="1" t="s">
        <v>1709</v>
      </c>
      <c r="F1545" s="1" t="n">
        <v>41</v>
      </c>
      <c r="G1545" s="1" t="str">
        <f aca="false">F1545&amp;"/"&amp;55</f>
        <v>41/55</v>
      </c>
      <c r="H1545" s="1" t="n">
        <v>1600</v>
      </c>
      <c r="I1545" s="1" t="n">
        <v>82.5</v>
      </c>
      <c r="J1545" s="1" t="n">
        <v>80</v>
      </c>
      <c r="K1545" s="1" t="s">
        <v>271</v>
      </c>
      <c r="L1545" s="1" t="s">
        <v>572</v>
      </c>
      <c r="M1545" s="1" t="n">
        <v>2011</v>
      </c>
      <c r="N1545" s="1" t="n">
        <v>51.1766223357082</v>
      </c>
      <c r="O1545" s="1" t="n">
        <v>-112.571673136278</v>
      </c>
      <c r="Q1545" s="1" t="s">
        <v>1669</v>
      </c>
      <c r="R1545" s="1" t="s">
        <v>24</v>
      </c>
    </row>
    <row r="1546" customFormat="false" ht="15" hidden="false" customHeight="false" outlineLevel="0" collapsed="false">
      <c r="A1546" s="1" t="s">
        <v>18</v>
      </c>
      <c r="B1546" s="1" t="s">
        <v>18</v>
      </c>
      <c r="C1546" s="1" t="s">
        <v>1667</v>
      </c>
      <c r="D1546" s="1" t="n">
        <v>88</v>
      </c>
      <c r="E1546" s="1" t="s">
        <v>1710</v>
      </c>
      <c r="F1546" s="1" t="n">
        <v>42</v>
      </c>
      <c r="G1546" s="1" t="str">
        <f aca="false">F1546&amp;"/"&amp;55</f>
        <v>42/55</v>
      </c>
      <c r="H1546" s="1" t="n">
        <v>1600</v>
      </c>
      <c r="I1546" s="1" t="n">
        <v>82.5</v>
      </c>
      <c r="J1546" s="1" t="n">
        <v>80</v>
      </c>
      <c r="K1546" s="1" t="s">
        <v>271</v>
      </c>
      <c r="L1546" s="1" t="s">
        <v>572</v>
      </c>
      <c r="M1546" s="1" t="n">
        <v>2011</v>
      </c>
      <c r="N1546" s="1" t="n">
        <v>51.1778106</v>
      </c>
      <c r="O1546" s="1" t="n">
        <v>-112.5655568</v>
      </c>
      <c r="Q1546" s="1" t="s">
        <v>1669</v>
      </c>
      <c r="R1546" s="1" t="s">
        <v>24</v>
      </c>
    </row>
    <row r="1547" customFormat="false" ht="15" hidden="false" customHeight="false" outlineLevel="0" collapsed="false">
      <c r="A1547" s="1" t="s">
        <v>18</v>
      </c>
      <c r="B1547" s="1" t="s">
        <v>18</v>
      </c>
      <c r="C1547" s="1" t="s">
        <v>1667</v>
      </c>
      <c r="D1547" s="1" t="n">
        <v>88</v>
      </c>
      <c r="E1547" s="1" t="s">
        <v>1711</v>
      </c>
      <c r="F1547" s="1" t="n">
        <v>43</v>
      </c>
      <c r="G1547" s="1" t="str">
        <f aca="false">F1547&amp;"/"&amp;55</f>
        <v>43/55</v>
      </c>
      <c r="H1547" s="1" t="n">
        <v>1600</v>
      </c>
      <c r="I1547" s="1" t="n">
        <v>82.5</v>
      </c>
      <c r="J1547" s="1" t="n">
        <v>80</v>
      </c>
      <c r="K1547" s="1" t="s">
        <v>271</v>
      </c>
      <c r="L1547" s="1" t="s">
        <v>572</v>
      </c>
      <c r="M1547" s="1" t="n">
        <v>2011</v>
      </c>
      <c r="N1547" s="1" t="n">
        <v>51.173352</v>
      </c>
      <c r="O1547" s="1" t="n">
        <v>-112.5568749</v>
      </c>
      <c r="Q1547" s="1" t="s">
        <v>1669</v>
      </c>
      <c r="R1547" s="1" t="s">
        <v>24</v>
      </c>
    </row>
    <row r="1548" customFormat="false" ht="15" hidden="false" customHeight="false" outlineLevel="0" collapsed="false">
      <c r="A1548" s="1" t="s">
        <v>18</v>
      </c>
      <c r="B1548" s="1" t="s">
        <v>18</v>
      </c>
      <c r="C1548" s="1" t="s">
        <v>1667</v>
      </c>
      <c r="D1548" s="1" t="n">
        <v>88</v>
      </c>
      <c r="E1548" s="1" t="s">
        <v>1712</v>
      </c>
      <c r="F1548" s="1" t="n">
        <v>44</v>
      </c>
      <c r="G1548" s="1" t="str">
        <f aca="false">F1548&amp;"/"&amp;55</f>
        <v>44/55</v>
      </c>
      <c r="H1548" s="1" t="n">
        <v>1600</v>
      </c>
      <c r="I1548" s="1" t="n">
        <v>82.5</v>
      </c>
      <c r="J1548" s="1" t="n">
        <v>80</v>
      </c>
      <c r="K1548" s="1" t="s">
        <v>271</v>
      </c>
      <c r="L1548" s="1" t="s">
        <v>572</v>
      </c>
      <c r="M1548" s="1" t="n">
        <v>2011</v>
      </c>
      <c r="N1548" s="1" t="n">
        <v>51.1789372986822</v>
      </c>
      <c r="O1548" s="1" t="n">
        <v>-112.552781601658</v>
      </c>
      <c r="Q1548" s="1" t="s">
        <v>1669</v>
      </c>
      <c r="R1548" s="1" t="s">
        <v>24</v>
      </c>
    </row>
    <row r="1549" customFormat="false" ht="15" hidden="false" customHeight="false" outlineLevel="0" collapsed="false">
      <c r="A1549" s="1" t="s">
        <v>18</v>
      </c>
      <c r="B1549" s="1" t="s">
        <v>18</v>
      </c>
      <c r="C1549" s="1" t="s">
        <v>1667</v>
      </c>
      <c r="D1549" s="1" t="n">
        <v>88</v>
      </c>
      <c r="E1549" s="1" t="s">
        <v>1713</v>
      </c>
      <c r="F1549" s="1" t="n">
        <v>45</v>
      </c>
      <c r="G1549" s="1" t="str">
        <f aca="false">F1549&amp;"/"&amp;55</f>
        <v>45/55</v>
      </c>
      <c r="H1549" s="1" t="n">
        <v>1600</v>
      </c>
      <c r="I1549" s="1" t="n">
        <v>82.5</v>
      </c>
      <c r="J1549" s="1" t="n">
        <v>80</v>
      </c>
      <c r="K1549" s="1" t="s">
        <v>271</v>
      </c>
      <c r="L1549" s="1" t="s">
        <v>572</v>
      </c>
      <c r="M1549" s="1" t="n">
        <v>2011</v>
      </c>
      <c r="N1549" s="1" t="n">
        <v>51.1798997605238</v>
      </c>
      <c r="O1549" s="1" t="n">
        <v>-112.548435280974</v>
      </c>
      <c r="Q1549" s="1" t="s">
        <v>1669</v>
      </c>
      <c r="R1549" s="1" t="s">
        <v>24</v>
      </c>
    </row>
    <row r="1550" customFormat="false" ht="15" hidden="false" customHeight="false" outlineLevel="0" collapsed="false">
      <c r="A1550" s="1" t="s">
        <v>18</v>
      </c>
      <c r="B1550" s="1" t="s">
        <v>18</v>
      </c>
      <c r="C1550" s="1" t="s">
        <v>1667</v>
      </c>
      <c r="D1550" s="1" t="n">
        <v>88</v>
      </c>
      <c r="E1550" s="1" t="s">
        <v>1714</v>
      </c>
      <c r="F1550" s="1" t="n">
        <v>46</v>
      </c>
      <c r="G1550" s="1" t="str">
        <f aca="false">F1550&amp;"/"&amp;55</f>
        <v>46/55</v>
      </c>
      <c r="H1550" s="1" t="n">
        <v>1600</v>
      </c>
      <c r="I1550" s="1" t="n">
        <v>82.5</v>
      </c>
      <c r="J1550" s="1" t="n">
        <v>80</v>
      </c>
      <c r="K1550" s="1" t="s">
        <v>271</v>
      </c>
      <c r="L1550" s="1" t="s">
        <v>572</v>
      </c>
      <c r="M1550" s="1" t="n">
        <v>2011</v>
      </c>
      <c r="N1550" s="1" t="n">
        <v>51.1811740221203</v>
      </c>
      <c r="O1550" s="1" t="n">
        <v>-112.509252340507</v>
      </c>
      <c r="Q1550" s="1" t="s">
        <v>1669</v>
      </c>
      <c r="R1550" s="1" t="s">
        <v>24</v>
      </c>
    </row>
    <row r="1551" customFormat="false" ht="15" hidden="false" customHeight="false" outlineLevel="0" collapsed="false">
      <c r="A1551" s="1" t="s">
        <v>18</v>
      </c>
      <c r="B1551" s="1" t="s">
        <v>18</v>
      </c>
      <c r="C1551" s="1" t="s">
        <v>1667</v>
      </c>
      <c r="D1551" s="1" t="n">
        <v>88</v>
      </c>
      <c r="E1551" s="1" t="s">
        <v>1715</v>
      </c>
      <c r="F1551" s="1" t="n">
        <v>47</v>
      </c>
      <c r="G1551" s="1" t="str">
        <f aca="false">F1551&amp;"/"&amp;55</f>
        <v>47/55</v>
      </c>
      <c r="H1551" s="1" t="n">
        <v>1600</v>
      </c>
      <c r="I1551" s="1" t="n">
        <v>82.5</v>
      </c>
      <c r="J1551" s="1" t="n">
        <v>80</v>
      </c>
      <c r="K1551" s="1" t="s">
        <v>271</v>
      </c>
      <c r="L1551" s="1" t="s">
        <v>572</v>
      </c>
      <c r="M1551" s="1" t="n">
        <v>2011</v>
      </c>
      <c r="N1551" s="1" t="n">
        <v>51.18141</v>
      </c>
      <c r="O1551" s="1" t="n">
        <v>-112.49452</v>
      </c>
      <c r="Q1551" s="1" t="s">
        <v>1669</v>
      </c>
      <c r="R1551" s="1" t="s">
        <v>24</v>
      </c>
    </row>
    <row r="1552" customFormat="false" ht="15" hidden="false" customHeight="false" outlineLevel="0" collapsed="false">
      <c r="A1552" s="1" t="s">
        <v>18</v>
      </c>
      <c r="B1552" s="1" t="s">
        <v>18</v>
      </c>
      <c r="C1552" s="1" t="s">
        <v>1667</v>
      </c>
      <c r="D1552" s="1" t="n">
        <v>88</v>
      </c>
      <c r="E1552" s="1" t="s">
        <v>1716</v>
      </c>
      <c r="F1552" s="1" t="n">
        <v>48</v>
      </c>
      <c r="G1552" s="1" t="str">
        <f aca="false">F1552&amp;"/"&amp;55</f>
        <v>48/55</v>
      </c>
      <c r="H1552" s="1" t="n">
        <v>1600</v>
      </c>
      <c r="I1552" s="1" t="n">
        <v>82.5</v>
      </c>
      <c r="J1552" s="1" t="n">
        <v>80</v>
      </c>
      <c r="K1552" s="1" t="s">
        <v>271</v>
      </c>
      <c r="L1552" s="1" t="s">
        <v>572</v>
      </c>
      <c r="M1552" s="1" t="n">
        <v>2011</v>
      </c>
      <c r="N1552" s="1" t="n">
        <v>51.1810395149346</v>
      </c>
      <c r="O1552" s="1" t="n">
        <v>-112.503259779896</v>
      </c>
      <c r="Q1552" s="1" t="s">
        <v>1669</v>
      </c>
      <c r="R1552" s="1" t="s">
        <v>24</v>
      </c>
    </row>
    <row r="1553" customFormat="false" ht="15" hidden="false" customHeight="false" outlineLevel="0" collapsed="false">
      <c r="A1553" s="1" t="s">
        <v>18</v>
      </c>
      <c r="B1553" s="1" t="s">
        <v>18</v>
      </c>
      <c r="C1553" s="1" t="s">
        <v>1667</v>
      </c>
      <c r="D1553" s="1" t="n">
        <v>88</v>
      </c>
      <c r="E1553" s="1" t="s">
        <v>1717</v>
      </c>
      <c r="F1553" s="1" t="n">
        <v>49</v>
      </c>
      <c r="G1553" s="1" t="str">
        <f aca="false">F1553&amp;"/"&amp;55</f>
        <v>49/55</v>
      </c>
      <c r="H1553" s="1" t="n">
        <v>1600</v>
      </c>
      <c r="I1553" s="1" t="n">
        <v>82.5</v>
      </c>
      <c r="J1553" s="1" t="n">
        <v>80</v>
      </c>
      <c r="K1553" s="1" t="s">
        <v>271</v>
      </c>
      <c r="L1553" s="1" t="s">
        <v>572</v>
      </c>
      <c r="M1553" s="1" t="n">
        <v>2011</v>
      </c>
      <c r="N1553" s="1" t="n">
        <v>51.1787782151851</v>
      </c>
      <c r="O1553" s="1" t="n">
        <v>-112.496587341499</v>
      </c>
      <c r="Q1553" s="1" t="s">
        <v>1669</v>
      </c>
      <c r="R1553" s="1" t="s">
        <v>24</v>
      </c>
    </row>
    <row r="1554" customFormat="false" ht="15" hidden="false" customHeight="false" outlineLevel="0" collapsed="false">
      <c r="A1554" s="1" t="s">
        <v>18</v>
      </c>
      <c r="B1554" s="1" t="s">
        <v>18</v>
      </c>
      <c r="C1554" s="1" t="s">
        <v>1667</v>
      </c>
      <c r="D1554" s="1" t="n">
        <v>88</v>
      </c>
      <c r="E1554" s="1" t="s">
        <v>1718</v>
      </c>
      <c r="F1554" s="1" t="n">
        <v>50</v>
      </c>
      <c r="G1554" s="1" t="str">
        <f aca="false">F1554&amp;"/"&amp;55</f>
        <v>50/55</v>
      </c>
      <c r="H1554" s="1" t="n">
        <v>1600</v>
      </c>
      <c r="I1554" s="1" t="n">
        <v>82.5</v>
      </c>
      <c r="J1554" s="1" t="n">
        <v>80</v>
      </c>
      <c r="K1554" s="1" t="s">
        <v>271</v>
      </c>
      <c r="L1554" s="1" t="s">
        <v>572</v>
      </c>
      <c r="M1554" s="1" t="n">
        <v>2011</v>
      </c>
      <c r="N1554" s="1" t="n">
        <v>51.1722067499842</v>
      </c>
      <c r="O1554" s="1" t="n">
        <v>-112.500587094093</v>
      </c>
      <c r="Q1554" s="1" t="s">
        <v>1669</v>
      </c>
      <c r="R1554" s="1" t="s">
        <v>24</v>
      </c>
    </row>
    <row r="1555" customFormat="false" ht="15" hidden="false" customHeight="false" outlineLevel="0" collapsed="false">
      <c r="A1555" s="1" t="s">
        <v>18</v>
      </c>
      <c r="B1555" s="1" t="s">
        <v>18</v>
      </c>
      <c r="C1555" s="1" t="s">
        <v>1667</v>
      </c>
      <c r="D1555" s="1" t="n">
        <v>88</v>
      </c>
      <c r="E1555" s="1" t="s">
        <v>1719</v>
      </c>
      <c r="F1555" s="1" t="n">
        <v>51</v>
      </c>
      <c r="G1555" s="1" t="str">
        <f aca="false">F1555&amp;"/"&amp;55</f>
        <v>51/55</v>
      </c>
      <c r="H1555" s="1" t="n">
        <v>1600</v>
      </c>
      <c r="I1555" s="1" t="n">
        <v>82.5</v>
      </c>
      <c r="J1555" s="1" t="n">
        <v>80</v>
      </c>
      <c r="K1555" s="1" t="s">
        <v>271</v>
      </c>
      <c r="L1555" s="1" t="s">
        <v>572</v>
      </c>
      <c r="M1555" s="1" t="n">
        <v>2011</v>
      </c>
      <c r="N1555" s="1" t="n">
        <v>51.1584735726443</v>
      </c>
      <c r="O1555" s="1" t="n">
        <v>-112.547572666591</v>
      </c>
      <c r="Q1555" s="1" t="s">
        <v>1669</v>
      </c>
      <c r="R1555" s="1" t="s">
        <v>24</v>
      </c>
    </row>
    <row r="1556" customFormat="false" ht="15" hidden="false" customHeight="false" outlineLevel="0" collapsed="false">
      <c r="A1556" s="1" t="s">
        <v>18</v>
      </c>
      <c r="B1556" s="1" t="s">
        <v>18</v>
      </c>
      <c r="C1556" s="1" t="s">
        <v>1667</v>
      </c>
      <c r="D1556" s="1" t="n">
        <v>88</v>
      </c>
      <c r="E1556" s="1" t="s">
        <v>1720</v>
      </c>
      <c r="F1556" s="1" t="n">
        <v>52</v>
      </c>
      <c r="G1556" s="1" t="str">
        <f aca="false">F1556&amp;"/"&amp;55</f>
        <v>52/55</v>
      </c>
      <c r="H1556" s="1" t="n">
        <v>1600</v>
      </c>
      <c r="I1556" s="1" t="n">
        <v>82.5</v>
      </c>
      <c r="J1556" s="1" t="n">
        <v>80</v>
      </c>
      <c r="K1556" s="1" t="s">
        <v>271</v>
      </c>
      <c r="L1556" s="1" t="s">
        <v>572</v>
      </c>
      <c r="M1556" s="1" t="n">
        <v>2011</v>
      </c>
      <c r="N1556" s="1" t="n">
        <v>51.1556637111064</v>
      </c>
      <c r="O1556" s="1" t="n">
        <v>-112.541715961541</v>
      </c>
      <c r="Q1556" s="1" t="s">
        <v>1669</v>
      </c>
      <c r="R1556" s="1" t="s">
        <v>24</v>
      </c>
    </row>
    <row r="1557" customFormat="false" ht="15" hidden="false" customHeight="false" outlineLevel="0" collapsed="false">
      <c r="A1557" s="1" t="s">
        <v>18</v>
      </c>
      <c r="B1557" s="1" t="s">
        <v>18</v>
      </c>
      <c r="C1557" s="1" t="s">
        <v>1667</v>
      </c>
      <c r="D1557" s="1" t="n">
        <v>88</v>
      </c>
      <c r="E1557" s="1" t="s">
        <v>1721</v>
      </c>
      <c r="F1557" s="1" t="n">
        <v>53</v>
      </c>
      <c r="G1557" s="1" t="str">
        <f aca="false">F1557&amp;"/"&amp;55</f>
        <v>53/55</v>
      </c>
      <c r="H1557" s="1" t="n">
        <v>1600</v>
      </c>
      <c r="I1557" s="1" t="n">
        <v>82.5</v>
      </c>
      <c r="J1557" s="1" t="n">
        <v>80</v>
      </c>
      <c r="K1557" s="1" t="s">
        <v>271</v>
      </c>
      <c r="L1557" s="1" t="s">
        <v>572</v>
      </c>
      <c r="M1557" s="1" t="n">
        <v>2011</v>
      </c>
      <c r="N1557" s="1" t="n">
        <v>51.1590809478916</v>
      </c>
      <c r="O1557" s="1" t="n">
        <v>-112.534227948765</v>
      </c>
      <c r="Q1557" s="1" t="s">
        <v>1669</v>
      </c>
      <c r="R1557" s="1" t="s">
        <v>24</v>
      </c>
    </row>
    <row r="1558" customFormat="false" ht="15" hidden="false" customHeight="false" outlineLevel="0" collapsed="false">
      <c r="A1558" s="1" t="s">
        <v>18</v>
      </c>
      <c r="B1558" s="1" t="s">
        <v>18</v>
      </c>
      <c r="C1558" s="1" t="s">
        <v>1667</v>
      </c>
      <c r="D1558" s="1" t="n">
        <v>88</v>
      </c>
      <c r="E1558" s="1" t="s">
        <v>1722</v>
      </c>
      <c r="F1558" s="1" t="n">
        <v>54</v>
      </c>
      <c r="G1558" s="1" t="str">
        <f aca="false">F1558&amp;"/"&amp;55</f>
        <v>54/55</v>
      </c>
      <c r="H1558" s="1" t="n">
        <v>1600</v>
      </c>
      <c r="I1558" s="1" t="n">
        <v>82.5</v>
      </c>
      <c r="J1558" s="1" t="n">
        <v>80</v>
      </c>
      <c r="K1558" s="1" t="s">
        <v>271</v>
      </c>
      <c r="L1558" s="1" t="s">
        <v>572</v>
      </c>
      <c r="M1558" s="1" t="n">
        <v>2011</v>
      </c>
      <c r="N1558" s="1" t="n">
        <v>51.1548515031538</v>
      </c>
      <c r="O1558" s="1" t="n">
        <v>-112.532837571667</v>
      </c>
      <c r="Q1558" s="1" t="s">
        <v>1669</v>
      </c>
      <c r="R1558" s="1" t="s">
        <v>24</v>
      </c>
    </row>
    <row r="1559" customFormat="false" ht="15" hidden="false" customHeight="false" outlineLevel="0" collapsed="false">
      <c r="A1559" s="1" t="s">
        <v>18</v>
      </c>
      <c r="B1559" s="1" t="s">
        <v>18</v>
      </c>
      <c r="C1559" s="1" t="s">
        <v>1667</v>
      </c>
      <c r="D1559" s="1" t="n">
        <v>88</v>
      </c>
      <c r="E1559" s="1" t="s">
        <v>1723</v>
      </c>
      <c r="F1559" s="1" t="n">
        <v>55</v>
      </c>
      <c r="G1559" s="1" t="str">
        <f aca="false">F1559&amp;"/"&amp;55</f>
        <v>55/55</v>
      </c>
      <c r="H1559" s="1" t="n">
        <v>1600</v>
      </c>
      <c r="I1559" s="1" t="n">
        <v>82.5</v>
      </c>
      <c r="J1559" s="1" t="n">
        <v>80</v>
      </c>
      <c r="K1559" s="1" t="s">
        <v>271</v>
      </c>
      <c r="L1559" s="1" t="s">
        <v>572</v>
      </c>
      <c r="M1559" s="1" t="n">
        <v>2011</v>
      </c>
      <c r="N1559" s="1" t="n">
        <v>51.1589386048478</v>
      </c>
      <c r="O1559" s="1" t="n">
        <v>-112.526413302874</v>
      </c>
      <c r="Q1559" s="1" t="s">
        <v>1669</v>
      </c>
      <c r="R1559" s="1" t="s">
        <v>24</v>
      </c>
    </row>
    <row r="1560" customFormat="false" ht="15" hidden="false" customHeight="false" outlineLevel="0" collapsed="false">
      <c r="A1560" s="1" t="s">
        <v>1724</v>
      </c>
      <c r="B1560" s="1" t="s">
        <v>1725</v>
      </c>
      <c r="C1560" s="1" t="s">
        <v>1726</v>
      </c>
      <c r="D1560" s="1" t="n">
        <v>102</v>
      </c>
      <c r="E1560" s="1" t="s">
        <v>1727</v>
      </c>
      <c r="F1560" s="1" t="n">
        <v>1</v>
      </c>
      <c r="G1560" s="1" t="str">
        <f aca="false">F1560&amp;"/"&amp;34</f>
        <v>1/34</v>
      </c>
      <c r="H1560" s="1" t="n">
        <v>3000</v>
      </c>
      <c r="I1560" s="1" t="n">
        <v>82</v>
      </c>
      <c r="J1560" s="1" t="n">
        <v>78</v>
      </c>
      <c r="K1560" s="1" t="s">
        <v>357</v>
      </c>
      <c r="L1560" s="1" t="s">
        <v>1728</v>
      </c>
      <c r="M1560" s="1" t="n">
        <v>2009</v>
      </c>
      <c r="N1560" s="1" t="n">
        <v>55.6744028025227</v>
      </c>
      <c r="O1560" s="1" t="n">
        <v>-120.39965583782</v>
      </c>
      <c r="P1560" s="1" t="s">
        <v>1729</v>
      </c>
      <c r="Q1560" s="1" t="s">
        <v>1730</v>
      </c>
      <c r="R1560" s="1" t="s">
        <v>24</v>
      </c>
    </row>
    <row r="1561" customFormat="false" ht="15" hidden="false" customHeight="false" outlineLevel="0" collapsed="false">
      <c r="A1561" s="1" t="s">
        <v>1724</v>
      </c>
      <c r="B1561" s="1" t="s">
        <v>1725</v>
      </c>
      <c r="C1561" s="1" t="s">
        <v>1726</v>
      </c>
      <c r="D1561" s="1" t="n">
        <v>102</v>
      </c>
      <c r="E1561" s="1" t="s">
        <v>1731</v>
      </c>
      <c r="F1561" s="1" t="n">
        <v>2</v>
      </c>
      <c r="G1561" s="1" t="str">
        <f aca="false">F1561&amp;"/"&amp;34</f>
        <v>2/34</v>
      </c>
      <c r="H1561" s="1" t="n">
        <v>3000</v>
      </c>
      <c r="I1561" s="1" t="n">
        <v>82</v>
      </c>
      <c r="J1561" s="1" t="n">
        <v>78</v>
      </c>
      <c r="K1561" s="1" t="s">
        <v>357</v>
      </c>
      <c r="L1561" s="1" t="s">
        <v>1728</v>
      </c>
      <c r="M1561" s="1" t="n">
        <v>2009</v>
      </c>
      <c r="N1561" s="1" t="n">
        <v>55.6761516551856</v>
      </c>
      <c r="O1561" s="1" t="n">
        <v>-120.400475639375</v>
      </c>
      <c r="P1561" s="1" t="s">
        <v>1729</v>
      </c>
      <c r="Q1561" s="1" t="s">
        <v>1730</v>
      </c>
      <c r="R1561" s="1" t="s">
        <v>24</v>
      </c>
    </row>
    <row r="1562" customFormat="false" ht="15" hidden="false" customHeight="false" outlineLevel="0" collapsed="false">
      <c r="A1562" s="1" t="s">
        <v>1724</v>
      </c>
      <c r="B1562" s="1" t="s">
        <v>1725</v>
      </c>
      <c r="C1562" s="1" t="s">
        <v>1726</v>
      </c>
      <c r="D1562" s="1" t="n">
        <v>102</v>
      </c>
      <c r="E1562" s="1" t="s">
        <v>1732</v>
      </c>
      <c r="F1562" s="1" t="n">
        <v>3</v>
      </c>
      <c r="G1562" s="1" t="str">
        <f aca="false">F1562&amp;"/"&amp;34</f>
        <v>3/34</v>
      </c>
      <c r="H1562" s="1" t="n">
        <v>3000</v>
      </c>
      <c r="I1562" s="1" t="n">
        <v>82</v>
      </c>
      <c r="J1562" s="1" t="n">
        <v>78</v>
      </c>
      <c r="K1562" s="1" t="s">
        <v>357</v>
      </c>
      <c r="L1562" s="1" t="s">
        <v>1728</v>
      </c>
      <c r="M1562" s="1" t="n">
        <v>2009</v>
      </c>
      <c r="N1562" s="1" t="n">
        <v>55.6784651094932</v>
      </c>
      <c r="O1562" s="1" t="n">
        <v>-120.401639793604</v>
      </c>
      <c r="P1562" s="1" t="s">
        <v>1729</v>
      </c>
      <c r="Q1562" s="1" t="s">
        <v>1730</v>
      </c>
      <c r="R1562" s="1" t="s">
        <v>24</v>
      </c>
    </row>
    <row r="1563" customFormat="false" ht="15" hidden="false" customHeight="false" outlineLevel="0" collapsed="false">
      <c r="A1563" s="1" t="s">
        <v>1724</v>
      </c>
      <c r="B1563" s="1" t="s">
        <v>1725</v>
      </c>
      <c r="C1563" s="1" t="s">
        <v>1726</v>
      </c>
      <c r="D1563" s="1" t="n">
        <v>102</v>
      </c>
      <c r="E1563" s="1" t="s">
        <v>1733</v>
      </c>
      <c r="F1563" s="1" t="n">
        <v>4</v>
      </c>
      <c r="G1563" s="1" t="str">
        <f aca="false">F1563&amp;"/"&amp;34</f>
        <v>4/34</v>
      </c>
      <c r="H1563" s="1" t="n">
        <v>3000</v>
      </c>
      <c r="I1563" s="1" t="n">
        <v>82</v>
      </c>
      <c r="J1563" s="1" t="n">
        <v>78</v>
      </c>
      <c r="K1563" s="1" t="s">
        <v>357</v>
      </c>
      <c r="L1563" s="1" t="s">
        <v>1728</v>
      </c>
      <c r="M1563" s="1" t="n">
        <v>2009</v>
      </c>
      <c r="N1563" s="1" t="n">
        <v>55.6805257977718</v>
      </c>
      <c r="O1563" s="1" t="n">
        <v>-120.403098415851</v>
      </c>
      <c r="P1563" s="1" t="s">
        <v>1729</v>
      </c>
      <c r="Q1563" s="1" t="s">
        <v>1730</v>
      </c>
      <c r="R1563" s="1" t="s">
        <v>24</v>
      </c>
    </row>
    <row r="1564" customFormat="false" ht="15" hidden="false" customHeight="false" outlineLevel="0" collapsed="false">
      <c r="A1564" s="1" t="s">
        <v>1724</v>
      </c>
      <c r="B1564" s="1" t="s">
        <v>1725</v>
      </c>
      <c r="C1564" s="1" t="s">
        <v>1726</v>
      </c>
      <c r="D1564" s="1" t="n">
        <v>102</v>
      </c>
      <c r="E1564" s="1" t="s">
        <v>1734</v>
      </c>
      <c r="F1564" s="1" t="n">
        <v>5</v>
      </c>
      <c r="G1564" s="1" t="str">
        <f aca="false">F1564&amp;"/"&amp;34</f>
        <v>5/34</v>
      </c>
      <c r="H1564" s="1" t="n">
        <v>3000</v>
      </c>
      <c r="I1564" s="1" t="n">
        <v>82</v>
      </c>
      <c r="J1564" s="1" t="n">
        <v>78</v>
      </c>
      <c r="K1564" s="1" t="s">
        <v>357</v>
      </c>
      <c r="L1564" s="1" t="s">
        <v>1728</v>
      </c>
      <c r="M1564" s="1" t="n">
        <v>2009</v>
      </c>
      <c r="N1564" s="1" t="n">
        <v>55.6823787845195</v>
      </c>
      <c r="O1564" s="1" t="n">
        <v>-120.404906053651</v>
      </c>
      <c r="P1564" s="1" t="s">
        <v>1729</v>
      </c>
      <c r="Q1564" s="1" t="s">
        <v>1730</v>
      </c>
      <c r="R1564" s="1" t="s">
        <v>24</v>
      </c>
    </row>
    <row r="1565" customFormat="false" ht="15" hidden="false" customHeight="false" outlineLevel="0" collapsed="false">
      <c r="A1565" s="1" t="s">
        <v>1724</v>
      </c>
      <c r="B1565" s="1" t="s">
        <v>1725</v>
      </c>
      <c r="C1565" s="1" t="s">
        <v>1726</v>
      </c>
      <c r="D1565" s="1" t="n">
        <v>102</v>
      </c>
      <c r="E1565" s="1" t="s">
        <v>1735</v>
      </c>
      <c r="F1565" s="1" t="n">
        <v>6</v>
      </c>
      <c r="G1565" s="1" t="str">
        <f aca="false">F1565&amp;"/"&amp;34</f>
        <v>6/34</v>
      </c>
      <c r="H1565" s="1" t="n">
        <v>3000</v>
      </c>
      <c r="I1565" s="1" t="n">
        <v>82</v>
      </c>
      <c r="J1565" s="1" t="n">
        <v>78</v>
      </c>
      <c r="K1565" s="1" t="s">
        <v>357</v>
      </c>
      <c r="L1565" s="1" t="s">
        <v>1728</v>
      </c>
      <c r="M1565" s="1" t="n">
        <v>2009</v>
      </c>
      <c r="N1565" s="1" t="n">
        <v>55.6843792468906</v>
      </c>
      <c r="O1565" s="1" t="n">
        <v>-120.406680860309</v>
      </c>
      <c r="P1565" s="1" t="s">
        <v>1729</v>
      </c>
      <c r="Q1565" s="1" t="s">
        <v>1730</v>
      </c>
      <c r="R1565" s="1" t="s">
        <v>24</v>
      </c>
    </row>
    <row r="1566" customFormat="false" ht="15" hidden="false" customHeight="false" outlineLevel="0" collapsed="false">
      <c r="A1566" s="1" t="s">
        <v>1724</v>
      </c>
      <c r="B1566" s="1" t="s">
        <v>1725</v>
      </c>
      <c r="C1566" s="1" t="s">
        <v>1726</v>
      </c>
      <c r="D1566" s="1" t="n">
        <v>102</v>
      </c>
      <c r="E1566" s="1" t="s">
        <v>1736</v>
      </c>
      <c r="F1566" s="1" t="n">
        <v>7</v>
      </c>
      <c r="G1566" s="1" t="str">
        <f aca="false">F1566&amp;"/"&amp;34</f>
        <v>7/34</v>
      </c>
      <c r="H1566" s="1" t="n">
        <v>3000</v>
      </c>
      <c r="I1566" s="1" t="n">
        <v>82</v>
      </c>
      <c r="J1566" s="1" t="n">
        <v>78</v>
      </c>
      <c r="K1566" s="1" t="s">
        <v>357</v>
      </c>
      <c r="L1566" s="1" t="s">
        <v>1728</v>
      </c>
      <c r="M1566" s="1" t="n">
        <v>2009</v>
      </c>
      <c r="N1566" s="1" t="n">
        <v>55.6855168390602</v>
      </c>
      <c r="O1566" s="1" t="n">
        <v>-120.408256353126</v>
      </c>
      <c r="P1566" s="1" t="s">
        <v>1729</v>
      </c>
      <c r="Q1566" s="1" t="s">
        <v>1730</v>
      </c>
      <c r="R1566" s="1" t="s">
        <v>24</v>
      </c>
    </row>
    <row r="1567" customFormat="false" ht="15" hidden="false" customHeight="false" outlineLevel="0" collapsed="false">
      <c r="A1567" s="1" t="s">
        <v>1724</v>
      </c>
      <c r="B1567" s="1" t="s">
        <v>1725</v>
      </c>
      <c r="C1567" s="1" t="s">
        <v>1726</v>
      </c>
      <c r="D1567" s="1" t="n">
        <v>102</v>
      </c>
      <c r="E1567" s="1" t="s">
        <v>1737</v>
      </c>
      <c r="F1567" s="1" t="n">
        <v>8</v>
      </c>
      <c r="G1567" s="1" t="str">
        <f aca="false">F1567&amp;"/"&amp;34</f>
        <v>8/34</v>
      </c>
      <c r="H1567" s="1" t="n">
        <v>3000</v>
      </c>
      <c r="I1567" s="1" t="n">
        <v>82</v>
      </c>
      <c r="J1567" s="1" t="n">
        <v>78</v>
      </c>
      <c r="K1567" s="1" t="s">
        <v>357</v>
      </c>
      <c r="L1567" s="1" t="s">
        <v>1728</v>
      </c>
      <c r="M1567" s="1" t="n">
        <v>2009</v>
      </c>
      <c r="N1567" s="1" t="n">
        <v>55.6865394824026</v>
      </c>
      <c r="O1567" s="1" t="n">
        <v>-120.409898961854</v>
      </c>
      <c r="P1567" s="1" t="s">
        <v>1729</v>
      </c>
      <c r="Q1567" s="1" t="s">
        <v>1730</v>
      </c>
      <c r="R1567" s="1" t="s">
        <v>24</v>
      </c>
    </row>
    <row r="1568" customFormat="false" ht="15" hidden="false" customHeight="false" outlineLevel="0" collapsed="false">
      <c r="A1568" s="1" t="s">
        <v>1724</v>
      </c>
      <c r="B1568" s="1" t="s">
        <v>1725</v>
      </c>
      <c r="C1568" s="1" t="s">
        <v>1726</v>
      </c>
      <c r="D1568" s="1" t="n">
        <v>102</v>
      </c>
      <c r="E1568" s="1" t="s">
        <v>1738</v>
      </c>
      <c r="F1568" s="1" t="n">
        <v>9</v>
      </c>
      <c r="G1568" s="1" t="str">
        <f aca="false">F1568&amp;"/"&amp;34</f>
        <v>9/34</v>
      </c>
      <c r="H1568" s="1" t="n">
        <v>3000</v>
      </c>
      <c r="I1568" s="1" t="n">
        <v>82</v>
      </c>
      <c r="J1568" s="1" t="n">
        <v>78</v>
      </c>
      <c r="K1568" s="1" t="s">
        <v>357</v>
      </c>
      <c r="L1568" s="1" t="s">
        <v>1728</v>
      </c>
      <c r="M1568" s="1" t="n">
        <v>2009</v>
      </c>
      <c r="N1568" s="1" t="n">
        <v>55.6878977341172</v>
      </c>
      <c r="O1568" s="1" t="n">
        <v>-120.412066538948</v>
      </c>
      <c r="P1568" s="1" t="s">
        <v>1729</v>
      </c>
      <c r="Q1568" s="1" t="s">
        <v>1730</v>
      </c>
      <c r="R1568" s="1" t="s">
        <v>24</v>
      </c>
    </row>
    <row r="1569" customFormat="false" ht="15" hidden="false" customHeight="false" outlineLevel="0" collapsed="false">
      <c r="A1569" s="1" t="s">
        <v>1724</v>
      </c>
      <c r="B1569" s="1" t="s">
        <v>1725</v>
      </c>
      <c r="C1569" s="1" t="s">
        <v>1726</v>
      </c>
      <c r="D1569" s="1" t="n">
        <v>102</v>
      </c>
      <c r="E1569" s="1" t="s">
        <v>1739</v>
      </c>
      <c r="F1569" s="1" t="n">
        <v>10</v>
      </c>
      <c r="G1569" s="1" t="str">
        <f aca="false">F1569&amp;"/"&amp;34</f>
        <v>10/34</v>
      </c>
      <c r="H1569" s="1" t="n">
        <v>3000</v>
      </c>
      <c r="I1569" s="1" t="n">
        <v>82</v>
      </c>
      <c r="J1569" s="1" t="n">
        <v>78</v>
      </c>
      <c r="K1569" s="1" t="s">
        <v>357</v>
      </c>
      <c r="L1569" s="1" t="s">
        <v>1728</v>
      </c>
      <c r="M1569" s="1" t="n">
        <v>2009</v>
      </c>
      <c r="N1569" s="1" t="n">
        <v>55.6886807552</v>
      </c>
      <c r="O1569" s="1" t="n">
        <v>-120.415852539894</v>
      </c>
      <c r="P1569" s="1" t="s">
        <v>1729</v>
      </c>
      <c r="Q1569" s="1" t="s">
        <v>1730</v>
      </c>
      <c r="R1569" s="1" t="s">
        <v>24</v>
      </c>
    </row>
    <row r="1570" customFormat="false" ht="15" hidden="false" customHeight="false" outlineLevel="0" collapsed="false">
      <c r="A1570" s="1" t="s">
        <v>1724</v>
      </c>
      <c r="B1570" s="1" t="s">
        <v>1725</v>
      </c>
      <c r="C1570" s="1" t="s">
        <v>1726</v>
      </c>
      <c r="D1570" s="1" t="n">
        <v>102</v>
      </c>
      <c r="E1570" s="1" t="s">
        <v>1740</v>
      </c>
      <c r="F1570" s="1" t="n">
        <v>11</v>
      </c>
      <c r="G1570" s="1" t="str">
        <f aca="false">F1570&amp;"/"&amp;34</f>
        <v>11/34</v>
      </c>
      <c r="H1570" s="1" t="n">
        <v>3000</v>
      </c>
      <c r="I1570" s="1" t="n">
        <v>82</v>
      </c>
      <c r="J1570" s="1" t="n">
        <v>78</v>
      </c>
      <c r="K1570" s="1" t="s">
        <v>357</v>
      </c>
      <c r="L1570" s="1" t="s">
        <v>1728</v>
      </c>
      <c r="M1570" s="1" t="n">
        <v>2009</v>
      </c>
      <c r="N1570" s="1" t="n">
        <v>55.6895146945245</v>
      </c>
      <c r="O1570" s="1" t="n">
        <v>-120.418134532362</v>
      </c>
      <c r="P1570" s="1" t="s">
        <v>1729</v>
      </c>
      <c r="Q1570" s="1" t="s">
        <v>1730</v>
      </c>
      <c r="R1570" s="1" t="s">
        <v>24</v>
      </c>
    </row>
    <row r="1571" customFormat="false" ht="15" hidden="false" customHeight="false" outlineLevel="0" collapsed="false">
      <c r="A1571" s="1" t="s">
        <v>1724</v>
      </c>
      <c r="B1571" s="1" t="s">
        <v>1725</v>
      </c>
      <c r="C1571" s="1" t="s">
        <v>1726</v>
      </c>
      <c r="D1571" s="1" t="n">
        <v>102</v>
      </c>
      <c r="E1571" s="1" t="s">
        <v>1741</v>
      </c>
      <c r="F1571" s="1" t="n">
        <v>12</v>
      </c>
      <c r="G1571" s="1" t="str">
        <f aca="false">F1571&amp;"/"&amp;34</f>
        <v>12/34</v>
      </c>
      <c r="H1571" s="1" t="n">
        <v>3000</v>
      </c>
      <c r="I1571" s="1" t="n">
        <v>82</v>
      </c>
      <c r="J1571" s="1" t="n">
        <v>78</v>
      </c>
      <c r="K1571" s="1" t="s">
        <v>357</v>
      </c>
      <c r="L1571" s="1" t="s">
        <v>1728</v>
      </c>
      <c r="M1571" s="1" t="n">
        <v>2009</v>
      </c>
      <c r="N1571" s="1" t="n">
        <v>55.69066378081</v>
      </c>
      <c r="O1571" s="1" t="n">
        <v>-120.421444986633</v>
      </c>
      <c r="P1571" s="1" t="s">
        <v>1729</v>
      </c>
      <c r="Q1571" s="1" t="s">
        <v>1730</v>
      </c>
      <c r="R1571" s="1" t="s">
        <v>24</v>
      </c>
    </row>
    <row r="1572" customFormat="false" ht="15" hidden="false" customHeight="false" outlineLevel="0" collapsed="false">
      <c r="A1572" s="1" t="s">
        <v>1724</v>
      </c>
      <c r="B1572" s="1" t="s">
        <v>1725</v>
      </c>
      <c r="C1572" s="1" t="s">
        <v>1726</v>
      </c>
      <c r="D1572" s="1" t="n">
        <v>102</v>
      </c>
      <c r="E1572" s="1" t="s">
        <v>1742</v>
      </c>
      <c r="F1572" s="1" t="n">
        <v>13</v>
      </c>
      <c r="G1572" s="1" t="str">
        <f aca="false">F1572&amp;"/"&amp;34</f>
        <v>13/34</v>
      </c>
      <c r="H1572" s="1" t="n">
        <v>3000</v>
      </c>
      <c r="I1572" s="1" t="n">
        <v>82</v>
      </c>
      <c r="J1572" s="1" t="n">
        <v>78</v>
      </c>
      <c r="K1572" s="1" t="s">
        <v>357</v>
      </c>
      <c r="L1572" s="1" t="s">
        <v>1728</v>
      </c>
      <c r="M1572" s="1" t="n">
        <v>2009</v>
      </c>
      <c r="N1572" s="1" t="n">
        <v>55.692702853952</v>
      </c>
      <c r="O1572" s="1" t="n">
        <v>-120.421625725331</v>
      </c>
      <c r="P1572" s="1" t="s">
        <v>1729</v>
      </c>
      <c r="Q1572" s="1" t="s">
        <v>1730</v>
      </c>
      <c r="R1572" s="1" t="s">
        <v>24</v>
      </c>
    </row>
    <row r="1573" customFormat="false" ht="15" hidden="false" customHeight="false" outlineLevel="0" collapsed="false">
      <c r="A1573" s="1" t="s">
        <v>1724</v>
      </c>
      <c r="B1573" s="1" t="s">
        <v>1725</v>
      </c>
      <c r="C1573" s="1" t="s">
        <v>1726</v>
      </c>
      <c r="D1573" s="1" t="n">
        <v>102</v>
      </c>
      <c r="E1573" s="1" t="s">
        <v>1743</v>
      </c>
      <c r="F1573" s="1" t="n">
        <v>14</v>
      </c>
      <c r="G1573" s="1" t="str">
        <f aca="false">F1573&amp;"/"&amp;34</f>
        <v>14/34</v>
      </c>
      <c r="H1573" s="1" t="n">
        <v>3000</v>
      </c>
      <c r="I1573" s="1" t="n">
        <v>82</v>
      </c>
      <c r="J1573" s="1" t="n">
        <v>78</v>
      </c>
      <c r="K1573" s="1" t="s">
        <v>357</v>
      </c>
      <c r="L1573" s="1" t="s">
        <v>1728</v>
      </c>
      <c r="M1573" s="1" t="n">
        <v>2009</v>
      </c>
      <c r="N1573" s="1" t="n">
        <v>55.694021694617</v>
      </c>
      <c r="O1573" s="1" t="n">
        <v>-120.422487507599</v>
      </c>
      <c r="P1573" s="1" t="s">
        <v>1729</v>
      </c>
      <c r="Q1573" s="1" t="s">
        <v>1730</v>
      </c>
      <c r="R1573" s="1" t="s">
        <v>24</v>
      </c>
    </row>
    <row r="1574" customFormat="false" ht="15" hidden="false" customHeight="false" outlineLevel="0" collapsed="false">
      <c r="A1574" s="1" t="s">
        <v>1724</v>
      </c>
      <c r="B1574" s="1" t="s">
        <v>1725</v>
      </c>
      <c r="C1574" s="1" t="s">
        <v>1726</v>
      </c>
      <c r="D1574" s="1" t="n">
        <v>102</v>
      </c>
      <c r="E1574" s="1" t="s">
        <v>1744</v>
      </c>
      <c r="F1574" s="1" t="n">
        <v>15</v>
      </c>
      <c r="G1574" s="1" t="str">
        <f aca="false">F1574&amp;"/"&amp;34</f>
        <v>15/34</v>
      </c>
      <c r="H1574" s="1" t="n">
        <v>3000</v>
      </c>
      <c r="I1574" s="1" t="n">
        <v>82</v>
      </c>
      <c r="J1574" s="1" t="n">
        <v>78</v>
      </c>
      <c r="K1574" s="1" t="s">
        <v>357</v>
      </c>
      <c r="L1574" s="1" t="s">
        <v>1728</v>
      </c>
      <c r="M1574" s="1" t="n">
        <v>2009</v>
      </c>
      <c r="N1574" s="1" t="n">
        <v>55.6956449990337</v>
      </c>
      <c r="O1574" s="1" t="n">
        <v>-120.423387121612</v>
      </c>
      <c r="P1574" s="1" t="s">
        <v>1729</v>
      </c>
      <c r="Q1574" s="1" t="s">
        <v>1730</v>
      </c>
      <c r="R1574" s="1" t="s">
        <v>24</v>
      </c>
    </row>
    <row r="1575" customFormat="false" ht="15" hidden="false" customHeight="false" outlineLevel="0" collapsed="false">
      <c r="A1575" s="1" t="s">
        <v>1724</v>
      </c>
      <c r="B1575" s="1" t="s">
        <v>1725</v>
      </c>
      <c r="C1575" s="1" t="s">
        <v>1726</v>
      </c>
      <c r="D1575" s="1" t="n">
        <v>102</v>
      </c>
      <c r="E1575" s="1" t="s">
        <v>1745</v>
      </c>
      <c r="F1575" s="1" t="n">
        <v>16</v>
      </c>
      <c r="G1575" s="1" t="str">
        <f aca="false">F1575&amp;"/"&amp;34</f>
        <v>16/34</v>
      </c>
      <c r="H1575" s="1" t="n">
        <v>3000</v>
      </c>
      <c r="I1575" s="1" t="n">
        <v>82</v>
      </c>
      <c r="J1575" s="1" t="n">
        <v>78</v>
      </c>
      <c r="K1575" s="1" t="s">
        <v>357</v>
      </c>
      <c r="L1575" s="1" t="s">
        <v>1728</v>
      </c>
      <c r="M1575" s="1" t="n">
        <v>2009</v>
      </c>
      <c r="N1575" s="1" t="n">
        <v>55.6974996</v>
      </c>
      <c r="O1575" s="1" t="n">
        <v>-120.4249066</v>
      </c>
      <c r="P1575" s="1" t="s">
        <v>1729</v>
      </c>
      <c r="Q1575" s="1" t="s">
        <v>1730</v>
      </c>
      <c r="R1575" s="1" t="s">
        <v>24</v>
      </c>
    </row>
    <row r="1576" customFormat="false" ht="15" hidden="false" customHeight="false" outlineLevel="0" collapsed="false">
      <c r="A1576" s="1" t="s">
        <v>1724</v>
      </c>
      <c r="B1576" s="1" t="s">
        <v>1725</v>
      </c>
      <c r="C1576" s="1" t="s">
        <v>1726</v>
      </c>
      <c r="D1576" s="1" t="n">
        <v>102</v>
      </c>
      <c r="E1576" s="1" t="s">
        <v>1746</v>
      </c>
      <c r="F1576" s="1" t="n">
        <v>17</v>
      </c>
      <c r="G1576" s="1" t="str">
        <f aca="false">F1576&amp;"/"&amp;34</f>
        <v>17/34</v>
      </c>
      <c r="H1576" s="1" t="n">
        <v>3000</v>
      </c>
      <c r="I1576" s="1" t="n">
        <v>82</v>
      </c>
      <c r="J1576" s="1" t="n">
        <v>78</v>
      </c>
      <c r="K1576" s="1" t="s">
        <v>357</v>
      </c>
      <c r="L1576" s="1" t="s">
        <v>1728</v>
      </c>
      <c r="M1576" s="1" t="n">
        <v>2009</v>
      </c>
      <c r="N1576" s="1" t="n">
        <v>55.6983707</v>
      </c>
      <c r="O1576" s="1" t="n">
        <v>-120.4279559</v>
      </c>
      <c r="P1576" s="1" t="s">
        <v>1729</v>
      </c>
      <c r="Q1576" s="1" t="s">
        <v>1730</v>
      </c>
      <c r="R1576" s="1" t="s">
        <v>24</v>
      </c>
    </row>
    <row r="1577" customFormat="false" ht="15" hidden="false" customHeight="false" outlineLevel="0" collapsed="false">
      <c r="A1577" s="1" t="s">
        <v>1724</v>
      </c>
      <c r="B1577" s="1" t="s">
        <v>1725</v>
      </c>
      <c r="C1577" s="1" t="s">
        <v>1726</v>
      </c>
      <c r="D1577" s="1" t="n">
        <v>102</v>
      </c>
      <c r="E1577" s="1" t="s">
        <v>1747</v>
      </c>
      <c r="F1577" s="1" t="n">
        <v>18</v>
      </c>
      <c r="G1577" s="1" t="str">
        <f aca="false">F1577&amp;"/"&amp;34</f>
        <v>18/34</v>
      </c>
      <c r="H1577" s="1" t="n">
        <v>3000</v>
      </c>
      <c r="I1577" s="1" t="n">
        <v>82</v>
      </c>
      <c r="J1577" s="1" t="n">
        <v>78</v>
      </c>
      <c r="K1577" s="1" t="s">
        <v>357</v>
      </c>
      <c r="L1577" s="1" t="s">
        <v>1728</v>
      </c>
      <c r="M1577" s="1" t="n">
        <v>2009</v>
      </c>
      <c r="N1577" s="1" t="n">
        <v>55.7002397</v>
      </c>
      <c r="O1577" s="1" t="n">
        <v>-120.4301608</v>
      </c>
      <c r="P1577" s="1" t="s">
        <v>1729</v>
      </c>
      <c r="Q1577" s="1" t="s">
        <v>1730</v>
      </c>
      <c r="R1577" s="1" t="s">
        <v>24</v>
      </c>
    </row>
    <row r="1578" customFormat="false" ht="15" hidden="false" customHeight="false" outlineLevel="0" collapsed="false">
      <c r="A1578" s="1" t="s">
        <v>1724</v>
      </c>
      <c r="B1578" s="1" t="s">
        <v>1725</v>
      </c>
      <c r="C1578" s="1" t="s">
        <v>1726</v>
      </c>
      <c r="D1578" s="1" t="n">
        <v>102</v>
      </c>
      <c r="E1578" s="1" t="s">
        <v>1748</v>
      </c>
      <c r="F1578" s="1" t="n">
        <v>19</v>
      </c>
      <c r="G1578" s="1" t="str">
        <f aca="false">F1578&amp;"/"&amp;34</f>
        <v>19/34</v>
      </c>
      <c r="H1578" s="1" t="n">
        <v>3000</v>
      </c>
      <c r="I1578" s="1" t="n">
        <v>82</v>
      </c>
      <c r="J1578" s="1" t="n">
        <v>78</v>
      </c>
      <c r="K1578" s="1" t="s">
        <v>357</v>
      </c>
      <c r="L1578" s="1" t="s">
        <v>1728</v>
      </c>
      <c r="M1578" s="1" t="n">
        <v>2009</v>
      </c>
      <c r="N1578" s="1" t="n">
        <v>55.7016526</v>
      </c>
      <c r="O1578" s="1" t="n">
        <v>-120.4300769</v>
      </c>
      <c r="P1578" s="1" t="s">
        <v>1729</v>
      </c>
      <c r="Q1578" s="1" t="s">
        <v>1730</v>
      </c>
      <c r="R1578" s="1" t="s">
        <v>24</v>
      </c>
    </row>
    <row r="1579" customFormat="false" ht="15" hidden="false" customHeight="false" outlineLevel="0" collapsed="false">
      <c r="A1579" s="1" t="s">
        <v>1724</v>
      </c>
      <c r="B1579" s="1" t="s">
        <v>1725</v>
      </c>
      <c r="C1579" s="1" t="s">
        <v>1726</v>
      </c>
      <c r="D1579" s="1" t="n">
        <v>102</v>
      </c>
      <c r="E1579" s="1" t="s">
        <v>1749</v>
      </c>
      <c r="F1579" s="1" t="n">
        <v>20</v>
      </c>
      <c r="G1579" s="1" t="str">
        <f aca="false">F1579&amp;"/"&amp;34</f>
        <v>20/34</v>
      </c>
      <c r="H1579" s="1" t="n">
        <v>3000</v>
      </c>
      <c r="I1579" s="1" t="n">
        <v>82</v>
      </c>
      <c r="J1579" s="1" t="n">
        <v>78</v>
      </c>
      <c r="K1579" s="1" t="s">
        <v>357</v>
      </c>
      <c r="L1579" s="1" t="s">
        <v>1728</v>
      </c>
      <c r="M1579" s="1" t="n">
        <v>2009</v>
      </c>
      <c r="N1579" s="1" t="n">
        <v>55.7032926</v>
      </c>
      <c r="O1579" s="1" t="n">
        <v>-120.4293897</v>
      </c>
      <c r="P1579" s="1" t="s">
        <v>1729</v>
      </c>
      <c r="Q1579" s="1" t="s">
        <v>1730</v>
      </c>
      <c r="R1579" s="1" t="s">
        <v>24</v>
      </c>
    </row>
    <row r="1580" customFormat="false" ht="15" hidden="false" customHeight="false" outlineLevel="0" collapsed="false">
      <c r="A1580" s="1" t="s">
        <v>1724</v>
      </c>
      <c r="B1580" s="1" t="s">
        <v>1725</v>
      </c>
      <c r="C1580" s="1" t="s">
        <v>1726</v>
      </c>
      <c r="D1580" s="1" t="n">
        <v>102</v>
      </c>
      <c r="E1580" s="1" t="s">
        <v>1750</v>
      </c>
      <c r="F1580" s="1" t="n">
        <v>21</v>
      </c>
      <c r="G1580" s="1" t="str">
        <f aca="false">F1580&amp;"/"&amp;34</f>
        <v>21/34</v>
      </c>
      <c r="H1580" s="1" t="n">
        <v>3000</v>
      </c>
      <c r="I1580" s="1" t="n">
        <v>82</v>
      </c>
      <c r="J1580" s="1" t="n">
        <v>78</v>
      </c>
      <c r="K1580" s="1" t="s">
        <v>357</v>
      </c>
      <c r="L1580" s="1" t="s">
        <v>1728</v>
      </c>
      <c r="M1580" s="1" t="n">
        <v>2009</v>
      </c>
      <c r="N1580" s="1" t="n">
        <v>55.7044102</v>
      </c>
      <c r="O1580" s="1" t="n">
        <v>-120.4286054</v>
      </c>
      <c r="P1580" s="1" t="s">
        <v>1729</v>
      </c>
      <c r="Q1580" s="1" t="s">
        <v>1730</v>
      </c>
      <c r="R1580" s="1" t="s">
        <v>24</v>
      </c>
    </row>
    <row r="1581" customFormat="false" ht="15" hidden="false" customHeight="false" outlineLevel="0" collapsed="false">
      <c r="A1581" s="1" t="s">
        <v>1724</v>
      </c>
      <c r="B1581" s="1" t="s">
        <v>1725</v>
      </c>
      <c r="C1581" s="1" t="s">
        <v>1726</v>
      </c>
      <c r="D1581" s="1" t="n">
        <v>102</v>
      </c>
      <c r="E1581" s="1" t="s">
        <v>1751</v>
      </c>
      <c r="F1581" s="1" t="n">
        <v>22</v>
      </c>
      <c r="G1581" s="1" t="str">
        <f aca="false">F1581&amp;"/"&amp;34</f>
        <v>22/34</v>
      </c>
      <c r="H1581" s="1" t="n">
        <v>3000</v>
      </c>
      <c r="I1581" s="1" t="n">
        <v>82</v>
      </c>
      <c r="J1581" s="1" t="n">
        <v>78</v>
      </c>
      <c r="K1581" s="1" t="s">
        <v>357</v>
      </c>
      <c r="L1581" s="1" t="s">
        <v>1728</v>
      </c>
      <c r="M1581" s="1" t="n">
        <v>2009</v>
      </c>
      <c r="N1581" s="1" t="n">
        <v>55.7058917</v>
      </c>
      <c r="O1581" s="1" t="n">
        <v>-120.4287579</v>
      </c>
      <c r="P1581" s="1" t="s">
        <v>1729</v>
      </c>
      <c r="Q1581" s="1" t="s">
        <v>1730</v>
      </c>
      <c r="R1581" s="1" t="s">
        <v>24</v>
      </c>
    </row>
    <row r="1582" customFormat="false" ht="15" hidden="false" customHeight="false" outlineLevel="0" collapsed="false">
      <c r="A1582" s="1" t="s">
        <v>1724</v>
      </c>
      <c r="B1582" s="1" t="s">
        <v>1725</v>
      </c>
      <c r="C1582" s="1" t="s">
        <v>1726</v>
      </c>
      <c r="D1582" s="1" t="n">
        <v>102</v>
      </c>
      <c r="E1582" s="1" t="s">
        <v>1752</v>
      </c>
      <c r="F1582" s="1" t="n">
        <v>23</v>
      </c>
      <c r="G1582" s="1" t="str">
        <f aca="false">F1582&amp;"/"&amp;34</f>
        <v>23/34</v>
      </c>
      <c r="H1582" s="1" t="n">
        <v>3000</v>
      </c>
      <c r="I1582" s="1" t="n">
        <v>82</v>
      </c>
      <c r="J1582" s="1" t="n">
        <v>78</v>
      </c>
      <c r="K1582" s="1" t="s">
        <v>357</v>
      </c>
      <c r="L1582" s="1" t="s">
        <v>1728</v>
      </c>
      <c r="M1582" s="1" t="n">
        <v>2009</v>
      </c>
      <c r="N1582" s="1" t="n">
        <v>55.7074004</v>
      </c>
      <c r="O1582" s="1" t="n">
        <v>-120.4289668</v>
      </c>
      <c r="P1582" s="1" t="s">
        <v>1729</v>
      </c>
      <c r="Q1582" s="1" t="s">
        <v>1730</v>
      </c>
      <c r="R1582" s="1" t="s">
        <v>24</v>
      </c>
    </row>
    <row r="1583" customFormat="false" ht="15" hidden="false" customHeight="false" outlineLevel="0" collapsed="false">
      <c r="A1583" s="1" t="s">
        <v>1724</v>
      </c>
      <c r="B1583" s="1" t="s">
        <v>1725</v>
      </c>
      <c r="C1583" s="1" t="s">
        <v>1726</v>
      </c>
      <c r="D1583" s="1" t="n">
        <v>102</v>
      </c>
      <c r="E1583" s="1" t="s">
        <v>1753</v>
      </c>
      <c r="F1583" s="1" t="n">
        <v>24</v>
      </c>
      <c r="G1583" s="1" t="str">
        <f aca="false">F1583&amp;"/"&amp;34</f>
        <v>24/34</v>
      </c>
      <c r="H1583" s="1" t="n">
        <v>3000</v>
      </c>
      <c r="I1583" s="1" t="n">
        <v>82</v>
      </c>
      <c r="J1583" s="1" t="n">
        <v>78</v>
      </c>
      <c r="K1583" s="1" t="s">
        <v>357</v>
      </c>
      <c r="L1583" s="1" t="s">
        <v>1728</v>
      </c>
      <c r="M1583" s="1" t="n">
        <v>2009</v>
      </c>
      <c r="N1583" s="1" t="n">
        <v>55.7088564</v>
      </c>
      <c r="O1583" s="1" t="n">
        <v>-120.4298427</v>
      </c>
      <c r="P1583" s="1" t="s">
        <v>1729</v>
      </c>
      <c r="Q1583" s="1" t="s">
        <v>1730</v>
      </c>
      <c r="R1583" s="1" t="s">
        <v>24</v>
      </c>
    </row>
    <row r="1584" customFormat="false" ht="15" hidden="false" customHeight="false" outlineLevel="0" collapsed="false">
      <c r="A1584" s="1" t="s">
        <v>1724</v>
      </c>
      <c r="B1584" s="1" t="s">
        <v>1725</v>
      </c>
      <c r="C1584" s="1" t="s">
        <v>1726</v>
      </c>
      <c r="D1584" s="1" t="n">
        <v>102</v>
      </c>
      <c r="E1584" s="1" t="s">
        <v>1754</v>
      </c>
      <c r="F1584" s="1" t="n">
        <v>25</v>
      </c>
      <c r="G1584" s="1" t="str">
        <f aca="false">F1584&amp;"/"&amp;34</f>
        <v>25/34</v>
      </c>
      <c r="H1584" s="1" t="n">
        <v>3000</v>
      </c>
      <c r="I1584" s="1" t="n">
        <v>82</v>
      </c>
      <c r="J1584" s="1" t="n">
        <v>78</v>
      </c>
      <c r="K1584" s="1" t="s">
        <v>357</v>
      </c>
      <c r="L1584" s="1" t="s">
        <v>1728</v>
      </c>
      <c r="M1584" s="1" t="n">
        <v>2009</v>
      </c>
      <c r="N1584" s="1" t="n">
        <v>55.710282</v>
      </c>
      <c r="O1584" s="1" t="n">
        <v>-120.4306182</v>
      </c>
      <c r="P1584" s="1" t="s">
        <v>1729</v>
      </c>
      <c r="Q1584" s="1" t="s">
        <v>1730</v>
      </c>
      <c r="R1584" s="1" t="s">
        <v>24</v>
      </c>
    </row>
    <row r="1585" customFormat="false" ht="15" hidden="false" customHeight="false" outlineLevel="0" collapsed="false">
      <c r="A1585" s="1" t="s">
        <v>1724</v>
      </c>
      <c r="B1585" s="1" t="s">
        <v>1725</v>
      </c>
      <c r="C1585" s="1" t="s">
        <v>1726</v>
      </c>
      <c r="D1585" s="1" t="n">
        <v>102</v>
      </c>
      <c r="E1585" s="1" t="s">
        <v>1755</v>
      </c>
      <c r="F1585" s="1" t="n">
        <v>26</v>
      </c>
      <c r="G1585" s="1" t="str">
        <f aca="false">F1585&amp;"/"&amp;34</f>
        <v>26/34</v>
      </c>
      <c r="H1585" s="1" t="n">
        <v>3000</v>
      </c>
      <c r="I1585" s="1" t="n">
        <v>82</v>
      </c>
      <c r="J1585" s="1" t="n">
        <v>78</v>
      </c>
      <c r="K1585" s="1" t="s">
        <v>357</v>
      </c>
      <c r="L1585" s="1" t="s">
        <v>1728</v>
      </c>
      <c r="M1585" s="1" t="n">
        <v>2009</v>
      </c>
      <c r="N1585" s="1" t="n">
        <v>55.7146818636421</v>
      </c>
      <c r="O1585" s="1" t="n">
        <v>-120.43418303489</v>
      </c>
      <c r="P1585" s="1" t="s">
        <v>1729</v>
      </c>
      <c r="Q1585" s="1" t="s">
        <v>1730</v>
      </c>
      <c r="R1585" s="1" t="s">
        <v>24</v>
      </c>
    </row>
    <row r="1586" customFormat="false" ht="15" hidden="false" customHeight="false" outlineLevel="0" collapsed="false">
      <c r="A1586" s="1" t="s">
        <v>1724</v>
      </c>
      <c r="B1586" s="1" t="s">
        <v>1725</v>
      </c>
      <c r="C1586" s="1" t="s">
        <v>1726</v>
      </c>
      <c r="D1586" s="1" t="n">
        <v>102</v>
      </c>
      <c r="E1586" s="1" t="s">
        <v>1756</v>
      </c>
      <c r="F1586" s="1" t="n">
        <v>27</v>
      </c>
      <c r="G1586" s="1" t="str">
        <f aca="false">F1586&amp;"/"&amp;34</f>
        <v>27/34</v>
      </c>
      <c r="H1586" s="1" t="n">
        <v>3000</v>
      </c>
      <c r="I1586" s="1" t="n">
        <v>82</v>
      </c>
      <c r="J1586" s="1" t="n">
        <v>78</v>
      </c>
      <c r="K1586" s="1" t="s">
        <v>357</v>
      </c>
      <c r="L1586" s="1" t="s">
        <v>1728</v>
      </c>
      <c r="M1586" s="1" t="n">
        <v>2009</v>
      </c>
      <c r="N1586" s="1" t="n">
        <v>55.7158152178521</v>
      </c>
      <c r="O1586" s="1" t="n">
        <v>-120.435060177296</v>
      </c>
      <c r="P1586" s="1" t="s">
        <v>1729</v>
      </c>
      <c r="Q1586" s="1" t="s">
        <v>1730</v>
      </c>
      <c r="R1586" s="1" t="s">
        <v>24</v>
      </c>
    </row>
    <row r="1587" customFormat="false" ht="15" hidden="false" customHeight="false" outlineLevel="0" collapsed="false">
      <c r="A1587" s="1" t="s">
        <v>1724</v>
      </c>
      <c r="B1587" s="1" t="s">
        <v>1725</v>
      </c>
      <c r="C1587" s="1" t="s">
        <v>1726</v>
      </c>
      <c r="D1587" s="1" t="n">
        <v>102</v>
      </c>
      <c r="E1587" s="1" t="s">
        <v>1757</v>
      </c>
      <c r="F1587" s="1" t="n">
        <v>28</v>
      </c>
      <c r="G1587" s="1" t="str">
        <f aca="false">F1587&amp;"/"&amp;34</f>
        <v>28/34</v>
      </c>
      <c r="H1587" s="1" t="n">
        <v>3000</v>
      </c>
      <c r="I1587" s="1" t="n">
        <v>82</v>
      </c>
      <c r="J1587" s="1" t="n">
        <v>78</v>
      </c>
      <c r="K1587" s="1" t="s">
        <v>357</v>
      </c>
      <c r="L1587" s="1" t="s">
        <v>1728</v>
      </c>
      <c r="M1587" s="1" t="n">
        <v>2009</v>
      </c>
      <c r="N1587" s="1" t="n">
        <v>55.7169879172528</v>
      </c>
      <c r="O1587" s="1" t="n">
        <v>-120.436021349878</v>
      </c>
      <c r="P1587" s="1" t="s">
        <v>1729</v>
      </c>
      <c r="Q1587" s="1" t="s">
        <v>1730</v>
      </c>
      <c r="R1587" s="1" t="s">
        <v>24</v>
      </c>
    </row>
    <row r="1588" customFormat="false" ht="15" hidden="false" customHeight="false" outlineLevel="0" collapsed="false">
      <c r="A1588" s="1" t="s">
        <v>1724</v>
      </c>
      <c r="B1588" s="1" t="s">
        <v>1725</v>
      </c>
      <c r="C1588" s="1" t="s">
        <v>1726</v>
      </c>
      <c r="D1588" s="1" t="n">
        <v>102</v>
      </c>
      <c r="E1588" s="1" t="s">
        <v>1758</v>
      </c>
      <c r="F1588" s="1" t="n">
        <v>29</v>
      </c>
      <c r="G1588" s="1" t="str">
        <f aca="false">F1588&amp;"/"&amp;34</f>
        <v>29/34</v>
      </c>
      <c r="H1588" s="1" t="n">
        <v>3000</v>
      </c>
      <c r="I1588" s="1" t="n">
        <v>82</v>
      </c>
      <c r="J1588" s="1" t="n">
        <v>78</v>
      </c>
      <c r="K1588" s="1" t="s">
        <v>357</v>
      </c>
      <c r="L1588" s="1" t="s">
        <v>1728</v>
      </c>
      <c r="M1588" s="1" t="n">
        <v>2009</v>
      </c>
      <c r="N1588" s="1" t="n">
        <v>55.7181174660399</v>
      </c>
      <c r="O1588" s="1" t="n">
        <v>-120.436912260942</v>
      </c>
      <c r="P1588" s="1" t="s">
        <v>1729</v>
      </c>
      <c r="Q1588" s="1" t="s">
        <v>1730</v>
      </c>
      <c r="R1588" s="1" t="s">
        <v>24</v>
      </c>
    </row>
    <row r="1589" customFormat="false" ht="15" hidden="false" customHeight="false" outlineLevel="0" collapsed="false">
      <c r="A1589" s="1" t="s">
        <v>1724</v>
      </c>
      <c r="B1589" s="1" t="s">
        <v>1725</v>
      </c>
      <c r="C1589" s="1" t="s">
        <v>1726</v>
      </c>
      <c r="D1589" s="1" t="n">
        <v>102</v>
      </c>
      <c r="E1589" s="1" t="s">
        <v>1759</v>
      </c>
      <c r="F1589" s="1" t="n">
        <v>30</v>
      </c>
      <c r="G1589" s="1" t="str">
        <f aca="false">F1589&amp;"/"&amp;34</f>
        <v>30/34</v>
      </c>
      <c r="H1589" s="1" t="n">
        <v>3000</v>
      </c>
      <c r="I1589" s="1" t="n">
        <v>82</v>
      </c>
      <c r="J1589" s="1" t="n">
        <v>78</v>
      </c>
      <c r="K1589" s="1" t="s">
        <v>357</v>
      </c>
      <c r="L1589" s="1" t="s">
        <v>1728</v>
      </c>
      <c r="M1589" s="1" t="n">
        <v>2009</v>
      </c>
      <c r="N1589" s="1" t="n">
        <v>55.7194654037247</v>
      </c>
      <c r="O1589" s="1" t="n">
        <v>-120.438122293331</v>
      </c>
      <c r="P1589" s="1" t="s">
        <v>1729</v>
      </c>
      <c r="Q1589" s="1" t="s">
        <v>1730</v>
      </c>
      <c r="R1589" s="1" t="s">
        <v>24</v>
      </c>
    </row>
    <row r="1590" customFormat="false" ht="15" hidden="false" customHeight="false" outlineLevel="0" collapsed="false">
      <c r="A1590" s="1" t="s">
        <v>1724</v>
      </c>
      <c r="B1590" s="1" t="s">
        <v>1725</v>
      </c>
      <c r="C1590" s="1" t="s">
        <v>1726</v>
      </c>
      <c r="D1590" s="1" t="n">
        <v>102</v>
      </c>
      <c r="E1590" s="1" t="s">
        <v>1760</v>
      </c>
      <c r="F1590" s="1" t="n">
        <v>31</v>
      </c>
      <c r="G1590" s="1" t="str">
        <f aca="false">F1590&amp;"/"&amp;34</f>
        <v>31/34</v>
      </c>
      <c r="H1590" s="1" t="n">
        <v>3000</v>
      </c>
      <c r="I1590" s="1" t="n">
        <v>82</v>
      </c>
      <c r="J1590" s="1" t="n">
        <v>78</v>
      </c>
      <c r="K1590" s="1" t="s">
        <v>357</v>
      </c>
      <c r="L1590" s="1" t="s">
        <v>1728</v>
      </c>
      <c r="M1590" s="1" t="n">
        <v>2009</v>
      </c>
      <c r="N1590" s="1" t="n">
        <v>55.7205521056768</v>
      </c>
      <c r="O1590" s="1" t="n">
        <v>-120.439705145335</v>
      </c>
      <c r="P1590" s="1" t="s">
        <v>1729</v>
      </c>
      <c r="Q1590" s="1" t="s">
        <v>1730</v>
      </c>
      <c r="R1590" s="1" t="s">
        <v>24</v>
      </c>
    </row>
    <row r="1591" customFormat="false" ht="15" hidden="false" customHeight="false" outlineLevel="0" collapsed="false">
      <c r="A1591" s="1" t="s">
        <v>1724</v>
      </c>
      <c r="B1591" s="1" t="s">
        <v>1725</v>
      </c>
      <c r="C1591" s="1" t="s">
        <v>1726</v>
      </c>
      <c r="D1591" s="1" t="n">
        <v>102</v>
      </c>
      <c r="E1591" s="1" t="s">
        <v>1761</v>
      </c>
      <c r="F1591" s="1" t="n">
        <v>32</v>
      </c>
      <c r="G1591" s="1" t="str">
        <f aca="false">F1591&amp;"/"&amp;34</f>
        <v>32/34</v>
      </c>
      <c r="H1591" s="1" t="n">
        <v>3000</v>
      </c>
      <c r="I1591" s="1" t="n">
        <v>82</v>
      </c>
      <c r="J1591" s="1" t="n">
        <v>78</v>
      </c>
      <c r="K1591" s="1" t="s">
        <v>357</v>
      </c>
      <c r="L1591" s="1" t="s">
        <v>1728</v>
      </c>
      <c r="M1591" s="1" t="n">
        <v>2009</v>
      </c>
      <c r="N1591" s="1" t="n">
        <v>55.7216716399491</v>
      </c>
      <c r="O1591" s="1" t="n">
        <v>-120.440749814251</v>
      </c>
      <c r="P1591" s="1" t="s">
        <v>1729</v>
      </c>
      <c r="Q1591" s="1" t="s">
        <v>1730</v>
      </c>
      <c r="R1591" s="1" t="s">
        <v>24</v>
      </c>
    </row>
    <row r="1592" customFormat="false" ht="15" hidden="false" customHeight="false" outlineLevel="0" collapsed="false">
      <c r="A1592" s="1" t="s">
        <v>1724</v>
      </c>
      <c r="B1592" s="1" t="s">
        <v>1725</v>
      </c>
      <c r="C1592" s="1" t="s">
        <v>1726</v>
      </c>
      <c r="D1592" s="1" t="n">
        <v>102</v>
      </c>
      <c r="E1592" s="1" t="s">
        <v>1762</v>
      </c>
      <c r="F1592" s="1" t="n">
        <v>33</v>
      </c>
      <c r="G1592" s="1" t="str">
        <f aca="false">F1592&amp;"/"&amp;34</f>
        <v>33/34</v>
      </c>
      <c r="H1592" s="1" t="n">
        <v>3000</v>
      </c>
      <c r="I1592" s="1" t="n">
        <v>82</v>
      </c>
      <c r="J1592" s="1" t="n">
        <v>78</v>
      </c>
      <c r="K1592" s="1" t="s">
        <v>357</v>
      </c>
      <c r="L1592" s="1" t="s">
        <v>1728</v>
      </c>
      <c r="M1592" s="1" t="n">
        <v>2009</v>
      </c>
      <c r="N1592" s="1" t="n">
        <v>55.7230485909909</v>
      </c>
      <c r="O1592" s="1" t="n">
        <v>-120.44178864906</v>
      </c>
      <c r="P1592" s="1" t="s">
        <v>1729</v>
      </c>
      <c r="Q1592" s="1" t="s">
        <v>1730</v>
      </c>
      <c r="R1592" s="1" t="s">
        <v>24</v>
      </c>
    </row>
    <row r="1593" customFormat="false" ht="15" hidden="false" customHeight="false" outlineLevel="0" collapsed="false">
      <c r="A1593" s="1" t="s">
        <v>1724</v>
      </c>
      <c r="B1593" s="1" t="s">
        <v>1725</v>
      </c>
      <c r="C1593" s="1" t="s">
        <v>1726</v>
      </c>
      <c r="D1593" s="1" t="n">
        <v>102</v>
      </c>
      <c r="E1593" s="1" t="s">
        <v>1763</v>
      </c>
      <c r="F1593" s="1" t="n">
        <v>34</v>
      </c>
      <c r="G1593" s="1" t="str">
        <f aca="false">F1593&amp;"/"&amp;34</f>
        <v>34/34</v>
      </c>
      <c r="H1593" s="1" t="n">
        <v>3000</v>
      </c>
      <c r="I1593" s="1" t="n">
        <v>82</v>
      </c>
      <c r="J1593" s="1" t="n">
        <v>78</v>
      </c>
      <c r="K1593" s="1" t="s">
        <v>357</v>
      </c>
      <c r="L1593" s="1" t="s">
        <v>1728</v>
      </c>
      <c r="M1593" s="1" t="n">
        <v>2009</v>
      </c>
      <c r="N1593" s="1" t="n">
        <v>55.7242355429447</v>
      </c>
      <c r="O1593" s="1" t="n">
        <v>-120.442732071703</v>
      </c>
      <c r="P1593" s="1" t="s">
        <v>1729</v>
      </c>
      <c r="Q1593" s="1" t="s">
        <v>1730</v>
      </c>
      <c r="R1593" s="1" t="s">
        <v>24</v>
      </c>
    </row>
    <row r="1594" customFormat="false" ht="15" hidden="false" customHeight="false" outlineLevel="0" collapsed="false">
      <c r="A1594" s="1" t="s">
        <v>1724</v>
      </c>
      <c r="B1594" s="1" t="s">
        <v>1725</v>
      </c>
      <c r="C1594" s="1" t="s">
        <v>1764</v>
      </c>
      <c r="D1594" s="1" t="n">
        <v>99</v>
      </c>
      <c r="E1594" s="1" t="s">
        <v>1765</v>
      </c>
      <c r="F1594" s="1" t="n">
        <v>1</v>
      </c>
      <c r="G1594" s="1" t="str">
        <f aca="false">F1594&amp;"/"&amp;55</f>
        <v>1/55</v>
      </c>
      <c r="H1594" s="1" t="n">
        <v>1800</v>
      </c>
      <c r="I1594" s="1" t="n">
        <v>100</v>
      </c>
      <c r="J1594" s="1" t="n">
        <v>80</v>
      </c>
      <c r="K1594" s="1" t="s">
        <v>21</v>
      </c>
      <c r="L1594" s="1" t="s">
        <v>49</v>
      </c>
      <c r="M1594" s="1" t="n">
        <v>2013</v>
      </c>
      <c r="N1594" s="1" t="n">
        <v>50.7521634812695</v>
      </c>
      <c r="O1594" s="1" t="n">
        <v>-128.066201307372</v>
      </c>
      <c r="Q1594" s="1" t="s">
        <v>1766</v>
      </c>
      <c r="R1594" s="1" t="s">
        <v>24</v>
      </c>
    </row>
    <row r="1595" customFormat="false" ht="15" hidden="false" customHeight="false" outlineLevel="0" collapsed="false">
      <c r="A1595" s="1" t="s">
        <v>1724</v>
      </c>
      <c r="B1595" s="1" t="s">
        <v>1725</v>
      </c>
      <c r="C1595" s="1" t="s">
        <v>1764</v>
      </c>
      <c r="D1595" s="1" t="n">
        <v>99</v>
      </c>
      <c r="E1595" s="1" t="s">
        <v>1767</v>
      </c>
      <c r="F1595" s="1" t="n">
        <v>2</v>
      </c>
      <c r="G1595" s="1" t="str">
        <f aca="false">F1595&amp;"/"&amp;55</f>
        <v>2/55</v>
      </c>
      <c r="H1595" s="1" t="n">
        <v>1800</v>
      </c>
      <c r="I1595" s="1" t="n">
        <v>100</v>
      </c>
      <c r="J1595" s="1" t="n">
        <v>80</v>
      </c>
      <c r="K1595" s="1" t="s">
        <v>21</v>
      </c>
      <c r="L1595" s="1" t="s">
        <v>49</v>
      </c>
      <c r="M1595" s="1" t="n">
        <v>2013</v>
      </c>
      <c r="N1595" s="1" t="n">
        <v>50.7516570781174</v>
      </c>
      <c r="O1595" s="1" t="n">
        <v>-128.069455435903</v>
      </c>
      <c r="Q1595" s="1" t="s">
        <v>1766</v>
      </c>
      <c r="R1595" s="1" t="s">
        <v>24</v>
      </c>
    </row>
    <row r="1596" customFormat="false" ht="15" hidden="false" customHeight="false" outlineLevel="0" collapsed="false">
      <c r="A1596" s="1" t="s">
        <v>1724</v>
      </c>
      <c r="B1596" s="1" t="s">
        <v>1725</v>
      </c>
      <c r="C1596" s="1" t="s">
        <v>1764</v>
      </c>
      <c r="D1596" s="1" t="n">
        <v>99</v>
      </c>
      <c r="E1596" s="1" t="s">
        <v>1768</v>
      </c>
      <c r="F1596" s="1" t="n">
        <v>3</v>
      </c>
      <c r="G1596" s="1" t="str">
        <f aca="false">F1596&amp;"/"&amp;55</f>
        <v>3/55</v>
      </c>
      <c r="H1596" s="1" t="n">
        <v>1800</v>
      </c>
      <c r="I1596" s="1" t="n">
        <v>100</v>
      </c>
      <c r="J1596" s="1" t="n">
        <v>80</v>
      </c>
      <c r="K1596" s="1" t="s">
        <v>21</v>
      </c>
      <c r="L1596" s="1" t="s">
        <v>49</v>
      </c>
      <c r="M1596" s="1" t="n">
        <v>2013</v>
      </c>
      <c r="N1596" s="1" t="n">
        <v>50.7520921080571</v>
      </c>
      <c r="O1596" s="1" t="n">
        <v>-128.074868405583</v>
      </c>
      <c r="Q1596" s="1" t="s">
        <v>1766</v>
      </c>
      <c r="R1596" s="1" t="s">
        <v>24</v>
      </c>
    </row>
    <row r="1597" customFormat="false" ht="15" hidden="false" customHeight="false" outlineLevel="0" collapsed="false">
      <c r="A1597" s="1" t="s">
        <v>1724</v>
      </c>
      <c r="B1597" s="1" t="s">
        <v>1725</v>
      </c>
      <c r="C1597" s="1" t="s">
        <v>1764</v>
      </c>
      <c r="D1597" s="1" t="n">
        <v>99</v>
      </c>
      <c r="E1597" s="1" t="s">
        <v>1769</v>
      </c>
      <c r="F1597" s="1" t="n">
        <v>4</v>
      </c>
      <c r="G1597" s="1" t="str">
        <f aca="false">F1597&amp;"/"&amp;55</f>
        <v>4/55</v>
      </c>
      <c r="H1597" s="1" t="n">
        <v>1800</v>
      </c>
      <c r="I1597" s="1" t="n">
        <v>100</v>
      </c>
      <c r="J1597" s="1" t="n">
        <v>80</v>
      </c>
      <c r="K1597" s="1" t="s">
        <v>21</v>
      </c>
      <c r="L1597" s="1" t="s">
        <v>49</v>
      </c>
      <c r="M1597" s="1" t="n">
        <v>2013</v>
      </c>
      <c r="N1597" s="1" t="n">
        <v>50.7576886967057</v>
      </c>
      <c r="O1597" s="1" t="n">
        <v>-128.075362635719</v>
      </c>
      <c r="Q1597" s="1" t="s">
        <v>1766</v>
      </c>
      <c r="R1597" s="1" t="s">
        <v>24</v>
      </c>
    </row>
    <row r="1598" customFormat="false" ht="15" hidden="false" customHeight="false" outlineLevel="0" collapsed="false">
      <c r="A1598" s="1" t="s">
        <v>1724</v>
      </c>
      <c r="B1598" s="1" t="s">
        <v>1725</v>
      </c>
      <c r="C1598" s="1" t="s">
        <v>1764</v>
      </c>
      <c r="D1598" s="1" t="n">
        <v>99</v>
      </c>
      <c r="E1598" s="1" t="s">
        <v>1770</v>
      </c>
      <c r="F1598" s="1" t="n">
        <v>5</v>
      </c>
      <c r="G1598" s="1" t="str">
        <f aca="false">F1598&amp;"/"&amp;55</f>
        <v>5/55</v>
      </c>
      <c r="H1598" s="1" t="n">
        <v>1800</v>
      </c>
      <c r="I1598" s="1" t="n">
        <v>100</v>
      </c>
      <c r="J1598" s="1" t="n">
        <v>80</v>
      </c>
      <c r="K1598" s="1" t="s">
        <v>21</v>
      </c>
      <c r="L1598" s="1" t="s">
        <v>49</v>
      </c>
      <c r="M1598" s="1" t="n">
        <v>2013</v>
      </c>
      <c r="N1598" s="1" t="n">
        <v>50.7606669275238</v>
      </c>
      <c r="O1598" s="1" t="n">
        <v>-128.071652301166</v>
      </c>
      <c r="Q1598" s="1" t="s">
        <v>1766</v>
      </c>
      <c r="R1598" s="1" t="s">
        <v>24</v>
      </c>
    </row>
    <row r="1599" customFormat="false" ht="15" hidden="false" customHeight="false" outlineLevel="0" collapsed="false">
      <c r="A1599" s="1" t="s">
        <v>1724</v>
      </c>
      <c r="B1599" s="1" t="s">
        <v>1725</v>
      </c>
      <c r="C1599" s="1" t="s">
        <v>1764</v>
      </c>
      <c r="D1599" s="1" t="n">
        <v>99</v>
      </c>
      <c r="E1599" s="1" t="s">
        <v>1771</v>
      </c>
      <c r="F1599" s="1" t="n">
        <v>6</v>
      </c>
      <c r="G1599" s="1" t="str">
        <f aca="false">F1599&amp;"/"&amp;55</f>
        <v>6/55</v>
      </c>
      <c r="H1599" s="1" t="n">
        <v>1800</v>
      </c>
      <c r="I1599" s="1" t="n">
        <v>100</v>
      </c>
      <c r="J1599" s="1" t="n">
        <v>80</v>
      </c>
      <c r="K1599" s="1" t="s">
        <v>21</v>
      </c>
      <c r="L1599" s="1" t="s">
        <v>49</v>
      </c>
      <c r="M1599" s="1" t="n">
        <v>2013</v>
      </c>
      <c r="N1599" s="1" t="n">
        <v>50.760892456117</v>
      </c>
      <c r="O1599" s="1" t="n">
        <v>-128.068398305608</v>
      </c>
      <c r="Q1599" s="1" t="s">
        <v>1766</v>
      </c>
      <c r="R1599" s="1" t="s">
        <v>24</v>
      </c>
    </row>
    <row r="1600" customFormat="false" ht="15" hidden="false" customHeight="false" outlineLevel="0" collapsed="false">
      <c r="A1600" s="1" t="s">
        <v>1724</v>
      </c>
      <c r="B1600" s="1" t="s">
        <v>1725</v>
      </c>
      <c r="C1600" s="1" t="s">
        <v>1764</v>
      </c>
      <c r="D1600" s="1" t="n">
        <v>99</v>
      </c>
      <c r="E1600" s="1" t="s">
        <v>1772</v>
      </c>
      <c r="F1600" s="1" t="n">
        <v>7</v>
      </c>
      <c r="G1600" s="1" t="str">
        <f aca="false">F1600&amp;"/"&amp;55</f>
        <v>7/55</v>
      </c>
      <c r="H1600" s="1" t="n">
        <v>1800</v>
      </c>
      <c r="I1600" s="1" t="n">
        <v>100</v>
      </c>
      <c r="J1600" s="1" t="n">
        <v>80</v>
      </c>
      <c r="K1600" s="1" t="s">
        <v>21</v>
      </c>
      <c r="L1600" s="1" t="s">
        <v>49</v>
      </c>
      <c r="M1600" s="1" t="n">
        <v>2013</v>
      </c>
      <c r="N1600" s="1" t="n">
        <v>50.7616908945993</v>
      </c>
      <c r="O1600" s="1" t="n">
        <v>-128.064288996205</v>
      </c>
      <c r="Q1600" s="1" t="s">
        <v>1766</v>
      </c>
      <c r="R1600" s="1" t="s">
        <v>24</v>
      </c>
    </row>
    <row r="1601" customFormat="false" ht="15" hidden="false" customHeight="false" outlineLevel="0" collapsed="false">
      <c r="A1601" s="1" t="s">
        <v>1724</v>
      </c>
      <c r="B1601" s="1" t="s">
        <v>1725</v>
      </c>
      <c r="C1601" s="1" t="s">
        <v>1764</v>
      </c>
      <c r="D1601" s="1" t="n">
        <v>99</v>
      </c>
      <c r="E1601" s="1" t="s">
        <v>1773</v>
      </c>
      <c r="F1601" s="1" t="n">
        <v>8</v>
      </c>
      <c r="G1601" s="1" t="str">
        <f aca="false">F1601&amp;"/"&amp;55</f>
        <v>8/55</v>
      </c>
      <c r="H1601" s="1" t="n">
        <v>1800</v>
      </c>
      <c r="I1601" s="1" t="n">
        <v>100</v>
      </c>
      <c r="J1601" s="1" t="n">
        <v>80</v>
      </c>
      <c r="K1601" s="1" t="s">
        <v>21</v>
      </c>
      <c r="L1601" s="1" t="s">
        <v>49</v>
      </c>
      <c r="M1601" s="1" t="n">
        <v>2013</v>
      </c>
      <c r="N1601" s="1" t="n">
        <v>50.764512554178</v>
      </c>
      <c r="O1601" s="1" t="n">
        <v>-128.057112016271</v>
      </c>
      <c r="Q1601" s="1" t="s">
        <v>1766</v>
      </c>
      <c r="R1601" s="1" t="s">
        <v>24</v>
      </c>
    </row>
    <row r="1602" customFormat="false" ht="15" hidden="false" customHeight="false" outlineLevel="0" collapsed="false">
      <c r="A1602" s="1" t="s">
        <v>1724</v>
      </c>
      <c r="B1602" s="1" t="s">
        <v>1725</v>
      </c>
      <c r="C1602" s="1" t="s">
        <v>1764</v>
      </c>
      <c r="D1602" s="1" t="n">
        <v>99</v>
      </c>
      <c r="E1602" s="1" t="s">
        <v>1774</v>
      </c>
      <c r="F1602" s="1" t="n">
        <v>9</v>
      </c>
      <c r="G1602" s="1" t="str">
        <f aca="false">F1602&amp;"/"&amp;55</f>
        <v>9/55</v>
      </c>
      <c r="H1602" s="1" t="n">
        <v>1800</v>
      </c>
      <c r="I1602" s="1" t="n">
        <v>100</v>
      </c>
      <c r="J1602" s="1" t="n">
        <v>80</v>
      </c>
      <c r="K1602" s="1" t="s">
        <v>21</v>
      </c>
      <c r="L1602" s="1" t="s">
        <v>49</v>
      </c>
      <c r="M1602" s="1" t="n">
        <v>2013</v>
      </c>
      <c r="N1602" s="1" t="n">
        <v>50.7688558052795</v>
      </c>
      <c r="O1602" s="1" t="n">
        <v>-128.054792114264</v>
      </c>
      <c r="Q1602" s="1" t="s">
        <v>1766</v>
      </c>
      <c r="R1602" s="1" t="s">
        <v>24</v>
      </c>
    </row>
    <row r="1603" customFormat="false" ht="15" hidden="false" customHeight="false" outlineLevel="0" collapsed="false">
      <c r="A1603" s="1" t="s">
        <v>1724</v>
      </c>
      <c r="B1603" s="1" t="s">
        <v>1725</v>
      </c>
      <c r="C1603" s="1" t="s">
        <v>1764</v>
      </c>
      <c r="D1603" s="1" t="n">
        <v>99</v>
      </c>
      <c r="E1603" s="1" t="s">
        <v>1775</v>
      </c>
      <c r="F1603" s="1" t="n">
        <v>10</v>
      </c>
      <c r="G1603" s="1" t="str">
        <f aca="false">F1603&amp;"/"&amp;55</f>
        <v>10/55</v>
      </c>
      <c r="H1603" s="1" t="n">
        <v>1800</v>
      </c>
      <c r="I1603" s="1" t="n">
        <v>100</v>
      </c>
      <c r="J1603" s="1" t="n">
        <v>80</v>
      </c>
      <c r="K1603" s="1" t="s">
        <v>21</v>
      </c>
      <c r="L1603" s="1" t="s">
        <v>49</v>
      </c>
      <c r="M1603" s="1" t="n">
        <v>2013</v>
      </c>
      <c r="N1603" s="1" t="n">
        <v>50.7701722740493</v>
      </c>
      <c r="O1603" s="1" t="n">
        <v>-128.050816299808</v>
      </c>
      <c r="Q1603" s="1" t="s">
        <v>1766</v>
      </c>
      <c r="R1603" s="1" t="s">
        <v>24</v>
      </c>
    </row>
    <row r="1604" customFormat="false" ht="15" hidden="false" customHeight="false" outlineLevel="0" collapsed="false">
      <c r="A1604" s="1" t="s">
        <v>1724</v>
      </c>
      <c r="B1604" s="1" t="s">
        <v>1725</v>
      </c>
      <c r="C1604" s="1" t="s">
        <v>1764</v>
      </c>
      <c r="D1604" s="1" t="n">
        <v>99</v>
      </c>
      <c r="E1604" s="1" t="s">
        <v>1776</v>
      </c>
      <c r="F1604" s="1" t="n">
        <v>11</v>
      </c>
      <c r="G1604" s="1" t="str">
        <f aca="false">F1604&amp;"/"&amp;55</f>
        <v>11/55</v>
      </c>
      <c r="H1604" s="1" t="n">
        <v>1800</v>
      </c>
      <c r="I1604" s="1" t="n">
        <v>100</v>
      </c>
      <c r="J1604" s="1" t="n">
        <v>80</v>
      </c>
      <c r="K1604" s="1" t="s">
        <v>21</v>
      </c>
      <c r="L1604" s="1" t="s">
        <v>49</v>
      </c>
      <c r="M1604" s="1" t="n">
        <v>2013</v>
      </c>
      <c r="N1604" s="1" t="n">
        <v>50.7696659137666</v>
      </c>
      <c r="O1604" s="1" t="n">
        <v>-128.045477193657</v>
      </c>
      <c r="Q1604" s="1" t="s">
        <v>1766</v>
      </c>
      <c r="R1604" s="1" t="s">
        <v>24</v>
      </c>
    </row>
    <row r="1605" customFormat="false" ht="15" hidden="false" customHeight="false" outlineLevel="0" collapsed="false">
      <c r="A1605" s="1" t="s">
        <v>1724</v>
      </c>
      <c r="B1605" s="1" t="s">
        <v>1725</v>
      </c>
      <c r="C1605" s="1" t="s">
        <v>1764</v>
      </c>
      <c r="D1605" s="1" t="n">
        <v>99</v>
      </c>
      <c r="E1605" s="1" t="s">
        <v>1777</v>
      </c>
      <c r="F1605" s="1" t="n">
        <v>12</v>
      </c>
      <c r="G1605" s="1" t="str">
        <f aca="false">F1605&amp;"/"&amp;55</f>
        <v>12/55</v>
      </c>
      <c r="H1605" s="1" t="n">
        <v>1800</v>
      </c>
      <c r="I1605" s="1" t="n">
        <v>100</v>
      </c>
      <c r="J1605" s="1" t="n">
        <v>80</v>
      </c>
      <c r="K1605" s="1" t="s">
        <v>21</v>
      </c>
      <c r="L1605" s="1" t="s">
        <v>49</v>
      </c>
      <c r="M1605" s="1" t="n">
        <v>2013</v>
      </c>
      <c r="N1605" s="1" t="n">
        <v>50.7591104475754</v>
      </c>
      <c r="O1605" s="1" t="n">
        <v>-128.054286497213</v>
      </c>
      <c r="Q1605" s="1" t="s">
        <v>1766</v>
      </c>
      <c r="R1605" s="1" t="s">
        <v>24</v>
      </c>
    </row>
    <row r="1606" customFormat="false" ht="15" hidden="false" customHeight="false" outlineLevel="0" collapsed="false">
      <c r="A1606" s="1" t="s">
        <v>1724</v>
      </c>
      <c r="B1606" s="1" t="s">
        <v>1725</v>
      </c>
      <c r="C1606" s="1" t="s">
        <v>1764</v>
      </c>
      <c r="D1606" s="1" t="n">
        <v>99</v>
      </c>
      <c r="E1606" s="1" t="s">
        <v>1778</v>
      </c>
      <c r="F1606" s="1" t="n">
        <v>13</v>
      </c>
      <c r="G1606" s="1" t="str">
        <f aca="false">F1606&amp;"/"&amp;55</f>
        <v>13/55</v>
      </c>
      <c r="H1606" s="1" t="n">
        <v>1800</v>
      </c>
      <c r="I1606" s="1" t="n">
        <v>100</v>
      </c>
      <c r="J1606" s="1" t="n">
        <v>80</v>
      </c>
      <c r="K1606" s="1" t="s">
        <v>21</v>
      </c>
      <c r="L1606" s="1" t="s">
        <v>49</v>
      </c>
      <c r="M1606" s="1" t="n">
        <v>2013</v>
      </c>
      <c r="N1606" s="1" t="n">
        <v>50.7597132519541</v>
      </c>
      <c r="O1606" s="1" t="n">
        <v>-128.051778199372</v>
      </c>
      <c r="Q1606" s="1" t="s">
        <v>1766</v>
      </c>
      <c r="R1606" s="1" t="s">
        <v>24</v>
      </c>
    </row>
    <row r="1607" customFormat="false" ht="15" hidden="false" customHeight="false" outlineLevel="0" collapsed="false">
      <c r="A1607" s="1" t="s">
        <v>1724</v>
      </c>
      <c r="B1607" s="1" t="s">
        <v>1725</v>
      </c>
      <c r="C1607" s="1" t="s">
        <v>1764</v>
      </c>
      <c r="D1607" s="1" t="n">
        <v>99</v>
      </c>
      <c r="E1607" s="1" t="s">
        <v>1779</v>
      </c>
      <c r="F1607" s="1" t="n">
        <v>14</v>
      </c>
      <c r="G1607" s="1" t="str">
        <f aca="false">F1607&amp;"/"&amp;55</f>
        <v>14/55</v>
      </c>
      <c r="H1607" s="1" t="n">
        <v>1800</v>
      </c>
      <c r="I1607" s="1" t="n">
        <v>100</v>
      </c>
      <c r="J1607" s="1" t="n">
        <v>80</v>
      </c>
      <c r="K1607" s="1" t="s">
        <v>21</v>
      </c>
      <c r="L1607" s="1" t="s">
        <v>49</v>
      </c>
      <c r="M1607" s="1" t="n">
        <v>2013</v>
      </c>
      <c r="N1607" s="1" t="n">
        <v>50.7604930557062</v>
      </c>
      <c r="O1607" s="1" t="n">
        <v>-128.048405813017</v>
      </c>
      <c r="Q1607" s="1" t="s">
        <v>1766</v>
      </c>
      <c r="R1607" s="1" t="s">
        <v>24</v>
      </c>
    </row>
    <row r="1608" customFormat="false" ht="15" hidden="false" customHeight="false" outlineLevel="0" collapsed="false">
      <c r="A1608" s="1" t="s">
        <v>1724</v>
      </c>
      <c r="B1608" s="1" t="s">
        <v>1725</v>
      </c>
      <c r="C1608" s="1" t="s">
        <v>1764</v>
      </c>
      <c r="D1608" s="1" t="n">
        <v>99</v>
      </c>
      <c r="E1608" s="1" t="s">
        <v>1780</v>
      </c>
      <c r="F1608" s="1" t="n">
        <v>15</v>
      </c>
      <c r="G1608" s="1" t="str">
        <f aca="false">F1608&amp;"/"&amp;55</f>
        <v>15/55</v>
      </c>
      <c r="H1608" s="1" t="n">
        <v>1800</v>
      </c>
      <c r="I1608" s="1" t="n">
        <v>100</v>
      </c>
      <c r="J1608" s="1" t="n">
        <v>80</v>
      </c>
      <c r="K1608" s="1" t="s">
        <v>21</v>
      </c>
      <c r="L1608" s="1" t="s">
        <v>49</v>
      </c>
      <c r="M1608" s="1" t="n">
        <v>2013</v>
      </c>
      <c r="N1608" s="1" t="n">
        <v>50.7613822272126</v>
      </c>
      <c r="O1608" s="1" t="n">
        <v>-128.045747978265</v>
      </c>
      <c r="Q1608" s="1" t="s">
        <v>1766</v>
      </c>
      <c r="R1608" s="1" t="s">
        <v>24</v>
      </c>
    </row>
    <row r="1609" customFormat="false" ht="15" hidden="false" customHeight="false" outlineLevel="0" collapsed="false">
      <c r="A1609" s="1" t="s">
        <v>1724</v>
      </c>
      <c r="B1609" s="1" t="s">
        <v>1725</v>
      </c>
      <c r="C1609" s="1" t="s">
        <v>1764</v>
      </c>
      <c r="D1609" s="1" t="n">
        <v>99</v>
      </c>
      <c r="E1609" s="1" t="s">
        <v>1781</v>
      </c>
      <c r="F1609" s="1" t="n">
        <v>16</v>
      </c>
      <c r="G1609" s="1" t="str">
        <f aca="false">F1609&amp;"/"&amp;55</f>
        <v>16/55</v>
      </c>
      <c r="H1609" s="1" t="n">
        <v>1800</v>
      </c>
      <c r="I1609" s="1" t="n">
        <v>100</v>
      </c>
      <c r="J1609" s="1" t="n">
        <v>80</v>
      </c>
      <c r="K1609" s="1" t="s">
        <v>21</v>
      </c>
      <c r="L1609" s="1" t="s">
        <v>49</v>
      </c>
      <c r="M1609" s="1" t="n">
        <v>2013</v>
      </c>
      <c r="N1609" s="1" t="n">
        <v>50.7625380340401</v>
      </c>
      <c r="O1609" s="1" t="n">
        <v>-128.041612719261</v>
      </c>
      <c r="Q1609" s="1" t="s">
        <v>1766</v>
      </c>
      <c r="R1609" s="1" t="s">
        <v>24</v>
      </c>
    </row>
    <row r="1610" customFormat="false" ht="15" hidden="false" customHeight="false" outlineLevel="0" collapsed="false">
      <c r="A1610" s="1" t="s">
        <v>1724</v>
      </c>
      <c r="B1610" s="1" t="s">
        <v>1725</v>
      </c>
      <c r="C1610" s="1" t="s">
        <v>1764</v>
      </c>
      <c r="D1610" s="1" t="n">
        <v>99</v>
      </c>
      <c r="E1610" s="1" t="s">
        <v>1782</v>
      </c>
      <c r="F1610" s="1" t="n">
        <v>17</v>
      </c>
      <c r="G1610" s="1" t="str">
        <f aca="false">F1610&amp;"/"&amp;55</f>
        <v>17/55</v>
      </c>
      <c r="H1610" s="1" t="n">
        <v>1800</v>
      </c>
      <c r="I1610" s="1" t="n">
        <v>100</v>
      </c>
      <c r="J1610" s="1" t="n">
        <v>80</v>
      </c>
      <c r="K1610" s="1" t="s">
        <v>21</v>
      </c>
      <c r="L1610" s="1" t="s">
        <v>49</v>
      </c>
      <c r="M1610" s="1" t="n">
        <v>2013</v>
      </c>
      <c r="N1610" s="1" t="n">
        <v>50.7714676526041</v>
      </c>
      <c r="O1610" s="1" t="n">
        <v>-128.03721022156</v>
      </c>
      <c r="Q1610" s="1" t="s">
        <v>1766</v>
      </c>
      <c r="R1610" s="1" t="s">
        <v>24</v>
      </c>
    </row>
    <row r="1611" customFormat="false" ht="15" hidden="false" customHeight="false" outlineLevel="0" collapsed="false">
      <c r="A1611" s="1" t="s">
        <v>1724</v>
      </c>
      <c r="B1611" s="1" t="s">
        <v>1725</v>
      </c>
      <c r="C1611" s="1" t="s">
        <v>1764</v>
      </c>
      <c r="D1611" s="1" t="n">
        <v>99</v>
      </c>
      <c r="E1611" s="1" t="s">
        <v>1783</v>
      </c>
      <c r="F1611" s="1" t="n">
        <v>18</v>
      </c>
      <c r="G1611" s="1" t="str">
        <f aca="false">F1611&amp;"/"&amp;55</f>
        <v>18/55</v>
      </c>
      <c r="H1611" s="1" t="n">
        <v>1800</v>
      </c>
      <c r="I1611" s="1" t="n">
        <v>100</v>
      </c>
      <c r="J1611" s="1" t="n">
        <v>80</v>
      </c>
      <c r="K1611" s="1" t="s">
        <v>21</v>
      </c>
      <c r="L1611" s="1" t="s">
        <v>49</v>
      </c>
      <c r="M1611" s="1" t="n">
        <v>2013</v>
      </c>
      <c r="N1611" s="1" t="n">
        <v>50.7730707111804</v>
      </c>
      <c r="O1611" s="1" t="n">
        <v>-128.031026632728</v>
      </c>
      <c r="Q1611" s="1" t="s">
        <v>1766</v>
      </c>
      <c r="R1611" s="1" t="s">
        <v>24</v>
      </c>
    </row>
    <row r="1612" customFormat="false" ht="15" hidden="false" customHeight="false" outlineLevel="0" collapsed="false">
      <c r="A1612" s="1" t="s">
        <v>1724</v>
      </c>
      <c r="B1612" s="1" t="s">
        <v>1725</v>
      </c>
      <c r="C1612" s="1" t="s">
        <v>1764</v>
      </c>
      <c r="D1612" s="1" t="n">
        <v>99</v>
      </c>
      <c r="E1612" s="1" t="s">
        <v>1784</v>
      </c>
      <c r="F1612" s="1" t="n">
        <v>19</v>
      </c>
      <c r="G1612" s="1" t="str">
        <f aca="false">F1612&amp;"/"&amp;55</f>
        <v>19/55</v>
      </c>
      <c r="H1612" s="1" t="n">
        <v>1800</v>
      </c>
      <c r="I1612" s="1" t="n">
        <v>100</v>
      </c>
      <c r="J1612" s="1" t="n">
        <v>80</v>
      </c>
      <c r="K1612" s="1" t="s">
        <v>21</v>
      </c>
      <c r="L1612" s="1" t="s">
        <v>49</v>
      </c>
      <c r="M1612" s="1" t="n">
        <v>2013</v>
      </c>
      <c r="N1612" s="1" t="n">
        <v>50.7742894347919</v>
      </c>
      <c r="O1612" s="1" t="n">
        <v>-128.0269402215</v>
      </c>
      <c r="Q1612" s="1" t="s">
        <v>1766</v>
      </c>
      <c r="R1612" s="1" t="s">
        <v>24</v>
      </c>
    </row>
    <row r="1613" customFormat="false" ht="15" hidden="false" customHeight="false" outlineLevel="0" collapsed="false">
      <c r="A1613" s="1" t="s">
        <v>1724</v>
      </c>
      <c r="B1613" s="1" t="s">
        <v>1725</v>
      </c>
      <c r="C1613" s="1" t="s">
        <v>1764</v>
      </c>
      <c r="D1613" s="1" t="n">
        <v>99</v>
      </c>
      <c r="E1613" s="1" t="s">
        <v>1785</v>
      </c>
      <c r="F1613" s="1" t="n">
        <v>20</v>
      </c>
      <c r="G1613" s="1" t="str">
        <f aca="false">F1613&amp;"/"&amp;55</f>
        <v>20/55</v>
      </c>
      <c r="H1613" s="1" t="n">
        <v>1800</v>
      </c>
      <c r="I1613" s="1" t="n">
        <v>100</v>
      </c>
      <c r="J1613" s="1" t="n">
        <v>80</v>
      </c>
      <c r="K1613" s="1" t="s">
        <v>21</v>
      </c>
      <c r="L1613" s="1" t="s">
        <v>49</v>
      </c>
      <c r="M1613" s="1" t="n">
        <v>2013</v>
      </c>
      <c r="N1613" s="1" t="n">
        <v>50.7624432332034</v>
      </c>
      <c r="O1613" s="1" t="n">
        <v>-128.019369383859</v>
      </c>
      <c r="Q1613" s="1" t="s">
        <v>1766</v>
      </c>
      <c r="R1613" s="1" t="s">
        <v>24</v>
      </c>
    </row>
    <row r="1614" customFormat="false" ht="15" hidden="false" customHeight="false" outlineLevel="0" collapsed="false">
      <c r="A1614" s="1" t="s">
        <v>1724</v>
      </c>
      <c r="B1614" s="1" t="s">
        <v>1725</v>
      </c>
      <c r="C1614" s="1" t="s">
        <v>1764</v>
      </c>
      <c r="D1614" s="1" t="n">
        <v>99</v>
      </c>
      <c r="E1614" s="1" t="s">
        <v>1786</v>
      </c>
      <c r="F1614" s="1" t="n">
        <v>21</v>
      </c>
      <c r="G1614" s="1" t="str">
        <f aca="false">F1614&amp;"/"&amp;55</f>
        <v>21/55</v>
      </c>
      <c r="H1614" s="1" t="n">
        <v>1800</v>
      </c>
      <c r="I1614" s="1" t="n">
        <v>100</v>
      </c>
      <c r="J1614" s="1" t="n">
        <v>80</v>
      </c>
      <c r="K1614" s="1" t="s">
        <v>21</v>
      </c>
      <c r="L1614" s="1" t="s">
        <v>49</v>
      </c>
      <c r="M1614" s="1" t="n">
        <v>2013</v>
      </c>
      <c r="N1614" s="1" t="n">
        <v>50.7599987245182</v>
      </c>
      <c r="O1614" s="1" t="n">
        <v>-128.022589235444</v>
      </c>
      <c r="Q1614" s="1" t="s">
        <v>1766</v>
      </c>
      <c r="R1614" s="1" t="s">
        <v>24</v>
      </c>
    </row>
    <row r="1615" customFormat="false" ht="15" hidden="false" customHeight="false" outlineLevel="0" collapsed="false">
      <c r="A1615" s="1" t="s">
        <v>1724</v>
      </c>
      <c r="B1615" s="1" t="s">
        <v>1725</v>
      </c>
      <c r="C1615" s="1" t="s">
        <v>1764</v>
      </c>
      <c r="D1615" s="1" t="n">
        <v>99</v>
      </c>
      <c r="E1615" s="1" t="s">
        <v>1787</v>
      </c>
      <c r="F1615" s="1" t="n">
        <v>22</v>
      </c>
      <c r="G1615" s="1" t="str">
        <f aca="false">F1615&amp;"/"&amp;55</f>
        <v>22/55</v>
      </c>
      <c r="H1615" s="1" t="n">
        <v>1800</v>
      </c>
      <c r="I1615" s="1" t="n">
        <v>100</v>
      </c>
      <c r="J1615" s="1" t="n">
        <v>80</v>
      </c>
      <c r="K1615" s="1" t="s">
        <v>21</v>
      </c>
      <c r="L1615" s="1" t="s">
        <v>49</v>
      </c>
      <c r="M1615" s="1" t="n">
        <v>2013</v>
      </c>
      <c r="N1615" s="1" t="n">
        <v>50.7551650398534</v>
      </c>
      <c r="O1615" s="1" t="n">
        <v>-128.018842243779</v>
      </c>
      <c r="Q1615" s="1" t="s">
        <v>1766</v>
      </c>
      <c r="R1615" s="1" t="s">
        <v>24</v>
      </c>
    </row>
    <row r="1616" customFormat="false" ht="15" hidden="false" customHeight="false" outlineLevel="0" collapsed="false">
      <c r="A1616" s="1" t="s">
        <v>1724</v>
      </c>
      <c r="B1616" s="1" t="s">
        <v>1725</v>
      </c>
      <c r="C1616" s="1" t="s">
        <v>1764</v>
      </c>
      <c r="D1616" s="1" t="n">
        <v>99</v>
      </c>
      <c r="E1616" s="1" t="s">
        <v>1788</v>
      </c>
      <c r="F1616" s="1" t="n">
        <v>23</v>
      </c>
      <c r="G1616" s="1" t="str">
        <f aca="false">F1616&amp;"/"&amp;55</f>
        <v>23/55</v>
      </c>
      <c r="H1616" s="1" t="n">
        <v>1800</v>
      </c>
      <c r="I1616" s="1" t="n">
        <v>100</v>
      </c>
      <c r="J1616" s="1" t="n">
        <v>80</v>
      </c>
      <c r="K1616" s="1" t="s">
        <v>21</v>
      </c>
      <c r="L1616" s="1" t="s">
        <v>49</v>
      </c>
      <c r="M1616" s="1" t="n">
        <v>2013</v>
      </c>
      <c r="N1616" s="1" t="n">
        <v>50.7488560415834</v>
      </c>
      <c r="O1616" s="1" t="n">
        <v>-128.020836612652</v>
      </c>
      <c r="Q1616" s="1" t="s">
        <v>1766</v>
      </c>
      <c r="R1616" s="1" t="s">
        <v>24</v>
      </c>
    </row>
    <row r="1617" customFormat="false" ht="15" hidden="false" customHeight="false" outlineLevel="0" collapsed="false">
      <c r="A1617" s="1" t="s">
        <v>1724</v>
      </c>
      <c r="B1617" s="1" t="s">
        <v>1725</v>
      </c>
      <c r="C1617" s="1" t="s">
        <v>1764</v>
      </c>
      <c r="D1617" s="1" t="n">
        <v>99</v>
      </c>
      <c r="E1617" s="1" t="s">
        <v>1789</v>
      </c>
      <c r="F1617" s="1" t="n">
        <v>24</v>
      </c>
      <c r="G1617" s="1" t="str">
        <f aca="false">F1617&amp;"/"&amp;55</f>
        <v>24/55</v>
      </c>
      <c r="H1617" s="1" t="n">
        <v>1800</v>
      </c>
      <c r="I1617" s="1" t="n">
        <v>100</v>
      </c>
      <c r="J1617" s="1" t="n">
        <v>80</v>
      </c>
      <c r="K1617" s="1" t="s">
        <v>21</v>
      </c>
      <c r="L1617" s="1" t="s">
        <v>49</v>
      </c>
      <c r="M1617" s="1" t="n">
        <v>2013</v>
      </c>
      <c r="N1617" s="1" t="n">
        <v>50.7476098398333</v>
      </c>
      <c r="O1617" s="1" t="n">
        <v>-128.023572044283</v>
      </c>
      <c r="Q1617" s="1" t="s">
        <v>1766</v>
      </c>
      <c r="R1617" s="1" t="s">
        <v>24</v>
      </c>
    </row>
    <row r="1618" customFormat="false" ht="15" hidden="false" customHeight="false" outlineLevel="0" collapsed="false">
      <c r="A1618" s="1" t="s">
        <v>1724</v>
      </c>
      <c r="B1618" s="1" t="s">
        <v>1725</v>
      </c>
      <c r="C1618" s="1" t="s">
        <v>1764</v>
      </c>
      <c r="D1618" s="1" t="n">
        <v>99</v>
      </c>
      <c r="E1618" s="1" t="s">
        <v>1790</v>
      </c>
      <c r="F1618" s="1" t="n">
        <v>25</v>
      </c>
      <c r="G1618" s="1" t="str">
        <f aca="false">F1618&amp;"/"&amp;55</f>
        <v>25/55</v>
      </c>
      <c r="H1618" s="1" t="n">
        <v>1800</v>
      </c>
      <c r="I1618" s="1" t="n">
        <v>100</v>
      </c>
      <c r="J1618" s="1" t="n">
        <v>80</v>
      </c>
      <c r="K1618" s="1" t="s">
        <v>21</v>
      </c>
      <c r="L1618" s="1" t="s">
        <v>49</v>
      </c>
      <c r="M1618" s="1" t="n">
        <v>2013</v>
      </c>
      <c r="N1618" s="1" t="n">
        <v>50.746541887542</v>
      </c>
      <c r="O1618" s="1" t="n">
        <v>-128.026308672411</v>
      </c>
      <c r="Q1618" s="1" t="s">
        <v>1766</v>
      </c>
      <c r="R1618" s="1" t="s">
        <v>24</v>
      </c>
    </row>
    <row r="1619" customFormat="false" ht="15" hidden="false" customHeight="false" outlineLevel="0" collapsed="false">
      <c r="A1619" s="1" t="s">
        <v>1724</v>
      </c>
      <c r="B1619" s="1" t="s">
        <v>1725</v>
      </c>
      <c r="C1619" s="1" t="s">
        <v>1764</v>
      </c>
      <c r="D1619" s="1" t="n">
        <v>99</v>
      </c>
      <c r="E1619" s="1" t="s">
        <v>1791</v>
      </c>
      <c r="F1619" s="1" t="n">
        <v>26</v>
      </c>
      <c r="G1619" s="1" t="str">
        <f aca="false">F1619&amp;"/"&amp;55</f>
        <v>26/55</v>
      </c>
      <c r="H1619" s="1" t="n">
        <v>1800</v>
      </c>
      <c r="I1619" s="1" t="n">
        <v>100</v>
      </c>
      <c r="J1619" s="1" t="n">
        <v>80</v>
      </c>
      <c r="K1619" s="1" t="s">
        <v>21</v>
      </c>
      <c r="L1619" s="1" t="s">
        <v>49</v>
      </c>
      <c r="M1619" s="1" t="n">
        <v>2013</v>
      </c>
      <c r="N1619" s="1" t="n">
        <v>50.7455203845997</v>
      </c>
      <c r="O1619" s="1" t="n">
        <v>-128.029327440037</v>
      </c>
      <c r="Q1619" s="1" t="s">
        <v>1766</v>
      </c>
      <c r="R1619" s="1" t="s">
        <v>24</v>
      </c>
    </row>
    <row r="1620" customFormat="false" ht="15" hidden="false" customHeight="false" outlineLevel="0" collapsed="false">
      <c r="A1620" s="1" t="s">
        <v>1724</v>
      </c>
      <c r="B1620" s="1" t="s">
        <v>1725</v>
      </c>
      <c r="C1620" s="1" t="s">
        <v>1764</v>
      </c>
      <c r="D1620" s="1" t="n">
        <v>99</v>
      </c>
      <c r="E1620" s="1" t="s">
        <v>1792</v>
      </c>
      <c r="F1620" s="1" t="n">
        <v>27</v>
      </c>
      <c r="G1620" s="1" t="str">
        <f aca="false">F1620&amp;"/"&amp;55</f>
        <v>27/55</v>
      </c>
      <c r="H1620" s="1" t="n">
        <v>1800</v>
      </c>
      <c r="I1620" s="1" t="n">
        <v>100</v>
      </c>
      <c r="J1620" s="1" t="n">
        <v>80</v>
      </c>
      <c r="K1620" s="1" t="s">
        <v>21</v>
      </c>
      <c r="L1620" s="1" t="s">
        <v>49</v>
      </c>
      <c r="M1620" s="1" t="n">
        <v>2013</v>
      </c>
      <c r="N1620" s="1" t="n">
        <v>50.73965604074</v>
      </c>
      <c r="O1620" s="1" t="n">
        <v>-128.027407946542</v>
      </c>
      <c r="Q1620" s="1" t="s">
        <v>1766</v>
      </c>
      <c r="R1620" s="1" t="s">
        <v>24</v>
      </c>
    </row>
    <row r="1621" customFormat="false" ht="15" hidden="false" customHeight="false" outlineLevel="0" collapsed="false">
      <c r="A1621" s="1" t="s">
        <v>1724</v>
      </c>
      <c r="B1621" s="1" t="s">
        <v>1725</v>
      </c>
      <c r="C1621" s="1" t="s">
        <v>1764</v>
      </c>
      <c r="D1621" s="1" t="n">
        <v>99</v>
      </c>
      <c r="E1621" s="1" t="s">
        <v>1793</v>
      </c>
      <c r="F1621" s="1" t="n">
        <v>28</v>
      </c>
      <c r="G1621" s="1" t="str">
        <f aca="false">F1621&amp;"/"&amp;55</f>
        <v>28/55</v>
      </c>
      <c r="H1621" s="1" t="n">
        <v>1800</v>
      </c>
      <c r="I1621" s="1" t="n">
        <v>100</v>
      </c>
      <c r="J1621" s="1" t="n">
        <v>80</v>
      </c>
      <c r="K1621" s="1" t="s">
        <v>21</v>
      </c>
      <c r="L1621" s="1" t="s">
        <v>49</v>
      </c>
      <c r="M1621" s="1" t="n">
        <v>2013</v>
      </c>
      <c r="N1621" s="1" t="n">
        <v>50.7387778401862</v>
      </c>
      <c r="O1621" s="1" t="n">
        <v>-128.030026495441</v>
      </c>
      <c r="Q1621" s="1" t="s">
        <v>1766</v>
      </c>
      <c r="R1621" s="1" t="s">
        <v>24</v>
      </c>
    </row>
    <row r="1622" customFormat="false" ht="15" hidden="false" customHeight="false" outlineLevel="0" collapsed="false">
      <c r="A1622" s="1" t="s">
        <v>1724</v>
      </c>
      <c r="B1622" s="1" t="s">
        <v>1725</v>
      </c>
      <c r="C1622" s="1" t="s">
        <v>1764</v>
      </c>
      <c r="D1622" s="1" t="n">
        <v>99</v>
      </c>
      <c r="E1622" s="1" t="s">
        <v>1794</v>
      </c>
      <c r="F1622" s="1" t="n">
        <v>29</v>
      </c>
      <c r="G1622" s="1" t="str">
        <f aca="false">F1622&amp;"/"&amp;55</f>
        <v>29/55</v>
      </c>
      <c r="H1622" s="1" t="n">
        <v>1800</v>
      </c>
      <c r="I1622" s="1" t="n">
        <v>100</v>
      </c>
      <c r="J1622" s="1" t="n">
        <v>80</v>
      </c>
      <c r="K1622" s="1" t="s">
        <v>21</v>
      </c>
      <c r="L1622" s="1" t="s">
        <v>49</v>
      </c>
      <c r="M1622" s="1" t="n">
        <v>2013</v>
      </c>
      <c r="N1622" s="1" t="n">
        <v>50.762244</v>
      </c>
      <c r="O1622" s="1" t="n">
        <v>-128.015442</v>
      </c>
      <c r="Q1622" s="1" t="s">
        <v>1766</v>
      </c>
      <c r="R1622" s="1" t="s">
        <v>24</v>
      </c>
    </row>
    <row r="1623" customFormat="false" ht="15" hidden="false" customHeight="false" outlineLevel="0" collapsed="false">
      <c r="A1623" s="1" t="s">
        <v>1724</v>
      </c>
      <c r="B1623" s="1" t="s">
        <v>1725</v>
      </c>
      <c r="C1623" s="1" t="s">
        <v>1764</v>
      </c>
      <c r="D1623" s="1" t="n">
        <v>99</v>
      </c>
      <c r="E1623" s="1" t="s">
        <v>1795</v>
      </c>
      <c r="F1623" s="1" t="n">
        <v>30</v>
      </c>
      <c r="G1623" s="1" t="str">
        <f aca="false">F1623&amp;"/"&amp;55</f>
        <v>30/55</v>
      </c>
      <c r="H1623" s="1" t="n">
        <v>1800</v>
      </c>
      <c r="I1623" s="1" t="n">
        <v>100</v>
      </c>
      <c r="J1623" s="1" t="n">
        <v>80</v>
      </c>
      <c r="K1623" s="1" t="s">
        <v>21</v>
      </c>
      <c r="L1623" s="1" t="s">
        <v>49</v>
      </c>
      <c r="M1623" s="1" t="n">
        <v>2013</v>
      </c>
      <c r="N1623" s="1" t="n">
        <v>50.761606</v>
      </c>
      <c r="O1623" s="1" t="n">
        <v>-128.009048</v>
      </c>
      <c r="Q1623" s="1" t="s">
        <v>1766</v>
      </c>
      <c r="R1623" s="1" t="s">
        <v>24</v>
      </c>
    </row>
    <row r="1624" customFormat="false" ht="15" hidden="false" customHeight="false" outlineLevel="0" collapsed="false">
      <c r="A1624" s="1" t="s">
        <v>1724</v>
      </c>
      <c r="B1624" s="1" t="s">
        <v>1725</v>
      </c>
      <c r="C1624" s="1" t="s">
        <v>1764</v>
      </c>
      <c r="D1624" s="1" t="n">
        <v>99</v>
      </c>
      <c r="E1624" s="1" t="s">
        <v>1796</v>
      </c>
      <c r="F1624" s="1" t="n">
        <v>31</v>
      </c>
      <c r="G1624" s="1" t="str">
        <f aca="false">F1624&amp;"/"&amp;55</f>
        <v>31/55</v>
      </c>
      <c r="H1624" s="1" t="n">
        <v>1800</v>
      </c>
      <c r="I1624" s="1" t="n">
        <v>100</v>
      </c>
      <c r="J1624" s="1" t="n">
        <v>80</v>
      </c>
      <c r="K1624" s="1" t="s">
        <v>21</v>
      </c>
      <c r="L1624" s="1" t="s">
        <v>49</v>
      </c>
      <c r="M1624" s="1" t="n">
        <v>2013</v>
      </c>
      <c r="N1624" s="1" t="n">
        <v>50.762529</v>
      </c>
      <c r="O1624" s="1" t="n">
        <v>-128.005936</v>
      </c>
      <c r="Q1624" s="1" t="s">
        <v>1766</v>
      </c>
      <c r="R1624" s="1" t="s">
        <v>24</v>
      </c>
    </row>
    <row r="1625" customFormat="false" ht="15" hidden="false" customHeight="false" outlineLevel="0" collapsed="false">
      <c r="A1625" s="1" t="s">
        <v>1724</v>
      </c>
      <c r="B1625" s="1" t="s">
        <v>1725</v>
      </c>
      <c r="C1625" s="1" t="s">
        <v>1764</v>
      </c>
      <c r="D1625" s="1" t="n">
        <v>99</v>
      </c>
      <c r="E1625" s="1" t="s">
        <v>1797</v>
      </c>
      <c r="F1625" s="1" t="n">
        <v>32</v>
      </c>
      <c r="G1625" s="1" t="str">
        <f aca="false">F1625&amp;"/"&amp;55</f>
        <v>32/55</v>
      </c>
      <c r="H1625" s="1" t="n">
        <v>1800</v>
      </c>
      <c r="I1625" s="1" t="n">
        <v>100</v>
      </c>
      <c r="J1625" s="1" t="n">
        <v>80</v>
      </c>
      <c r="K1625" s="1" t="s">
        <v>21</v>
      </c>
      <c r="L1625" s="1" t="s">
        <v>49</v>
      </c>
      <c r="M1625" s="1" t="n">
        <v>2013</v>
      </c>
      <c r="N1625" s="1" t="n">
        <v>50.765284</v>
      </c>
      <c r="O1625" s="1" t="n">
        <v>-128.001966</v>
      </c>
      <c r="Q1625" s="1" t="s">
        <v>1766</v>
      </c>
      <c r="R1625" s="1" t="s">
        <v>24</v>
      </c>
    </row>
    <row r="1626" customFormat="false" ht="15" hidden="false" customHeight="false" outlineLevel="0" collapsed="false">
      <c r="A1626" s="1" t="s">
        <v>1724</v>
      </c>
      <c r="B1626" s="1" t="s">
        <v>1725</v>
      </c>
      <c r="C1626" s="1" t="s">
        <v>1764</v>
      </c>
      <c r="D1626" s="1" t="n">
        <v>99</v>
      </c>
      <c r="E1626" s="1" t="s">
        <v>1798</v>
      </c>
      <c r="F1626" s="1" t="n">
        <v>33</v>
      </c>
      <c r="G1626" s="1" t="str">
        <f aca="false">F1626&amp;"/"&amp;55</f>
        <v>33/55</v>
      </c>
      <c r="H1626" s="1" t="n">
        <v>1800</v>
      </c>
      <c r="I1626" s="1" t="n">
        <v>100</v>
      </c>
      <c r="J1626" s="1" t="n">
        <v>80</v>
      </c>
      <c r="K1626" s="1" t="s">
        <v>21</v>
      </c>
      <c r="L1626" s="1" t="s">
        <v>49</v>
      </c>
      <c r="M1626" s="1" t="n">
        <v>2013</v>
      </c>
      <c r="N1626" s="1" t="n">
        <v>50.766866</v>
      </c>
      <c r="O1626" s="1" t="n">
        <v>-127.998662</v>
      </c>
      <c r="Q1626" s="1" t="s">
        <v>1766</v>
      </c>
      <c r="R1626" s="1" t="s">
        <v>24</v>
      </c>
    </row>
    <row r="1627" customFormat="false" ht="15" hidden="false" customHeight="false" outlineLevel="0" collapsed="false">
      <c r="A1627" s="1" t="s">
        <v>1724</v>
      </c>
      <c r="B1627" s="1" t="s">
        <v>1725</v>
      </c>
      <c r="C1627" s="1" t="s">
        <v>1764</v>
      </c>
      <c r="D1627" s="1" t="n">
        <v>99</v>
      </c>
      <c r="E1627" s="1" t="s">
        <v>1799</v>
      </c>
      <c r="F1627" s="1" t="n">
        <v>34</v>
      </c>
      <c r="G1627" s="1" t="str">
        <f aca="false">F1627&amp;"/"&amp;55</f>
        <v>34/55</v>
      </c>
      <c r="H1627" s="1" t="n">
        <v>1800</v>
      </c>
      <c r="I1627" s="1" t="n">
        <v>100</v>
      </c>
      <c r="J1627" s="1" t="n">
        <v>80</v>
      </c>
      <c r="K1627" s="1" t="s">
        <v>21</v>
      </c>
      <c r="L1627" s="1" t="s">
        <v>49</v>
      </c>
      <c r="M1627" s="1" t="n">
        <v>2013</v>
      </c>
      <c r="N1627" s="1" t="n">
        <v>50.7677539999999</v>
      </c>
      <c r="O1627" s="1" t="n">
        <v>-127.994478</v>
      </c>
      <c r="Q1627" s="1" t="s">
        <v>1766</v>
      </c>
      <c r="R1627" s="1" t="s">
        <v>24</v>
      </c>
    </row>
    <row r="1628" customFormat="false" ht="15" hidden="false" customHeight="false" outlineLevel="0" collapsed="false">
      <c r="A1628" s="1" t="s">
        <v>1724</v>
      </c>
      <c r="B1628" s="1" t="s">
        <v>1725</v>
      </c>
      <c r="C1628" s="1" t="s">
        <v>1764</v>
      </c>
      <c r="D1628" s="1" t="n">
        <v>99</v>
      </c>
      <c r="E1628" s="1" t="s">
        <v>1800</v>
      </c>
      <c r="F1628" s="1" t="n">
        <v>35</v>
      </c>
      <c r="G1628" s="1" t="str">
        <f aca="false">F1628&amp;"/"&amp;55</f>
        <v>35/55</v>
      </c>
      <c r="H1628" s="1" t="n">
        <v>1800</v>
      </c>
      <c r="I1628" s="1" t="n">
        <v>100</v>
      </c>
      <c r="J1628" s="1" t="n">
        <v>80</v>
      </c>
      <c r="K1628" s="1" t="s">
        <v>21</v>
      </c>
      <c r="L1628" s="1" t="s">
        <v>49</v>
      </c>
      <c r="M1628" s="1" t="n">
        <v>2013</v>
      </c>
      <c r="N1628" s="1" t="n">
        <v>50.77648</v>
      </c>
      <c r="O1628" s="1" t="n">
        <v>-128.021471999999</v>
      </c>
      <c r="Q1628" s="1" t="s">
        <v>1766</v>
      </c>
      <c r="R1628" s="1" t="s">
        <v>24</v>
      </c>
    </row>
    <row r="1629" customFormat="false" ht="15" hidden="false" customHeight="false" outlineLevel="0" collapsed="false">
      <c r="A1629" s="1" t="s">
        <v>1724</v>
      </c>
      <c r="B1629" s="1" t="s">
        <v>1725</v>
      </c>
      <c r="C1629" s="1" t="s">
        <v>1764</v>
      </c>
      <c r="D1629" s="1" t="n">
        <v>99</v>
      </c>
      <c r="E1629" s="1" t="s">
        <v>1801</v>
      </c>
      <c r="F1629" s="1" t="n">
        <v>36</v>
      </c>
      <c r="G1629" s="1" t="str">
        <f aca="false">F1629&amp;"/"&amp;55</f>
        <v>36/55</v>
      </c>
      <c r="H1629" s="1" t="n">
        <v>1800</v>
      </c>
      <c r="I1629" s="1" t="n">
        <v>100</v>
      </c>
      <c r="J1629" s="1" t="n">
        <v>80</v>
      </c>
      <c r="K1629" s="1" t="s">
        <v>21</v>
      </c>
      <c r="L1629" s="1" t="s">
        <v>49</v>
      </c>
      <c r="M1629" s="1" t="n">
        <v>2013</v>
      </c>
      <c r="N1629" s="1" t="n">
        <v>50.777606</v>
      </c>
      <c r="O1629" s="1" t="n">
        <v>-128.015313</v>
      </c>
      <c r="Q1629" s="1" t="s">
        <v>1766</v>
      </c>
      <c r="R1629" s="1" t="s">
        <v>24</v>
      </c>
    </row>
    <row r="1630" customFormat="false" ht="15" hidden="false" customHeight="false" outlineLevel="0" collapsed="false">
      <c r="A1630" s="1" t="s">
        <v>1724</v>
      </c>
      <c r="B1630" s="1" t="s">
        <v>1725</v>
      </c>
      <c r="C1630" s="1" t="s">
        <v>1764</v>
      </c>
      <c r="D1630" s="1" t="n">
        <v>99</v>
      </c>
      <c r="E1630" s="1" t="s">
        <v>1802</v>
      </c>
      <c r="F1630" s="1" t="n">
        <v>37</v>
      </c>
      <c r="G1630" s="1" t="str">
        <f aca="false">F1630&amp;"/"&amp;55</f>
        <v>37/55</v>
      </c>
      <c r="H1630" s="1" t="n">
        <v>1800</v>
      </c>
      <c r="I1630" s="1" t="n">
        <v>100</v>
      </c>
      <c r="J1630" s="1" t="n">
        <v>80</v>
      </c>
      <c r="K1630" s="1" t="s">
        <v>21</v>
      </c>
      <c r="L1630" s="1" t="s">
        <v>49</v>
      </c>
      <c r="M1630" s="1" t="n">
        <v>2013</v>
      </c>
      <c r="N1630" s="1" t="n">
        <v>50.7756109999999</v>
      </c>
      <c r="O1630" s="1" t="n">
        <v>-128.054323</v>
      </c>
      <c r="Q1630" s="1" t="s">
        <v>1766</v>
      </c>
      <c r="R1630" s="1" t="s">
        <v>24</v>
      </c>
    </row>
    <row r="1631" customFormat="false" ht="15" hidden="false" customHeight="false" outlineLevel="0" collapsed="false">
      <c r="A1631" s="1" t="s">
        <v>1724</v>
      </c>
      <c r="B1631" s="1" t="s">
        <v>1725</v>
      </c>
      <c r="C1631" s="1" t="s">
        <v>1764</v>
      </c>
      <c r="D1631" s="1" t="n">
        <v>99</v>
      </c>
      <c r="E1631" s="1" t="s">
        <v>1803</v>
      </c>
      <c r="F1631" s="1" t="n">
        <v>38</v>
      </c>
      <c r="G1631" s="1" t="str">
        <f aca="false">F1631&amp;"/"&amp;55</f>
        <v>38/55</v>
      </c>
      <c r="H1631" s="1" t="n">
        <v>1800</v>
      </c>
      <c r="I1631" s="1" t="n">
        <v>100</v>
      </c>
      <c r="J1631" s="1" t="n">
        <v>80</v>
      </c>
      <c r="K1631" s="1" t="s">
        <v>21</v>
      </c>
      <c r="L1631" s="1" t="s">
        <v>49</v>
      </c>
      <c r="M1631" s="1" t="n">
        <v>2013</v>
      </c>
      <c r="N1631" s="1" t="n">
        <v>50.7777689999999</v>
      </c>
      <c r="O1631" s="1" t="n">
        <v>-128.049538</v>
      </c>
      <c r="Q1631" s="1" t="s">
        <v>1766</v>
      </c>
      <c r="R1631" s="1" t="s">
        <v>24</v>
      </c>
    </row>
    <row r="1632" customFormat="false" ht="15" hidden="false" customHeight="false" outlineLevel="0" collapsed="false">
      <c r="A1632" s="1" t="s">
        <v>1724</v>
      </c>
      <c r="B1632" s="1" t="s">
        <v>1725</v>
      </c>
      <c r="C1632" s="1" t="s">
        <v>1764</v>
      </c>
      <c r="D1632" s="1" t="n">
        <v>99</v>
      </c>
      <c r="E1632" s="1" t="s">
        <v>1804</v>
      </c>
      <c r="F1632" s="1" t="n">
        <v>39</v>
      </c>
      <c r="G1632" s="1" t="str">
        <f aca="false">F1632&amp;"/"&amp;55</f>
        <v>39/55</v>
      </c>
      <c r="H1632" s="1" t="n">
        <v>1800</v>
      </c>
      <c r="I1632" s="1" t="n">
        <v>100</v>
      </c>
      <c r="J1632" s="1" t="n">
        <v>80</v>
      </c>
      <c r="K1632" s="1" t="s">
        <v>21</v>
      </c>
      <c r="L1632" s="1" t="s">
        <v>49</v>
      </c>
      <c r="M1632" s="1" t="n">
        <v>2013</v>
      </c>
      <c r="N1632" s="1" t="n">
        <v>50.77766</v>
      </c>
      <c r="O1632" s="1" t="n">
        <v>-128.040419</v>
      </c>
      <c r="Q1632" s="1" t="s">
        <v>1766</v>
      </c>
      <c r="R1632" s="1" t="s">
        <v>24</v>
      </c>
    </row>
    <row r="1633" customFormat="false" ht="15" hidden="false" customHeight="false" outlineLevel="0" collapsed="false">
      <c r="A1633" s="1" t="s">
        <v>1724</v>
      </c>
      <c r="B1633" s="1" t="s">
        <v>1725</v>
      </c>
      <c r="C1633" s="1" t="s">
        <v>1764</v>
      </c>
      <c r="D1633" s="1" t="n">
        <v>99</v>
      </c>
      <c r="E1633" s="1" t="s">
        <v>1805</v>
      </c>
      <c r="F1633" s="1" t="n">
        <v>40</v>
      </c>
      <c r="G1633" s="1" t="str">
        <f aca="false">F1633&amp;"/"&amp;55</f>
        <v>40/55</v>
      </c>
      <c r="H1633" s="1" t="n">
        <v>1800</v>
      </c>
      <c r="I1633" s="1" t="n">
        <v>100</v>
      </c>
      <c r="J1633" s="1" t="n">
        <v>80</v>
      </c>
      <c r="K1633" s="1" t="s">
        <v>21</v>
      </c>
      <c r="L1633" s="1" t="s">
        <v>49</v>
      </c>
      <c r="M1633" s="1" t="n">
        <v>2013</v>
      </c>
      <c r="N1633" s="1" t="n">
        <v>50.779682</v>
      </c>
      <c r="O1633" s="1" t="n">
        <v>-128.037114</v>
      </c>
      <c r="Q1633" s="1" t="s">
        <v>1766</v>
      </c>
      <c r="R1633" s="1" t="s">
        <v>24</v>
      </c>
    </row>
    <row r="1634" customFormat="false" ht="15" hidden="false" customHeight="false" outlineLevel="0" collapsed="false">
      <c r="A1634" s="1" t="s">
        <v>1724</v>
      </c>
      <c r="B1634" s="1" t="s">
        <v>1725</v>
      </c>
      <c r="C1634" s="1" t="s">
        <v>1764</v>
      </c>
      <c r="D1634" s="1" t="n">
        <v>99</v>
      </c>
      <c r="E1634" s="1" t="s">
        <v>1806</v>
      </c>
      <c r="F1634" s="1" t="n">
        <v>41</v>
      </c>
      <c r="G1634" s="1" t="str">
        <f aca="false">F1634&amp;"/"&amp;55</f>
        <v>41/55</v>
      </c>
      <c r="H1634" s="1" t="n">
        <v>1800</v>
      </c>
      <c r="I1634" s="1" t="n">
        <v>100</v>
      </c>
      <c r="J1634" s="1" t="n">
        <v>80</v>
      </c>
      <c r="K1634" s="1" t="s">
        <v>21</v>
      </c>
      <c r="L1634" s="1" t="s">
        <v>49</v>
      </c>
      <c r="M1634" s="1" t="n">
        <v>2013</v>
      </c>
      <c r="N1634" s="1" t="n">
        <v>50.781269</v>
      </c>
      <c r="O1634" s="1" t="n">
        <v>-128.033102</v>
      </c>
      <c r="Q1634" s="1" t="s">
        <v>1766</v>
      </c>
      <c r="R1634" s="1" t="s">
        <v>24</v>
      </c>
    </row>
    <row r="1635" customFormat="false" ht="15" hidden="false" customHeight="false" outlineLevel="0" collapsed="false">
      <c r="A1635" s="1" t="s">
        <v>1724</v>
      </c>
      <c r="B1635" s="1" t="s">
        <v>1725</v>
      </c>
      <c r="C1635" s="1" t="s">
        <v>1764</v>
      </c>
      <c r="D1635" s="1" t="n">
        <v>99</v>
      </c>
      <c r="E1635" s="1" t="s">
        <v>1807</v>
      </c>
      <c r="F1635" s="1" t="n">
        <v>42</v>
      </c>
      <c r="G1635" s="1" t="str">
        <f aca="false">F1635&amp;"/"&amp;55</f>
        <v>42/55</v>
      </c>
      <c r="H1635" s="1" t="n">
        <v>1800</v>
      </c>
      <c r="I1635" s="1" t="n">
        <v>100</v>
      </c>
      <c r="J1635" s="1" t="n">
        <v>80</v>
      </c>
      <c r="K1635" s="1" t="s">
        <v>21</v>
      </c>
      <c r="L1635" s="1" t="s">
        <v>49</v>
      </c>
      <c r="M1635" s="1" t="n">
        <v>2013</v>
      </c>
      <c r="N1635" s="1" t="n">
        <v>50.783019</v>
      </c>
      <c r="O1635" s="1" t="n">
        <v>-128.030634</v>
      </c>
      <c r="Q1635" s="1" t="s">
        <v>1766</v>
      </c>
      <c r="R1635" s="1" t="s">
        <v>24</v>
      </c>
    </row>
    <row r="1636" customFormat="false" ht="15" hidden="false" customHeight="false" outlineLevel="0" collapsed="false">
      <c r="A1636" s="1" t="s">
        <v>1724</v>
      </c>
      <c r="B1636" s="1" t="s">
        <v>1725</v>
      </c>
      <c r="C1636" s="1" t="s">
        <v>1764</v>
      </c>
      <c r="D1636" s="1" t="n">
        <v>99</v>
      </c>
      <c r="E1636" s="1" t="s">
        <v>1808</v>
      </c>
      <c r="F1636" s="1" t="n">
        <v>43</v>
      </c>
      <c r="G1636" s="1" t="str">
        <f aca="false">F1636&amp;"/"&amp;55</f>
        <v>43/55</v>
      </c>
      <c r="H1636" s="1" t="n">
        <v>1800</v>
      </c>
      <c r="I1636" s="1" t="n">
        <v>100</v>
      </c>
      <c r="J1636" s="1" t="n">
        <v>80</v>
      </c>
      <c r="K1636" s="1" t="s">
        <v>21</v>
      </c>
      <c r="L1636" s="1" t="s">
        <v>49</v>
      </c>
      <c r="M1636" s="1" t="n">
        <v>2013</v>
      </c>
      <c r="N1636" s="1" t="n">
        <v>50.783467</v>
      </c>
      <c r="O1636" s="1" t="n">
        <v>-128.025055</v>
      </c>
      <c r="Q1636" s="1" t="s">
        <v>1766</v>
      </c>
      <c r="R1636" s="1" t="s">
        <v>24</v>
      </c>
    </row>
    <row r="1637" customFormat="false" ht="15" hidden="false" customHeight="false" outlineLevel="0" collapsed="false">
      <c r="A1637" s="1" t="s">
        <v>1724</v>
      </c>
      <c r="B1637" s="1" t="s">
        <v>1725</v>
      </c>
      <c r="C1637" s="1" t="s">
        <v>1764</v>
      </c>
      <c r="D1637" s="1" t="n">
        <v>99</v>
      </c>
      <c r="E1637" s="1" t="s">
        <v>1809</v>
      </c>
      <c r="F1637" s="1" t="n">
        <v>44</v>
      </c>
      <c r="G1637" s="1" t="str">
        <f aca="false">F1637&amp;"/"&amp;55</f>
        <v>44/55</v>
      </c>
      <c r="H1637" s="1" t="n">
        <v>1800</v>
      </c>
      <c r="I1637" s="1" t="n">
        <v>100</v>
      </c>
      <c r="J1637" s="1" t="n">
        <v>80</v>
      </c>
      <c r="K1637" s="1" t="s">
        <v>21</v>
      </c>
      <c r="L1637" s="1" t="s">
        <v>49</v>
      </c>
      <c r="M1637" s="1" t="n">
        <v>2013</v>
      </c>
      <c r="N1637" s="1" t="n">
        <v>50.784498</v>
      </c>
      <c r="O1637" s="1" t="n">
        <v>-128.019755</v>
      </c>
      <c r="Q1637" s="1" t="s">
        <v>1766</v>
      </c>
      <c r="R1637" s="1" t="s">
        <v>24</v>
      </c>
    </row>
    <row r="1638" customFormat="false" ht="15" hidden="false" customHeight="false" outlineLevel="0" collapsed="false">
      <c r="A1638" s="1" t="s">
        <v>1724</v>
      </c>
      <c r="B1638" s="1" t="s">
        <v>1725</v>
      </c>
      <c r="C1638" s="1" t="s">
        <v>1764</v>
      </c>
      <c r="D1638" s="1" t="n">
        <v>99</v>
      </c>
      <c r="E1638" s="1" t="s">
        <v>1810</v>
      </c>
      <c r="F1638" s="1" t="n">
        <v>45</v>
      </c>
      <c r="G1638" s="1" t="str">
        <f aca="false">F1638&amp;"/"&amp;55</f>
        <v>45/55</v>
      </c>
      <c r="H1638" s="1" t="n">
        <v>1800</v>
      </c>
      <c r="I1638" s="1" t="n">
        <v>100</v>
      </c>
      <c r="J1638" s="1" t="n">
        <v>80</v>
      </c>
      <c r="K1638" s="1" t="s">
        <v>21</v>
      </c>
      <c r="L1638" s="1" t="s">
        <v>49</v>
      </c>
      <c r="M1638" s="1" t="n">
        <v>2013</v>
      </c>
      <c r="N1638" s="1" t="n">
        <v>50.785285</v>
      </c>
      <c r="O1638" s="1" t="n">
        <v>-128.015463</v>
      </c>
      <c r="Q1638" s="1" t="s">
        <v>1766</v>
      </c>
      <c r="R1638" s="1" t="s">
        <v>24</v>
      </c>
    </row>
    <row r="1639" customFormat="false" ht="15" hidden="false" customHeight="false" outlineLevel="0" collapsed="false">
      <c r="A1639" s="1" t="s">
        <v>1724</v>
      </c>
      <c r="B1639" s="1" t="s">
        <v>1725</v>
      </c>
      <c r="C1639" s="1" t="s">
        <v>1764</v>
      </c>
      <c r="D1639" s="1" t="n">
        <v>99</v>
      </c>
      <c r="E1639" s="1" t="s">
        <v>1811</v>
      </c>
      <c r="F1639" s="1" t="n">
        <v>46</v>
      </c>
      <c r="G1639" s="1" t="str">
        <f aca="false">F1639&amp;"/"&amp;55</f>
        <v>46/55</v>
      </c>
      <c r="H1639" s="1" t="n">
        <v>1800</v>
      </c>
      <c r="I1639" s="1" t="n">
        <v>100</v>
      </c>
      <c r="J1639" s="1" t="n">
        <v>80</v>
      </c>
      <c r="K1639" s="1" t="s">
        <v>21</v>
      </c>
      <c r="L1639" s="1" t="s">
        <v>49</v>
      </c>
      <c r="M1639" s="1" t="n">
        <v>2013</v>
      </c>
      <c r="N1639" s="1" t="n">
        <v>50.786655</v>
      </c>
      <c r="O1639" s="1" t="n">
        <v>-128.011794</v>
      </c>
      <c r="Q1639" s="1" t="s">
        <v>1766</v>
      </c>
      <c r="R1639" s="1" t="s">
        <v>24</v>
      </c>
    </row>
    <row r="1640" customFormat="false" ht="15" hidden="false" customHeight="false" outlineLevel="0" collapsed="false">
      <c r="A1640" s="1" t="s">
        <v>1724</v>
      </c>
      <c r="B1640" s="1" t="s">
        <v>1725</v>
      </c>
      <c r="C1640" s="1" t="s">
        <v>1764</v>
      </c>
      <c r="D1640" s="1" t="n">
        <v>99</v>
      </c>
      <c r="E1640" s="1" t="s">
        <v>1812</v>
      </c>
      <c r="F1640" s="1" t="n">
        <v>47</v>
      </c>
      <c r="G1640" s="1" t="str">
        <f aca="false">F1640&amp;"/"&amp;55</f>
        <v>47/55</v>
      </c>
      <c r="H1640" s="1" t="n">
        <v>1800</v>
      </c>
      <c r="I1640" s="1" t="n">
        <v>100</v>
      </c>
      <c r="J1640" s="1" t="n">
        <v>80</v>
      </c>
      <c r="K1640" s="1" t="s">
        <v>21</v>
      </c>
      <c r="L1640" s="1" t="s">
        <v>49</v>
      </c>
      <c r="M1640" s="1" t="n">
        <v>2013</v>
      </c>
      <c r="N1640" s="1" t="n">
        <v>50.7864109999999</v>
      </c>
      <c r="O1640" s="1" t="n">
        <v>-128.007374</v>
      </c>
      <c r="Q1640" s="1" t="s">
        <v>1766</v>
      </c>
      <c r="R1640" s="1" t="s">
        <v>24</v>
      </c>
    </row>
    <row r="1641" customFormat="false" ht="15" hidden="false" customHeight="false" outlineLevel="0" collapsed="false">
      <c r="A1641" s="1" t="s">
        <v>1724</v>
      </c>
      <c r="B1641" s="1" t="s">
        <v>1725</v>
      </c>
      <c r="C1641" s="1" t="s">
        <v>1764</v>
      </c>
      <c r="D1641" s="1" t="n">
        <v>99</v>
      </c>
      <c r="E1641" s="1" t="s">
        <v>1813</v>
      </c>
      <c r="F1641" s="1" t="n">
        <v>48</v>
      </c>
      <c r="G1641" s="1" t="str">
        <f aca="false">F1641&amp;"/"&amp;55</f>
        <v>48/55</v>
      </c>
      <c r="H1641" s="1" t="n">
        <v>1800</v>
      </c>
      <c r="I1641" s="1" t="n">
        <v>100</v>
      </c>
      <c r="J1641" s="1" t="n">
        <v>80</v>
      </c>
      <c r="K1641" s="1" t="s">
        <v>21</v>
      </c>
      <c r="L1641" s="1" t="s">
        <v>49</v>
      </c>
      <c r="M1641" s="1" t="n">
        <v>2013</v>
      </c>
      <c r="N1641" s="1" t="n">
        <v>50.7913349999999</v>
      </c>
      <c r="O1641" s="1" t="n">
        <v>-128.031557</v>
      </c>
      <c r="Q1641" s="1" t="s">
        <v>1766</v>
      </c>
      <c r="R1641" s="1" t="s">
        <v>24</v>
      </c>
    </row>
    <row r="1642" customFormat="false" ht="15" hidden="false" customHeight="false" outlineLevel="0" collapsed="false">
      <c r="A1642" s="1" t="s">
        <v>1724</v>
      </c>
      <c r="B1642" s="1" t="s">
        <v>1725</v>
      </c>
      <c r="C1642" s="1" t="s">
        <v>1764</v>
      </c>
      <c r="D1642" s="1" t="n">
        <v>99</v>
      </c>
      <c r="E1642" s="1" t="s">
        <v>1814</v>
      </c>
      <c r="F1642" s="1" t="n">
        <v>49</v>
      </c>
      <c r="G1642" s="1" t="str">
        <f aca="false">F1642&amp;"/"&amp;55</f>
        <v>49/55</v>
      </c>
      <c r="H1642" s="1" t="n">
        <v>1800</v>
      </c>
      <c r="I1642" s="1" t="n">
        <v>100</v>
      </c>
      <c r="J1642" s="1" t="n">
        <v>80</v>
      </c>
      <c r="K1642" s="1" t="s">
        <v>21</v>
      </c>
      <c r="L1642" s="1" t="s">
        <v>49</v>
      </c>
      <c r="M1642" s="1" t="n">
        <v>2013</v>
      </c>
      <c r="N1642" s="1" t="n">
        <v>50.7920809999999</v>
      </c>
      <c r="O1642" s="1" t="n">
        <v>-128.02557</v>
      </c>
      <c r="Q1642" s="1" t="s">
        <v>1766</v>
      </c>
      <c r="R1642" s="1" t="s">
        <v>24</v>
      </c>
    </row>
    <row r="1643" customFormat="false" ht="15" hidden="false" customHeight="false" outlineLevel="0" collapsed="false">
      <c r="A1643" s="1" t="s">
        <v>1724</v>
      </c>
      <c r="B1643" s="1" t="s">
        <v>1725</v>
      </c>
      <c r="C1643" s="1" t="s">
        <v>1764</v>
      </c>
      <c r="D1643" s="1" t="n">
        <v>99</v>
      </c>
      <c r="E1643" s="1" t="s">
        <v>1815</v>
      </c>
      <c r="F1643" s="1" t="n">
        <v>50</v>
      </c>
      <c r="G1643" s="1" t="str">
        <f aca="false">F1643&amp;"/"&amp;55</f>
        <v>50/55</v>
      </c>
      <c r="H1643" s="1" t="n">
        <v>1800</v>
      </c>
      <c r="I1643" s="1" t="n">
        <v>100</v>
      </c>
      <c r="J1643" s="1" t="n">
        <v>80</v>
      </c>
      <c r="K1643" s="1" t="s">
        <v>21</v>
      </c>
      <c r="L1643" s="1" t="s">
        <v>49</v>
      </c>
      <c r="M1643" s="1" t="n">
        <v>2013</v>
      </c>
      <c r="N1643" s="1" t="n">
        <v>50.792515</v>
      </c>
      <c r="O1643" s="1" t="n">
        <v>-128.01954</v>
      </c>
      <c r="Q1643" s="1" t="s">
        <v>1766</v>
      </c>
      <c r="R1643" s="1" t="s">
        <v>24</v>
      </c>
    </row>
    <row r="1644" customFormat="false" ht="15" hidden="false" customHeight="false" outlineLevel="0" collapsed="false">
      <c r="A1644" s="1" t="s">
        <v>1724</v>
      </c>
      <c r="B1644" s="1" t="s">
        <v>1725</v>
      </c>
      <c r="C1644" s="1" t="s">
        <v>1764</v>
      </c>
      <c r="D1644" s="1" t="n">
        <v>99</v>
      </c>
      <c r="E1644" s="1" t="s">
        <v>1816</v>
      </c>
      <c r="F1644" s="1" t="n">
        <v>51</v>
      </c>
      <c r="G1644" s="1" t="str">
        <f aca="false">F1644&amp;"/"&amp;55</f>
        <v>51/55</v>
      </c>
      <c r="H1644" s="1" t="n">
        <v>1800</v>
      </c>
      <c r="I1644" s="1" t="n">
        <v>100</v>
      </c>
      <c r="J1644" s="1" t="n">
        <v>80</v>
      </c>
      <c r="K1644" s="1" t="s">
        <v>21</v>
      </c>
      <c r="L1644" s="1" t="s">
        <v>49</v>
      </c>
      <c r="M1644" s="1" t="n">
        <v>2013</v>
      </c>
      <c r="N1644" s="1" t="n">
        <v>50.7930169999999</v>
      </c>
      <c r="O1644" s="1" t="n">
        <v>-128.014498</v>
      </c>
      <c r="Q1644" s="1" t="s">
        <v>1766</v>
      </c>
      <c r="R1644" s="1" t="s">
        <v>24</v>
      </c>
    </row>
    <row r="1645" customFormat="false" ht="15" hidden="false" customHeight="false" outlineLevel="0" collapsed="false">
      <c r="A1645" s="1" t="s">
        <v>1724</v>
      </c>
      <c r="B1645" s="1" t="s">
        <v>1725</v>
      </c>
      <c r="C1645" s="1" t="s">
        <v>1764</v>
      </c>
      <c r="D1645" s="1" t="n">
        <v>99</v>
      </c>
      <c r="E1645" s="1" t="s">
        <v>1817</v>
      </c>
      <c r="F1645" s="1" t="n">
        <v>52</v>
      </c>
      <c r="G1645" s="1" t="str">
        <f aca="false">F1645&amp;"/"&amp;55</f>
        <v>52/55</v>
      </c>
      <c r="H1645" s="1" t="n">
        <v>1800</v>
      </c>
      <c r="I1645" s="1" t="n">
        <v>100</v>
      </c>
      <c r="J1645" s="1" t="n">
        <v>80</v>
      </c>
      <c r="K1645" s="1" t="s">
        <v>21</v>
      </c>
      <c r="L1645" s="1" t="s">
        <v>49</v>
      </c>
      <c r="M1645" s="1" t="n">
        <v>2013</v>
      </c>
      <c r="N1645" s="1" t="n">
        <v>50.7906159999999</v>
      </c>
      <c r="O1645" s="1" t="n">
        <v>-128.007953</v>
      </c>
      <c r="Q1645" s="1" t="s">
        <v>1766</v>
      </c>
      <c r="R1645" s="1" t="s">
        <v>24</v>
      </c>
    </row>
    <row r="1646" customFormat="false" ht="15" hidden="false" customHeight="false" outlineLevel="0" collapsed="false">
      <c r="A1646" s="1" t="s">
        <v>1724</v>
      </c>
      <c r="B1646" s="1" t="s">
        <v>1725</v>
      </c>
      <c r="C1646" s="1" t="s">
        <v>1764</v>
      </c>
      <c r="D1646" s="1" t="n">
        <v>99</v>
      </c>
      <c r="E1646" s="1" t="s">
        <v>1818</v>
      </c>
      <c r="F1646" s="1" t="n">
        <v>53</v>
      </c>
      <c r="G1646" s="1" t="str">
        <f aca="false">F1646&amp;"/"&amp;55</f>
        <v>53/55</v>
      </c>
      <c r="H1646" s="1" t="n">
        <v>1800</v>
      </c>
      <c r="I1646" s="1" t="n">
        <v>100</v>
      </c>
      <c r="J1646" s="1" t="n">
        <v>80</v>
      </c>
      <c r="K1646" s="1" t="s">
        <v>21</v>
      </c>
      <c r="L1646" s="1" t="s">
        <v>49</v>
      </c>
      <c r="M1646" s="1" t="n">
        <v>2013</v>
      </c>
      <c r="N1646" s="1" t="n">
        <v>50.792786</v>
      </c>
      <c r="O1646" s="1" t="n">
        <v>-128.003833</v>
      </c>
      <c r="Q1646" s="1" t="s">
        <v>1766</v>
      </c>
      <c r="R1646" s="1" t="s">
        <v>24</v>
      </c>
    </row>
    <row r="1647" customFormat="false" ht="15" hidden="false" customHeight="false" outlineLevel="0" collapsed="false">
      <c r="A1647" s="1" t="s">
        <v>1724</v>
      </c>
      <c r="B1647" s="1" t="s">
        <v>1725</v>
      </c>
      <c r="C1647" s="1" t="s">
        <v>1764</v>
      </c>
      <c r="D1647" s="1" t="n">
        <v>99</v>
      </c>
      <c r="E1647" s="1" t="s">
        <v>1819</v>
      </c>
      <c r="F1647" s="1" t="n">
        <v>54</v>
      </c>
      <c r="G1647" s="1" t="str">
        <f aca="false">F1647&amp;"/"&amp;55</f>
        <v>54/55</v>
      </c>
      <c r="H1647" s="1" t="n">
        <v>1800</v>
      </c>
      <c r="I1647" s="1" t="n">
        <v>100</v>
      </c>
      <c r="J1647" s="1" t="n">
        <v>80</v>
      </c>
      <c r="K1647" s="1" t="s">
        <v>21</v>
      </c>
      <c r="L1647" s="1" t="s">
        <v>49</v>
      </c>
      <c r="M1647" s="1" t="n">
        <v>2013</v>
      </c>
      <c r="N1647" s="1" t="n">
        <v>50.793993</v>
      </c>
      <c r="O1647" s="1" t="n">
        <v>-128.000379</v>
      </c>
      <c r="Q1647" s="1" t="s">
        <v>1766</v>
      </c>
      <c r="R1647" s="1" t="s">
        <v>24</v>
      </c>
    </row>
    <row r="1648" customFormat="false" ht="15" hidden="false" customHeight="false" outlineLevel="0" collapsed="false">
      <c r="A1648" s="1" t="s">
        <v>1724</v>
      </c>
      <c r="B1648" s="1" t="s">
        <v>1725</v>
      </c>
      <c r="C1648" s="1" t="s">
        <v>1764</v>
      </c>
      <c r="D1648" s="1" t="n">
        <v>99</v>
      </c>
      <c r="E1648" s="1" t="s">
        <v>1820</v>
      </c>
      <c r="F1648" s="1" t="n">
        <v>55</v>
      </c>
      <c r="G1648" s="1" t="str">
        <f aca="false">F1648&amp;"/"&amp;55</f>
        <v>55/55</v>
      </c>
      <c r="H1648" s="1" t="n">
        <v>1800</v>
      </c>
      <c r="I1648" s="1" t="n">
        <v>100</v>
      </c>
      <c r="J1648" s="1" t="n">
        <v>80</v>
      </c>
      <c r="K1648" s="1" t="s">
        <v>21</v>
      </c>
      <c r="L1648" s="1" t="s">
        <v>49</v>
      </c>
      <c r="M1648" s="1" t="n">
        <v>2013</v>
      </c>
      <c r="N1648" s="1" t="n">
        <v>50.75545</v>
      </c>
      <c r="O1648" s="1" t="n">
        <v>-128.014197</v>
      </c>
      <c r="Q1648" s="1" t="s">
        <v>1766</v>
      </c>
      <c r="R1648" s="1" t="s">
        <v>24</v>
      </c>
    </row>
    <row r="1649" customFormat="false" ht="15" hidden="false" customHeight="false" outlineLevel="0" collapsed="false">
      <c r="A1649" s="1" t="s">
        <v>1724</v>
      </c>
      <c r="B1649" s="1" t="s">
        <v>1725</v>
      </c>
      <c r="C1649" s="1" t="s">
        <v>1821</v>
      </c>
      <c r="D1649" s="1" t="n">
        <v>144</v>
      </c>
      <c r="E1649" s="1" t="s">
        <v>1822</v>
      </c>
      <c r="F1649" s="1" t="n">
        <v>1</v>
      </c>
      <c r="G1649" s="1" t="str">
        <f aca="false">F1649&amp;"/"&amp;48</f>
        <v>1/48</v>
      </c>
      <c r="H1649" s="1" t="n">
        <v>3000</v>
      </c>
      <c r="I1649" s="1" t="n">
        <v>90</v>
      </c>
      <c r="J1649" s="1" t="n">
        <v>80</v>
      </c>
      <c r="K1649" s="1" t="s">
        <v>21</v>
      </c>
      <c r="L1649" s="1" t="s">
        <v>22</v>
      </c>
      <c r="M1649" s="1" t="n">
        <v>2011</v>
      </c>
      <c r="N1649" s="1" t="n">
        <v>55.774443</v>
      </c>
      <c r="O1649" s="1" t="n">
        <v>-122.274935</v>
      </c>
      <c r="Q1649" s="1" t="s">
        <v>1823</v>
      </c>
      <c r="R1649" s="1" t="s">
        <v>24</v>
      </c>
    </row>
    <row r="1650" customFormat="false" ht="15" hidden="false" customHeight="false" outlineLevel="0" collapsed="false">
      <c r="A1650" s="1" t="s">
        <v>1724</v>
      </c>
      <c r="B1650" s="1" t="s">
        <v>1725</v>
      </c>
      <c r="C1650" s="1" t="s">
        <v>1821</v>
      </c>
      <c r="D1650" s="1" t="n">
        <v>144</v>
      </c>
      <c r="E1650" s="1" t="s">
        <v>1824</v>
      </c>
      <c r="F1650" s="1" t="n">
        <v>2</v>
      </c>
      <c r="G1650" s="1" t="str">
        <f aca="false">F1650&amp;"/"&amp;48</f>
        <v>2/48</v>
      </c>
      <c r="H1650" s="1" t="n">
        <v>3000</v>
      </c>
      <c r="I1650" s="1" t="n">
        <v>90</v>
      </c>
      <c r="J1650" s="1" t="n">
        <v>80</v>
      </c>
      <c r="K1650" s="1" t="s">
        <v>21</v>
      </c>
      <c r="L1650" s="1" t="s">
        <v>22</v>
      </c>
      <c r="M1650" s="1" t="n">
        <v>2011</v>
      </c>
      <c r="N1650" s="1" t="n">
        <v>55.77565</v>
      </c>
      <c r="O1650" s="1" t="n">
        <v>-122.276845</v>
      </c>
      <c r="Q1650" s="1" t="s">
        <v>1823</v>
      </c>
      <c r="R1650" s="1" t="s">
        <v>24</v>
      </c>
    </row>
    <row r="1651" customFormat="false" ht="15" hidden="false" customHeight="false" outlineLevel="0" collapsed="false">
      <c r="A1651" s="1" t="s">
        <v>1724</v>
      </c>
      <c r="B1651" s="1" t="s">
        <v>1725</v>
      </c>
      <c r="C1651" s="1" t="s">
        <v>1821</v>
      </c>
      <c r="D1651" s="1" t="n">
        <v>144</v>
      </c>
      <c r="E1651" s="1" t="s">
        <v>1825</v>
      </c>
      <c r="F1651" s="1" t="n">
        <v>3</v>
      </c>
      <c r="G1651" s="1" t="str">
        <f aca="false">F1651&amp;"/"&amp;48</f>
        <v>3/48</v>
      </c>
      <c r="H1651" s="1" t="n">
        <v>3000</v>
      </c>
      <c r="I1651" s="1" t="n">
        <v>90</v>
      </c>
      <c r="J1651" s="1" t="n">
        <v>80</v>
      </c>
      <c r="K1651" s="1" t="s">
        <v>21</v>
      </c>
      <c r="L1651" s="1" t="s">
        <v>22</v>
      </c>
      <c r="M1651" s="1" t="n">
        <v>2011</v>
      </c>
      <c r="N1651" s="1" t="n">
        <v>55.777255</v>
      </c>
      <c r="O1651" s="1" t="n">
        <v>-122.278347</v>
      </c>
      <c r="Q1651" s="1" t="s">
        <v>1823</v>
      </c>
      <c r="R1651" s="1" t="s">
        <v>24</v>
      </c>
    </row>
    <row r="1652" customFormat="false" ht="15" hidden="false" customHeight="false" outlineLevel="0" collapsed="false">
      <c r="A1652" s="1" t="s">
        <v>1724</v>
      </c>
      <c r="B1652" s="1" t="s">
        <v>1725</v>
      </c>
      <c r="C1652" s="1" t="s">
        <v>1821</v>
      </c>
      <c r="D1652" s="1" t="n">
        <v>144</v>
      </c>
      <c r="E1652" s="1" t="s">
        <v>1826</v>
      </c>
      <c r="F1652" s="1" t="n">
        <v>4</v>
      </c>
      <c r="G1652" s="1" t="str">
        <f aca="false">F1652&amp;"/"&amp;48</f>
        <v>4/48</v>
      </c>
      <c r="H1652" s="1" t="n">
        <v>3000</v>
      </c>
      <c r="I1652" s="1" t="n">
        <v>90</v>
      </c>
      <c r="J1652" s="1" t="n">
        <v>80</v>
      </c>
      <c r="K1652" s="1" t="s">
        <v>21</v>
      </c>
      <c r="L1652" s="1" t="s">
        <v>22</v>
      </c>
      <c r="M1652" s="1" t="n">
        <v>2011</v>
      </c>
      <c r="N1652" s="1" t="n">
        <v>55.7787029999999</v>
      </c>
      <c r="O1652" s="1" t="n">
        <v>-122.279785</v>
      </c>
      <c r="Q1652" s="1" t="s">
        <v>1823</v>
      </c>
      <c r="R1652" s="1" t="s">
        <v>24</v>
      </c>
    </row>
    <row r="1653" customFormat="false" ht="15" hidden="false" customHeight="false" outlineLevel="0" collapsed="false">
      <c r="A1653" s="1" t="s">
        <v>1724</v>
      </c>
      <c r="B1653" s="1" t="s">
        <v>1725</v>
      </c>
      <c r="C1653" s="1" t="s">
        <v>1821</v>
      </c>
      <c r="D1653" s="1" t="n">
        <v>144</v>
      </c>
      <c r="E1653" s="1" t="s">
        <v>1827</v>
      </c>
      <c r="F1653" s="1" t="n">
        <v>5</v>
      </c>
      <c r="G1653" s="1" t="str">
        <f aca="false">F1653&amp;"/"&amp;48</f>
        <v>5/48</v>
      </c>
      <c r="H1653" s="1" t="n">
        <v>3000</v>
      </c>
      <c r="I1653" s="1" t="n">
        <v>90</v>
      </c>
      <c r="J1653" s="1" t="n">
        <v>80</v>
      </c>
      <c r="K1653" s="1" t="s">
        <v>21</v>
      </c>
      <c r="L1653" s="1" t="s">
        <v>22</v>
      </c>
      <c r="M1653" s="1" t="n">
        <v>2011</v>
      </c>
      <c r="N1653" s="1" t="n">
        <v>55.780441</v>
      </c>
      <c r="O1653" s="1" t="n">
        <v>-122.281287</v>
      </c>
      <c r="Q1653" s="1" t="s">
        <v>1823</v>
      </c>
      <c r="R1653" s="1" t="s">
        <v>24</v>
      </c>
    </row>
    <row r="1654" customFormat="false" ht="15" hidden="false" customHeight="false" outlineLevel="0" collapsed="false">
      <c r="A1654" s="1" t="s">
        <v>1724</v>
      </c>
      <c r="B1654" s="1" t="s">
        <v>1725</v>
      </c>
      <c r="C1654" s="1" t="s">
        <v>1821</v>
      </c>
      <c r="D1654" s="1" t="n">
        <v>144</v>
      </c>
      <c r="E1654" s="1" t="s">
        <v>1828</v>
      </c>
      <c r="F1654" s="1" t="n">
        <v>6</v>
      </c>
      <c r="G1654" s="1" t="str">
        <f aca="false">F1654&amp;"/"&amp;48</f>
        <v>6/48</v>
      </c>
      <c r="H1654" s="1" t="n">
        <v>3000</v>
      </c>
      <c r="I1654" s="1" t="n">
        <v>90</v>
      </c>
      <c r="J1654" s="1" t="n">
        <v>80</v>
      </c>
      <c r="K1654" s="1" t="s">
        <v>21</v>
      </c>
      <c r="L1654" s="1" t="s">
        <v>22</v>
      </c>
      <c r="M1654" s="1" t="n">
        <v>2011</v>
      </c>
      <c r="N1654" s="1" t="n">
        <v>55.781901</v>
      </c>
      <c r="O1654" s="1" t="n">
        <v>-122.28236</v>
      </c>
      <c r="Q1654" s="1" t="s">
        <v>1823</v>
      </c>
      <c r="R1654" s="1" t="s">
        <v>24</v>
      </c>
    </row>
    <row r="1655" customFormat="false" ht="15" hidden="false" customHeight="false" outlineLevel="0" collapsed="false">
      <c r="A1655" s="1" t="s">
        <v>1724</v>
      </c>
      <c r="B1655" s="1" t="s">
        <v>1725</v>
      </c>
      <c r="C1655" s="1" t="s">
        <v>1821</v>
      </c>
      <c r="D1655" s="1" t="n">
        <v>144</v>
      </c>
      <c r="E1655" s="1" t="s">
        <v>1829</v>
      </c>
      <c r="F1655" s="1" t="n">
        <v>7</v>
      </c>
      <c r="G1655" s="1" t="str">
        <f aca="false">F1655&amp;"/"&amp;48</f>
        <v>7/48</v>
      </c>
      <c r="H1655" s="1" t="n">
        <v>3000</v>
      </c>
      <c r="I1655" s="1" t="n">
        <v>90</v>
      </c>
      <c r="J1655" s="1" t="n">
        <v>80</v>
      </c>
      <c r="K1655" s="1" t="s">
        <v>21</v>
      </c>
      <c r="L1655" s="1" t="s">
        <v>22</v>
      </c>
      <c r="M1655" s="1" t="n">
        <v>2011</v>
      </c>
      <c r="N1655" s="1" t="n">
        <v>55.783494</v>
      </c>
      <c r="O1655" s="1" t="n">
        <v>-122.284012</v>
      </c>
      <c r="Q1655" s="1" t="s">
        <v>1823</v>
      </c>
      <c r="R1655" s="1" t="s">
        <v>24</v>
      </c>
    </row>
    <row r="1656" customFormat="false" ht="15" hidden="false" customHeight="false" outlineLevel="0" collapsed="false">
      <c r="A1656" s="1" t="s">
        <v>1724</v>
      </c>
      <c r="B1656" s="1" t="s">
        <v>1725</v>
      </c>
      <c r="C1656" s="1" t="s">
        <v>1821</v>
      </c>
      <c r="D1656" s="1" t="n">
        <v>144</v>
      </c>
      <c r="E1656" s="1" t="s">
        <v>1830</v>
      </c>
      <c r="F1656" s="1" t="n">
        <v>8</v>
      </c>
      <c r="G1656" s="1" t="str">
        <f aca="false">F1656&amp;"/"&amp;48</f>
        <v>8/48</v>
      </c>
      <c r="H1656" s="1" t="n">
        <v>3000</v>
      </c>
      <c r="I1656" s="1" t="n">
        <v>90</v>
      </c>
      <c r="J1656" s="1" t="n">
        <v>80</v>
      </c>
      <c r="K1656" s="1" t="s">
        <v>21</v>
      </c>
      <c r="L1656" s="1" t="s">
        <v>22</v>
      </c>
      <c r="M1656" s="1" t="n">
        <v>2011</v>
      </c>
      <c r="N1656" s="1" t="n">
        <v>55.78476</v>
      </c>
      <c r="O1656" s="1" t="n">
        <v>-122.285557</v>
      </c>
      <c r="Q1656" s="1" t="s">
        <v>1823</v>
      </c>
      <c r="R1656" s="1" t="s">
        <v>24</v>
      </c>
    </row>
    <row r="1657" customFormat="false" ht="15" hidden="false" customHeight="false" outlineLevel="0" collapsed="false">
      <c r="A1657" s="1" t="s">
        <v>1724</v>
      </c>
      <c r="B1657" s="1" t="s">
        <v>1725</v>
      </c>
      <c r="C1657" s="1" t="s">
        <v>1821</v>
      </c>
      <c r="D1657" s="1" t="n">
        <v>144</v>
      </c>
      <c r="E1657" s="1" t="s">
        <v>1831</v>
      </c>
      <c r="F1657" s="1" t="n">
        <v>9</v>
      </c>
      <c r="G1657" s="1" t="str">
        <f aca="false">F1657&amp;"/"&amp;48</f>
        <v>9/48</v>
      </c>
      <c r="H1657" s="1" t="n">
        <v>3000</v>
      </c>
      <c r="I1657" s="1" t="n">
        <v>90</v>
      </c>
      <c r="J1657" s="1" t="n">
        <v>80</v>
      </c>
      <c r="K1657" s="1" t="s">
        <v>21</v>
      </c>
      <c r="L1657" s="1" t="s">
        <v>22</v>
      </c>
      <c r="M1657" s="1" t="n">
        <v>2011</v>
      </c>
      <c r="N1657" s="1" t="n">
        <v>55.787415</v>
      </c>
      <c r="O1657" s="1" t="n">
        <v>-122.286458</v>
      </c>
      <c r="Q1657" s="1" t="s">
        <v>1823</v>
      </c>
      <c r="R1657" s="1" t="s">
        <v>24</v>
      </c>
    </row>
    <row r="1658" customFormat="false" ht="15" hidden="false" customHeight="false" outlineLevel="0" collapsed="false">
      <c r="A1658" s="1" t="s">
        <v>1724</v>
      </c>
      <c r="B1658" s="1" t="s">
        <v>1725</v>
      </c>
      <c r="C1658" s="1" t="s">
        <v>1821</v>
      </c>
      <c r="D1658" s="1" t="n">
        <v>144</v>
      </c>
      <c r="E1658" s="1" t="s">
        <v>1832</v>
      </c>
      <c r="F1658" s="1" t="n">
        <v>10</v>
      </c>
      <c r="G1658" s="1" t="str">
        <f aca="false">F1658&amp;"/"&amp;48</f>
        <v>10/48</v>
      </c>
      <c r="H1658" s="1" t="n">
        <v>3000</v>
      </c>
      <c r="I1658" s="1" t="n">
        <v>90</v>
      </c>
      <c r="J1658" s="1" t="n">
        <v>80</v>
      </c>
      <c r="K1658" s="1" t="s">
        <v>21</v>
      </c>
      <c r="L1658" s="1" t="s">
        <v>22</v>
      </c>
      <c r="M1658" s="1" t="n">
        <v>2011</v>
      </c>
      <c r="N1658" s="1" t="n">
        <v>55.7897669999999</v>
      </c>
      <c r="O1658" s="1" t="n">
        <v>-122.287595</v>
      </c>
      <c r="Q1658" s="1" t="s">
        <v>1823</v>
      </c>
      <c r="R1658" s="1" t="s">
        <v>24</v>
      </c>
    </row>
    <row r="1659" customFormat="false" ht="15" hidden="false" customHeight="false" outlineLevel="0" collapsed="false">
      <c r="A1659" s="1" t="s">
        <v>1724</v>
      </c>
      <c r="B1659" s="1" t="s">
        <v>1725</v>
      </c>
      <c r="C1659" s="1" t="s">
        <v>1821</v>
      </c>
      <c r="D1659" s="1" t="n">
        <v>144</v>
      </c>
      <c r="E1659" s="1" t="s">
        <v>1833</v>
      </c>
      <c r="F1659" s="1" t="n">
        <v>11</v>
      </c>
      <c r="G1659" s="1" t="str">
        <f aca="false">F1659&amp;"/"&amp;48</f>
        <v>11/48</v>
      </c>
      <c r="H1659" s="1" t="n">
        <v>3000</v>
      </c>
      <c r="I1659" s="1" t="n">
        <v>90</v>
      </c>
      <c r="J1659" s="1" t="n">
        <v>80</v>
      </c>
      <c r="K1659" s="1" t="s">
        <v>21</v>
      </c>
      <c r="L1659" s="1" t="s">
        <v>22</v>
      </c>
      <c r="M1659" s="1" t="n">
        <v>2011</v>
      </c>
      <c r="N1659" s="1" t="n">
        <v>55.791408</v>
      </c>
      <c r="O1659" s="1" t="n">
        <v>-122.28826</v>
      </c>
      <c r="Q1659" s="1" t="s">
        <v>1823</v>
      </c>
      <c r="R1659" s="1" t="s">
        <v>24</v>
      </c>
    </row>
    <row r="1660" customFormat="false" ht="15" hidden="false" customHeight="false" outlineLevel="0" collapsed="false">
      <c r="A1660" s="1" t="s">
        <v>1724</v>
      </c>
      <c r="B1660" s="1" t="s">
        <v>1725</v>
      </c>
      <c r="C1660" s="1" t="s">
        <v>1821</v>
      </c>
      <c r="D1660" s="1" t="n">
        <v>144</v>
      </c>
      <c r="E1660" s="1" t="s">
        <v>1834</v>
      </c>
      <c r="F1660" s="1" t="n">
        <v>12</v>
      </c>
      <c r="G1660" s="1" t="str">
        <f aca="false">F1660&amp;"/"&amp;48</f>
        <v>12/48</v>
      </c>
      <c r="H1660" s="1" t="n">
        <v>3000</v>
      </c>
      <c r="I1660" s="1" t="n">
        <v>90</v>
      </c>
      <c r="J1660" s="1" t="n">
        <v>80</v>
      </c>
      <c r="K1660" s="1" t="s">
        <v>21</v>
      </c>
      <c r="L1660" s="1" t="s">
        <v>22</v>
      </c>
      <c r="M1660" s="1" t="n">
        <v>2011</v>
      </c>
      <c r="N1660" s="1" t="n">
        <v>55.793157</v>
      </c>
      <c r="O1660" s="1" t="n">
        <v>-122.288861</v>
      </c>
      <c r="Q1660" s="1" t="s">
        <v>1823</v>
      </c>
      <c r="R1660" s="1" t="s">
        <v>24</v>
      </c>
    </row>
    <row r="1661" customFormat="false" ht="15" hidden="false" customHeight="false" outlineLevel="0" collapsed="false">
      <c r="A1661" s="1" t="s">
        <v>1724</v>
      </c>
      <c r="B1661" s="1" t="s">
        <v>1725</v>
      </c>
      <c r="C1661" s="1" t="s">
        <v>1821</v>
      </c>
      <c r="D1661" s="1" t="n">
        <v>144</v>
      </c>
      <c r="E1661" s="1" t="s">
        <v>1835</v>
      </c>
      <c r="F1661" s="1" t="n">
        <v>13</v>
      </c>
      <c r="G1661" s="1" t="str">
        <f aca="false">F1661&amp;"/"&amp;48</f>
        <v>13/48</v>
      </c>
      <c r="H1661" s="1" t="n">
        <v>3000</v>
      </c>
      <c r="I1661" s="1" t="n">
        <v>90</v>
      </c>
      <c r="J1661" s="1" t="n">
        <v>80</v>
      </c>
      <c r="K1661" s="1" t="s">
        <v>21</v>
      </c>
      <c r="L1661" s="1" t="s">
        <v>22</v>
      </c>
      <c r="M1661" s="1" t="n">
        <v>2011</v>
      </c>
      <c r="N1661" s="1" t="n">
        <v>55.795896</v>
      </c>
      <c r="O1661" s="1" t="n">
        <v>-122.29002</v>
      </c>
      <c r="Q1661" s="1" t="s">
        <v>1823</v>
      </c>
      <c r="R1661" s="1" t="s">
        <v>24</v>
      </c>
    </row>
    <row r="1662" customFormat="false" ht="15" hidden="false" customHeight="false" outlineLevel="0" collapsed="false">
      <c r="A1662" s="1" t="s">
        <v>1724</v>
      </c>
      <c r="B1662" s="1" t="s">
        <v>1725</v>
      </c>
      <c r="C1662" s="1" t="s">
        <v>1821</v>
      </c>
      <c r="D1662" s="1" t="n">
        <v>144</v>
      </c>
      <c r="E1662" s="1" t="s">
        <v>1836</v>
      </c>
      <c r="F1662" s="1" t="n">
        <v>14</v>
      </c>
      <c r="G1662" s="1" t="str">
        <f aca="false">F1662&amp;"/"&amp;48</f>
        <v>14/48</v>
      </c>
      <c r="H1662" s="1" t="n">
        <v>3000</v>
      </c>
      <c r="I1662" s="1" t="n">
        <v>90</v>
      </c>
      <c r="J1662" s="1" t="n">
        <v>80</v>
      </c>
      <c r="K1662" s="1" t="s">
        <v>21</v>
      </c>
      <c r="L1662" s="1" t="s">
        <v>22</v>
      </c>
      <c r="M1662" s="1" t="n">
        <v>2011</v>
      </c>
      <c r="N1662" s="1" t="n">
        <v>55.798537</v>
      </c>
      <c r="O1662" s="1" t="n">
        <v>-122.291307</v>
      </c>
      <c r="Q1662" s="1" t="s">
        <v>1823</v>
      </c>
      <c r="R1662" s="1" t="s">
        <v>24</v>
      </c>
    </row>
    <row r="1663" customFormat="false" ht="15" hidden="false" customHeight="false" outlineLevel="0" collapsed="false">
      <c r="A1663" s="1" t="s">
        <v>1724</v>
      </c>
      <c r="B1663" s="1" t="s">
        <v>1725</v>
      </c>
      <c r="C1663" s="1" t="s">
        <v>1821</v>
      </c>
      <c r="D1663" s="1" t="n">
        <v>144</v>
      </c>
      <c r="E1663" s="1" t="s">
        <v>1837</v>
      </c>
      <c r="F1663" s="1" t="n">
        <v>15</v>
      </c>
      <c r="G1663" s="1" t="str">
        <f aca="false">F1663&amp;"/"&amp;48</f>
        <v>15/48</v>
      </c>
      <c r="H1663" s="1" t="n">
        <v>3000</v>
      </c>
      <c r="I1663" s="1" t="n">
        <v>90</v>
      </c>
      <c r="J1663" s="1" t="n">
        <v>80</v>
      </c>
      <c r="K1663" s="1" t="s">
        <v>21</v>
      </c>
      <c r="L1663" s="1" t="s">
        <v>22</v>
      </c>
      <c r="M1663" s="1" t="n">
        <v>2011</v>
      </c>
      <c r="N1663" s="1" t="n">
        <v>55.800744</v>
      </c>
      <c r="O1663" s="1" t="n">
        <v>-122.292252</v>
      </c>
      <c r="Q1663" s="1" t="s">
        <v>1823</v>
      </c>
      <c r="R1663" s="1" t="s">
        <v>24</v>
      </c>
    </row>
    <row r="1664" customFormat="false" ht="15" hidden="false" customHeight="false" outlineLevel="0" collapsed="false">
      <c r="A1664" s="1" t="s">
        <v>1724</v>
      </c>
      <c r="B1664" s="1" t="s">
        <v>1725</v>
      </c>
      <c r="C1664" s="1" t="s">
        <v>1821</v>
      </c>
      <c r="D1664" s="1" t="n">
        <v>144</v>
      </c>
      <c r="E1664" s="1" t="s">
        <v>1838</v>
      </c>
      <c r="F1664" s="1" t="n">
        <v>16</v>
      </c>
      <c r="G1664" s="1" t="str">
        <f aca="false">F1664&amp;"/"&amp;48</f>
        <v>16/48</v>
      </c>
      <c r="H1664" s="1" t="n">
        <v>3000</v>
      </c>
      <c r="I1664" s="1" t="n">
        <v>90</v>
      </c>
      <c r="J1664" s="1" t="n">
        <v>80</v>
      </c>
      <c r="K1664" s="1" t="s">
        <v>21</v>
      </c>
      <c r="L1664" s="1" t="s">
        <v>22</v>
      </c>
      <c r="M1664" s="1" t="n">
        <v>2011</v>
      </c>
      <c r="N1664" s="1" t="n">
        <v>55.796149</v>
      </c>
      <c r="O1664" s="1" t="n">
        <v>-122.223458</v>
      </c>
      <c r="Q1664" s="1" t="s">
        <v>1823</v>
      </c>
      <c r="R1664" s="1" t="s">
        <v>24</v>
      </c>
    </row>
    <row r="1665" customFormat="false" ht="15" hidden="false" customHeight="false" outlineLevel="0" collapsed="false">
      <c r="A1665" s="1" t="s">
        <v>1724</v>
      </c>
      <c r="B1665" s="1" t="s">
        <v>1725</v>
      </c>
      <c r="C1665" s="1" t="s">
        <v>1821</v>
      </c>
      <c r="D1665" s="1" t="n">
        <v>144</v>
      </c>
      <c r="E1665" s="1" t="s">
        <v>1839</v>
      </c>
      <c r="F1665" s="1" t="n">
        <v>17</v>
      </c>
      <c r="G1665" s="1" t="str">
        <f aca="false">F1665&amp;"/"&amp;48</f>
        <v>17/48</v>
      </c>
      <c r="H1665" s="1" t="n">
        <v>3000</v>
      </c>
      <c r="I1665" s="1" t="n">
        <v>90</v>
      </c>
      <c r="J1665" s="1" t="n">
        <v>80</v>
      </c>
      <c r="K1665" s="1" t="s">
        <v>21</v>
      </c>
      <c r="L1665" s="1" t="s">
        <v>22</v>
      </c>
      <c r="M1665" s="1" t="n">
        <v>2011</v>
      </c>
      <c r="N1665" s="1" t="n">
        <v>55.797729</v>
      </c>
      <c r="O1665" s="1" t="n">
        <v>-122.225862</v>
      </c>
      <c r="Q1665" s="1" t="s">
        <v>1823</v>
      </c>
      <c r="R1665" s="1" t="s">
        <v>24</v>
      </c>
    </row>
    <row r="1666" customFormat="false" ht="15" hidden="false" customHeight="false" outlineLevel="0" collapsed="false">
      <c r="A1666" s="1" t="s">
        <v>1724</v>
      </c>
      <c r="B1666" s="1" t="s">
        <v>1725</v>
      </c>
      <c r="C1666" s="1" t="s">
        <v>1821</v>
      </c>
      <c r="D1666" s="1" t="n">
        <v>144</v>
      </c>
      <c r="E1666" s="1" t="s">
        <v>1840</v>
      </c>
      <c r="F1666" s="1" t="n">
        <v>18</v>
      </c>
      <c r="G1666" s="1" t="str">
        <f aca="false">F1666&amp;"/"&amp;48</f>
        <v>18/48</v>
      </c>
      <c r="H1666" s="1" t="n">
        <v>3000</v>
      </c>
      <c r="I1666" s="1" t="n">
        <v>90</v>
      </c>
      <c r="J1666" s="1" t="n">
        <v>80</v>
      </c>
      <c r="K1666" s="1" t="s">
        <v>21</v>
      </c>
      <c r="L1666" s="1" t="s">
        <v>22</v>
      </c>
      <c r="M1666" s="1" t="n">
        <v>2011</v>
      </c>
      <c r="N1666" s="1" t="n">
        <v>55.799562</v>
      </c>
      <c r="O1666" s="1" t="n">
        <v>-122.227341999999</v>
      </c>
      <c r="Q1666" s="1" t="s">
        <v>1823</v>
      </c>
      <c r="R1666" s="1" t="s">
        <v>24</v>
      </c>
    </row>
    <row r="1667" customFormat="false" ht="15" hidden="false" customHeight="false" outlineLevel="0" collapsed="false">
      <c r="A1667" s="1" t="s">
        <v>1724</v>
      </c>
      <c r="B1667" s="1" t="s">
        <v>1725</v>
      </c>
      <c r="C1667" s="1" t="s">
        <v>1821</v>
      </c>
      <c r="D1667" s="1" t="n">
        <v>144</v>
      </c>
      <c r="E1667" s="1" t="s">
        <v>1841</v>
      </c>
      <c r="F1667" s="1" t="n">
        <v>19</v>
      </c>
      <c r="G1667" s="1" t="str">
        <f aca="false">F1667&amp;"/"&amp;48</f>
        <v>19/48</v>
      </c>
      <c r="H1667" s="1" t="n">
        <v>3000</v>
      </c>
      <c r="I1667" s="1" t="n">
        <v>90</v>
      </c>
      <c r="J1667" s="1" t="n">
        <v>80</v>
      </c>
      <c r="K1667" s="1" t="s">
        <v>21</v>
      </c>
      <c r="L1667" s="1" t="s">
        <v>22</v>
      </c>
      <c r="M1667" s="1" t="n">
        <v>2011</v>
      </c>
      <c r="N1667" s="1" t="n">
        <v>55.80072</v>
      </c>
      <c r="O1667" s="1" t="n">
        <v>-122.229424</v>
      </c>
      <c r="Q1667" s="1" t="s">
        <v>1823</v>
      </c>
      <c r="R1667" s="1" t="s">
        <v>24</v>
      </c>
    </row>
    <row r="1668" customFormat="false" ht="15" hidden="false" customHeight="false" outlineLevel="0" collapsed="false">
      <c r="A1668" s="1" t="s">
        <v>1724</v>
      </c>
      <c r="B1668" s="1" t="s">
        <v>1725</v>
      </c>
      <c r="C1668" s="1" t="s">
        <v>1821</v>
      </c>
      <c r="D1668" s="1" t="n">
        <v>144</v>
      </c>
      <c r="E1668" s="1" t="s">
        <v>1842</v>
      </c>
      <c r="F1668" s="1" t="n">
        <v>20</v>
      </c>
      <c r="G1668" s="1" t="str">
        <f aca="false">F1668&amp;"/"&amp;48</f>
        <v>20/48</v>
      </c>
      <c r="H1668" s="1" t="n">
        <v>3000</v>
      </c>
      <c r="I1668" s="1" t="n">
        <v>90</v>
      </c>
      <c r="J1668" s="1" t="n">
        <v>80</v>
      </c>
      <c r="K1668" s="1" t="s">
        <v>21</v>
      </c>
      <c r="L1668" s="1" t="s">
        <v>22</v>
      </c>
      <c r="M1668" s="1" t="n">
        <v>2011</v>
      </c>
      <c r="N1668" s="1" t="n">
        <v>55.802541</v>
      </c>
      <c r="O1668" s="1" t="n">
        <v>-122.230797</v>
      </c>
      <c r="Q1668" s="1" t="s">
        <v>1823</v>
      </c>
      <c r="R1668" s="1" t="s">
        <v>24</v>
      </c>
    </row>
    <row r="1669" customFormat="false" ht="15" hidden="false" customHeight="false" outlineLevel="0" collapsed="false">
      <c r="A1669" s="1" t="s">
        <v>1724</v>
      </c>
      <c r="B1669" s="1" t="s">
        <v>1725</v>
      </c>
      <c r="C1669" s="1" t="s">
        <v>1821</v>
      </c>
      <c r="D1669" s="1" t="n">
        <v>144</v>
      </c>
      <c r="E1669" s="1" t="s">
        <v>1843</v>
      </c>
      <c r="F1669" s="1" t="n">
        <v>21</v>
      </c>
      <c r="G1669" s="1" t="str">
        <f aca="false">F1669&amp;"/"&amp;48</f>
        <v>21/48</v>
      </c>
      <c r="H1669" s="1" t="n">
        <v>3000</v>
      </c>
      <c r="I1669" s="1" t="n">
        <v>90</v>
      </c>
      <c r="J1669" s="1" t="n">
        <v>80</v>
      </c>
      <c r="K1669" s="1" t="s">
        <v>21</v>
      </c>
      <c r="L1669" s="1" t="s">
        <v>22</v>
      </c>
      <c r="M1669" s="1" t="n">
        <v>2011</v>
      </c>
      <c r="N1669" s="1" t="n">
        <v>55.80429</v>
      </c>
      <c r="O1669" s="1" t="n">
        <v>-122.233629</v>
      </c>
      <c r="Q1669" s="1" t="s">
        <v>1823</v>
      </c>
      <c r="R1669" s="1" t="s">
        <v>24</v>
      </c>
    </row>
    <row r="1670" customFormat="false" ht="15" hidden="false" customHeight="false" outlineLevel="0" collapsed="false">
      <c r="A1670" s="1" t="s">
        <v>1724</v>
      </c>
      <c r="B1670" s="1" t="s">
        <v>1725</v>
      </c>
      <c r="C1670" s="1" t="s">
        <v>1821</v>
      </c>
      <c r="D1670" s="1" t="n">
        <v>144</v>
      </c>
      <c r="E1670" s="1" t="s">
        <v>1844</v>
      </c>
      <c r="F1670" s="1" t="n">
        <v>22</v>
      </c>
      <c r="G1670" s="1" t="str">
        <f aca="false">F1670&amp;"/"&amp;48</f>
        <v>22/48</v>
      </c>
      <c r="H1670" s="1" t="n">
        <v>3000</v>
      </c>
      <c r="I1670" s="1" t="n">
        <v>90</v>
      </c>
      <c r="J1670" s="1" t="n">
        <v>80</v>
      </c>
      <c r="K1670" s="1" t="s">
        <v>21</v>
      </c>
      <c r="L1670" s="1" t="s">
        <v>22</v>
      </c>
      <c r="M1670" s="1" t="n">
        <v>2011</v>
      </c>
      <c r="N1670" s="1" t="n">
        <v>55.805568</v>
      </c>
      <c r="O1670" s="1" t="n">
        <v>-122.236011</v>
      </c>
      <c r="Q1670" s="1" t="s">
        <v>1823</v>
      </c>
      <c r="R1670" s="1" t="s">
        <v>24</v>
      </c>
    </row>
    <row r="1671" customFormat="false" ht="15" hidden="false" customHeight="false" outlineLevel="0" collapsed="false">
      <c r="A1671" s="1" t="s">
        <v>1724</v>
      </c>
      <c r="B1671" s="1" t="s">
        <v>1725</v>
      </c>
      <c r="C1671" s="1" t="s">
        <v>1821</v>
      </c>
      <c r="D1671" s="1" t="n">
        <v>144</v>
      </c>
      <c r="E1671" s="1" t="s">
        <v>1845</v>
      </c>
      <c r="F1671" s="1" t="n">
        <v>23</v>
      </c>
      <c r="G1671" s="1" t="str">
        <f aca="false">F1671&amp;"/"&amp;48</f>
        <v>23/48</v>
      </c>
      <c r="H1671" s="1" t="n">
        <v>3000</v>
      </c>
      <c r="I1671" s="1" t="n">
        <v>90</v>
      </c>
      <c r="J1671" s="1" t="n">
        <v>80</v>
      </c>
      <c r="K1671" s="1" t="s">
        <v>21</v>
      </c>
      <c r="L1671" s="1" t="s">
        <v>22</v>
      </c>
      <c r="M1671" s="1" t="n">
        <v>2011</v>
      </c>
      <c r="N1671" s="1" t="n">
        <v>55.8067019999999</v>
      </c>
      <c r="O1671" s="1" t="n">
        <v>-122.238908</v>
      </c>
      <c r="Q1671" s="1" t="s">
        <v>1823</v>
      </c>
      <c r="R1671" s="1" t="s">
        <v>24</v>
      </c>
    </row>
    <row r="1672" customFormat="false" ht="15" hidden="false" customHeight="false" outlineLevel="0" collapsed="false">
      <c r="A1672" s="1" t="s">
        <v>1724</v>
      </c>
      <c r="B1672" s="1" t="s">
        <v>1725</v>
      </c>
      <c r="C1672" s="1" t="s">
        <v>1821</v>
      </c>
      <c r="D1672" s="1" t="n">
        <v>144</v>
      </c>
      <c r="E1672" s="1" t="s">
        <v>1846</v>
      </c>
      <c r="F1672" s="1" t="n">
        <v>24</v>
      </c>
      <c r="G1672" s="1" t="str">
        <f aca="false">F1672&amp;"/"&amp;48</f>
        <v>24/48</v>
      </c>
      <c r="H1672" s="1" t="n">
        <v>3000</v>
      </c>
      <c r="I1672" s="1" t="n">
        <v>90</v>
      </c>
      <c r="J1672" s="1" t="n">
        <v>80</v>
      </c>
      <c r="K1672" s="1" t="s">
        <v>21</v>
      </c>
      <c r="L1672" s="1" t="s">
        <v>22</v>
      </c>
      <c r="M1672" s="1" t="n">
        <v>2011</v>
      </c>
      <c r="N1672" s="1" t="n">
        <v>55.808233</v>
      </c>
      <c r="O1672" s="1" t="n">
        <v>-122.240324</v>
      </c>
      <c r="Q1672" s="1" t="s">
        <v>1823</v>
      </c>
      <c r="R1672" s="1" t="s">
        <v>24</v>
      </c>
    </row>
    <row r="1673" customFormat="false" ht="15" hidden="false" customHeight="false" outlineLevel="0" collapsed="false">
      <c r="A1673" s="1" t="s">
        <v>1724</v>
      </c>
      <c r="B1673" s="1" t="s">
        <v>1725</v>
      </c>
      <c r="C1673" s="1" t="s">
        <v>1821</v>
      </c>
      <c r="D1673" s="1" t="n">
        <v>144</v>
      </c>
      <c r="E1673" s="1" t="s">
        <v>1847</v>
      </c>
      <c r="F1673" s="1" t="n">
        <v>25</v>
      </c>
      <c r="G1673" s="1" t="str">
        <f aca="false">F1673&amp;"/"&amp;48</f>
        <v>25/48</v>
      </c>
      <c r="H1673" s="1" t="n">
        <v>3000</v>
      </c>
      <c r="I1673" s="1" t="n">
        <v>90</v>
      </c>
      <c r="J1673" s="1" t="n">
        <v>80</v>
      </c>
      <c r="K1673" s="1" t="s">
        <v>21</v>
      </c>
      <c r="L1673" s="1" t="s">
        <v>22</v>
      </c>
      <c r="M1673" s="1" t="n">
        <v>2011</v>
      </c>
      <c r="N1673" s="1" t="n">
        <v>55.809536</v>
      </c>
      <c r="O1673" s="1" t="n">
        <v>-122.242384</v>
      </c>
      <c r="Q1673" s="1" t="s">
        <v>1823</v>
      </c>
      <c r="R1673" s="1" t="s">
        <v>24</v>
      </c>
    </row>
    <row r="1674" customFormat="false" ht="15" hidden="false" customHeight="false" outlineLevel="0" collapsed="false">
      <c r="A1674" s="1" t="s">
        <v>1724</v>
      </c>
      <c r="B1674" s="1" t="s">
        <v>1725</v>
      </c>
      <c r="C1674" s="1" t="s">
        <v>1821</v>
      </c>
      <c r="D1674" s="1" t="n">
        <v>144</v>
      </c>
      <c r="E1674" s="1" t="s">
        <v>1848</v>
      </c>
      <c r="F1674" s="1" t="n">
        <v>26</v>
      </c>
      <c r="G1674" s="1" t="str">
        <f aca="false">F1674&amp;"/"&amp;48</f>
        <v>26/48</v>
      </c>
      <c r="H1674" s="1" t="n">
        <v>3000</v>
      </c>
      <c r="I1674" s="1" t="n">
        <v>90</v>
      </c>
      <c r="J1674" s="1" t="n">
        <v>80</v>
      </c>
      <c r="K1674" s="1" t="s">
        <v>21</v>
      </c>
      <c r="L1674" s="1" t="s">
        <v>22</v>
      </c>
      <c r="M1674" s="1" t="n">
        <v>2011</v>
      </c>
      <c r="N1674" s="1" t="n">
        <v>55.810597</v>
      </c>
      <c r="O1674" s="1" t="n">
        <v>-122.244873</v>
      </c>
      <c r="Q1674" s="1" t="s">
        <v>1823</v>
      </c>
      <c r="R1674" s="1" t="s">
        <v>24</v>
      </c>
    </row>
    <row r="1675" customFormat="false" ht="15" hidden="false" customHeight="false" outlineLevel="0" collapsed="false">
      <c r="A1675" s="1" t="s">
        <v>1724</v>
      </c>
      <c r="B1675" s="1" t="s">
        <v>1725</v>
      </c>
      <c r="C1675" s="1" t="s">
        <v>1821</v>
      </c>
      <c r="D1675" s="1" t="n">
        <v>144</v>
      </c>
      <c r="E1675" s="1" t="s">
        <v>1849</v>
      </c>
      <c r="F1675" s="1" t="n">
        <v>27</v>
      </c>
      <c r="G1675" s="1" t="str">
        <f aca="false">F1675&amp;"/"&amp;48</f>
        <v>27/48</v>
      </c>
      <c r="H1675" s="1" t="n">
        <v>3000</v>
      </c>
      <c r="I1675" s="1" t="n">
        <v>90</v>
      </c>
      <c r="J1675" s="1" t="n">
        <v>80</v>
      </c>
      <c r="K1675" s="1" t="s">
        <v>21</v>
      </c>
      <c r="L1675" s="1" t="s">
        <v>22</v>
      </c>
      <c r="M1675" s="1" t="n">
        <v>2011</v>
      </c>
      <c r="N1675" s="1" t="n">
        <v>55.811718</v>
      </c>
      <c r="O1675" s="1" t="n">
        <v>-122.247448</v>
      </c>
      <c r="Q1675" s="1" t="s">
        <v>1823</v>
      </c>
      <c r="R1675" s="1" t="s">
        <v>24</v>
      </c>
    </row>
    <row r="1676" customFormat="false" ht="15" hidden="false" customHeight="false" outlineLevel="0" collapsed="false">
      <c r="A1676" s="1" t="s">
        <v>1724</v>
      </c>
      <c r="B1676" s="1" t="s">
        <v>1725</v>
      </c>
      <c r="C1676" s="1" t="s">
        <v>1821</v>
      </c>
      <c r="D1676" s="1" t="n">
        <v>144</v>
      </c>
      <c r="E1676" s="1" t="s">
        <v>1850</v>
      </c>
      <c r="F1676" s="1" t="n">
        <v>28</v>
      </c>
      <c r="G1676" s="1" t="str">
        <f aca="false">F1676&amp;"/"&amp;48</f>
        <v>28/48</v>
      </c>
      <c r="H1676" s="1" t="n">
        <v>3000</v>
      </c>
      <c r="I1676" s="1" t="n">
        <v>90</v>
      </c>
      <c r="J1676" s="1" t="n">
        <v>80</v>
      </c>
      <c r="K1676" s="1" t="s">
        <v>21</v>
      </c>
      <c r="L1676" s="1" t="s">
        <v>22</v>
      </c>
      <c r="M1676" s="1" t="n">
        <v>2011</v>
      </c>
      <c r="N1676" s="1" t="n">
        <v>55.813623</v>
      </c>
      <c r="O1676" s="1" t="n">
        <v>-122.249165</v>
      </c>
      <c r="Q1676" s="1" t="s">
        <v>1823</v>
      </c>
      <c r="R1676" s="1" t="s">
        <v>24</v>
      </c>
    </row>
    <row r="1677" customFormat="false" ht="15" hidden="false" customHeight="false" outlineLevel="0" collapsed="false">
      <c r="A1677" s="1" t="s">
        <v>1724</v>
      </c>
      <c r="B1677" s="1" t="s">
        <v>1725</v>
      </c>
      <c r="C1677" s="1" t="s">
        <v>1821</v>
      </c>
      <c r="D1677" s="1" t="n">
        <v>144</v>
      </c>
      <c r="E1677" s="1" t="s">
        <v>1851</v>
      </c>
      <c r="F1677" s="1" t="n">
        <v>29</v>
      </c>
      <c r="G1677" s="1" t="str">
        <f aca="false">F1677&amp;"/"&amp;48</f>
        <v>29/48</v>
      </c>
      <c r="H1677" s="1" t="n">
        <v>3000</v>
      </c>
      <c r="I1677" s="1" t="n">
        <v>90</v>
      </c>
      <c r="J1677" s="1" t="n">
        <v>80</v>
      </c>
      <c r="K1677" s="1" t="s">
        <v>21</v>
      </c>
      <c r="L1677" s="1" t="s">
        <v>22</v>
      </c>
      <c r="M1677" s="1" t="n">
        <v>2011</v>
      </c>
      <c r="N1677" s="1" t="n">
        <v>55.814793</v>
      </c>
      <c r="O1677" s="1" t="n">
        <v>-122.25131</v>
      </c>
      <c r="Q1677" s="1" t="s">
        <v>1823</v>
      </c>
      <c r="R1677" s="1" t="s">
        <v>24</v>
      </c>
    </row>
    <row r="1678" customFormat="false" ht="15" hidden="false" customHeight="false" outlineLevel="0" collapsed="false">
      <c r="A1678" s="1" t="s">
        <v>1724</v>
      </c>
      <c r="B1678" s="1" t="s">
        <v>1725</v>
      </c>
      <c r="C1678" s="1" t="s">
        <v>1821</v>
      </c>
      <c r="D1678" s="1" t="n">
        <v>144</v>
      </c>
      <c r="E1678" s="1" t="s">
        <v>1852</v>
      </c>
      <c r="F1678" s="1" t="n">
        <v>30</v>
      </c>
      <c r="G1678" s="1" t="str">
        <f aca="false">F1678&amp;"/"&amp;48</f>
        <v>30/48</v>
      </c>
      <c r="H1678" s="1" t="n">
        <v>3000</v>
      </c>
      <c r="I1678" s="1" t="n">
        <v>90</v>
      </c>
      <c r="J1678" s="1" t="n">
        <v>80</v>
      </c>
      <c r="K1678" s="1" t="s">
        <v>21</v>
      </c>
      <c r="L1678" s="1" t="s">
        <v>22</v>
      </c>
      <c r="M1678" s="1" t="n">
        <v>2011</v>
      </c>
      <c r="N1678" s="1" t="n">
        <v>55.816324</v>
      </c>
      <c r="O1678" s="1" t="n">
        <v>-122.253327</v>
      </c>
      <c r="Q1678" s="1" t="s">
        <v>1823</v>
      </c>
      <c r="R1678" s="1" t="s">
        <v>24</v>
      </c>
    </row>
    <row r="1679" customFormat="false" ht="15" hidden="false" customHeight="false" outlineLevel="0" collapsed="false">
      <c r="A1679" s="1" t="s">
        <v>1724</v>
      </c>
      <c r="B1679" s="1" t="s">
        <v>1725</v>
      </c>
      <c r="C1679" s="1" t="s">
        <v>1821</v>
      </c>
      <c r="D1679" s="1" t="n">
        <v>144</v>
      </c>
      <c r="E1679" s="1" t="s">
        <v>1853</v>
      </c>
      <c r="F1679" s="1" t="n">
        <v>31</v>
      </c>
      <c r="G1679" s="1" t="str">
        <f aca="false">F1679&amp;"/"&amp;48</f>
        <v>31/48</v>
      </c>
      <c r="H1679" s="1" t="n">
        <v>3000</v>
      </c>
      <c r="I1679" s="1" t="n">
        <v>90</v>
      </c>
      <c r="J1679" s="1" t="n">
        <v>80</v>
      </c>
      <c r="K1679" s="1" t="s">
        <v>21</v>
      </c>
      <c r="L1679" s="1" t="s">
        <v>22</v>
      </c>
      <c r="M1679" s="1" t="n">
        <v>2011</v>
      </c>
      <c r="N1679" s="1" t="n">
        <v>55.817686</v>
      </c>
      <c r="O1679" s="1" t="n">
        <v>-122.255902</v>
      </c>
      <c r="Q1679" s="1" t="s">
        <v>1823</v>
      </c>
      <c r="R1679" s="1" t="s">
        <v>24</v>
      </c>
    </row>
    <row r="1680" customFormat="false" ht="15" hidden="false" customHeight="false" outlineLevel="0" collapsed="false">
      <c r="A1680" s="1" t="s">
        <v>1724</v>
      </c>
      <c r="B1680" s="1" t="s">
        <v>1725</v>
      </c>
      <c r="C1680" s="1" t="s">
        <v>1821</v>
      </c>
      <c r="D1680" s="1" t="n">
        <v>144</v>
      </c>
      <c r="E1680" s="1" t="s">
        <v>1854</v>
      </c>
      <c r="F1680" s="1" t="n">
        <v>32</v>
      </c>
      <c r="G1680" s="1" t="str">
        <f aca="false">F1680&amp;"/"&amp;48</f>
        <v>32/48</v>
      </c>
      <c r="H1680" s="1" t="n">
        <v>3000</v>
      </c>
      <c r="I1680" s="1" t="n">
        <v>90</v>
      </c>
      <c r="J1680" s="1" t="n">
        <v>80</v>
      </c>
      <c r="K1680" s="1" t="s">
        <v>21</v>
      </c>
      <c r="L1680" s="1" t="s">
        <v>22</v>
      </c>
      <c r="M1680" s="1" t="n">
        <v>2011</v>
      </c>
      <c r="N1680" s="1" t="n">
        <v>55.818578</v>
      </c>
      <c r="O1680" s="1" t="n">
        <v>-122.258413</v>
      </c>
      <c r="Q1680" s="1" t="s">
        <v>1823</v>
      </c>
      <c r="R1680" s="1" t="s">
        <v>24</v>
      </c>
    </row>
    <row r="1681" customFormat="false" ht="15" hidden="false" customHeight="false" outlineLevel="0" collapsed="false">
      <c r="A1681" s="1" t="s">
        <v>1724</v>
      </c>
      <c r="B1681" s="1" t="s">
        <v>1725</v>
      </c>
      <c r="C1681" s="1" t="s">
        <v>1821</v>
      </c>
      <c r="D1681" s="1" t="n">
        <v>144</v>
      </c>
      <c r="E1681" s="1" t="s">
        <v>1855</v>
      </c>
      <c r="F1681" s="1" t="n">
        <v>33</v>
      </c>
      <c r="G1681" s="1" t="str">
        <f aca="false">F1681&amp;"/"&amp;48</f>
        <v>33/48</v>
      </c>
      <c r="H1681" s="1" t="n">
        <v>3000</v>
      </c>
      <c r="I1681" s="1" t="n">
        <v>90</v>
      </c>
      <c r="J1681" s="1" t="n">
        <v>80</v>
      </c>
      <c r="K1681" s="1" t="s">
        <v>21</v>
      </c>
      <c r="L1681" s="1" t="s">
        <v>22</v>
      </c>
      <c r="M1681" s="1" t="n">
        <v>2011</v>
      </c>
      <c r="N1681" s="1" t="n">
        <v>55.8190719999999</v>
      </c>
      <c r="O1681" s="1" t="n">
        <v>-122.261353</v>
      </c>
      <c r="Q1681" s="1" t="s">
        <v>1823</v>
      </c>
      <c r="R1681" s="1" t="s">
        <v>24</v>
      </c>
    </row>
    <row r="1682" customFormat="false" ht="15" hidden="false" customHeight="false" outlineLevel="0" collapsed="false">
      <c r="A1682" s="1" t="s">
        <v>1724</v>
      </c>
      <c r="B1682" s="1" t="s">
        <v>1725</v>
      </c>
      <c r="C1682" s="1" t="s">
        <v>1821</v>
      </c>
      <c r="D1682" s="1" t="n">
        <v>144</v>
      </c>
      <c r="E1682" s="1" t="s">
        <v>1856</v>
      </c>
      <c r="F1682" s="1" t="n">
        <v>34</v>
      </c>
      <c r="G1682" s="1" t="str">
        <f aca="false">F1682&amp;"/"&amp;48</f>
        <v>34/48</v>
      </c>
      <c r="H1682" s="1" t="n">
        <v>3000</v>
      </c>
      <c r="I1682" s="1" t="n">
        <v>90</v>
      </c>
      <c r="J1682" s="1" t="n">
        <v>80</v>
      </c>
      <c r="K1682" s="1" t="s">
        <v>21</v>
      </c>
      <c r="L1682" s="1" t="s">
        <v>22</v>
      </c>
      <c r="M1682" s="1" t="n">
        <v>2011</v>
      </c>
      <c r="N1682" s="1" t="n">
        <v>55.819555</v>
      </c>
      <c r="O1682" s="1" t="n">
        <v>-122.264314</v>
      </c>
      <c r="Q1682" s="1" t="s">
        <v>1823</v>
      </c>
      <c r="R1682" s="1" t="s">
        <v>24</v>
      </c>
    </row>
    <row r="1683" customFormat="false" ht="15" hidden="false" customHeight="false" outlineLevel="0" collapsed="false">
      <c r="A1683" s="1" t="s">
        <v>1724</v>
      </c>
      <c r="B1683" s="1" t="s">
        <v>1725</v>
      </c>
      <c r="C1683" s="1" t="s">
        <v>1821</v>
      </c>
      <c r="D1683" s="1" t="n">
        <v>144</v>
      </c>
      <c r="E1683" s="1" t="s">
        <v>1857</v>
      </c>
      <c r="F1683" s="1" t="n">
        <v>35</v>
      </c>
      <c r="G1683" s="1" t="str">
        <f aca="false">F1683&amp;"/"&amp;48</f>
        <v>35/48</v>
      </c>
      <c r="H1683" s="1" t="n">
        <v>3000</v>
      </c>
      <c r="I1683" s="1" t="n">
        <v>90</v>
      </c>
      <c r="J1683" s="1" t="n">
        <v>80</v>
      </c>
      <c r="K1683" s="1" t="s">
        <v>21</v>
      </c>
      <c r="L1683" s="1" t="s">
        <v>22</v>
      </c>
      <c r="M1683" s="1" t="n">
        <v>2011</v>
      </c>
      <c r="N1683" s="1" t="n">
        <v>55.8202179999999</v>
      </c>
      <c r="O1683" s="1" t="n">
        <v>-122.267554</v>
      </c>
      <c r="Q1683" s="1" t="s">
        <v>1823</v>
      </c>
      <c r="R1683" s="1" t="s">
        <v>24</v>
      </c>
    </row>
    <row r="1684" customFormat="false" ht="15" hidden="false" customHeight="false" outlineLevel="0" collapsed="false">
      <c r="A1684" s="1" t="s">
        <v>1724</v>
      </c>
      <c r="B1684" s="1" t="s">
        <v>1725</v>
      </c>
      <c r="C1684" s="1" t="s">
        <v>1821</v>
      </c>
      <c r="D1684" s="1" t="n">
        <v>144</v>
      </c>
      <c r="E1684" s="1" t="s">
        <v>1858</v>
      </c>
      <c r="F1684" s="1" t="n">
        <v>36</v>
      </c>
      <c r="G1684" s="1" t="str">
        <f aca="false">F1684&amp;"/"&amp;48</f>
        <v>36/48</v>
      </c>
      <c r="H1684" s="1" t="n">
        <v>3000</v>
      </c>
      <c r="I1684" s="1" t="n">
        <v>90</v>
      </c>
      <c r="J1684" s="1" t="n">
        <v>80</v>
      </c>
      <c r="K1684" s="1" t="s">
        <v>21</v>
      </c>
      <c r="L1684" s="1" t="s">
        <v>22</v>
      </c>
      <c r="M1684" s="1" t="n">
        <v>2011</v>
      </c>
      <c r="N1684" s="1" t="n">
        <v>55.820796</v>
      </c>
      <c r="O1684" s="1" t="n">
        <v>-122.27</v>
      </c>
      <c r="Q1684" s="1" t="s">
        <v>1823</v>
      </c>
      <c r="R1684" s="1" t="s">
        <v>24</v>
      </c>
    </row>
    <row r="1685" customFormat="false" ht="15" hidden="false" customHeight="false" outlineLevel="0" collapsed="false">
      <c r="A1685" s="1" t="s">
        <v>1724</v>
      </c>
      <c r="B1685" s="1" t="s">
        <v>1725</v>
      </c>
      <c r="C1685" s="1" t="s">
        <v>1821</v>
      </c>
      <c r="D1685" s="1" t="n">
        <v>144</v>
      </c>
      <c r="E1685" s="1" t="s">
        <v>1859</v>
      </c>
      <c r="F1685" s="1" t="n">
        <v>37</v>
      </c>
      <c r="G1685" s="1" t="str">
        <f aca="false">F1685&amp;"/"&amp;48</f>
        <v>37/48</v>
      </c>
      <c r="H1685" s="1" t="n">
        <v>3000</v>
      </c>
      <c r="I1685" s="1" t="n">
        <v>90</v>
      </c>
      <c r="J1685" s="1" t="n">
        <v>80</v>
      </c>
      <c r="K1685" s="1" t="s">
        <v>21</v>
      </c>
      <c r="L1685" s="1" t="s">
        <v>22</v>
      </c>
      <c r="M1685" s="1" t="n">
        <v>2011</v>
      </c>
      <c r="N1685" s="1" t="n">
        <v>55.8215919999999</v>
      </c>
      <c r="O1685" s="1" t="n">
        <v>-122.272575</v>
      </c>
      <c r="Q1685" s="1" t="s">
        <v>1823</v>
      </c>
      <c r="R1685" s="1" t="s">
        <v>24</v>
      </c>
    </row>
    <row r="1686" customFormat="false" ht="15" hidden="false" customHeight="false" outlineLevel="0" collapsed="false">
      <c r="A1686" s="1" t="s">
        <v>1724</v>
      </c>
      <c r="B1686" s="1" t="s">
        <v>1725</v>
      </c>
      <c r="C1686" s="1" t="s">
        <v>1821</v>
      </c>
      <c r="D1686" s="1" t="n">
        <v>144</v>
      </c>
      <c r="E1686" s="1" t="s">
        <v>1860</v>
      </c>
      <c r="F1686" s="1" t="n">
        <v>38</v>
      </c>
      <c r="G1686" s="1" t="str">
        <f aca="false">F1686&amp;"/"&amp;48</f>
        <v>38/48</v>
      </c>
      <c r="H1686" s="1" t="n">
        <v>3000</v>
      </c>
      <c r="I1686" s="1" t="n">
        <v>90</v>
      </c>
      <c r="J1686" s="1" t="n">
        <v>80</v>
      </c>
      <c r="K1686" s="1" t="s">
        <v>21</v>
      </c>
      <c r="L1686" s="1" t="s">
        <v>22</v>
      </c>
      <c r="M1686" s="1" t="n">
        <v>2011</v>
      </c>
      <c r="N1686" s="1" t="n">
        <v>55.8221339999999</v>
      </c>
      <c r="O1686" s="1" t="n">
        <v>-122.27633</v>
      </c>
      <c r="Q1686" s="1" t="s">
        <v>1823</v>
      </c>
      <c r="R1686" s="1" t="s">
        <v>24</v>
      </c>
    </row>
    <row r="1687" customFormat="false" ht="15" hidden="false" customHeight="false" outlineLevel="0" collapsed="false">
      <c r="A1687" s="1" t="s">
        <v>1724</v>
      </c>
      <c r="B1687" s="1" t="s">
        <v>1725</v>
      </c>
      <c r="C1687" s="1" t="s">
        <v>1821</v>
      </c>
      <c r="D1687" s="1" t="n">
        <v>144</v>
      </c>
      <c r="E1687" s="1" t="s">
        <v>1861</v>
      </c>
      <c r="F1687" s="1" t="n">
        <v>39</v>
      </c>
      <c r="G1687" s="1" t="str">
        <f aca="false">F1687&amp;"/"&amp;48</f>
        <v>39/48</v>
      </c>
      <c r="H1687" s="1" t="n">
        <v>3000</v>
      </c>
      <c r="I1687" s="1" t="n">
        <v>90</v>
      </c>
      <c r="J1687" s="1" t="n">
        <v>80</v>
      </c>
      <c r="K1687" s="1" t="s">
        <v>21</v>
      </c>
      <c r="L1687" s="1" t="s">
        <v>22</v>
      </c>
      <c r="M1687" s="1" t="n">
        <v>2011</v>
      </c>
      <c r="N1687" s="1" t="n">
        <v>55.824039</v>
      </c>
      <c r="O1687" s="1" t="n">
        <v>-122.278433</v>
      </c>
      <c r="Q1687" s="1" t="s">
        <v>1823</v>
      </c>
      <c r="R1687" s="1" t="s">
        <v>24</v>
      </c>
    </row>
    <row r="1688" customFormat="false" ht="15" hidden="false" customHeight="false" outlineLevel="0" collapsed="false">
      <c r="A1688" s="1" t="s">
        <v>1724</v>
      </c>
      <c r="B1688" s="1" t="s">
        <v>1725</v>
      </c>
      <c r="C1688" s="1" t="s">
        <v>1821</v>
      </c>
      <c r="D1688" s="1" t="n">
        <v>144</v>
      </c>
      <c r="E1688" s="1" t="s">
        <v>1862</v>
      </c>
      <c r="F1688" s="1" t="n">
        <v>40</v>
      </c>
      <c r="G1688" s="1" t="str">
        <f aca="false">F1688&amp;"/"&amp;48</f>
        <v>40/48</v>
      </c>
      <c r="H1688" s="1" t="n">
        <v>3000</v>
      </c>
      <c r="I1688" s="1" t="n">
        <v>90</v>
      </c>
      <c r="J1688" s="1" t="n">
        <v>80</v>
      </c>
      <c r="K1688" s="1" t="s">
        <v>21</v>
      </c>
      <c r="L1688" s="1" t="s">
        <v>22</v>
      </c>
      <c r="M1688" s="1" t="n">
        <v>2011</v>
      </c>
      <c r="N1688" s="1" t="n">
        <v>55.825606</v>
      </c>
      <c r="O1688" s="1" t="n">
        <v>-122.2806</v>
      </c>
      <c r="Q1688" s="1" t="s">
        <v>1823</v>
      </c>
      <c r="R1688" s="1" t="s">
        <v>24</v>
      </c>
    </row>
    <row r="1689" customFormat="false" ht="15" hidden="false" customHeight="false" outlineLevel="0" collapsed="false">
      <c r="A1689" s="1" t="s">
        <v>1724</v>
      </c>
      <c r="B1689" s="1" t="s">
        <v>1725</v>
      </c>
      <c r="C1689" s="1" t="s">
        <v>1821</v>
      </c>
      <c r="D1689" s="1" t="n">
        <v>144</v>
      </c>
      <c r="E1689" s="1" t="s">
        <v>1863</v>
      </c>
      <c r="F1689" s="1" t="n">
        <v>41</v>
      </c>
      <c r="G1689" s="1" t="str">
        <f aca="false">F1689&amp;"/"&amp;48</f>
        <v>41/48</v>
      </c>
      <c r="H1689" s="1" t="n">
        <v>3000</v>
      </c>
      <c r="I1689" s="1" t="n">
        <v>90</v>
      </c>
      <c r="J1689" s="1" t="n">
        <v>80</v>
      </c>
      <c r="K1689" s="1" t="s">
        <v>21</v>
      </c>
      <c r="L1689" s="1" t="s">
        <v>22</v>
      </c>
      <c r="M1689" s="1" t="n">
        <v>2011</v>
      </c>
      <c r="N1689" s="1" t="n">
        <v>55.827124</v>
      </c>
      <c r="O1689" s="1" t="n">
        <v>-122.283025</v>
      </c>
      <c r="Q1689" s="1" t="s">
        <v>1823</v>
      </c>
      <c r="R1689" s="1" t="s">
        <v>24</v>
      </c>
    </row>
    <row r="1690" customFormat="false" ht="15" hidden="false" customHeight="false" outlineLevel="0" collapsed="false">
      <c r="A1690" s="1" t="s">
        <v>1724</v>
      </c>
      <c r="B1690" s="1" t="s">
        <v>1725</v>
      </c>
      <c r="C1690" s="1" t="s">
        <v>1821</v>
      </c>
      <c r="D1690" s="1" t="n">
        <v>144</v>
      </c>
      <c r="E1690" s="1" t="s">
        <v>1864</v>
      </c>
      <c r="F1690" s="1" t="n">
        <v>42</v>
      </c>
      <c r="G1690" s="1" t="str">
        <f aca="false">F1690&amp;"/"&amp;48</f>
        <v>42/48</v>
      </c>
      <c r="H1690" s="1" t="n">
        <v>3000</v>
      </c>
      <c r="I1690" s="1" t="n">
        <v>90</v>
      </c>
      <c r="J1690" s="1" t="n">
        <v>80</v>
      </c>
      <c r="K1690" s="1" t="s">
        <v>21</v>
      </c>
      <c r="L1690" s="1" t="s">
        <v>22</v>
      </c>
      <c r="M1690" s="1" t="n">
        <v>2011</v>
      </c>
      <c r="N1690" s="1" t="n">
        <v>55.829113</v>
      </c>
      <c r="O1690" s="1" t="n">
        <v>-122.284613</v>
      </c>
      <c r="Q1690" s="1" t="s">
        <v>1823</v>
      </c>
      <c r="R1690" s="1" t="s">
        <v>24</v>
      </c>
    </row>
    <row r="1691" customFormat="false" ht="15" hidden="false" customHeight="false" outlineLevel="0" collapsed="false">
      <c r="A1691" s="1" t="s">
        <v>1724</v>
      </c>
      <c r="B1691" s="1" t="s">
        <v>1725</v>
      </c>
      <c r="C1691" s="1" t="s">
        <v>1821</v>
      </c>
      <c r="D1691" s="1" t="n">
        <v>144</v>
      </c>
      <c r="E1691" s="1" t="s">
        <v>1865</v>
      </c>
      <c r="F1691" s="1" t="n">
        <v>43</v>
      </c>
      <c r="G1691" s="1" t="str">
        <f aca="false">F1691&amp;"/"&amp;48</f>
        <v>43/48</v>
      </c>
      <c r="H1691" s="1" t="n">
        <v>3000</v>
      </c>
      <c r="I1691" s="1" t="n">
        <v>90</v>
      </c>
      <c r="J1691" s="1" t="n">
        <v>80</v>
      </c>
      <c r="K1691" s="1" t="s">
        <v>21</v>
      </c>
      <c r="L1691" s="1" t="s">
        <v>22</v>
      </c>
      <c r="M1691" s="1" t="n">
        <v>2011</v>
      </c>
      <c r="N1691" s="1" t="n">
        <v>55.830342</v>
      </c>
      <c r="O1691" s="1" t="n">
        <v>-122.286994</v>
      </c>
      <c r="Q1691" s="1" t="s">
        <v>1823</v>
      </c>
      <c r="R1691" s="1" t="s">
        <v>24</v>
      </c>
    </row>
    <row r="1692" customFormat="false" ht="15" hidden="false" customHeight="false" outlineLevel="0" collapsed="false">
      <c r="A1692" s="1" t="s">
        <v>1724</v>
      </c>
      <c r="B1692" s="1" t="s">
        <v>1725</v>
      </c>
      <c r="C1692" s="1" t="s">
        <v>1821</v>
      </c>
      <c r="D1692" s="1" t="n">
        <v>144</v>
      </c>
      <c r="E1692" s="1" t="s">
        <v>1866</v>
      </c>
      <c r="F1692" s="1" t="n">
        <v>44</v>
      </c>
      <c r="G1692" s="1" t="str">
        <f aca="false">F1692&amp;"/"&amp;48</f>
        <v>44/48</v>
      </c>
      <c r="H1692" s="1" t="n">
        <v>3000</v>
      </c>
      <c r="I1692" s="1" t="n">
        <v>90</v>
      </c>
      <c r="J1692" s="1" t="n">
        <v>80</v>
      </c>
      <c r="K1692" s="1" t="s">
        <v>21</v>
      </c>
      <c r="L1692" s="1" t="s">
        <v>22</v>
      </c>
      <c r="M1692" s="1" t="n">
        <v>2011</v>
      </c>
      <c r="N1692" s="1" t="n">
        <v>55.831487</v>
      </c>
      <c r="O1692" s="1" t="n">
        <v>-122.289462</v>
      </c>
      <c r="Q1692" s="1" t="s">
        <v>1823</v>
      </c>
      <c r="R1692" s="1" t="s">
        <v>24</v>
      </c>
    </row>
    <row r="1693" customFormat="false" ht="15" hidden="false" customHeight="false" outlineLevel="0" collapsed="false">
      <c r="A1693" s="1" t="s">
        <v>1724</v>
      </c>
      <c r="B1693" s="1" t="s">
        <v>1725</v>
      </c>
      <c r="C1693" s="1" t="s">
        <v>1821</v>
      </c>
      <c r="D1693" s="1" t="n">
        <v>144</v>
      </c>
      <c r="E1693" s="1" t="s">
        <v>1867</v>
      </c>
      <c r="F1693" s="1" t="n">
        <v>45</v>
      </c>
      <c r="G1693" s="1" t="str">
        <f aca="false">F1693&amp;"/"&amp;48</f>
        <v>45/48</v>
      </c>
      <c r="H1693" s="1" t="n">
        <v>3000</v>
      </c>
      <c r="I1693" s="1" t="n">
        <v>90</v>
      </c>
      <c r="J1693" s="1" t="n">
        <v>80</v>
      </c>
      <c r="K1693" s="1" t="s">
        <v>21</v>
      </c>
      <c r="L1693" s="1" t="s">
        <v>22</v>
      </c>
      <c r="M1693" s="1" t="n">
        <v>2011</v>
      </c>
      <c r="N1693" s="1" t="n">
        <v>55.833271</v>
      </c>
      <c r="O1693" s="1" t="n">
        <v>-122.292638</v>
      </c>
      <c r="Q1693" s="1" t="s">
        <v>1823</v>
      </c>
      <c r="R1693" s="1" t="s">
        <v>24</v>
      </c>
    </row>
    <row r="1694" customFormat="false" ht="15" hidden="false" customHeight="false" outlineLevel="0" collapsed="false">
      <c r="A1694" s="1" t="s">
        <v>1724</v>
      </c>
      <c r="B1694" s="1" t="s">
        <v>1725</v>
      </c>
      <c r="C1694" s="1" t="s">
        <v>1821</v>
      </c>
      <c r="D1694" s="1" t="n">
        <v>144</v>
      </c>
      <c r="E1694" s="1" t="s">
        <v>1868</v>
      </c>
      <c r="F1694" s="1" t="n">
        <v>46</v>
      </c>
      <c r="G1694" s="1" t="str">
        <f aca="false">F1694&amp;"/"&amp;48</f>
        <v>46/48</v>
      </c>
      <c r="H1694" s="1" t="n">
        <v>3000</v>
      </c>
      <c r="I1694" s="1" t="n">
        <v>90</v>
      </c>
      <c r="J1694" s="1" t="n">
        <v>80</v>
      </c>
      <c r="K1694" s="1" t="s">
        <v>21</v>
      </c>
      <c r="L1694" s="1" t="s">
        <v>22</v>
      </c>
      <c r="M1694" s="1" t="n">
        <v>2011</v>
      </c>
      <c r="N1694" s="1" t="n">
        <v>55.834464</v>
      </c>
      <c r="O1694" s="1" t="n">
        <v>-122.294826999999</v>
      </c>
      <c r="Q1694" s="1" t="s">
        <v>1823</v>
      </c>
      <c r="R1694" s="1" t="s">
        <v>24</v>
      </c>
    </row>
    <row r="1695" customFormat="false" ht="15" hidden="false" customHeight="false" outlineLevel="0" collapsed="false">
      <c r="A1695" s="1" t="s">
        <v>1724</v>
      </c>
      <c r="B1695" s="1" t="s">
        <v>1725</v>
      </c>
      <c r="C1695" s="1" t="s">
        <v>1821</v>
      </c>
      <c r="D1695" s="1" t="n">
        <v>144</v>
      </c>
      <c r="E1695" s="1" t="s">
        <v>1869</v>
      </c>
      <c r="F1695" s="1" t="n">
        <v>47</v>
      </c>
      <c r="G1695" s="1" t="str">
        <f aca="false">F1695&amp;"/"&amp;48</f>
        <v>47/48</v>
      </c>
      <c r="H1695" s="1" t="n">
        <v>3000</v>
      </c>
      <c r="I1695" s="1" t="n">
        <v>90</v>
      </c>
      <c r="J1695" s="1" t="n">
        <v>80</v>
      </c>
      <c r="K1695" s="1" t="s">
        <v>21</v>
      </c>
      <c r="L1695" s="1" t="s">
        <v>22</v>
      </c>
      <c r="M1695" s="1" t="n">
        <v>2011</v>
      </c>
      <c r="N1695" s="1" t="n">
        <v>55.835163</v>
      </c>
      <c r="O1695" s="1" t="n">
        <v>-122.297316</v>
      </c>
      <c r="Q1695" s="1" t="s">
        <v>1823</v>
      </c>
      <c r="R1695" s="1" t="s">
        <v>24</v>
      </c>
    </row>
    <row r="1696" customFormat="false" ht="15" hidden="false" customHeight="false" outlineLevel="0" collapsed="false">
      <c r="A1696" s="1" t="s">
        <v>1724</v>
      </c>
      <c r="B1696" s="1" t="s">
        <v>1725</v>
      </c>
      <c r="C1696" s="1" t="s">
        <v>1821</v>
      </c>
      <c r="D1696" s="1" t="n">
        <v>144</v>
      </c>
      <c r="E1696" s="1" t="s">
        <v>1870</v>
      </c>
      <c r="F1696" s="1" t="n">
        <v>48</v>
      </c>
      <c r="G1696" s="1" t="str">
        <f aca="false">F1696&amp;"/"&amp;48</f>
        <v>48/48</v>
      </c>
      <c r="H1696" s="1" t="n">
        <v>3000</v>
      </c>
      <c r="I1696" s="1" t="n">
        <v>90</v>
      </c>
      <c r="J1696" s="1" t="n">
        <v>80</v>
      </c>
      <c r="K1696" s="1" t="s">
        <v>21</v>
      </c>
      <c r="L1696" s="1" t="s">
        <v>22</v>
      </c>
      <c r="M1696" s="1" t="n">
        <v>2011</v>
      </c>
      <c r="N1696" s="1" t="n">
        <v>55.83644</v>
      </c>
      <c r="O1696" s="1" t="n">
        <v>-122.298968</v>
      </c>
      <c r="Q1696" s="1" t="s">
        <v>1823</v>
      </c>
      <c r="R1696" s="1" t="s">
        <v>24</v>
      </c>
    </row>
    <row r="1697" customFormat="false" ht="15" hidden="false" customHeight="false" outlineLevel="0" collapsed="false">
      <c r="A1697" s="1" t="s">
        <v>1724</v>
      </c>
      <c r="B1697" s="1" t="s">
        <v>1725</v>
      </c>
      <c r="C1697" s="1" t="s">
        <v>1871</v>
      </c>
      <c r="D1697" s="1" t="n">
        <v>1.5</v>
      </c>
      <c r="E1697" s="1" t="s">
        <v>1872</v>
      </c>
      <c r="F1697" s="1" t="n">
        <v>1</v>
      </c>
      <c r="G1697" s="1" t="str">
        <f aca="false">F1697&amp;"/"&amp;1</f>
        <v>1/1</v>
      </c>
      <c r="H1697" s="1" t="n">
        <v>1500</v>
      </c>
      <c r="I1697" s="1" t="n">
        <v>77</v>
      </c>
      <c r="J1697" s="1" t="n">
        <v>65</v>
      </c>
      <c r="K1697" s="1" t="s">
        <v>1873</v>
      </c>
      <c r="L1697" s="1" t="s">
        <v>1874</v>
      </c>
      <c r="M1697" s="1" t="n">
        <v>2010</v>
      </c>
      <c r="N1697" s="1" t="n">
        <v>49.3873566619974</v>
      </c>
      <c r="O1697" s="1" t="n">
        <v>-123.074034600317</v>
      </c>
      <c r="Q1697" s="1" t="s">
        <v>1875</v>
      </c>
      <c r="R1697" s="1" t="s">
        <v>24</v>
      </c>
    </row>
    <row r="1698" customFormat="false" ht="15" hidden="false" customHeight="false" outlineLevel="0" collapsed="false">
      <c r="A1698" s="1" t="s">
        <v>1724</v>
      </c>
      <c r="B1698" s="1" t="s">
        <v>1725</v>
      </c>
      <c r="C1698" s="1" t="s">
        <v>1876</v>
      </c>
      <c r="D1698" s="1" t="n">
        <v>179</v>
      </c>
      <c r="E1698" s="1" t="s">
        <v>1877</v>
      </c>
      <c r="F1698" s="1" t="n">
        <v>1</v>
      </c>
      <c r="G1698" s="1" t="str">
        <f aca="false">F1698&amp;"/"&amp;61</f>
        <v>1/61</v>
      </c>
      <c r="H1698" s="1" t="n">
        <v>2750</v>
      </c>
      <c r="I1698" s="1" t="n">
        <v>120</v>
      </c>
      <c r="J1698" s="1" t="n">
        <v>110</v>
      </c>
      <c r="K1698" s="1" t="s">
        <v>271</v>
      </c>
      <c r="L1698" s="1" t="s">
        <v>1878</v>
      </c>
      <c r="M1698" s="1" t="n">
        <v>2017</v>
      </c>
      <c r="N1698" s="1" t="n">
        <v>55.2838020219679</v>
      </c>
      <c r="O1698" s="1" t="n">
        <v>-121.424282552172</v>
      </c>
      <c r="Q1698" s="1" t="s">
        <v>1879</v>
      </c>
      <c r="R1698" s="1" t="s">
        <v>254</v>
      </c>
    </row>
    <row r="1699" customFormat="false" ht="15" hidden="false" customHeight="false" outlineLevel="0" collapsed="false">
      <c r="A1699" s="1" t="s">
        <v>1724</v>
      </c>
      <c r="B1699" s="1" t="s">
        <v>1725</v>
      </c>
      <c r="C1699" s="1" t="s">
        <v>1876</v>
      </c>
      <c r="D1699" s="1" t="n">
        <v>179</v>
      </c>
      <c r="E1699" s="1" t="s">
        <v>1880</v>
      </c>
      <c r="F1699" s="1" t="n">
        <v>2</v>
      </c>
      <c r="G1699" s="1" t="str">
        <f aca="false">F1699&amp;"/"&amp;61</f>
        <v>2/61</v>
      </c>
      <c r="H1699" s="1" t="n">
        <v>2750</v>
      </c>
      <c r="I1699" s="1" t="n">
        <v>120</v>
      </c>
      <c r="J1699" s="1" t="n">
        <v>110</v>
      </c>
      <c r="K1699" s="1" t="s">
        <v>271</v>
      </c>
      <c r="L1699" s="1" t="s">
        <v>1878</v>
      </c>
      <c r="M1699" s="1" t="n">
        <v>2017</v>
      </c>
      <c r="N1699" s="1" t="n">
        <v>55.2857064705377</v>
      </c>
      <c r="O1699" s="1" t="n">
        <v>-121.427161858821</v>
      </c>
      <c r="Q1699" s="1" t="s">
        <v>1879</v>
      </c>
      <c r="R1699" s="1" t="s">
        <v>254</v>
      </c>
    </row>
    <row r="1700" customFormat="false" ht="15" hidden="false" customHeight="false" outlineLevel="0" collapsed="false">
      <c r="A1700" s="1" t="s">
        <v>1724</v>
      </c>
      <c r="B1700" s="1" t="s">
        <v>1725</v>
      </c>
      <c r="C1700" s="1" t="s">
        <v>1876</v>
      </c>
      <c r="D1700" s="1" t="n">
        <v>179</v>
      </c>
      <c r="E1700" s="1" t="s">
        <v>1881</v>
      </c>
      <c r="F1700" s="1" t="n">
        <v>3</v>
      </c>
      <c r="G1700" s="1" t="str">
        <f aca="false">F1700&amp;"/"&amp;61</f>
        <v>3/61</v>
      </c>
      <c r="H1700" s="1" t="n">
        <v>2750</v>
      </c>
      <c r="I1700" s="1" t="n">
        <v>120</v>
      </c>
      <c r="J1700" s="1" t="n">
        <v>110</v>
      </c>
      <c r="K1700" s="1" t="s">
        <v>271</v>
      </c>
      <c r="L1700" s="1" t="s">
        <v>1878</v>
      </c>
      <c r="M1700" s="1" t="n">
        <v>2017</v>
      </c>
      <c r="N1700" s="1" t="n">
        <v>55.2870635472503</v>
      </c>
      <c r="O1700" s="1" t="n">
        <v>-121.429976366084</v>
      </c>
      <c r="Q1700" s="1" t="s">
        <v>1879</v>
      </c>
      <c r="R1700" s="1" t="s">
        <v>254</v>
      </c>
    </row>
    <row r="1701" customFormat="false" ht="15" hidden="false" customHeight="false" outlineLevel="0" collapsed="false">
      <c r="A1701" s="1" t="s">
        <v>1724</v>
      </c>
      <c r="B1701" s="1" t="s">
        <v>1725</v>
      </c>
      <c r="C1701" s="1" t="s">
        <v>1876</v>
      </c>
      <c r="D1701" s="1" t="n">
        <v>179</v>
      </c>
      <c r="E1701" s="1" t="s">
        <v>1882</v>
      </c>
      <c r="F1701" s="1" t="n">
        <v>4</v>
      </c>
      <c r="G1701" s="1" t="str">
        <f aca="false">F1701&amp;"/"&amp;61</f>
        <v>4/61</v>
      </c>
      <c r="H1701" s="1" t="n">
        <v>2750</v>
      </c>
      <c r="I1701" s="1" t="n">
        <v>120</v>
      </c>
      <c r="J1701" s="1" t="n">
        <v>110</v>
      </c>
      <c r="K1701" s="1" t="s">
        <v>271</v>
      </c>
      <c r="L1701" s="1" t="s">
        <v>1878</v>
      </c>
      <c r="M1701" s="1" t="n">
        <v>2017</v>
      </c>
      <c r="N1701" s="1" t="n">
        <v>55.2873959398685</v>
      </c>
      <c r="O1701" s="1" t="n">
        <v>-121.433524079515</v>
      </c>
      <c r="Q1701" s="1" t="s">
        <v>1879</v>
      </c>
      <c r="R1701" s="1" t="s">
        <v>254</v>
      </c>
    </row>
    <row r="1702" customFormat="false" ht="15" hidden="false" customHeight="false" outlineLevel="0" collapsed="false">
      <c r="A1702" s="1" t="s">
        <v>1724</v>
      </c>
      <c r="B1702" s="1" t="s">
        <v>1725</v>
      </c>
      <c r="C1702" s="1" t="s">
        <v>1876</v>
      </c>
      <c r="D1702" s="1" t="n">
        <v>179</v>
      </c>
      <c r="E1702" s="1" t="s">
        <v>1883</v>
      </c>
      <c r="F1702" s="1" t="n">
        <v>5</v>
      </c>
      <c r="G1702" s="1" t="str">
        <f aca="false">F1702&amp;"/"&amp;61</f>
        <v>5/61</v>
      </c>
      <c r="H1702" s="1" t="n">
        <v>2750</v>
      </c>
      <c r="I1702" s="1" t="n">
        <v>120</v>
      </c>
      <c r="J1702" s="1" t="n">
        <v>110</v>
      </c>
      <c r="K1702" s="1" t="s">
        <v>271</v>
      </c>
      <c r="L1702" s="1" t="s">
        <v>1878</v>
      </c>
      <c r="M1702" s="1" t="n">
        <v>2017</v>
      </c>
      <c r="N1702" s="1" t="n">
        <v>55.2898449216174</v>
      </c>
      <c r="O1702" s="1" t="n">
        <v>-121.436702650929</v>
      </c>
      <c r="Q1702" s="1" t="s">
        <v>1879</v>
      </c>
      <c r="R1702" s="1" t="s">
        <v>254</v>
      </c>
    </row>
    <row r="1703" customFormat="false" ht="15" hidden="false" customHeight="false" outlineLevel="0" collapsed="false">
      <c r="A1703" s="1" t="s">
        <v>1724</v>
      </c>
      <c r="B1703" s="1" t="s">
        <v>1725</v>
      </c>
      <c r="C1703" s="1" t="s">
        <v>1876</v>
      </c>
      <c r="D1703" s="1" t="n">
        <v>179</v>
      </c>
      <c r="E1703" s="1" t="s">
        <v>1884</v>
      </c>
      <c r="F1703" s="1" t="n">
        <v>6</v>
      </c>
      <c r="G1703" s="1" t="str">
        <f aca="false">F1703&amp;"/"&amp;61</f>
        <v>6/61</v>
      </c>
      <c r="H1703" s="1" t="n">
        <v>2750</v>
      </c>
      <c r="I1703" s="1" t="n">
        <v>120</v>
      </c>
      <c r="J1703" s="1" t="n">
        <v>110</v>
      </c>
      <c r="K1703" s="1" t="s">
        <v>271</v>
      </c>
      <c r="L1703" s="1" t="s">
        <v>1878</v>
      </c>
      <c r="M1703" s="1" t="n">
        <v>2017</v>
      </c>
      <c r="N1703" s="1" t="n">
        <v>55.2904647143469</v>
      </c>
      <c r="O1703" s="1" t="n">
        <v>-121.4406231243</v>
      </c>
      <c r="Q1703" s="1" t="s">
        <v>1879</v>
      </c>
      <c r="R1703" s="1" t="s">
        <v>254</v>
      </c>
    </row>
    <row r="1704" customFormat="false" ht="15" hidden="false" customHeight="false" outlineLevel="0" collapsed="false">
      <c r="A1704" s="1" t="s">
        <v>1724</v>
      </c>
      <c r="B1704" s="1" t="s">
        <v>1725</v>
      </c>
      <c r="C1704" s="1" t="s">
        <v>1876</v>
      </c>
      <c r="D1704" s="1" t="n">
        <v>179</v>
      </c>
      <c r="E1704" s="1" t="s">
        <v>1885</v>
      </c>
      <c r="F1704" s="1" t="n">
        <v>7</v>
      </c>
      <c r="G1704" s="1" t="str">
        <f aca="false">F1704&amp;"/"&amp;61</f>
        <v>7/61</v>
      </c>
      <c r="H1704" s="1" t="n">
        <v>2750</v>
      </c>
      <c r="I1704" s="1" t="n">
        <v>120</v>
      </c>
      <c r="J1704" s="1" t="n">
        <v>110</v>
      </c>
      <c r="K1704" s="1" t="s">
        <v>271</v>
      </c>
      <c r="L1704" s="1" t="s">
        <v>1878</v>
      </c>
      <c r="M1704" s="1" t="n">
        <v>2017</v>
      </c>
      <c r="N1704" s="1" t="n">
        <v>55.291337294108</v>
      </c>
      <c r="O1704" s="1" t="n">
        <v>-121.444072157318</v>
      </c>
      <c r="Q1704" s="1" t="s">
        <v>1879</v>
      </c>
      <c r="R1704" s="1" t="s">
        <v>254</v>
      </c>
    </row>
    <row r="1705" customFormat="false" ht="15" hidden="false" customHeight="false" outlineLevel="0" collapsed="false">
      <c r="A1705" s="1" t="s">
        <v>1724</v>
      </c>
      <c r="B1705" s="1" t="s">
        <v>1725</v>
      </c>
      <c r="C1705" s="1" t="s">
        <v>1876</v>
      </c>
      <c r="D1705" s="1" t="n">
        <v>179</v>
      </c>
      <c r="E1705" s="1" t="s">
        <v>1886</v>
      </c>
      <c r="F1705" s="1" t="n">
        <v>8</v>
      </c>
      <c r="G1705" s="1" t="str">
        <f aca="false">F1705&amp;"/"&amp;61</f>
        <v>8/61</v>
      </c>
      <c r="H1705" s="1" t="n">
        <v>2750</v>
      </c>
      <c r="I1705" s="1" t="n">
        <v>120</v>
      </c>
      <c r="J1705" s="1" t="n">
        <v>110</v>
      </c>
      <c r="K1705" s="1" t="s">
        <v>271</v>
      </c>
      <c r="L1705" s="1" t="s">
        <v>1878</v>
      </c>
      <c r="M1705" s="1" t="n">
        <v>2017</v>
      </c>
      <c r="N1705" s="1" t="n">
        <v>55.2921449367371</v>
      </c>
      <c r="O1705" s="1" t="n">
        <v>-121.447551262852</v>
      </c>
      <c r="Q1705" s="1" t="s">
        <v>1879</v>
      </c>
      <c r="R1705" s="1" t="s">
        <v>254</v>
      </c>
    </row>
    <row r="1706" customFormat="false" ht="15" hidden="false" customHeight="false" outlineLevel="0" collapsed="false">
      <c r="A1706" s="1" t="s">
        <v>1724</v>
      </c>
      <c r="B1706" s="1" t="s">
        <v>1725</v>
      </c>
      <c r="C1706" s="1" t="s">
        <v>1876</v>
      </c>
      <c r="D1706" s="1" t="n">
        <v>179</v>
      </c>
      <c r="E1706" s="1" t="s">
        <v>1887</v>
      </c>
      <c r="F1706" s="1" t="n">
        <v>9</v>
      </c>
      <c r="G1706" s="1" t="str">
        <f aca="false">F1706&amp;"/"&amp;61</f>
        <v>9/61</v>
      </c>
      <c r="H1706" s="1" t="n">
        <v>2750</v>
      </c>
      <c r="I1706" s="1" t="n">
        <v>120</v>
      </c>
      <c r="J1706" s="1" t="n">
        <v>110</v>
      </c>
      <c r="K1706" s="1" t="s">
        <v>271</v>
      </c>
      <c r="L1706" s="1" t="s">
        <v>1878</v>
      </c>
      <c r="M1706" s="1" t="n">
        <v>2017</v>
      </c>
      <c r="N1706" s="1" t="n">
        <v>55.2934669999999</v>
      </c>
      <c r="O1706" s="1" t="n">
        <v>-121.449695</v>
      </c>
      <c r="Q1706" s="1" t="s">
        <v>1879</v>
      </c>
      <c r="R1706" s="1" t="s">
        <v>24</v>
      </c>
    </row>
    <row r="1707" customFormat="false" ht="15" hidden="false" customHeight="false" outlineLevel="0" collapsed="false">
      <c r="A1707" s="1" t="s">
        <v>1724</v>
      </c>
      <c r="B1707" s="1" t="s">
        <v>1725</v>
      </c>
      <c r="C1707" s="1" t="s">
        <v>1876</v>
      </c>
      <c r="D1707" s="1" t="n">
        <v>179</v>
      </c>
      <c r="E1707" s="1" t="s">
        <v>1888</v>
      </c>
      <c r="F1707" s="1" t="n">
        <v>10</v>
      </c>
      <c r="G1707" s="1" t="str">
        <f aca="false">F1707&amp;"/"&amp;61</f>
        <v>10/61</v>
      </c>
      <c r="H1707" s="1" t="n">
        <v>2750</v>
      </c>
      <c r="I1707" s="1" t="n">
        <v>120</v>
      </c>
      <c r="J1707" s="1" t="n">
        <v>110</v>
      </c>
      <c r="K1707" s="1" t="s">
        <v>271</v>
      </c>
      <c r="L1707" s="1" t="s">
        <v>1878</v>
      </c>
      <c r="M1707" s="1" t="n">
        <v>2017</v>
      </c>
      <c r="N1707" s="1" t="n">
        <v>55.294469</v>
      </c>
      <c r="O1707" s="1" t="n">
        <v>-121.454179</v>
      </c>
      <c r="Q1707" s="1" t="s">
        <v>1879</v>
      </c>
      <c r="R1707" s="1" t="s">
        <v>24</v>
      </c>
    </row>
    <row r="1708" customFormat="false" ht="15" hidden="false" customHeight="false" outlineLevel="0" collapsed="false">
      <c r="A1708" s="1" t="s">
        <v>1724</v>
      </c>
      <c r="B1708" s="1" t="s">
        <v>1725</v>
      </c>
      <c r="C1708" s="1" t="s">
        <v>1876</v>
      </c>
      <c r="D1708" s="1" t="n">
        <v>179</v>
      </c>
      <c r="E1708" s="1" t="s">
        <v>1889</v>
      </c>
      <c r="F1708" s="1" t="n">
        <v>11</v>
      </c>
      <c r="G1708" s="1" t="str">
        <f aca="false">F1708&amp;"/"&amp;61</f>
        <v>11/61</v>
      </c>
      <c r="H1708" s="1" t="n">
        <v>2750</v>
      </c>
      <c r="I1708" s="1" t="n">
        <v>120</v>
      </c>
      <c r="J1708" s="1" t="n">
        <v>110</v>
      </c>
      <c r="K1708" s="1" t="s">
        <v>271</v>
      </c>
      <c r="L1708" s="1" t="s">
        <v>1878</v>
      </c>
      <c r="M1708" s="1" t="n">
        <v>2017</v>
      </c>
      <c r="N1708" s="1" t="n">
        <v>55.295691</v>
      </c>
      <c r="O1708" s="1" t="n">
        <v>-121.457334</v>
      </c>
      <c r="Q1708" s="1" t="s">
        <v>1879</v>
      </c>
      <c r="R1708" s="1" t="s">
        <v>24</v>
      </c>
    </row>
    <row r="1709" customFormat="false" ht="15" hidden="false" customHeight="false" outlineLevel="0" collapsed="false">
      <c r="A1709" s="1" t="s">
        <v>1724</v>
      </c>
      <c r="B1709" s="1" t="s">
        <v>1725</v>
      </c>
      <c r="C1709" s="1" t="s">
        <v>1876</v>
      </c>
      <c r="D1709" s="1" t="n">
        <v>179</v>
      </c>
      <c r="E1709" s="1" t="s">
        <v>1890</v>
      </c>
      <c r="F1709" s="1" t="n">
        <v>12</v>
      </c>
      <c r="G1709" s="1" t="str">
        <f aca="false">F1709&amp;"/"&amp;61</f>
        <v>12/61</v>
      </c>
      <c r="H1709" s="1" t="n">
        <v>2750</v>
      </c>
      <c r="I1709" s="1" t="n">
        <v>120</v>
      </c>
      <c r="J1709" s="1" t="n">
        <v>110</v>
      </c>
      <c r="K1709" s="1" t="s">
        <v>271</v>
      </c>
      <c r="L1709" s="1" t="s">
        <v>1878</v>
      </c>
      <c r="M1709" s="1" t="n">
        <v>2017</v>
      </c>
      <c r="N1709" s="1" t="n">
        <v>55.296668</v>
      </c>
      <c r="O1709" s="1" t="n">
        <v>-121.460745</v>
      </c>
      <c r="Q1709" s="1" t="s">
        <v>1879</v>
      </c>
      <c r="R1709" s="1" t="s">
        <v>24</v>
      </c>
    </row>
    <row r="1710" customFormat="false" ht="15" hidden="false" customHeight="false" outlineLevel="0" collapsed="false">
      <c r="A1710" s="1" t="s">
        <v>1724</v>
      </c>
      <c r="B1710" s="1" t="s">
        <v>1725</v>
      </c>
      <c r="C1710" s="1" t="s">
        <v>1876</v>
      </c>
      <c r="D1710" s="1" t="n">
        <v>179</v>
      </c>
      <c r="E1710" s="1" t="s">
        <v>1891</v>
      </c>
      <c r="F1710" s="1" t="n">
        <v>13</v>
      </c>
      <c r="G1710" s="1" t="str">
        <f aca="false">F1710&amp;"/"&amp;61</f>
        <v>13/61</v>
      </c>
      <c r="H1710" s="1" t="n">
        <v>2750</v>
      </c>
      <c r="I1710" s="1" t="n">
        <v>120</v>
      </c>
      <c r="J1710" s="1" t="n">
        <v>110</v>
      </c>
      <c r="K1710" s="1" t="s">
        <v>271</v>
      </c>
      <c r="L1710" s="1" t="s">
        <v>1878</v>
      </c>
      <c r="M1710" s="1" t="n">
        <v>2017</v>
      </c>
      <c r="N1710" s="1" t="n">
        <v>55.297926</v>
      </c>
      <c r="O1710" s="1" t="n">
        <v>-121.463835</v>
      </c>
      <c r="Q1710" s="1" t="s">
        <v>1879</v>
      </c>
      <c r="R1710" s="1" t="s">
        <v>24</v>
      </c>
    </row>
    <row r="1711" customFormat="false" ht="15" hidden="false" customHeight="false" outlineLevel="0" collapsed="false">
      <c r="A1711" s="1" t="s">
        <v>1724</v>
      </c>
      <c r="B1711" s="1" t="s">
        <v>1725</v>
      </c>
      <c r="C1711" s="1" t="s">
        <v>1876</v>
      </c>
      <c r="D1711" s="1" t="n">
        <v>179</v>
      </c>
      <c r="E1711" s="1" t="s">
        <v>1892</v>
      </c>
      <c r="F1711" s="1" t="n">
        <v>14</v>
      </c>
      <c r="G1711" s="1" t="str">
        <f aca="false">F1711&amp;"/"&amp;61</f>
        <v>14/61</v>
      </c>
      <c r="H1711" s="1" t="n">
        <v>2750</v>
      </c>
      <c r="I1711" s="1" t="n">
        <v>120</v>
      </c>
      <c r="J1711" s="1" t="n">
        <v>110</v>
      </c>
      <c r="K1711" s="1" t="s">
        <v>271</v>
      </c>
      <c r="L1711" s="1" t="s">
        <v>1878</v>
      </c>
      <c r="M1711" s="1" t="n">
        <v>2017</v>
      </c>
      <c r="N1711" s="1" t="n">
        <v>55.299404</v>
      </c>
      <c r="O1711" s="1" t="n">
        <v>-121.46641</v>
      </c>
      <c r="Q1711" s="1" t="s">
        <v>1879</v>
      </c>
      <c r="R1711" s="1" t="s">
        <v>24</v>
      </c>
    </row>
    <row r="1712" customFormat="false" ht="15" hidden="false" customHeight="false" outlineLevel="0" collapsed="false">
      <c r="A1712" s="1" t="s">
        <v>1724</v>
      </c>
      <c r="B1712" s="1" t="s">
        <v>1725</v>
      </c>
      <c r="C1712" s="1" t="s">
        <v>1876</v>
      </c>
      <c r="D1712" s="1" t="n">
        <v>179</v>
      </c>
      <c r="E1712" s="1" t="s">
        <v>1893</v>
      </c>
      <c r="F1712" s="1" t="n">
        <v>15</v>
      </c>
      <c r="G1712" s="1" t="str">
        <f aca="false">F1712&amp;"/"&amp;61</f>
        <v>15/61</v>
      </c>
      <c r="H1712" s="1" t="n">
        <v>2750</v>
      </c>
      <c r="I1712" s="1" t="n">
        <v>120</v>
      </c>
      <c r="J1712" s="1" t="n">
        <v>110</v>
      </c>
      <c r="K1712" s="1" t="s">
        <v>271</v>
      </c>
      <c r="L1712" s="1" t="s">
        <v>1878</v>
      </c>
      <c r="M1712" s="1" t="n">
        <v>2017</v>
      </c>
      <c r="N1712" s="1" t="n">
        <v>55.2729309662266</v>
      </c>
      <c r="O1712" s="1" t="n">
        <v>-121.436447607297</v>
      </c>
      <c r="Q1712" s="1" t="s">
        <v>1879</v>
      </c>
      <c r="R1712" s="1" t="s">
        <v>254</v>
      </c>
    </row>
    <row r="1713" customFormat="false" ht="15" hidden="false" customHeight="false" outlineLevel="0" collapsed="false">
      <c r="A1713" s="1" t="s">
        <v>1724</v>
      </c>
      <c r="B1713" s="1" t="s">
        <v>1725</v>
      </c>
      <c r="C1713" s="1" t="s">
        <v>1876</v>
      </c>
      <c r="D1713" s="1" t="n">
        <v>179</v>
      </c>
      <c r="E1713" s="1" t="s">
        <v>1894</v>
      </c>
      <c r="F1713" s="1" t="n">
        <v>16</v>
      </c>
      <c r="G1713" s="1" t="str">
        <f aca="false">F1713&amp;"/"&amp;61</f>
        <v>16/61</v>
      </c>
      <c r="H1713" s="1" t="n">
        <v>2750</v>
      </c>
      <c r="I1713" s="1" t="n">
        <v>120</v>
      </c>
      <c r="J1713" s="1" t="n">
        <v>110</v>
      </c>
      <c r="K1713" s="1" t="s">
        <v>271</v>
      </c>
      <c r="L1713" s="1" t="s">
        <v>1878</v>
      </c>
      <c r="M1713" s="1" t="n">
        <v>2017</v>
      </c>
      <c r="N1713" s="1" t="n">
        <v>55.2737963963083</v>
      </c>
      <c r="O1713" s="1" t="n">
        <v>-121.440046710705</v>
      </c>
      <c r="Q1713" s="1" t="s">
        <v>1879</v>
      </c>
      <c r="R1713" s="1" t="s">
        <v>254</v>
      </c>
    </row>
    <row r="1714" customFormat="false" ht="15" hidden="false" customHeight="false" outlineLevel="0" collapsed="false">
      <c r="A1714" s="1" t="s">
        <v>1724</v>
      </c>
      <c r="B1714" s="1" t="s">
        <v>1725</v>
      </c>
      <c r="C1714" s="1" t="s">
        <v>1876</v>
      </c>
      <c r="D1714" s="1" t="n">
        <v>179</v>
      </c>
      <c r="E1714" s="1" t="s">
        <v>1895</v>
      </c>
      <c r="F1714" s="1" t="n">
        <v>17</v>
      </c>
      <c r="G1714" s="1" t="str">
        <f aca="false">F1714&amp;"/"&amp;61</f>
        <v>17/61</v>
      </c>
      <c r="H1714" s="1" t="n">
        <v>2750</v>
      </c>
      <c r="I1714" s="1" t="n">
        <v>120</v>
      </c>
      <c r="J1714" s="1" t="n">
        <v>110</v>
      </c>
      <c r="K1714" s="1" t="s">
        <v>271</v>
      </c>
      <c r="L1714" s="1" t="s">
        <v>1878</v>
      </c>
      <c r="M1714" s="1" t="n">
        <v>2017</v>
      </c>
      <c r="N1714" s="1" t="n">
        <v>55.2744711532164</v>
      </c>
      <c r="O1714" s="1" t="n">
        <v>-121.443875905954</v>
      </c>
      <c r="Q1714" s="1" t="s">
        <v>1879</v>
      </c>
      <c r="R1714" s="1" t="s">
        <v>254</v>
      </c>
    </row>
    <row r="1715" customFormat="false" ht="15" hidden="false" customHeight="false" outlineLevel="0" collapsed="false">
      <c r="A1715" s="1" t="s">
        <v>1724</v>
      </c>
      <c r="B1715" s="1" t="s">
        <v>1725</v>
      </c>
      <c r="C1715" s="1" t="s">
        <v>1876</v>
      </c>
      <c r="D1715" s="1" t="n">
        <v>179</v>
      </c>
      <c r="E1715" s="1" t="s">
        <v>1896</v>
      </c>
      <c r="F1715" s="1" t="n">
        <v>18</v>
      </c>
      <c r="G1715" s="1" t="str">
        <f aca="false">F1715&amp;"/"&amp;61</f>
        <v>18/61</v>
      </c>
      <c r="H1715" s="1" t="n">
        <v>2750</v>
      </c>
      <c r="I1715" s="1" t="n">
        <v>120</v>
      </c>
      <c r="J1715" s="1" t="n">
        <v>110</v>
      </c>
      <c r="K1715" s="1" t="s">
        <v>271</v>
      </c>
      <c r="L1715" s="1" t="s">
        <v>1878</v>
      </c>
      <c r="M1715" s="1" t="n">
        <v>2017</v>
      </c>
      <c r="N1715" s="1" t="n">
        <v>55.2758991192455</v>
      </c>
      <c r="O1715" s="1" t="n">
        <v>-121.446540116093</v>
      </c>
      <c r="Q1715" s="1" t="s">
        <v>1879</v>
      </c>
      <c r="R1715" s="1" t="s">
        <v>254</v>
      </c>
    </row>
    <row r="1716" customFormat="false" ht="15" hidden="false" customHeight="false" outlineLevel="0" collapsed="false">
      <c r="A1716" s="1" t="s">
        <v>1724</v>
      </c>
      <c r="B1716" s="1" t="s">
        <v>1725</v>
      </c>
      <c r="C1716" s="1" t="s">
        <v>1876</v>
      </c>
      <c r="D1716" s="1" t="n">
        <v>179</v>
      </c>
      <c r="E1716" s="1" t="s">
        <v>1897</v>
      </c>
      <c r="F1716" s="1" t="n">
        <v>19</v>
      </c>
      <c r="G1716" s="1" t="str">
        <f aca="false">F1716&amp;"/"&amp;61</f>
        <v>19/61</v>
      </c>
      <c r="H1716" s="1" t="n">
        <v>2750</v>
      </c>
      <c r="I1716" s="1" t="n">
        <v>120</v>
      </c>
      <c r="J1716" s="1" t="n">
        <v>110</v>
      </c>
      <c r="K1716" s="1" t="s">
        <v>271</v>
      </c>
      <c r="L1716" s="1" t="s">
        <v>1878</v>
      </c>
      <c r="M1716" s="1" t="n">
        <v>2017</v>
      </c>
      <c r="N1716" s="1" t="n">
        <v>55.277958158241</v>
      </c>
      <c r="O1716" s="1" t="n">
        <v>-121.447802250311</v>
      </c>
      <c r="Q1716" s="1" t="s">
        <v>1879</v>
      </c>
      <c r="R1716" s="1" t="s">
        <v>254</v>
      </c>
    </row>
    <row r="1717" customFormat="false" ht="15" hidden="false" customHeight="false" outlineLevel="0" collapsed="false">
      <c r="A1717" s="1" t="s">
        <v>1724</v>
      </c>
      <c r="B1717" s="1" t="s">
        <v>1725</v>
      </c>
      <c r="C1717" s="1" t="s">
        <v>1876</v>
      </c>
      <c r="D1717" s="1" t="n">
        <v>179</v>
      </c>
      <c r="E1717" s="1" t="s">
        <v>1898</v>
      </c>
      <c r="F1717" s="1" t="n">
        <v>20</v>
      </c>
      <c r="G1717" s="1" t="str">
        <f aca="false">F1717&amp;"/"&amp;61</f>
        <v>20/61</v>
      </c>
      <c r="H1717" s="1" t="n">
        <v>2750</v>
      </c>
      <c r="I1717" s="1" t="n">
        <v>120</v>
      </c>
      <c r="J1717" s="1" t="n">
        <v>110</v>
      </c>
      <c r="K1717" s="1" t="s">
        <v>271</v>
      </c>
      <c r="L1717" s="1" t="s">
        <v>1878</v>
      </c>
      <c r="M1717" s="1" t="n">
        <v>2017</v>
      </c>
      <c r="N1717" s="1" t="n">
        <v>55.279323</v>
      </c>
      <c r="O1717" s="1" t="n">
        <v>-121.452055</v>
      </c>
      <c r="Q1717" s="1" t="s">
        <v>1879</v>
      </c>
      <c r="R1717" s="1" t="s">
        <v>24</v>
      </c>
    </row>
    <row r="1718" customFormat="false" ht="15" hidden="false" customHeight="false" outlineLevel="0" collapsed="false">
      <c r="A1718" s="1" t="s">
        <v>1724</v>
      </c>
      <c r="B1718" s="1" t="s">
        <v>1725</v>
      </c>
      <c r="C1718" s="1" t="s">
        <v>1876</v>
      </c>
      <c r="D1718" s="1" t="n">
        <v>179</v>
      </c>
      <c r="E1718" s="1" t="s">
        <v>1899</v>
      </c>
      <c r="F1718" s="1" t="n">
        <v>21</v>
      </c>
      <c r="G1718" s="1" t="str">
        <f aca="false">F1718&amp;"/"&amp;61</f>
        <v>21/61</v>
      </c>
      <c r="H1718" s="1" t="n">
        <v>2750</v>
      </c>
      <c r="I1718" s="1" t="n">
        <v>120</v>
      </c>
      <c r="J1718" s="1" t="n">
        <v>110</v>
      </c>
      <c r="K1718" s="1" t="s">
        <v>271</v>
      </c>
      <c r="L1718" s="1" t="s">
        <v>1878</v>
      </c>
      <c r="M1718" s="1" t="n">
        <v>2017</v>
      </c>
      <c r="N1718" s="1" t="n">
        <v>55.28189</v>
      </c>
      <c r="O1718" s="1" t="n">
        <v>-121.452484</v>
      </c>
      <c r="Q1718" s="1" t="s">
        <v>1879</v>
      </c>
      <c r="R1718" s="1" t="s">
        <v>24</v>
      </c>
    </row>
    <row r="1719" customFormat="false" ht="15" hidden="false" customHeight="false" outlineLevel="0" collapsed="false">
      <c r="A1719" s="1" t="s">
        <v>1724</v>
      </c>
      <c r="B1719" s="1" t="s">
        <v>1725</v>
      </c>
      <c r="C1719" s="1" t="s">
        <v>1876</v>
      </c>
      <c r="D1719" s="1" t="n">
        <v>179</v>
      </c>
      <c r="E1719" s="1" t="s">
        <v>1900</v>
      </c>
      <c r="F1719" s="1" t="n">
        <v>22</v>
      </c>
      <c r="G1719" s="1" t="str">
        <f aca="false">F1719&amp;"/"&amp;61</f>
        <v>22/61</v>
      </c>
      <c r="H1719" s="1" t="n">
        <v>2750</v>
      </c>
      <c r="I1719" s="1" t="n">
        <v>120</v>
      </c>
      <c r="J1719" s="1" t="n">
        <v>110</v>
      </c>
      <c r="K1719" s="1" t="s">
        <v>271</v>
      </c>
      <c r="L1719" s="1" t="s">
        <v>1878</v>
      </c>
      <c r="M1719" s="1" t="n">
        <v>2017</v>
      </c>
      <c r="N1719" s="1" t="n">
        <v>55.282427</v>
      </c>
      <c r="O1719" s="1" t="n">
        <v>-121.456347</v>
      </c>
      <c r="Q1719" s="1" t="s">
        <v>1879</v>
      </c>
      <c r="R1719" s="1" t="s">
        <v>24</v>
      </c>
    </row>
    <row r="1720" customFormat="false" ht="15" hidden="false" customHeight="false" outlineLevel="0" collapsed="false">
      <c r="A1720" s="1" t="s">
        <v>1724</v>
      </c>
      <c r="B1720" s="1" t="s">
        <v>1725</v>
      </c>
      <c r="C1720" s="1" t="s">
        <v>1876</v>
      </c>
      <c r="D1720" s="1" t="n">
        <v>179</v>
      </c>
      <c r="E1720" s="1" t="s">
        <v>1901</v>
      </c>
      <c r="F1720" s="1" t="n">
        <v>23</v>
      </c>
      <c r="G1720" s="1" t="str">
        <f aca="false">F1720&amp;"/"&amp;61</f>
        <v>23/61</v>
      </c>
      <c r="H1720" s="1" t="n">
        <v>2750</v>
      </c>
      <c r="I1720" s="1" t="n">
        <v>120</v>
      </c>
      <c r="J1720" s="1" t="n">
        <v>110</v>
      </c>
      <c r="K1720" s="1" t="s">
        <v>271</v>
      </c>
      <c r="L1720" s="1" t="s">
        <v>1878</v>
      </c>
      <c r="M1720" s="1" t="n">
        <v>2017</v>
      </c>
      <c r="N1720" s="1" t="n">
        <v>55.282647</v>
      </c>
      <c r="O1720" s="1" t="n">
        <v>-121.459479</v>
      </c>
      <c r="Q1720" s="1" t="s">
        <v>1879</v>
      </c>
      <c r="R1720" s="1" t="s">
        <v>24</v>
      </c>
    </row>
    <row r="1721" customFormat="false" ht="15" hidden="false" customHeight="false" outlineLevel="0" collapsed="false">
      <c r="A1721" s="1" t="s">
        <v>1724</v>
      </c>
      <c r="B1721" s="1" t="s">
        <v>1725</v>
      </c>
      <c r="C1721" s="1" t="s">
        <v>1876</v>
      </c>
      <c r="D1721" s="1" t="n">
        <v>179</v>
      </c>
      <c r="E1721" s="1" t="s">
        <v>1902</v>
      </c>
      <c r="F1721" s="1" t="n">
        <v>24</v>
      </c>
      <c r="G1721" s="1" t="str">
        <f aca="false">F1721&amp;"/"&amp;61</f>
        <v>24/61</v>
      </c>
      <c r="H1721" s="1" t="n">
        <v>2750</v>
      </c>
      <c r="I1721" s="1" t="n">
        <v>120</v>
      </c>
      <c r="J1721" s="1" t="n">
        <v>110</v>
      </c>
      <c r="K1721" s="1" t="s">
        <v>271</v>
      </c>
      <c r="L1721" s="1" t="s">
        <v>1878</v>
      </c>
      <c r="M1721" s="1" t="n">
        <v>2017</v>
      </c>
      <c r="N1721" s="1" t="n">
        <v>55.2834539999999</v>
      </c>
      <c r="O1721" s="1" t="n">
        <v>-121.464028</v>
      </c>
      <c r="Q1721" s="1" t="s">
        <v>1879</v>
      </c>
      <c r="R1721" s="1" t="s">
        <v>24</v>
      </c>
    </row>
    <row r="1722" customFormat="false" ht="15" hidden="false" customHeight="false" outlineLevel="0" collapsed="false">
      <c r="A1722" s="1" t="s">
        <v>1724</v>
      </c>
      <c r="B1722" s="1" t="s">
        <v>1725</v>
      </c>
      <c r="C1722" s="1" t="s">
        <v>1876</v>
      </c>
      <c r="D1722" s="1" t="n">
        <v>179</v>
      </c>
      <c r="E1722" s="1" t="s">
        <v>1903</v>
      </c>
      <c r="F1722" s="1" t="n">
        <v>25</v>
      </c>
      <c r="G1722" s="1" t="str">
        <f aca="false">F1722&amp;"/"&amp;61</f>
        <v>25/61</v>
      </c>
      <c r="H1722" s="1" t="n">
        <v>2750</v>
      </c>
      <c r="I1722" s="1" t="n">
        <v>120</v>
      </c>
      <c r="J1722" s="1" t="n">
        <v>110</v>
      </c>
      <c r="K1722" s="1" t="s">
        <v>271</v>
      </c>
      <c r="L1722" s="1" t="s">
        <v>1878</v>
      </c>
      <c r="M1722" s="1" t="n">
        <v>2017</v>
      </c>
      <c r="N1722" s="1" t="n">
        <v>55.284554</v>
      </c>
      <c r="O1722" s="1" t="n">
        <v>-121.46759</v>
      </c>
      <c r="Q1722" s="1" t="s">
        <v>1879</v>
      </c>
      <c r="R1722" s="1" t="s">
        <v>24</v>
      </c>
    </row>
    <row r="1723" customFormat="false" ht="15" hidden="false" customHeight="false" outlineLevel="0" collapsed="false">
      <c r="A1723" s="1" t="s">
        <v>1724</v>
      </c>
      <c r="B1723" s="1" t="s">
        <v>1725</v>
      </c>
      <c r="C1723" s="1" t="s">
        <v>1876</v>
      </c>
      <c r="D1723" s="1" t="n">
        <v>179</v>
      </c>
      <c r="E1723" s="1" t="s">
        <v>1904</v>
      </c>
      <c r="F1723" s="1" t="n">
        <v>26</v>
      </c>
      <c r="G1723" s="1" t="str">
        <f aca="false">F1723&amp;"/"&amp;61</f>
        <v>26/61</v>
      </c>
      <c r="H1723" s="1" t="n">
        <v>2750</v>
      </c>
      <c r="I1723" s="1" t="n">
        <v>120</v>
      </c>
      <c r="J1723" s="1" t="n">
        <v>110</v>
      </c>
      <c r="K1723" s="1" t="s">
        <v>271</v>
      </c>
      <c r="L1723" s="1" t="s">
        <v>1878</v>
      </c>
      <c r="M1723" s="1" t="n">
        <v>2017</v>
      </c>
      <c r="N1723" s="1" t="n">
        <v>55.285409</v>
      </c>
      <c r="O1723" s="1" t="n">
        <v>-121.471152</v>
      </c>
      <c r="Q1723" s="1" t="s">
        <v>1879</v>
      </c>
      <c r="R1723" s="1" t="s">
        <v>24</v>
      </c>
    </row>
    <row r="1724" customFormat="false" ht="15" hidden="false" customHeight="false" outlineLevel="0" collapsed="false">
      <c r="A1724" s="1" t="s">
        <v>1724</v>
      </c>
      <c r="B1724" s="1" t="s">
        <v>1725</v>
      </c>
      <c r="C1724" s="1" t="s">
        <v>1876</v>
      </c>
      <c r="D1724" s="1" t="n">
        <v>179</v>
      </c>
      <c r="E1724" s="1" t="s">
        <v>1905</v>
      </c>
      <c r="F1724" s="1" t="n">
        <v>27</v>
      </c>
      <c r="G1724" s="1" t="str">
        <f aca="false">F1724&amp;"/"&amp;61</f>
        <v>27/61</v>
      </c>
      <c r="H1724" s="1" t="n">
        <v>3200</v>
      </c>
      <c r="I1724" s="1" t="n">
        <v>103</v>
      </c>
      <c r="J1724" s="1" t="n">
        <v>100</v>
      </c>
      <c r="K1724" s="1" t="s">
        <v>271</v>
      </c>
      <c r="L1724" s="1" t="s">
        <v>1906</v>
      </c>
      <c r="M1724" s="1" t="n">
        <v>2017</v>
      </c>
      <c r="N1724" s="1" t="n">
        <v>55.2624894825202</v>
      </c>
      <c r="O1724" s="1" t="n">
        <v>-121.43430343625</v>
      </c>
      <c r="Q1724" s="1" t="s">
        <v>1879</v>
      </c>
      <c r="R1724" s="1" t="s">
        <v>254</v>
      </c>
    </row>
    <row r="1725" customFormat="false" ht="15" hidden="false" customHeight="false" outlineLevel="0" collapsed="false">
      <c r="A1725" s="1" t="s">
        <v>1724</v>
      </c>
      <c r="B1725" s="1" t="s">
        <v>1725</v>
      </c>
      <c r="C1725" s="1" t="s">
        <v>1876</v>
      </c>
      <c r="D1725" s="1" t="n">
        <v>179</v>
      </c>
      <c r="E1725" s="1" t="s">
        <v>1907</v>
      </c>
      <c r="F1725" s="1" t="n">
        <v>28</v>
      </c>
      <c r="G1725" s="1" t="str">
        <f aca="false">F1725&amp;"/"&amp;61</f>
        <v>28/61</v>
      </c>
      <c r="H1725" s="1" t="n">
        <v>3200</v>
      </c>
      <c r="I1725" s="1" t="n">
        <v>103</v>
      </c>
      <c r="J1725" s="1" t="n">
        <v>100</v>
      </c>
      <c r="K1725" s="1" t="s">
        <v>271</v>
      </c>
      <c r="L1725" s="1" t="s">
        <v>1906</v>
      </c>
      <c r="M1725" s="1" t="n">
        <v>2017</v>
      </c>
      <c r="N1725" s="1" t="n">
        <v>55.2625182019096</v>
      </c>
      <c r="O1725" s="1" t="n">
        <v>-121.437698734653</v>
      </c>
      <c r="Q1725" s="1" t="s">
        <v>1879</v>
      </c>
      <c r="R1725" s="1" t="s">
        <v>254</v>
      </c>
    </row>
    <row r="1726" customFormat="false" ht="15" hidden="false" customHeight="false" outlineLevel="0" collapsed="false">
      <c r="A1726" s="1" t="s">
        <v>1724</v>
      </c>
      <c r="B1726" s="1" t="s">
        <v>1725</v>
      </c>
      <c r="C1726" s="1" t="s">
        <v>1876</v>
      </c>
      <c r="D1726" s="1" t="n">
        <v>179</v>
      </c>
      <c r="E1726" s="1" t="s">
        <v>1908</v>
      </c>
      <c r="F1726" s="1" t="n">
        <v>29</v>
      </c>
      <c r="G1726" s="1" t="str">
        <f aca="false">F1726&amp;"/"&amp;61</f>
        <v>29/61</v>
      </c>
      <c r="H1726" s="1" t="n">
        <v>3200</v>
      </c>
      <c r="I1726" s="1" t="n">
        <v>103</v>
      </c>
      <c r="J1726" s="1" t="n">
        <v>100</v>
      </c>
      <c r="K1726" s="1" t="s">
        <v>271</v>
      </c>
      <c r="L1726" s="1" t="s">
        <v>1906</v>
      </c>
      <c r="M1726" s="1" t="n">
        <v>2017</v>
      </c>
      <c r="N1726" s="1" t="n">
        <v>55.2630935491931</v>
      </c>
      <c r="O1726" s="1" t="n">
        <v>-121.441365980499</v>
      </c>
      <c r="Q1726" s="1" t="s">
        <v>1879</v>
      </c>
      <c r="R1726" s="1" t="s">
        <v>254</v>
      </c>
    </row>
    <row r="1727" customFormat="false" ht="15" hidden="false" customHeight="false" outlineLevel="0" collapsed="false">
      <c r="A1727" s="1" t="s">
        <v>1724</v>
      </c>
      <c r="B1727" s="1" t="s">
        <v>1725</v>
      </c>
      <c r="C1727" s="1" t="s">
        <v>1876</v>
      </c>
      <c r="D1727" s="1" t="n">
        <v>179</v>
      </c>
      <c r="E1727" s="1" t="s">
        <v>1909</v>
      </c>
      <c r="F1727" s="1" t="n">
        <v>30</v>
      </c>
      <c r="G1727" s="1" t="str">
        <f aca="false">F1727&amp;"/"&amp;61</f>
        <v>30/61</v>
      </c>
      <c r="H1727" s="1" t="n">
        <v>3200</v>
      </c>
      <c r="I1727" s="1" t="n">
        <v>103</v>
      </c>
      <c r="J1727" s="1" t="n">
        <v>100</v>
      </c>
      <c r="K1727" s="1" t="s">
        <v>271</v>
      </c>
      <c r="L1727" s="1" t="s">
        <v>1906</v>
      </c>
      <c r="M1727" s="1" t="n">
        <v>2017</v>
      </c>
      <c r="N1727" s="1" t="n">
        <v>55.2636183260054</v>
      </c>
      <c r="O1727" s="1" t="n">
        <v>-121.444789426236</v>
      </c>
      <c r="Q1727" s="1" t="s">
        <v>1879</v>
      </c>
      <c r="R1727" s="1" t="s">
        <v>254</v>
      </c>
    </row>
    <row r="1728" customFormat="false" ht="15" hidden="false" customHeight="false" outlineLevel="0" collapsed="false">
      <c r="A1728" s="1" t="s">
        <v>1724</v>
      </c>
      <c r="B1728" s="1" t="s">
        <v>1725</v>
      </c>
      <c r="C1728" s="1" t="s">
        <v>1876</v>
      </c>
      <c r="D1728" s="1" t="n">
        <v>179</v>
      </c>
      <c r="E1728" s="1" t="s">
        <v>1910</v>
      </c>
      <c r="F1728" s="1" t="n">
        <v>31</v>
      </c>
      <c r="G1728" s="1" t="str">
        <f aca="false">F1728&amp;"/"&amp;61</f>
        <v>31/61</v>
      </c>
      <c r="H1728" s="1" t="n">
        <v>3200</v>
      </c>
      <c r="I1728" s="1" t="n">
        <v>103</v>
      </c>
      <c r="J1728" s="1" t="n">
        <v>100</v>
      </c>
      <c r="K1728" s="1" t="s">
        <v>271</v>
      </c>
      <c r="L1728" s="1" t="s">
        <v>1906</v>
      </c>
      <c r="M1728" s="1" t="n">
        <v>2017</v>
      </c>
      <c r="N1728" s="1" t="n">
        <v>55.2642967682972</v>
      </c>
      <c r="O1728" s="1" t="n">
        <v>-121.448672268911</v>
      </c>
      <c r="Q1728" s="1" t="s">
        <v>1879</v>
      </c>
      <c r="R1728" s="1" t="s">
        <v>254</v>
      </c>
    </row>
    <row r="1729" customFormat="false" ht="15" hidden="false" customHeight="false" outlineLevel="0" collapsed="false">
      <c r="A1729" s="1" t="s">
        <v>1724</v>
      </c>
      <c r="B1729" s="1" t="s">
        <v>1725</v>
      </c>
      <c r="C1729" s="1" t="s">
        <v>1876</v>
      </c>
      <c r="D1729" s="1" t="n">
        <v>179</v>
      </c>
      <c r="E1729" s="1" t="s">
        <v>1911</v>
      </c>
      <c r="F1729" s="1" t="n">
        <v>32</v>
      </c>
      <c r="G1729" s="1" t="str">
        <f aca="false">F1729&amp;"/"&amp;61</f>
        <v>32/61</v>
      </c>
      <c r="H1729" s="1" t="n">
        <v>3200</v>
      </c>
      <c r="I1729" s="1" t="n">
        <v>103</v>
      </c>
      <c r="J1729" s="1" t="n">
        <v>100</v>
      </c>
      <c r="K1729" s="1" t="s">
        <v>271</v>
      </c>
      <c r="L1729" s="1" t="s">
        <v>1906</v>
      </c>
      <c r="M1729" s="1" t="n">
        <v>2017</v>
      </c>
      <c r="N1729" s="1" t="n">
        <v>55.266653</v>
      </c>
      <c r="O1729" s="1" t="n">
        <v>-121.452702</v>
      </c>
      <c r="Q1729" s="1" t="s">
        <v>1879</v>
      </c>
      <c r="R1729" s="1" t="s">
        <v>24</v>
      </c>
    </row>
    <row r="1730" customFormat="false" ht="15" hidden="false" customHeight="false" outlineLevel="0" collapsed="false">
      <c r="A1730" s="1" t="s">
        <v>1724</v>
      </c>
      <c r="B1730" s="1" t="s">
        <v>1725</v>
      </c>
      <c r="C1730" s="1" t="s">
        <v>1876</v>
      </c>
      <c r="D1730" s="1" t="n">
        <v>179</v>
      </c>
      <c r="E1730" s="1" t="s">
        <v>1912</v>
      </c>
      <c r="F1730" s="1" t="n">
        <v>33</v>
      </c>
      <c r="G1730" s="1" t="str">
        <f aca="false">F1730&amp;"/"&amp;61</f>
        <v>33/61</v>
      </c>
      <c r="H1730" s="1" t="n">
        <v>3200</v>
      </c>
      <c r="I1730" s="1" t="n">
        <v>103</v>
      </c>
      <c r="J1730" s="1" t="n">
        <v>100</v>
      </c>
      <c r="K1730" s="1" t="s">
        <v>271</v>
      </c>
      <c r="L1730" s="1" t="s">
        <v>1906</v>
      </c>
      <c r="M1730" s="1" t="n">
        <v>2017</v>
      </c>
      <c r="N1730" s="1" t="n">
        <v>55.267338</v>
      </c>
      <c r="O1730" s="1" t="n">
        <v>-121.455467</v>
      </c>
      <c r="Q1730" s="1" t="s">
        <v>1879</v>
      </c>
      <c r="R1730" s="1" t="s">
        <v>24</v>
      </c>
    </row>
    <row r="1731" customFormat="false" ht="15" hidden="false" customHeight="false" outlineLevel="0" collapsed="false">
      <c r="A1731" s="1" t="s">
        <v>1724</v>
      </c>
      <c r="B1731" s="1" t="s">
        <v>1725</v>
      </c>
      <c r="C1731" s="1" t="s">
        <v>1876</v>
      </c>
      <c r="D1731" s="1" t="n">
        <v>179</v>
      </c>
      <c r="E1731" s="1" t="s">
        <v>1913</v>
      </c>
      <c r="F1731" s="1" t="n">
        <v>34</v>
      </c>
      <c r="G1731" s="1" t="str">
        <f aca="false">F1731&amp;"/"&amp;61</f>
        <v>34/61</v>
      </c>
      <c r="H1731" s="1" t="n">
        <v>3200</v>
      </c>
      <c r="I1731" s="1" t="n">
        <v>103</v>
      </c>
      <c r="J1731" s="1" t="n">
        <v>100</v>
      </c>
      <c r="K1731" s="1" t="s">
        <v>271</v>
      </c>
      <c r="L1731" s="1" t="s">
        <v>1906</v>
      </c>
      <c r="M1731" s="1" t="n">
        <v>2017</v>
      </c>
      <c r="N1731" s="1" t="n">
        <v>55.268392</v>
      </c>
      <c r="O1731" s="1" t="n">
        <v>-121.458753</v>
      </c>
      <c r="Q1731" s="1" t="s">
        <v>1879</v>
      </c>
      <c r="R1731" s="1" t="s">
        <v>24</v>
      </c>
    </row>
    <row r="1732" customFormat="false" ht="15" hidden="false" customHeight="false" outlineLevel="0" collapsed="false">
      <c r="A1732" s="1" t="s">
        <v>1724</v>
      </c>
      <c r="B1732" s="1" t="s">
        <v>1725</v>
      </c>
      <c r="C1732" s="1" t="s">
        <v>1876</v>
      </c>
      <c r="D1732" s="1" t="n">
        <v>179</v>
      </c>
      <c r="E1732" s="1" t="s">
        <v>1914</v>
      </c>
      <c r="F1732" s="1" t="n">
        <v>35</v>
      </c>
      <c r="G1732" s="1" t="str">
        <f aca="false">F1732&amp;"/"&amp;61</f>
        <v>35/61</v>
      </c>
      <c r="H1732" s="1" t="n">
        <v>3200</v>
      </c>
      <c r="I1732" s="1" t="n">
        <v>103</v>
      </c>
      <c r="J1732" s="1" t="n">
        <v>100</v>
      </c>
      <c r="K1732" s="1" t="s">
        <v>271</v>
      </c>
      <c r="L1732" s="1" t="s">
        <v>1906</v>
      </c>
      <c r="M1732" s="1" t="n">
        <v>2017</v>
      </c>
      <c r="N1732" s="1" t="n">
        <v>55.269176</v>
      </c>
      <c r="O1732" s="1" t="n">
        <v>-121.4618</v>
      </c>
      <c r="Q1732" s="1" t="s">
        <v>1879</v>
      </c>
      <c r="R1732" s="1" t="s">
        <v>24</v>
      </c>
    </row>
    <row r="1733" customFormat="false" ht="15" hidden="false" customHeight="false" outlineLevel="0" collapsed="false">
      <c r="A1733" s="1" t="s">
        <v>1724</v>
      </c>
      <c r="B1733" s="1" t="s">
        <v>1725</v>
      </c>
      <c r="C1733" s="1" t="s">
        <v>1876</v>
      </c>
      <c r="D1733" s="1" t="n">
        <v>179</v>
      </c>
      <c r="E1733" s="1" t="s">
        <v>1915</v>
      </c>
      <c r="F1733" s="1" t="n">
        <v>36</v>
      </c>
      <c r="G1733" s="1" t="str">
        <f aca="false">F1733&amp;"/"&amp;61</f>
        <v>36/61</v>
      </c>
      <c r="H1733" s="1" t="n">
        <v>3200</v>
      </c>
      <c r="I1733" s="1" t="n">
        <v>103</v>
      </c>
      <c r="J1733" s="1" t="n">
        <v>100</v>
      </c>
      <c r="K1733" s="1" t="s">
        <v>271</v>
      </c>
      <c r="L1733" s="1" t="s">
        <v>1906</v>
      </c>
      <c r="M1733" s="1" t="n">
        <v>2017</v>
      </c>
      <c r="N1733" s="1" t="n">
        <v>55.270769</v>
      </c>
      <c r="O1733" s="1" t="n">
        <v>-121.465576</v>
      </c>
      <c r="Q1733" s="1" t="s">
        <v>1879</v>
      </c>
      <c r="R1733" s="1" t="s">
        <v>24</v>
      </c>
    </row>
    <row r="1734" customFormat="false" ht="15" hidden="false" customHeight="false" outlineLevel="0" collapsed="false">
      <c r="A1734" s="1" t="s">
        <v>1724</v>
      </c>
      <c r="B1734" s="1" t="s">
        <v>1725</v>
      </c>
      <c r="C1734" s="1" t="s">
        <v>1876</v>
      </c>
      <c r="D1734" s="1" t="n">
        <v>179</v>
      </c>
      <c r="E1734" s="1" t="s">
        <v>1916</v>
      </c>
      <c r="F1734" s="1" t="n">
        <v>37</v>
      </c>
      <c r="G1734" s="1" t="str">
        <f aca="false">F1734&amp;"/"&amp;61</f>
        <v>37/61</v>
      </c>
      <c r="H1734" s="1" t="n">
        <v>3200</v>
      </c>
      <c r="I1734" s="1" t="n">
        <v>103</v>
      </c>
      <c r="J1734" s="1" t="n">
        <v>100</v>
      </c>
      <c r="K1734" s="1" t="s">
        <v>271</v>
      </c>
      <c r="L1734" s="1" t="s">
        <v>1906</v>
      </c>
      <c r="M1734" s="1" t="n">
        <v>2017</v>
      </c>
      <c r="N1734" s="1" t="n">
        <v>55.271749</v>
      </c>
      <c r="O1734" s="1" t="n">
        <v>-121.468581</v>
      </c>
      <c r="Q1734" s="1" t="s">
        <v>1879</v>
      </c>
      <c r="R1734" s="1" t="s">
        <v>24</v>
      </c>
    </row>
    <row r="1735" customFormat="false" ht="15" hidden="false" customHeight="false" outlineLevel="0" collapsed="false">
      <c r="A1735" s="1" t="s">
        <v>1724</v>
      </c>
      <c r="B1735" s="1" t="s">
        <v>1725</v>
      </c>
      <c r="C1735" s="1" t="s">
        <v>1876</v>
      </c>
      <c r="D1735" s="1" t="n">
        <v>179</v>
      </c>
      <c r="E1735" s="1" t="s">
        <v>1917</v>
      </c>
      <c r="F1735" s="1" t="n">
        <v>38</v>
      </c>
      <c r="G1735" s="1" t="str">
        <f aca="false">F1735&amp;"/"&amp;61</f>
        <v>38/61</v>
      </c>
      <c r="H1735" s="1" t="n">
        <v>3200</v>
      </c>
      <c r="I1735" s="1" t="n">
        <v>103</v>
      </c>
      <c r="J1735" s="1" t="n">
        <v>100</v>
      </c>
      <c r="K1735" s="1" t="s">
        <v>271</v>
      </c>
      <c r="L1735" s="1" t="s">
        <v>1906</v>
      </c>
      <c r="M1735" s="1" t="n">
        <v>2017</v>
      </c>
      <c r="N1735" s="1" t="n">
        <v>55.273195</v>
      </c>
      <c r="O1735" s="1" t="n">
        <v>-121.471713</v>
      </c>
      <c r="Q1735" s="1" t="s">
        <v>1879</v>
      </c>
      <c r="R1735" s="1" t="s">
        <v>24</v>
      </c>
    </row>
    <row r="1736" customFormat="false" ht="15" hidden="false" customHeight="false" outlineLevel="0" collapsed="false">
      <c r="A1736" s="1" t="s">
        <v>1724</v>
      </c>
      <c r="B1736" s="1" t="s">
        <v>1725</v>
      </c>
      <c r="C1736" s="1" t="s">
        <v>1876</v>
      </c>
      <c r="D1736" s="1" t="n">
        <v>179</v>
      </c>
      <c r="E1736" s="1" t="s">
        <v>1918</v>
      </c>
      <c r="F1736" s="1" t="n">
        <v>39</v>
      </c>
      <c r="G1736" s="1" t="str">
        <f aca="false">F1736&amp;"/"&amp;61</f>
        <v>39/61</v>
      </c>
      <c r="H1736" s="1" t="n">
        <v>3200</v>
      </c>
      <c r="I1736" s="1" t="n">
        <v>103</v>
      </c>
      <c r="J1736" s="1" t="n">
        <v>100</v>
      </c>
      <c r="K1736" s="1" t="s">
        <v>271</v>
      </c>
      <c r="L1736" s="1" t="s">
        <v>1906</v>
      </c>
      <c r="M1736" s="1" t="n">
        <v>2017</v>
      </c>
      <c r="N1736" s="1" t="n">
        <v>55.275253</v>
      </c>
      <c r="O1736" s="1" t="n">
        <v>-121.472829</v>
      </c>
      <c r="Q1736" s="1" t="s">
        <v>1879</v>
      </c>
      <c r="R1736" s="1" t="s">
        <v>24</v>
      </c>
    </row>
    <row r="1737" customFormat="false" ht="15" hidden="false" customHeight="false" outlineLevel="0" collapsed="false">
      <c r="A1737" s="1" t="s">
        <v>1724</v>
      </c>
      <c r="B1737" s="1" t="s">
        <v>1725</v>
      </c>
      <c r="C1737" s="1" t="s">
        <v>1876</v>
      </c>
      <c r="D1737" s="1" t="n">
        <v>179</v>
      </c>
      <c r="E1737" s="1" t="s">
        <v>1919</v>
      </c>
      <c r="F1737" s="1" t="n">
        <v>40</v>
      </c>
      <c r="G1737" s="1" t="str">
        <f aca="false">F1737&amp;"/"&amp;61</f>
        <v>40/61</v>
      </c>
      <c r="H1737" s="1" t="n">
        <v>3200</v>
      </c>
      <c r="I1737" s="1" t="n">
        <v>103</v>
      </c>
      <c r="J1737" s="1" t="n">
        <v>100</v>
      </c>
      <c r="K1737" s="1" t="s">
        <v>271</v>
      </c>
      <c r="L1737" s="1" t="s">
        <v>1906</v>
      </c>
      <c r="M1737" s="1" t="n">
        <v>2017</v>
      </c>
      <c r="N1737" s="1" t="n">
        <v>55.2766</v>
      </c>
      <c r="O1737" s="1" t="n">
        <v>-121.47579</v>
      </c>
      <c r="Q1737" s="1" t="s">
        <v>1879</v>
      </c>
      <c r="R1737" s="1" t="s">
        <v>24</v>
      </c>
    </row>
    <row r="1738" customFormat="false" ht="15" hidden="false" customHeight="false" outlineLevel="0" collapsed="false">
      <c r="A1738" s="1" t="s">
        <v>1724</v>
      </c>
      <c r="B1738" s="1" t="s">
        <v>1725</v>
      </c>
      <c r="C1738" s="1" t="s">
        <v>1876</v>
      </c>
      <c r="D1738" s="1" t="n">
        <v>179</v>
      </c>
      <c r="E1738" s="1" t="s">
        <v>1920</v>
      </c>
      <c r="F1738" s="1" t="n">
        <v>41</v>
      </c>
      <c r="G1738" s="1" t="str">
        <f aca="false">F1738&amp;"/"&amp;61</f>
        <v>41/61</v>
      </c>
      <c r="H1738" s="1" t="n">
        <v>3200</v>
      </c>
      <c r="I1738" s="1" t="n">
        <v>103</v>
      </c>
      <c r="J1738" s="1" t="n">
        <v>100</v>
      </c>
      <c r="K1738" s="1" t="s">
        <v>271</v>
      </c>
      <c r="L1738" s="1" t="s">
        <v>1906</v>
      </c>
      <c r="M1738" s="1" t="n">
        <v>2017</v>
      </c>
      <c r="N1738" s="1" t="n">
        <v>55.2783439999999</v>
      </c>
      <c r="O1738" s="1" t="n">
        <v>-121.477666</v>
      </c>
      <c r="Q1738" s="1" t="s">
        <v>1879</v>
      </c>
      <c r="R1738" s="1" t="s">
        <v>24</v>
      </c>
    </row>
    <row r="1739" customFormat="false" ht="15" hidden="false" customHeight="false" outlineLevel="0" collapsed="false">
      <c r="A1739" s="1" t="s">
        <v>1724</v>
      </c>
      <c r="B1739" s="1" t="s">
        <v>1725</v>
      </c>
      <c r="C1739" s="1" t="s">
        <v>1876</v>
      </c>
      <c r="D1739" s="1" t="n">
        <v>179</v>
      </c>
      <c r="E1739" s="1" t="s">
        <v>1921</v>
      </c>
      <c r="F1739" s="1" t="n">
        <v>42</v>
      </c>
      <c r="G1739" s="1" t="str">
        <f aca="false">F1739&amp;"/"&amp;61</f>
        <v>42/61</v>
      </c>
      <c r="H1739" s="1" t="n">
        <v>3200</v>
      </c>
      <c r="I1739" s="1" t="n">
        <v>103</v>
      </c>
      <c r="J1739" s="1" t="n">
        <v>100</v>
      </c>
      <c r="K1739" s="1" t="s">
        <v>271</v>
      </c>
      <c r="L1739" s="1" t="s">
        <v>1906</v>
      </c>
      <c r="M1739" s="1" t="n">
        <v>2017</v>
      </c>
      <c r="N1739" s="1" t="n">
        <v>55.278928</v>
      </c>
      <c r="O1739" s="1" t="n">
        <v>-121.481326</v>
      </c>
      <c r="Q1739" s="1" t="s">
        <v>1879</v>
      </c>
      <c r="R1739" s="1" t="s">
        <v>24</v>
      </c>
    </row>
    <row r="1740" customFormat="false" ht="15" hidden="false" customHeight="false" outlineLevel="0" collapsed="false">
      <c r="A1740" s="1" t="s">
        <v>1724</v>
      </c>
      <c r="B1740" s="1" t="s">
        <v>1725</v>
      </c>
      <c r="C1740" s="1" t="s">
        <v>1876</v>
      </c>
      <c r="D1740" s="1" t="n">
        <v>179</v>
      </c>
      <c r="E1740" s="1" t="s">
        <v>1922</v>
      </c>
      <c r="F1740" s="1" t="n">
        <v>43</v>
      </c>
      <c r="G1740" s="1" t="str">
        <f aca="false">F1740&amp;"/"&amp;61</f>
        <v>43/61</v>
      </c>
      <c r="H1740" s="1" t="n">
        <v>3200</v>
      </c>
      <c r="I1740" s="1" t="n">
        <v>103</v>
      </c>
      <c r="J1740" s="1" t="n">
        <v>100</v>
      </c>
      <c r="K1740" s="1" t="s">
        <v>271</v>
      </c>
      <c r="L1740" s="1" t="s">
        <v>1906</v>
      </c>
      <c r="M1740" s="1" t="n">
        <v>2017</v>
      </c>
      <c r="N1740" s="1" t="n">
        <v>55.279961</v>
      </c>
      <c r="O1740" s="1" t="n">
        <v>-121.485004</v>
      </c>
      <c r="Q1740" s="1" t="s">
        <v>1879</v>
      </c>
      <c r="R1740" s="1" t="s">
        <v>24</v>
      </c>
    </row>
    <row r="1741" customFormat="false" ht="15" hidden="false" customHeight="false" outlineLevel="0" collapsed="false">
      <c r="A1741" s="1" t="s">
        <v>1724</v>
      </c>
      <c r="B1741" s="1" t="s">
        <v>1725</v>
      </c>
      <c r="C1741" s="1" t="s">
        <v>1876</v>
      </c>
      <c r="D1741" s="1" t="n">
        <v>179</v>
      </c>
      <c r="E1741" s="1" t="s">
        <v>1923</v>
      </c>
      <c r="F1741" s="1" t="n">
        <v>44</v>
      </c>
      <c r="G1741" s="1" t="str">
        <f aca="false">F1741&amp;"/"&amp;61</f>
        <v>44/61</v>
      </c>
      <c r="H1741" s="1" t="n">
        <v>3200</v>
      </c>
      <c r="I1741" s="1" t="n">
        <v>103</v>
      </c>
      <c r="J1741" s="1" t="n">
        <v>100</v>
      </c>
      <c r="K1741" s="1" t="s">
        <v>271</v>
      </c>
      <c r="L1741" s="1" t="s">
        <v>1906</v>
      </c>
      <c r="M1741" s="1" t="n">
        <v>2017</v>
      </c>
      <c r="N1741" s="1" t="n">
        <v>55.280843</v>
      </c>
      <c r="O1741" s="1" t="n">
        <v>-121.488223</v>
      </c>
      <c r="Q1741" s="1" t="s">
        <v>1879</v>
      </c>
      <c r="R1741" s="1" t="s">
        <v>24</v>
      </c>
    </row>
    <row r="1742" customFormat="false" ht="15" hidden="false" customHeight="false" outlineLevel="0" collapsed="false">
      <c r="A1742" s="1" t="s">
        <v>1724</v>
      </c>
      <c r="B1742" s="1" t="s">
        <v>1725</v>
      </c>
      <c r="C1742" s="1" t="s">
        <v>1876</v>
      </c>
      <c r="D1742" s="1" t="n">
        <v>179</v>
      </c>
      <c r="E1742" s="1" t="s">
        <v>1924</v>
      </c>
      <c r="F1742" s="1" t="n">
        <v>45</v>
      </c>
      <c r="G1742" s="1" t="str">
        <f aca="false">F1742&amp;"/"&amp;61</f>
        <v>45/61</v>
      </c>
      <c r="H1742" s="1" t="n">
        <v>3200</v>
      </c>
      <c r="I1742" s="1" t="n">
        <v>103</v>
      </c>
      <c r="J1742" s="1" t="n">
        <v>100</v>
      </c>
      <c r="K1742" s="1" t="s">
        <v>271</v>
      </c>
      <c r="L1742" s="1" t="s">
        <v>1906</v>
      </c>
      <c r="M1742" s="1" t="n">
        <v>2017</v>
      </c>
      <c r="N1742" s="1" t="n">
        <v>55.282043</v>
      </c>
      <c r="O1742" s="1" t="n">
        <v>-121.49127</v>
      </c>
      <c r="Q1742" s="1" t="s">
        <v>1879</v>
      </c>
      <c r="R1742" s="1" t="s">
        <v>24</v>
      </c>
    </row>
    <row r="1743" customFormat="false" ht="15" hidden="false" customHeight="false" outlineLevel="0" collapsed="false">
      <c r="A1743" s="1" t="s">
        <v>1724</v>
      </c>
      <c r="B1743" s="1" t="s">
        <v>1725</v>
      </c>
      <c r="C1743" s="1" t="s">
        <v>1876</v>
      </c>
      <c r="D1743" s="1" t="n">
        <v>179</v>
      </c>
      <c r="E1743" s="1" t="s">
        <v>1925</v>
      </c>
      <c r="F1743" s="1" t="n">
        <v>46</v>
      </c>
      <c r="G1743" s="1" t="str">
        <f aca="false">F1743&amp;"/"&amp;61</f>
        <v>46/61</v>
      </c>
      <c r="H1743" s="1" t="n">
        <v>3200</v>
      </c>
      <c r="I1743" s="1" t="n">
        <v>103</v>
      </c>
      <c r="J1743" s="1" t="n">
        <v>100</v>
      </c>
      <c r="K1743" s="1" t="s">
        <v>271</v>
      </c>
      <c r="L1743" s="1" t="s">
        <v>1906</v>
      </c>
      <c r="M1743" s="1" t="n">
        <v>2017</v>
      </c>
      <c r="N1743" s="1" t="n">
        <v>55.283979</v>
      </c>
      <c r="O1743" s="1" t="n">
        <v>-121.493029</v>
      </c>
      <c r="Q1743" s="1" t="s">
        <v>1879</v>
      </c>
      <c r="R1743" s="1" t="s">
        <v>24</v>
      </c>
    </row>
    <row r="1744" customFormat="false" ht="15" hidden="false" customHeight="false" outlineLevel="0" collapsed="false">
      <c r="A1744" s="1" t="s">
        <v>1724</v>
      </c>
      <c r="B1744" s="1" t="s">
        <v>1725</v>
      </c>
      <c r="C1744" s="1" t="s">
        <v>1876</v>
      </c>
      <c r="D1744" s="1" t="n">
        <v>179</v>
      </c>
      <c r="E1744" s="1" t="s">
        <v>1926</v>
      </c>
      <c r="F1744" s="1" t="n">
        <v>47</v>
      </c>
      <c r="G1744" s="1" t="str">
        <f aca="false">F1744&amp;"/"&amp;61</f>
        <v>47/61</v>
      </c>
      <c r="H1744" s="1" t="n">
        <v>3200</v>
      </c>
      <c r="I1744" s="1" t="n">
        <v>103</v>
      </c>
      <c r="J1744" s="1" t="n">
        <v>100</v>
      </c>
      <c r="K1744" s="1" t="s">
        <v>271</v>
      </c>
      <c r="L1744" s="1" t="s">
        <v>1906</v>
      </c>
      <c r="M1744" s="1" t="n">
        <v>2017</v>
      </c>
      <c r="N1744" s="1" t="n">
        <v>55.284762</v>
      </c>
      <c r="O1744" s="1" t="n">
        <v>-121.496377</v>
      </c>
      <c r="Q1744" s="1" t="s">
        <v>1879</v>
      </c>
      <c r="R1744" s="1" t="s">
        <v>24</v>
      </c>
    </row>
    <row r="1745" customFormat="false" ht="15" hidden="false" customHeight="false" outlineLevel="0" collapsed="false">
      <c r="A1745" s="1" t="s">
        <v>1724</v>
      </c>
      <c r="B1745" s="1" t="s">
        <v>1725</v>
      </c>
      <c r="C1745" s="1" t="s">
        <v>1876</v>
      </c>
      <c r="D1745" s="1" t="n">
        <v>179</v>
      </c>
      <c r="E1745" s="1" t="s">
        <v>1927</v>
      </c>
      <c r="F1745" s="1" t="n">
        <v>48</v>
      </c>
      <c r="G1745" s="1" t="str">
        <f aca="false">F1745&amp;"/"&amp;61</f>
        <v>48/61</v>
      </c>
      <c r="H1745" s="1" t="n">
        <v>3200</v>
      </c>
      <c r="I1745" s="1" t="n">
        <v>103</v>
      </c>
      <c r="J1745" s="1" t="n">
        <v>100</v>
      </c>
      <c r="K1745" s="1" t="s">
        <v>271</v>
      </c>
      <c r="L1745" s="1" t="s">
        <v>1906</v>
      </c>
      <c r="M1745" s="1" t="n">
        <v>2017</v>
      </c>
      <c r="N1745" s="1" t="n">
        <v>55.278222</v>
      </c>
      <c r="O1745" s="1" t="n">
        <v>-121.499038</v>
      </c>
      <c r="Q1745" s="1" t="s">
        <v>1879</v>
      </c>
      <c r="R1745" s="1" t="s">
        <v>24</v>
      </c>
    </row>
    <row r="1746" customFormat="false" ht="15" hidden="false" customHeight="false" outlineLevel="0" collapsed="false">
      <c r="A1746" s="1" t="s">
        <v>1724</v>
      </c>
      <c r="B1746" s="1" t="s">
        <v>1725</v>
      </c>
      <c r="C1746" s="1" t="s">
        <v>1876</v>
      </c>
      <c r="D1746" s="1" t="n">
        <v>179</v>
      </c>
      <c r="E1746" s="1" t="s">
        <v>1928</v>
      </c>
      <c r="F1746" s="1" t="n">
        <v>49</v>
      </c>
      <c r="G1746" s="1" t="str">
        <f aca="false">F1746&amp;"/"&amp;61</f>
        <v>49/61</v>
      </c>
      <c r="H1746" s="1" t="n">
        <v>3200</v>
      </c>
      <c r="I1746" s="1" t="n">
        <v>103</v>
      </c>
      <c r="J1746" s="1" t="n">
        <v>100</v>
      </c>
      <c r="K1746" s="1" t="s">
        <v>271</v>
      </c>
      <c r="L1746" s="1" t="s">
        <v>1906</v>
      </c>
      <c r="M1746" s="1" t="n">
        <v>2017</v>
      </c>
      <c r="N1746" s="1" t="n">
        <v>55.279569</v>
      </c>
      <c r="O1746" s="1" t="n">
        <v>-121.50084</v>
      </c>
      <c r="Q1746" s="1" t="s">
        <v>1879</v>
      </c>
      <c r="R1746" s="1" t="s">
        <v>24</v>
      </c>
    </row>
    <row r="1747" customFormat="false" ht="15" hidden="false" customHeight="false" outlineLevel="0" collapsed="false">
      <c r="A1747" s="1" t="s">
        <v>1724</v>
      </c>
      <c r="B1747" s="1" t="s">
        <v>1725</v>
      </c>
      <c r="C1747" s="1" t="s">
        <v>1876</v>
      </c>
      <c r="D1747" s="1" t="n">
        <v>179</v>
      </c>
      <c r="E1747" s="1" t="s">
        <v>1929</v>
      </c>
      <c r="F1747" s="1" t="n">
        <v>50</v>
      </c>
      <c r="G1747" s="1" t="str">
        <f aca="false">F1747&amp;"/"&amp;61</f>
        <v>50/61</v>
      </c>
      <c r="H1747" s="1" t="n">
        <v>3200</v>
      </c>
      <c r="I1747" s="1" t="n">
        <v>103</v>
      </c>
      <c r="J1747" s="1" t="n">
        <v>100</v>
      </c>
      <c r="K1747" s="1" t="s">
        <v>271</v>
      </c>
      <c r="L1747" s="1" t="s">
        <v>1906</v>
      </c>
      <c r="M1747" s="1" t="n">
        <v>2017</v>
      </c>
      <c r="N1747" s="1" t="n">
        <v>55.281405</v>
      </c>
      <c r="O1747" s="1" t="n">
        <v>-121.502959</v>
      </c>
      <c r="Q1747" s="1" t="s">
        <v>1879</v>
      </c>
      <c r="R1747" s="1" t="s">
        <v>24</v>
      </c>
    </row>
    <row r="1748" customFormat="false" ht="15" hidden="false" customHeight="false" outlineLevel="0" collapsed="false">
      <c r="A1748" s="1" t="s">
        <v>1724</v>
      </c>
      <c r="B1748" s="1" t="s">
        <v>1725</v>
      </c>
      <c r="C1748" s="1" t="s">
        <v>1876</v>
      </c>
      <c r="D1748" s="1" t="n">
        <v>179</v>
      </c>
      <c r="E1748" s="1" t="s">
        <v>1930</v>
      </c>
      <c r="F1748" s="1" t="n">
        <v>51</v>
      </c>
      <c r="G1748" s="1" t="str">
        <f aca="false">F1748&amp;"/"&amp;61</f>
        <v>51/61</v>
      </c>
      <c r="H1748" s="1" t="n">
        <v>3200</v>
      </c>
      <c r="I1748" s="1" t="n">
        <v>103</v>
      </c>
      <c r="J1748" s="1" t="n">
        <v>100</v>
      </c>
      <c r="K1748" s="1" t="s">
        <v>271</v>
      </c>
      <c r="L1748" s="1" t="s">
        <v>1906</v>
      </c>
      <c r="M1748" s="1" t="n">
        <v>2017</v>
      </c>
      <c r="N1748" s="1" t="n">
        <v>55.280792</v>
      </c>
      <c r="O1748" s="1" t="n">
        <v>-121.508152</v>
      </c>
      <c r="Q1748" s="1" t="s">
        <v>1879</v>
      </c>
      <c r="R1748" s="1" t="s">
        <v>24</v>
      </c>
    </row>
    <row r="1749" customFormat="false" ht="15" hidden="false" customHeight="false" outlineLevel="0" collapsed="false">
      <c r="A1749" s="1" t="s">
        <v>1724</v>
      </c>
      <c r="B1749" s="1" t="s">
        <v>1725</v>
      </c>
      <c r="C1749" s="1" t="s">
        <v>1876</v>
      </c>
      <c r="D1749" s="1" t="n">
        <v>179</v>
      </c>
      <c r="E1749" s="1" t="s">
        <v>1931</v>
      </c>
      <c r="F1749" s="1" t="n">
        <v>52</v>
      </c>
      <c r="G1749" s="1" t="str">
        <f aca="false">F1749&amp;"/"&amp;61</f>
        <v>52/61</v>
      </c>
      <c r="H1749" s="1" t="n">
        <v>3200</v>
      </c>
      <c r="I1749" s="1" t="n">
        <v>103</v>
      </c>
      <c r="J1749" s="1" t="n">
        <v>100</v>
      </c>
      <c r="K1749" s="1" t="s">
        <v>271</v>
      </c>
      <c r="L1749" s="1" t="s">
        <v>1906</v>
      </c>
      <c r="M1749" s="1" t="n">
        <v>2017</v>
      </c>
      <c r="N1749" s="1" t="n">
        <v>55.2812699999999</v>
      </c>
      <c r="O1749" s="1" t="n">
        <v>-121.511183</v>
      </c>
      <c r="Q1749" s="1" t="s">
        <v>1879</v>
      </c>
      <c r="R1749" s="1" t="s">
        <v>24</v>
      </c>
    </row>
    <row r="1750" customFormat="false" ht="15" hidden="false" customHeight="false" outlineLevel="0" collapsed="false">
      <c r="A1750" s="1" t="s">
        <v>1724</v>
      </c>
      <c r="B1750" s="1" t="s">
        <v>1725</v>
      </c>
      <c r="C1750" s="1" t="s">
        <v>1876</v>
      </c>
      <c r="D1750" s="1" t="n">
        <v>179</v>
      </c>
      <c r="E1750" s="1" t="s">
        <v>1932</v>
      </c>
      <c r="F1750" s="1" t="n">
        <v>53</v>
      </c>
      <c r="G1750" s="1" t="str">
        <f aca="false">F1750&amp;"/"&amp;61</f>
        <v>53/61</v>
      </c>
      <c r="H1750" s="1" t="n">
        <v>3200</v>
      </c>
      <c r="I1750" s="1" t="n">
        <v>103</v>
      </c>
      <c r="J1750" s="1" t="n">
        <v>100</v>
      </c>
      <c r="K1750" s="1" t="s">
        <v>271</v>
      </c>
      <c r="L1750" s="1" t="s">
        <v>1906</v>
      </c>
      <c r="M1750" s="1" t="n">
        <v>2017</v>
      </c>
      <c r="N1750" s="1" t="n">
        <v>55.28296</v>
      </c>
      <c r="O1750" s="1" t="n">
        <v>-121.513544</v>
      </c>
      <c r="Q1750" s="1" t="s">
        <v>1879</v>
      </c>
      <c r="R1750" s="1" t="s">
        <v>24</v>
      </c>
    </row>
    <row r="1751" customFormat="false" ht="15" hidden="false" customHeight="false" outlineLevel="0" collapsed="false">
      <c r="A1751" s="1" t="s">
        <v>1724</v>
      </c>
      <c r="B1751" s="1" t="s">
        <v>1725</v>
      </c>
      <c r="C1751" s="1" t="s">
        <v>1876</v>
      </c>
      <c r="D1751" s="1" t="n">
        <v>179</v>
      </c>
      <c r="E1751" s="1" t="s">
        <v>1933</v>
      </c>
      <c r="F1751" s="1" t="n">
        <v>54</v>
      </c>
      <c r="G1751" s="1" t="str">
        <f aca="false">F1751&amp;"/"&amp;61</f>
        <v>54/61</v>
      </c>
      <c r="H1751" s="1" t="n">
        <v>3200</v>
      </c>
      <c r="I1751" s="1" t="n">
        <v>103</v>
      </c>
      <c r="J1751" s="1" t="n">
        <v>100</v>
      </c>
      <c r="K1751" s="1" t="s">
        <v>271</v>
      </c>
      <c r="L1751" s="1" t="s">
        <v>1906</v>
      </c>
      <c r="M1751" s="1" t="n">
        <v>2017</v>
      </c>
      <c r="N1751" s="1" t="n">
        <v>55.2847969999999</v>
      </c>
      <c r="O1751" s="1" t="n">
        <v>-121.515303</v>
      </c>
      <c r="Q1751" s="1" t="s">
        <v>1879</v>
      </c>
      <c r="R1751" s="1" t="s">
        <v>24</v>
      </c>
    </row>
    <row r="1752" customFormat="false" ht="15" hidden="false" customHeight="false" outlineLevel="0" collapsed="false">
      <c r="A1752" s="1" t="s">
        <v>1724</v>
      </c>
      <c r="B1752" s="1" t="s">
        <v>1725</v>
      </c>
      <c r="C1752" s="1" t="s">
        <v>1876</v>
      </c>
      <c r="D1752" s="1" t="n">
        <v>179</v>
      </c>
      <c r="E1752" s="1" t="s">
        <v>1934</v>
      </c>
      <c r="F1752" s="1" t="n">
        <v>55</v>
      </c>
      <c r="G1752" s="1" t="str">
        <f aca="false">F1752&amp;"/"&amp;61</f>
        <v>55/61</v>
      </c>
      <c r="H1752" s="1" t="n">
        <v>3200</v>
      </c>
      <c r="I1752" s="1" t="n">
        <v>103</v>
      </c>
      <c r="J1752" s="1" t="n">
        <v>100</v>
      </c>
      <c r="K1752" s="1" t="s">
        <v>271</v>
      </c>
      <c r="L1752" s="1" t="s">
        <v>1906</v>
      </c>
      <c r="M1752" s="1" t="n">
        <v>2017</v>
      </c>
      <c r="N1752" s="1" t="n">
        <v>55.285924</v>
      </c>
      <c r="O1752" s="1" t="n">
        <v>-121.499811</v>
      </c>
      <c r="Q1752" s="1" t="s">
        <v>1879</v>
      </c>
      <c r="R1752" s="1" t="s">
        <v>24</v>
      </c>
    </row>
    <row r="1753" customFormat="false" ht="15" hidden="false" customHeight="false" outlineLevel="0" collapsed="false">
      <c r="A1753" s="1" t="s">
        <v>1724</v>
      </c>
      <c r="B1753" s="1" t="s">
        <v>1725</v>
      </c>
      <c r="C1753" s="1" t="s">
        <v>1876</v>
      </c>
      <c r="D1753" s="1" t="n">
        <v>179</v>
      </c>
      <c r="E1753" s="1" t="s">
        <v>1935</v>
      </c>
      <c r="F1753" s="1" t="n">
        <v>56</v>
      </c>
      <c r="G1753" s="1" t="str">
        <f aca="false">F1753&amp;"/"&amp;61</f>
        <v>56/61</v>
      </c>
      <c r="H1753" s="1" t="n">
        <v>3200</v>
      </c>
      <c r="I1753" s="1" t="n">
        <v>103</v>
      </c>
      <c r="J1753" s="1" t="n">
        <v>100</v>
      </c>
      <c r="K1753" s="1" t="s">
        <v>271</v>
      </c>
      <c r="L1753" s="1" t="s">
        <v>1906</v>
      </c>
      <c r="M1753" s="1" t="n">
        <v>2017</v>
      </c>
      <c r="N1753" s="1" t="n">
        <v>55.286365</v>
      </c>
      <c r="O1753" s="1" t="n">
        <v>-121.504446</v>
      </c>
      <c r="Q1753" s="1" t="s">
        <v>1879</v>
      </c>
      <c r="R1753" s="1" t="s">
        <v>24</v>
      </c>
    </row>
    <row r="1754" customFormat="false" ht="15" hidden="false" customHeight="false" outlineLevel="0" collapsed="false">
      <c r="A1754" s="1" t="s">
        <v>1724</v>
      </c>
      <c r="B1754" s="1" t="s">
        <v>1725</v>
      </c>
      <c r="C1754" s="1" t="s">
        <v>1876</v>
      </c>
      <c r="D1754" s="1" t="n">
        <v>179</v>
      </c>
      <c r="E1754" s="1" t="s">
        <v>1936</v>
      </c>
      <c r="F1754" s="1" t="n">
        <v>57</v>
      </c>
      <c r="G1754" s="1" t="str">
        <f aca="false">F1754&amp;"/"&amp;61</f>
        <v>57/61</v>
      </c>
      <c r="H1754" s="1" t="n">
        <v>3200</v>
      </c>
      <c r="I1754" s="1" t="n">
        <v>103</v>
      </c>
      <c r="J1754" s="1" t="n">
        <v>100</v>
      </c>
      <c r="K1754" s="1" t="s">
        <v>271</v>
      </c>
      <c r="L1754" s="1" t="s">
        <v>1906</v>
      </c>
      <c r="M1754" s="1" t="n">
        <v>2017</v>
      </c>
      <c r="N1754" s="1" t="n">
        <v>55.2882749999999</v>
      </c>
      <c r="O1754" s="1" t="n">
        <v>-121.505218</v>
      </c>
      <c r="Q1754" s="1" t="s">
        <v>1879</v>
      </c>
      <c r="R1754" s="1" t="s">
        <v>24</v>
      </c>
    </row>
    <row r="1755" customFormat="false" ht="15" hidden="false" customHeight="false" outlineLevel="0" collapsed="false">
      <c r="A1755" s="1" t="s">
        <v>1724</v>
      </c>
      <c r="B1755" s="1" t="s">
        <v>1725</v>
      </c>
      <c r="C1755" s="1" t="s">
        <v>1876</v>
      </c>
      <c r="D1755" s="1" t="n">
        <v>179</v>
      </c>
      <c r="E1755" s="1" t="s">
        <v>1937</v>
      </c>
      <c r="F1755" s="1" t="n">
        <v>58</v>
      </c>
      <c r="G1755" s="1" t="str">
        <f aca="false">F1755&amp;"/"&amp;61</f>
        <v>58/61</v>
      </c>
      <c r="H1755" s="1" t="n">
        <v>3200</v>
      </c>
      <c r="I1755" s="1" t="n">
        <v>103</v>
      </c>
      <c r="J1755" s="1" t="n">
        <v>100</v>
      </c>
      <c r="K1755" s="1" t="s">
        <v>271</v>
      </c>
      <c r="L1755" s="1" t="s">
        <v>1906</v>
      </c>
      <c r="M1755" s="1" t="n">
        <v>2017</v>
      </c>
      <c r="N1755" s="1" t="n">
        <v>55.290556</v>
      </c>
      <c r="O1755" s="1" t="n">
        <v>-121.507334</v>
      </c>
      <c r="Q1755" s="1" t="s">
        <v>1879</v>
      </c>
      <c r="R1755" s="1" t="s">
        <v>24</v>
      </c>
    </row>
    <row r="1756" customFormat="false" ht="15" hidden="false" customHeight="false" outlineLevel="0" collapsed="false">
      <c r="A1756" s="1" t="s">
        <v>1724</v>
      </c>
      <c r="B1756" s="1" t="s">
        <v>1725</v>
      </c>
      <c r="C1756" s="1" t="s">
        <v>1876</v>
      </c>
      <c r="D1756" s="1" t="n">
        <v>179</v>
      </c>
      <c r="E1756" s="1" t="s">
        <v>1938</v>
      </c>
      <c r="F1756" s="1" t="n">
        <v>59</v>
      </c>
      <c r="G1756" s="1" t="str">
        <f aca="false">F1756&amp;"/"&amp;61</f>
        <v>59/61</v>
      </c>
      <c r="H1756" s="1" t="n">
        <v>3200</v>
      </c>
      <c r="I1756" s="1" t="n">
        <v>103</v>
      </c>
      <c r="J1756" s="1" t="n">
        <v>100</v>
      </c>
      <c r="K1756" s="1" t="s">
        <v>271</v>
      </c>
      <c r="L1756" s="1" t="s">
        <v>1906</v>
      </c>
      <c r="M1756" s="1" t="n">
        <v>2017</v>
      </c>
      <c r="N1756" s="1" t="n">
        <v>55.292196</v>
      </c>
      <c r="O1756" s="1" t="n">
        <v>-121.508965</v>
      </c>
      <c r="Q1756" s="1" t="s">
        <v>1879</v>
      </c>
      <c r="R1756" s="1" t="s">
        <v>24</v>
      </c>
    </row>
    <row r="1757" customFormat="false" ht="15" hidden="false" customHeight="false" outlineLevel="0" collapsed="false">
      <c r="A1757" s="1" t="s">
        <v>1724</v>
      </c>
      <c r="B1757" s="1" t="s">
        <v>1725</v>
      </c>
      <c r="C1757" s="1" t="s">
        <v>1876</v>
      </c>
      <c r="D1757" s="1" t="n">
        <v>179</v>
      </c>
      <c r="E1757" s="1" t="s">
        <v>1939</v>
      </c>
      <c r="F1757" s="1" t="n">
        <v>60</v>
      </c>
      <c r="G1757" s="1" t="str">
        <f aca="false">F1757&amp;"/"&amp;61</f>
        <v>60/61</v>
      </c>
      <c r="H1757" s="1" t="n">
        <v>3200</v>
      </c>
      <c r="I1757" s="1" t="n">
        <v>103</v>
      </c>
      <c r="J1757" s="1" t="n">
        <v>100</v>
      </c>
      <c r="K1757" s="1" t="s">
        <v>271</v>
      </c>
      <c r="L1757" s="1" t="s">
        <v>1906</v>
      </c>
      <c r="M1757" s="1" t="n">
        <v>2017</v>
      </c>
      <c r="N1757" s="1" t="n">
        <v>55.293984</v>
      </c>
      <c r="O1757" s="1" t="n">
        <v>-121.511797</v>
      </c>
      <c r="Q1757" s="1" t="s">
        <v>1879</v>
      </c>
      <c r="R1757" s="1" t="s">
        <v>24</v>
      </c>
    </row>
    <row r="1758" customFormat="false" ht="15" hidden="false" customHeight="false" outlineLevel="0" collapsed="false">
      <c r="A1758" s="1" t="s">
        <v>1724</v>
      </c>
      <c r="B1758" s="1" t="s">
        <v>1725</v>
      </c>
      <c r="C1758" s="1" t="s">
        <v>1876</v>
      </c>
      <c r="D1758" s="1" t="n">
        <v>179</v>
      </c>
      <c r="E1758" s="1" t="s">
        <v>1940</v>
      </c>
      <c r="F1758" s="1" t="n">
        <v>61</v>
      </c>
      <c r="G1758" s="1" t="str">
        <f aca="false">F1758&amp;"/"&amp;61</f>
        <v>61/61</v>
      </c>
      <c r="H1758" s="1" t="n">
        <v>3200</v>
      </c>
      <c r="I1758" s="1" t="n">
        <v>103</v>
      </c>
      <c r="J1758" s="1" t="n">
        <v>100</v>
      </c>
      <c r="K1758" s="1" t="s">
        <v>271</v>
      </c>
      <c r="L1758" s="1" t="s">
        <v>1906</v>
      </c>
      <c r="M1758" s="1" t="n">
        <v>2017</v>
      </c>
      <c r="N1758" s="1" t="n">
        <v>55.295968</v>
      </c>
      <c r="O1758" s="1" t="n">
        <v>-121.513685</v>
      </c>
      <c r="Q1758" s="1" t="s">
        <v>1879</v>
      </c>
      <c r="R1758" s="1" t="s">
        <v>24</v>
      </c>
    </row>
    <row r="1759" customFormat="false" ht="15" hidden="false" customHeight="false" outlineLevel="0" collapsed="false">
      <c r="A1759" s="1" t="s">
        <v>1724</v>
      </c>
      <c r="B1759" s="1" t="s">
        <v>1725</v>
      </c>
      <c r="C1759" s="1" t="s">
        <v>1941</v>
      </c>
      <c r="D1759" s="1" t="n">
        <v>15</v>
      </c>
      <c r="E1759" s="1" t="s">
        <v>1942</v>
      </c>
      <c r="F1759" s="1" t="n">
        <v>1</v>
      </c>
      <c r="G1759" s="1" t="str">
        <f aca="false">F1759&amp;"/"&amp;4</f>
        <v>1/4</v>
      </c>
      <c r="H1759" s="1" t="n">
        <v>3750</v>
      </c>
      <c r="I1759" s="1" t="n">
        <v>141</v>
      </c>
      <c r="J1759" s="1" t="n">
        <v>99</v>
      </c>
      <c r="K1759" s="1" t="s">
        <v>357</v>
      </c>
      <c r="L1759" s="1" t="s">
        <v>1943</v>
      </c>
      <c r="M1759" s="1" t="n">
        <v>2019</v>
      </c>
      <c r="N1759" s="1" t="n">
        <v>55.2928758</v>
      </c>
      <c r="O1759" s="1" t="n">
        <v>-121.2790748</v>
      </c>
      <c r="P1759" s="1" t="s">
        <v>1944</v>
      </c>
      <c r="Q1759" s="1" t="s">
        <v>1945</v>
      </c>
      <c r="R1759" s="1" t="s">
        <v>751</v>
      </c>
    </row>
    <row r="1760" customFormat="false" ht="15" hidden="false" customHeight="false" outlineLevel="0" collapsed="false">
      <c r="A1760" s="1" t="s">
        <v>1724</v>
      </c>
      <c r="B1760" s="1" t="s">
        <v>1725</v>
      </c>
      <c r="C1760" s="1" t="s">
        <v>1941</v>
      </c>
      <c r="D1760" s="1" t="n">
        <v>15</v>
      </c>
      <c r="E1760" s="1" t="s">
        <v>1946</v>
      </c>
      <c r="F1760" s="1" t="n">
        <v>2</v>
      </c>
      <c r="G1760" s="1" t="str">
        <f aca="false">F1760&amp;"/"&amp;4</f>
        <v>2/4</v>
      </c>
      <c r="H1760" s="1" t="n">
        <v>3750</v>
      </c>
      <c r="I1760" s="1" t="n">
        <v>141</v>
      </c>
      <c r="J1760" s="1" t="n">
        <v>99</v>
      </c>
      <c r="K1760" s="1" t="s">
        <v>357</v>
      </c>
      <c r="L1760" s="1" t="s">
        <v>1943</v>
      </c>
      <c r="M1760" s="1" t="n">
        <v>2019</v>
      </c>
      <c r="N1760" s="1" t="n">
        <v>55.2904041</v>
      </c>
      <c r="O1760" s="1" t="n">
        <v>-121.2757089</v>
      </c>
      <c r="P1760" s="1" t="s">
        <v>1944</v>
      </c>
      <c r="Q1760" s="1" t="s">
        <v>1945</v>
      </c>
      <c r="R1760" s="1" t="s">
        <v>751</v>
      </c>
    </row>
    <row r="1761" customFormat="false" ht="15" hidden="false" customHeight="false" outlineLevel="0" collapsed="false">
      <c r="A1761" s="1" t="s">
        <v>1724</v>
      </c>
      <c r="B1761" s="1" t="s">
        <v>1725</v>
      </c>
      <c r="C1761" s="1" t="s">
        <v>1941</v>
      </c>
      <c r="D1761" s="1" t="n">
        <v>15</v>
      </c>
      <c r="E1761" s="1" t="s">
        <v>1947</v>
      </c>
      <c r="F1761" s="1" t="n">
        <v>3</v>
      </c>
      <c r="G1761" s="1" t="str">
        <f aca="false">F1761&amp;"/"&amp;4</f>
        <v>3/4</v>
      </c>
      <c r="H1761" s="1" t="n">
        <v>3750</v>
      </c>
      <c r="I1761" s="1" t="n">
        <v>141</v>
      </c>
      <c r="J1761" s="1" t="n">
        <v>99</v>
      </c>
      <c r="K1761" s="1" t="s">
        <v>357</v>
      </c>
      <c r="L1761" s="1" t="s">
        <v>1943</v>
      </c>
      <c r="M1761" s="1" t="n">
        <v>2019</v>
      </c>
      <c r="N1761" s="1" t="n">
        <v>55.2859049</v>
      </c>
      <c r="O1761" s="1" t="n">
        <v>-121.2677747</v>
      </c>
      <c r="P1761" s="1" t="s">
        <v>1944</v>
      </c>
      <c r="Q1761" s="1" t="s">
        <v>1945</v>
      </c>
      <c r="R1761" s="1" t="s">
        <v>751</v>
      </c>
    </row>
    <row r="1762" customFormat="false" ht="15" hidden="false" customHeight="false" outlineLevel="0" collapsed="false">
      <c r="A1762" s="1" t="s">
        <v>1724</v>
      </c>
      <c r="B1762" s="1" t="s">
        <v>1725</v>
      </c>
      <c r="C1762" s="1" t="s">
        <v>1941</v>
      </c>
      <c r="D1762" s="1" t="n">
        <v>15</v>
      </c>
      <c r="E1762" s="1" t="s">
        <v>1948</v>
      </c>
      <c r="F1762" s="1" t="n">
        <v>4</v>
      </c>
      <c r="G1762" s="1" t="str">
        <f aca="false">F1762&amp;"/"&amp;4</f>
        <v>4/4</v>
      </c>
      <c r="H1762" s="1" t="n">
        <v>3750</v>
      </c>
      <c r="I1762" s="1" t="n">
        <v>141</v>
      </c>
      <c r="J1762" s="1" t="n">
        <v>99</v>
      </c>
      <c r="K1762" s="1" t="s">
        <v>357</v>
      </c>
      <c r="L1762" s="1" t="s">
        <v>1943</v>
      </c>
      <c r="M1762" s="1" t="n">
        <v>2019</v>
      </c>
      <c r="N1762" s="1" t="n">
        <v>55.2839218</v>
      </c>
      <c r="O1762" s="1" t="n">
        <v>-121.2637364</v>
      </c>
      <c r="P1762" s="1" t="s">
        <v>1944</v>
      </c>
      <c r="Q1762" s="1" t="s">
        <v>1945</v>
      </c>
      <c r="R1762" s="1" t="s">
        <v>751</v>
      </c>
    </row>
    <row r="1763" customFormat="false" ht="15" hidden="false" customHeight="false" outlineLevel="0" collapsed="false">
      <c r="A1763" s="1" t="s">
        <v>1724</v>
      </c>
      <c r="B1763" s="1" t="s">
        <v>1725</v>
      </c>
      <c r="C1763" s="1" t="s">
        <v>1949</v>
      </c>
      <c r="D1763" s="1" t="n">
        <v>15</v>
      </c>
      <c r="E1763" s="1" t="s">
        <v>1950</v>
      </c>
      <c r="F1763" s="1" t="n">
        <v>1</v>
      </c>
      <c r="G1763" s="1" t="str">
        <f aca="false">F1763&amp;"/"&amp;5</f>
        <v>1/5</v>
      </c>
      <c r="H1763" s="1" t="n">
        <v>3000</v>
      </c>
      <c r="I1763" s="1" t="n">
        <v>114</v>
      </c>
      <c r="J1763" s="1" t="n">
        <v>100</v>
      </c>
      <c r="K1763" s="1" t="s">
        <v>1951</v>
      </c>
      <c r="L1763" s="1" t="s">
        <v>1952</v>
      </c>
      <c r="M1763" s="1" t="n">
        <v>2017</v>
      </c>
      <c r="N1763" s="1" t="n">
        <v>49.928216598583</v>
      </c>
      <c r="O1763" s="1" t="n">
        <v>-120.118406416153</v>
      </c>
      <c r="P1763" s="1" t="s">
        <v>1953</v>
      </c>
      <c r="Q1763" s="1" t="s">
        <v>1954</v>
      </c>
      <c r="R1763" s="1" t="s">
        <v>254</v>
      </c>
    </row>
    <row r="1764" customFormat="false" ht="15" hidden="false" customHeight="false" outlineLevel="0" collapsed="false">
      <c r="A1764" s="1" t="s">
        <v>1724</v>
      </c>
      <c r="B1764" s="1" t="s">
        <v>1725</v>
      </c>
      <c r="C1764" s="1" t="s">
        <v>1949</v>
      </c>
      <c r="D1764" s="1" t="n">
        <v>15</v>
      </c>
      <c r="E1764" s="1" t="s">
        <v>1955</v>
      </c>
      <c r="F1764" s="1" t="n">
        <v>2</v>
      </c>
      <c r="G1764" s="1" t="str">
        <f aca="false">F1764&amp;"/"&amp;5</f>
        <v>2/5</v>
      </c>
      <c r="H1764" s="1" t="n">
        <v>3000</v>
      </c>
      <c r="I1764" s="1" t="n">
        <v>114</v>
      </c>
      <c r="J1764" s="1" t="n">
        <v>100</v>
      </c>
      <c r="K1764" s="1" t="s">
        <v>1951</v>
      </c>
      <c r="L1764" s="1" t="s">
        <v>1952</v>
      </c>
      <c r="M1764" s="1" t="n">
        <v>2017</v>
      </c>
      <c r="N1764" s="1" t="n">
        <v>49.9258627687256</v>
      </c>
      <c r="O1764" s="1" t="n">
        <v>-120.115754376661</v>
      </c>
      <c r="P1764" s="1" t="s">
        <v>1953</v>
      </c>
      <c r="Q1764" s="1" t="s">
        <v>1954</v>
      </c>
      <c r="R1764" s="1" t="s">
        <v>254</v>
      </c>
    </row>
    <row r="1765" customFormat="false" ht="15" hidden="false" customHeight="false" outlineLevel="0" collapsed="false">
      <c r="A1765" s="1" t="s">
        <v>1724</v>
      </c>
      <c r="B1765" s="1" t="s">
        <v>1725</v>
      </c>
      <c r="C1765" s="1" t="s">
        <v>1949</v>
      </c>
      <c r="D1765" s="1" t="n">
        <v>15</v>
      </c>
      <c r="E1765" s="1" t="s">
        <v>1956</v>
      </c>
      <c r="F1765" s="1" t="n">
        <v>3</v>
      </c>
      <c r="G1765" s="1" t="str">
        <f aca="false">F1765&amp;"/"&amp;5</f>
        <v>3/5</v>
      </c>
      <c r="H1765" s="1" t="n">
        <v>3000</v>
      </c>
      <c r="I1765" s="1" t="n">
        <v>114</v>
      </c>
      <c r="J1765" s="1" t="n">
        <v>100</v>
      </c>
      <c r="K1765" s="1" t="s">
        <v>1951</v>
      </c>
      <c r="L1765" s="1" t="s">
        <v>1952</v>
      </c>
      <c r="M1765" s="1" t="n">
        <v>2017</v>
      </c>
      <c r="N1765" s="1" t="n">
        <v>49.9237044724968</v>
      </c>
      <c r="O1765" s="1" t="n">
        <v>-120.11226139742</v>
      </c>
      <c r="P1765" s="1" t="s">
        <v>1953</v>
      </c>
      <c r="Q1765" s="1" t="s">
        <v>1954</v>
      </c>
      <c r="R1765" s="1" t="s">
        <v>254</v>
      </c>
    </row>
    <row r="1766" customFormat="false" ht="15" hidden="false" customHeight="false" outlineLevel="0" collapsed="false">
      <c r="A1766" s="1" t="s">
        <v>1724</v>
      </c>
      <c r="B1766" s="1" t="s">
        <v>1725</v>
      </c>
      <c r="C1766" s="1" t="s">
        <v>1949</v>
      </c>
      <c r="D1766" s="1" t="n">
        <v>15</v>
      </c>
      <c r="E1766" s="1" t="s">
        <v>1957</v>
      </c>
      <c r="F1766" s="1" t="n">
        <v>4</v>
      </c>
      <c r="G1766" s="1" t="str">
        <f aca="false">F1766&amp;"/"&amp;5</f>
        <v>4/5</v>
      </c>
      <c r="H1766" s="1" t="n">
        <v>3000</v>
      </c>
      <c r="I1766" s="1" t="n">
        <v>114</v>
      </c>
      <c r="J1766" s="1" t="n">
        <v>100</v>
      </c>
      <c r="K1766" s="1" t="s">
        <v>1951</v>
      </c>
      <c r="L1766" s="1" t="s">
        <v>1952</v>
      </c>
      <c r="M1766" s="1" t="n">
        <v>2017</v>
      </c>
      <c r="N1766" s="1" t="n">
        <v>49.9232150037892</v>
      </c>
      <c r="O1766" s="1" t="n">
        <v>-120.106661064833</v>
      </c>
      <c r="P1766" s="1" t="s">
        <v>1953</v>
      </c>
      <c r="Q1766" s="1" t="s">
        <v>1954</v>
      </c>
      <c r="R1766" s="1" t="s">
        <v>254</v>
      </c>
    </row>
    <row r="1767" customFormat="false" ht="15" hidden="false" customHeight="false" outlineLevel="0" collapsed="false">
      <c r="A1767" s="1" t="s">
        <v>1724</v>
      </c>
      <c r="B1767" s="1" t="s">
        <v>1725</v>
      </c>
      <c r="C1767" s="1" t="s">
        <v>1949</v>
      </c>
      <c r="D1767" s="1" t="n">
        <v>15</v>
      </c>
      <c r="E1767" s="1" t="s">
        <v>1958</v>
      </c>
      <c r="F1767" s="1" t="n">
        <v>5</v>
      </c>
      <c r="G1767" s="1" t="str">
        <f aca="false">F1767&amp;"/"&amp;5</f>
        <v>5/5</v>
      </c>
      <c r="H1767" s="1" t="n">
        <v>3000</v>
      </c>
      <c r="I1767" s="1" t="n">
        <v>114</v>
      </c>
      <c r="J1767" s="1" t="n">
        <v>100</v>
      </c>
      <c r="K1767" s="1" t="s">
        <v>1951</v>
      </c>
      <c r="L1767" s="1" t="s">
        <v>1952</v>
      </c>
      <c r="M1767" s="1" t="n">
        <v>2017</v>
      </c>
      <c r="N1767" s="1" t="n">
        <v>49.9210109999999</v>
      </c>
      <c r="O1767" s="1" t="n">
        <v>-120.103734</v>
      </c>
      <c r="P1767" s="1" t="s">
        <v>1953</v>
      </c>
      <c r="Q1767" s="1" t="s">
        <v>1954</v>
      </c>
      <c r="R1767" s="1" t="s">
        <v>24</v>
      </c>
    </row>
    <row r="1768" customFormat="false" ht="15" hidden="false" customHeight="false" outlineLevel="0" collapsed="false">
      <c r="A1768" s="1" t="s">
        <v>1724</v>
      </c>
      <c r="B1768" s="1" t="s">
        <v>1725</v>
      </c>
      <c r="C1768" s="1" t="s">
        <v>1959</v>
      </c>
      <c r="D1768" s="1" t="n">
        <v>142.2</v>
      </c>
      <c r="E1768" s="1" t="s">
        <v>1960</v>
      </c>
      <c r="F1768" s="1" t="n">
        <v>1</v>
      </c>
      <c r="G1768" s="1" t="str">
        <f aca="false">F1768&amp;"/"&amp;79</f>
        <v>1/79</v>
      </c>
      <c r="H1768" s="1" t="n">
        <v>1800</v>
      </c>
      <c r="I1768" s="1" t="n">
        <v>100</v>
      </c>
      <c r="J1768" s="1" t="n">
        <v>95</v>
      </c>
      <c r="K1768" s="1" t="s">
        <v>21</v>
      </c>
      <c r="L1768" s="1" t="s">
        <v>49</v>
      </c>
      <c r="M1768" s="1" t="n">
        <v>2012</v>
      </c>
      <c r="N1768" s="1" t="n">
        <v>55.1311254672167</v>
      </c>
      <c r="O1768" s="1" t="n">
        <v>-120.895130652975</v>
      </c>
      <c r="Q1768" s="1" t="s">
        <v>1961</v>
      </c>
      <c r="R1768" s="1" t="s">
        <v>24</v>
      </c>
    </row>
    <row r="1769" customFormat="false" ht="15" hidden="false" customHeight="false" outlineLevel="0" collapsed="false">
      <c r="A1769" s="1" t="s">
        <v>1724</v>
      </c>
      <c r="B1769" s="1" t="s">
        <v>1725</v>
      </c>
      <c r="C1769" s="1" t="s">
        <v>1959</v>
      </c>
      <c r="D1769" s="1" t="n">
        <v>142.2</v>
      </c>
      <c r="E1769" s="1" t="s">
        <v>1962</v>
      </c>
      <c r="F1769" s="1" t="n">
        <v>2</v>
      </c>
      <c r="G1769" s="1" t="str">
        <f aca="false">F1769&amp;"/"&amp;79</f>
        <v>2/79</v>
      </c>
      <c r="H1769" s="1" t="n">
        <v>1800</v>
      </c>
      <c r="I1769" s="1" t="n">
        <v>100</v>
      </c>
      <c r="J1769" s="1" t="n">
        <v>95</v>
      </c>
      <c r="K1769" s="1" t="s">
        <v>21</v>
      </c>
      <c r="L1769" s="1" t="s">
        <v>49</v>
      </c>
      <c r="M1769" s="1" t="n">
        <v>2012</v>
      </c>
      <c r="N1769" s="1" t="n">
        <v>55.13405629359</v>
      </c>
      <c r="O1769" s="1" t="n">
        <v>-120.896749673605</v>
      </c>
      <c r="Q1769" s="1" t="s">
        <v>1961</v>
      </c>
      <c r="R1769" s="1" t="s">
        <v>24</v>
      </c>
    </row>
    <row r="1770" customFormat="false" ht="15" hidden="false" customHeight="false" outlineLevel="0" collapsed="false">
      <c r="A1770" s="1" t="s">
        <v>1724</v>
      </c>
      <c r="B1770" s="1" t="s">
        <v>1725</v>
      </c>
      <c r="C1770" s="1" t="s">
        <v>1959</v>
      </c>
      <c r="D1770" s="1" t="n">
        <v>142.2</v>
      </c>
      <c r="E1770" s="1" t="s">
        <v>1963</v>
      </c>
      <c r="F1770" s="1" t="n">
        <v>3</v>
      </c>
      <c r="G1770" s="1" t="str">
        <f aca="false">F1770&amp;"/"&amp;79</f>
        <v>3/79</v>
      </c>
      <c r="H1770" s="1" t="n">
        <v>1800</v>
      </c>
      <c r="I1770" s="1" t="n">
        <v>100</v>
      </c>
      <c r="J1770" s="1" t="n">
        <v>95</v>
      </c>
      <c r="K1770" s="1" t="s">
        <v>21</v>
      </c>
      <c r="L1770" s="1" t="s">
        <v>49</v>
      </c>
      <c r="M1770" s="1" t="n">
        <v>2012</v>
      </c>
      <c r="N1770" s="1" t="n">
        <v>55.1374187696703</v>
      </c>
      <c r="O1770" s="1" t="n">
        <v>-120.895303904791</v>
      </c>
      <c r="Q1770" s="1" t="s">
        <v>1961</v>
      </c>
      <c r="R1770" s="1" t="s">
        <v>24</v>
      </c>
    </row>
    <row r="1771" customFormat="false" ht="15" hidden="false" customHeight="false" outlineLevel="0" collapsed="false">
      <c r="A1771" s="1" t="s">
        <v>1724</v>
      </c>
      <c r="B1771" s="1" t="s">
        <v>1725</v>
      </c>
      <c r="C1771" s="1" t="s">
        <v>1959</v>
      </c>
      <c r="D1771" s="1" t="n">
        <v>142.2</v>
      </c>
      <c r="E1771" s="1" t="s">
        <v>1964</v>
      </c>
      <c r="F1771" s="1" t="n">
        <v>4</v>
      </c>
      <c r="G1771" s="1" t="str">
        <f aca="false">F1771&amp;"/"&amp;79</f>
        <v>4/79</v>
      </c>
      <c r="H1771" s="1" t="n">
        <v>1800</v>
      </c>
      <c r="I1771" s="1" t="n">
        <v>100</v>
      </c>
      <c r="J1771" s="1" t="n">
        <v>95</v>
      </c>
      <c r="K1771" s="1" t="s">
        <v>21</v>
      </c>
      <c r="L1771" s="1" t="s">
        <v>49</v>
      </c>
      <c r="M1771" s="1" t="n">
        <v>2012</v>
      </c>
      <c r="N1771" s="1" t="n">
        <v>55.1412581855752</v>
      </c>
      <c r="O1771" s="1" t="n">
        <v>-120.894528600013</v>
      </c>
      <c r="Q1771" s="1" t="s">
        <v>1961</v>
      </c>
      <c r="R1771" s="1" t="s">
        <v>24</v>
      </c>
    </row>
    <row r="1772" customFormat="false" ht="15" hidden="false" customHeight="false" outlineLevel="0" collapsed="false">
      <c r="A1772" s="1" t="s">
        <v>1724</v>
      </c>
      <c r="B1772" s="1" t="s">
        <v>1725</v>
      </c>
      <c r="C1772" s="1" t="s">
        <v>1959</v>
      </c>
      <c r="D1772" s="1" t="n">
        <v>142.2</v>
      </c>
      <c r="E1772" s="1" t="s">
        <v>1965</v>
      </c>
      <c r="F1772" s="1" t="n">
        <v>5</v>
      </c>
      <c r="G1772" s="1" t="str">
        <f aca="false">F1772&amp;"/"&amp;79</f>
        <v>5/79</v>
      </c>
      <c r="H1772" s="1" t="n">
        <v>1800</v>
      </c>
      <c r="I1772" s="1" t="n">
        <v>100</v>
      </c>
      <c r="J1772" s="1" t="n">
        <v>95</v>
      </c>
      <c r="K1772" s="1" t="s">
        <v>21</v>
      </c>
      <c r="L1772" s="1" t="s">
        <v>49</v>
      </c>
      <c r="M1772" s="1" t="n">
        <v>2012</v>
      </c>
      <c r="N1772" s="1" t="n">
        <v>55.1441845006109</v>
      </c>
      <c r="O1772" s="1" t="n">
        <v>-120.893877717773</v>
      </c>
      <c r="Q1772" s="1" t="s">
        <v>1961</v>
      </c>
      <c r="R1772" s="1" t="s">
        <v>24</v>
      </c>
    </row>
    <row r="1773" customFormat="false" ht="15" hidden="false" customHeight="false" outlineLevel="0" collapsed="false">
      <c r="A1773" s="1" t="s">
        <v>1724</v>
      </c>
      <c r="B1773" s="1" t="s">
        <v>1725</v>
      </c>
      <c r="C1773" s="1" t="s">
        <v>1959</v>
      </c>
      <c r="D1773" s="1" t="n">
        <v>142.2</v>
      </c>
      <c r="E1773" s="1" t="s">
        <v>1966</v>
      </c>
      <c r="F1773" s="1" t="n">
        <v>6</v>
      </c>
      <c r="G1773" s="1" t="str">
        <f aca="false">F1773&amp;"/"&amp;79</f>
        <v>6/79</v>
      </c>
      <c r="H1773" s="1" t="n">
        <v>1800</v>
      </c>
      <c r="I1773" s="1" t="n">
        <v>100</v>
      </c>
      <c r="J1773" s="1" t="n">
        <v>95</v>
      </c>
      <c r="K1773" s="1" t="s">
        <v>21</v>
      </c>
      <c r="L1773" s="1" t="s">
        <v>49</v>
      </c>
      <c r="M1773" s="1" t="n">
        <v>2012</v>
      </c>
      <c r="N1773" s="1" t="n">
        <v>55.150496618834</v>
      </c>
      <c r="O1773" s="1" t="n">
        <v>-120.874041245861</v>
      </c>
      <c r="Q1773" s="1" t="s">
        <v>1961</v>
      </c>
      <c r="R1773" s="1" t="s">
        <v>24</v>
      </c>
    </row>
    <row r="1774" customFormat="false" ht="15" hidden="false" customHeight="false" outlineLevel="0" collapsed="false">
      <c r="A1774" s="1" t="s">
        <v>1724</v>
      </c>
      <c r="B1774" s="1" t="s">
        <v>1725</v>
      </c>
      <c r="C1774" s="1" t="s">
        <v>1959</v>
      </c>
      <c r="D1774" s="1" t="n">
        <v>142.2</v>
      </c>
      <c r="E1774" s="1" t="s">
        <v>1967</v>
      </c>
      <c r="F1774" s="1" t="n">
        <v>7</v>
      </c>
      <c r="G1774" s="1" t="str">
        <f aca="false">F1774&amp;"/"&amp;79</f>
        <v>7/79</v>
      </c>
      <c r="H1774" s="1" t="n">
        <v>1800</v>
      </c>
      <c r="I1774" s="1" t="n">
        <v>100</v>
      </c>
      <c r="J1774" s="1" t="n">
        <v>95</v>
      </c>
      <c r="K1774" s="1" t="s">
        <v>21</v>
      </c>
      <c r="L1774" s="1" t="s">
        <v>49</v>
      </c>
      <c r="M1774" s="1" t="n">
        <v>2012</v>
      </c>
      <c r="N1774" s="1" t="n">
        <v>55.1487577406888</v>
      </c>
      <c r="O1774" s="1" t="n">
        <v>-120.870317016438</v>
      </c>
      <c r="Q1774" s="1" t="s">
        <v>1961</v>
      </c>
      <c r="R1774" s="1" t="s">
        <v>24</v>
      </c>
    </row>
    <row r="1775" customFormat="false" ht="15" hidden="false" customHeight="false" outlineLevel="0" collapsed="false">
      <c r="A1775" s="1" t="s">
        <v>1724</v>
      </c>
      <c r="B1775" s="1" t="s">
        <v>1725</v>
      </c>
      <c r="C1775" s="1" t="s">
        <v>1959</v>
      </c>
      <c r="D1775" s="1" t="n">
        <v>142.2</v>
      </c>
      <c r="E1775" s="1" t="s">
        <v>1968</v>
      </c>
      <c r="F1775" s="1" t="n">
        <v>8</v>
      </c>
      <c r="G1775" s="1" t="str">
        <f aca="false">F1775&amp;"/"&amp;79</f>
        <v>8/79</v>
      </c>
      <c r="H1775" s="1" t="n">
        <v>1800</v>
      </c>
      <c r="I1775" s="1" t="n">
        <v>100</v>
      </c>
      <c r="J1775" s="1" t="n">
        <v>95</v>
      </c>
      <c r="K1775" s="1" t="s">
        <v>21</v>
      </c>
      <c r="L1775" s="1" t="s">
        <v>49</v>
      </c>
      <c r="M1775" s="1" t="n">
        <v>2012</v>
      </c>
      <c r="N1775" s="1" t="n">
        <v>55.1471421526874</v>
      </c>
      <c r="O1775" s="1" t="n">
        <v>-120.866183712142</v>
      </c>
      <c r="Q1775" s="1" t="s">
        <v>1961</v>
      </c>
      <c r="R1775" s="1" t="s">
        <v>24</v>
      </c>
    </row>
    <row r="1776" customFormat="false" ht="15" hidden="false" customHeight="false" outlineLevel="0" collapsed="false">
      <c r="A1776" s="1" t="s">
        <v>1724</v>
      </c>
      <c r="B1776" s="1" t="s">
        <v>1725</v>
      </c>
      <c r="C1776" s="1" t="s">
        <v>1959</v>
      </c>
      <c r="D1776" s="1" t="n">
        <v>142.2</v>
      </c>
      <c r="E1776" s="1" t="s">
        <v>1969</v>
      </c>
      <c r="F1776" s="1" t="n">
        <v>9</v>
      </c>
      <c r="G1776" s="1" t="str">
        <f aca="false">F1776&amp;"/"&amp;79</f>
        <v>9/79</v>
      </c>
      <c r="H1776" s="1" t="n">
        <v>1800</v>
      </c>
      <c r="I1776" s="1" t="n">
        <v>100</v>
      </c>
      <c r="J1776" s="1" t="n">
        <v>95</v>
      </c>
      <c r="K1776" s="1" t="s">
        <v>21</v>
      </c>
      <c r="L1776" s="1" t="s">
        <v>49</v>
      </c>
      <c r="M1776" s="1" t="n">
        <v>2012</v>
      </c>
      <c r="N1776" s="1" t="n">
        <v>55.144012816044</v>
      </c>
      <c r="O1776" s="1" t="n">
        <v>-120.860133147527</v>
      </c>
      <c r="Q1776" s="1" t="s">
        <v>1961</v>
      </c>
      <c r="R1776" s="1" t="s">
        <v>24</v>
      </c>
    </row>
    <row r="1777" customFormat="false" ht="15" hidden="false" customHeight="false" outlineLevel="0" collapsed="false">
      <c r="A1777" s="1" t="s">
        <v>1724</v>
      </c>
      <c r="B1777" s="1" t="s">
        <v>1725</v>
      </c>
      <c r="C1777" s="1" t="s">
        <v>1959</v>
      </c>
      <c r="D1777" s="1" t="n">
        <v>142.2</v>
      </c>
      <c r="E1777" s="1" t="s">
        <v>1970</v>
      </c>
      <c r="F1777" s="1" t="n">
        <v>10</v>
      </c>
      <c r="G1777" s="1" t="str">
        <f aca="false">F1777&amp;"/"&amp;79</f>
        <v>10/79</v>
      </c>
      <c r="H1777" s="1" t="n">
        <v>1800</v>
      </c>
      <c r="I1777" s="1" t="n">
        <v>100</v>
      </c>
      <c r="J1777" s="1" t="n">
        <v>95</v>
      </c>
      <c r="K1777" s="1" t="s">
        <v>21</v>
      </c>
      <c r="L1777" s="1" t="s">
        <v>49</v>
      </c>
      <c r="M1777" s="1" t="n">
        <v>2012</v>
      </c>
      <c r="N1777" s="1" t="n">
        <v>55.1436415234391</v>
      </c>
      <c r="O1777" s="1" t="n">
        <v>-120.854393586231</v>
      </c>
      <c r="Q1777" s="1" t="s">
        <v>1961</v>
      </c>
      <c r="R1777" s="1" t="s">
        <v>24</v>
      </c>
    </row>
    <row r="1778" customFormat="false" ht="15" hidden="false" customHeight="false" outlineLevel="0" collapsed="false">
      <c r="A1778" s="1" t="s">
        <v>1724</v>
      </c>
      <c r="B1778" s="1" t="s">
        <v>1725</v>
      </c>
      <c r="C1778" s="1" t="s">
        <v>1959</v>
      </c>
      <c r="D1778" s="1" t="n">
        <v>142.2</v>
      </c>
      <c r="E1778" s="1" t="s">
        <v>1971</v>
      </c>
      <c r="F1778" s="1" t="n">
        <v>11</v>
      </c>
      <c r="G1778" s="1" t="str">
        <f aca="false">F1778&amp;"/"&amp;79</f>
        <v>11/79</v>
      </c>
      <c r="H1778" s="1" t="n">
        <v>1800</v>
      </c>
      <c r="I1778" s="1" t="n">
        <v>100</v>
      </c>
      <c r="J1778" s="1" t="n">
        <v>95</v>
      </c>
      <c r="K1778" s="1" t="s">
        <v>21</v>
      </c>
      <c r="L1778" s="1" t="s">
        <v>49</v>
      </c>
      <c r="M1778" s="1" t="n">
        <v>2012</v>
      </c>
      <c r="N1778" s="1" t="n">
        <v>55.1482276549307</v>
      </c>
      <c r="O1778" s="1" t="n">
        <v>-120.840416004664</v>
      </c>
      <c r="Q1778" s="1" t="s">
        <v>1961</v>
      </c>
      <c r="R1778" s="1" t="s">
        <v>24</v>
      </c>
    </row>
    <row r="1779" customFormat="false" ht="15" hidden="false" customHeight="false" outlineLevel="0" collapsed="false">
      <c r="A1779" s="1" t="s">
        <v>1724</v>
      </c>
      <c r="B1779" s="1" t="s">
        <v>1725</v>
      </c>
      <c r="C1779" s="1" t="s">
        <v>1959</v>
      </c>
      <c r="D1779" s="1" t="n">
        <v>142.2</v>
      </c>
      <c r="E1779" s="1" t="s">
        <v>1972</v>
      </c>
      <c r="F1779" s="1" t="n">
        <v>12</v>
      </c>
      <c r="G1779" s="1" t="str">
        <f aca="false">F1779&amp;"/"&amp;79</f>
        <v>12/79</v>
      </c>
      <c r="H1779" s="1" t="n">
        <v>1800</v>
      </c>
      <c r="I1779" s="1" t="n">
        <v>100</v>
      </c>
      <c r="J1779" s="1" t="n">
        <v>95</v>
      </c>
      <c r="K1779" s="1" t="s">
        <v>21</v>
      </c>
      <c r="L1779" s="1" t="s">
        <v>49</v>
      </c>
      <c r="M1779" s="1" t="n">
        <v>2012</v>
      </c>
      <c r="N1779" s="1" t="n">
        <v>55.1497766279283</v>
      </c>
      <c r="O1779" s="1" t="n">
        <v>-120.844322543113</v>
      </c>
      <c r="Q1779" s="1" t="s">
        <v>1961</v>
      </c>
      <c r="R1779" s="1" t="s">
        <v>24</v>
      </c>
    </row>
    <row r="1780" customFormat="false" ht="15" hidden="false" customHeight="false" outlineLevel="0" collapsed="false">
      <c r="A1780" s="1" t="s">
        <v>1724</v>
      </c>
      <c r="B1780" s="1" t="s">
        <v>1725</v>
      </c>
      <c r="C1780" s="1" t="s">
        <v>1959</v>
      </c>
      <c r="D1780" s="1" t="n">
        <v>142.2</v>
      </c>
      <c r="E1780" s="1" t="s">
        <v>1973</v>
      </c>
      <c r="F1780" s="1" t="n">
        <v>13</v>
      </c>
      <c r="G1780" s="1" t="str">
        <f aca="false">F1780&amp;"/"&amp;79</f>
        <v>13/79</v>
      </c>
      <c r="H1780" s="1" t="n">
        <v>1800</v>
      </c>
      <c r="I1780" s="1" t="n">
        <v>100</v>
      </c>
      <c r="J1780" s="1" t="n">
        <v>95</v>
      </c>
      <c r="K1780" s="1" t="s">
        <v>21</v>
      </c>
      <c r="L1780" s="1" t="s">
        <v>49</v>
      </c>
      <c r="M1780" s="1" t="n">
        <v>2012</v>
      </c>
      <c r="N1780" s="1" t="n">
        <v>55.1511441375628</v>
      </c>
      <c r="O1780" s="1" t="n">
        <v>-120.849193178132</v>
      </c>
      <c r="Q1780" s="1" t="s">
        <v>1961</v>
      </c>
      <c r="R1780" s="1" t="s">
        <v>24</v>
      </c>
    </row>
    <row r="1781" customFormat="false" ht="15" hidden="false" customHeight="false" outlineLevel="0" collapsed="false">
      <c r="A1781" s="1" t="s">
        <v>1724</v>
      </c>
      <c r="B1781" s="1" t="s">
        <v>1725</v>
      </c>
      <c r="C1781" s="1" t="s">
        <v>1959</v>
      </c>
      <c r="D1781" s="1" t="n">
        <v>142.2</v>
      </c>
      <c r="E1781" s="1" t="s">
        <v>1974</v>
      </c>
      <c r="F1781" s="1" t="n">
        <v>14</v>
      </c>
      <c r="G1781" s="1" t="str">
        <f aca="false">F1781&amp;"/"&amp;79</f>
        <v>14/79</v>
      </c>
      <c r="H1781" s="1" t="n">
        <v>1800</v>
      </c>
      <c r="I1781" s="1" t="n">
        <v>100</v>
      </c>
      <c r="J1781" s="1" t="n">
        <v>95</v>
      </c>
      <c r="K1781" s="1" t="s">
        <v>21</v>
      </c>
      <c r="L1781" s="1" t="s">
        <v>49</v>
      </c>
      <c r="M1781" s="1" t="n">
        <v>2012</v>
      </c>
      <c r="N1781" s="1" t="n">
        <v>55.1521398953144</v>
      </c>
      <c r="O1781" s="1" t="n">
        <v>-120.85397891623</v>
      </c>
      <c r="Q1781" s="1" t="s">
        <v>1961</v>
      </c>
      <c r="R1781" s="1" t="s">
        <v>24</v>
      </c>
    </row>
    <row r="1782" customFormat="false" ht="15" hidden="false" customHeight="false" outlineLevel="0" collapsed="false">
      <c r="A1782" s="1" t="s">
        <v>1724</v>
      </c>
      <c r="B1782" s="1" t="s">
        <v>1725</v>
      </c>
      <c r="C1782" s="1" t="s">
        <v>1959</v>
      </c>
      <c r="D1782" s="1" t="n">
        <v>142.2</v>
      </c>
      <c r="E1782" s="1" t="s">
        <v>1975</v>
      </c>
      <c r="F1782" s="1" t="n">
        <v>15</v>
      </c>
      <c r="G1782" s="1" t="str">
        <f aca="false">F1782&amp;"/"&amp;79</f>
        <v>15/79</v>
      </c>
      <c r="H1782" s="1" t="n">
        <v>1800</v>
      </c>
      <c r="I1782" s="1" t="n">
        <v>100</v>
      </c>
      <c r="J1782" s="1" t="n">
        <v>95</v>
      </c>
      <c r="K1782" s="1" t="s">
        <v>21</v>
      </c>
      <c r="L1782" s="1" t="s">
        <v>49</v>
      </c>
      <c r="M1782" s="1" t="n">
        <v>2012</v>
      </c>
      <c r="N1782" s="1" t="n">
        <v>55.1544066542851</v>
      </c>
      <c r="O1782" s="1" t="n">
        <v>-120.856259115149</v>
      </c>
      <c r="Q1782" s="1" t="s">
        <v>1961</v>
      </c>
      <c r="R1782" s="1" t="s">
        <v>24</v>
      </c>
    </row>
    <row r="1783" customFormat="false" ht="15" hidden="false" customHeight="false" outlineLevel="0" collapsed="false">
      <c r="A1783" s="1" t="s">
        <v>1724</v>
      </c>
      <c r="B1783" s="1" t="s">
        <v>1725</v>
      </c>
      <c r="C1783" s="1" t="s">
        <v>1959</v>
      </c>
      <c r="D1783" s="1" t="n">
        <v>142.2</v>
      </c>
      <c r="E1783" s="1" t="s">
        <v>1976</v>
      </c>
      <c r="F1783" s="1" t="n">
        <v>16</v>
      </c>
      <c r="G1783" s="1" t="str">
        <f aca="false">F1783&amp;"/"&amp;79</f>
        <v>16/79</v>
      </c>
      <c r="H1783" s="1" t="n">
        <v>1800</v>
      </c>
      <c r="I1783" s="1" t="n">
        <v>100</v>
      </c>
      <c r="J1783" s="1" t="n">
        <v>95</v>
      </c>
      <c r="K1783" s="1" t="s">
        <v>21</v>
      </c>
      <c r="L1783" s="1" t="s">
        <v>49</v>
      </c>
      <c r="M1783" s="1" t="n">
        <v>2012</v>
      </c>
      <c r="N1783" s="1" t="n">
        <v>55.1565405069176</v>
      </c>
      <c r="O1783" s="1" t="n">
        <v>-120.858732126209</v>
      </c>
      <c r="Q1783" s="1" t="s">
        <v>1961</v>
      </c>
      <c r="R1783" s="1" t="s">
        <v>24</v>
      </c>
    </row>
    <row r="1784" customFormat="false" ht="15" hidden="false" customHeight="false" outlineLevel="0" collapsed="false">
      <c r="A1784" s="1" t="s">
        <v>1724</v>
      </c>
      <c r="B1784" s="1" t="s">
        <v>1725</v>
      </c>
      <c r="C1784" s="1" t="s">
        <v>1959</v>
      </c>
      <c r="D1784" s="1" t="n">
        <v>142.2</v>
      </c>
      <c r="E1784" s="1" t="s">
        <v>1977</v>
      </c>
      <c r="F1784" s="1" t="n">
        <v>17</v>
      </c>
      <c r="G1784" s="1" t="str">
        <f aca="false">F1784&amp;"/"&amp;79</f>
        <v>17/79</v>
      </c>
      <c r="H1784" s="1" t="n">
        <v>1800</v>
      </c>
      <c r="I1784" s="1" t="n">
        <v>100</v>
      </c>
      <c r="J1784" s="1" t="n">
        <v>95</v>
      </c>
      <c r="K1784" s="1" t="s">
        <v>21</v>
      </c>
      <c r="L1784" s="1" t="s">
        <v>49</v>
      </c>
      <c r="M1784" s="1" t="n">
        <v>2012</v>
      </c>
      <c r="N1784" s="1" t="n">
        <v>55.1590241617628</v>
      </c>
      <c r="O1784" s="1" t="n">
        <v>-120.859271677829</v>
      </c>
      <c r="Q1784" s="1" t="s">
        <v>1961</v>
      </c>
      <c r="R1784" s="1" t="s">
        <v>24</v>
      </c>
    </row>
    <row r="1785" customFormat="false" ht="15" hidden="false" customHeight="false" outlineLevel="0" collapsed="false">
      <c r="A1785" s="1" t="s">
        <v>1724</v>
      </c>
      <c r="B1785" s="1" t="s">
        <v>1725</v>
      </c>
      <c r="C1785" s="1" t="s">
        <v>1959</v>
      </c>
      <c r="D1785" s="1" t="n">
        <v>142.2</v>
      </c>
      <c r="E1785" s="1" t="s">
        <v>1978</v>
      </c>
      <c r="F1785" s="1" t="n">
        <v>18</v>
      </c>
      <c r="G1785" s="1" t="str">
        <f aca="false">F1785&amp;"/"&amp;79</f>
        <v>18/79</v>
      </c>
      <c r="H1785" s="1" t="n">
        <v>1800</v>
      </c>
      <c r="I1785" s="1" t="n">
        <v>100</v>
      </c>
      <c r="J1785" s="1" t="n">
        <v>95</v>
      </c>
      <c r="K1785" s="1" t="s">
        <v>21</v>
      </c>
      <c r="L1785" s="1" t="s">
        <v>49</v>
      </c>
      <c r="M1785" s="1" t="n">
        <v>2012</v>
      </c>
      <c r="N1785" s="1" t="n">
        <v>55.1630511842016</v>
      </c>
      <c r="O1785" s="1" t="n">
        <v>-120.862210153863</v>
      </c>
      <c r="Q1785" s="1" t="s">
        <v>1961</v>
      </c>
      <c r="R1785" s="1" t="s">
        <v>24</v>
      </c>
    </row>
    <row r="1786" customFormat="false" ht="15" hidden="false" customHeight="false" outlineLevel="0" collapsed="false">
      <c r="A1786" s="1" t="s">
        <v>1724</v>
      </c>
      <c r="B1786" s="1" t="s">
        <v>1725</v>
      </c>
      <c r="C1786" s="1" t="s">
        <v>1959</v>
      </c>
      <c r="D1786" s="1" t="n">
        <v>142.2</v>
      </c>
      <c r="E1786" s="1" t="s">
        <v>1979</v>
      </c>
      <c r="F1786" s="1" t="n">
        <v>19</v>
      </c>
      <c r="G1786" s="1" t="str">
        <f aca="false">F1786&amp;"/"&amp;79</f>
        <v>19/79</v>
      </c>
      <c r="H1786" s="1" t="n">
        <v>1800</v>
      </c>
      <c r="I1786" s="1" t="n">
        <v>100</v>
      </c>
      <c r="J1786" s="1" t="n">
        <v>95</v>
      </c>
      <c r="K1786" s="1" t="s">
        <v>21</v>
      </c>
      <c r="L1786" s="1" t="s">
        <v>49</v>
      </c>
      <c r="M1786" s="1" t="n">
        <v>2012</v>
      </c>
      <c r="N1786" s="1" t="n">
        <v>55.1649116057398</v>
      </c>
      <c r="O1786" s="1" t="n">
        <v>-120.866908264936</v>
      </c>
      <c r="Q1786" s="1" t="s">
        <v>1961</v>
      </c>
      <c r="R1786" s="1" t="s">
        <v>24</v>
      </c>
    </row>
    <row r="1787" customFormat="false" ht="15" hidden="false" customHeight="false" outlineLevel="0" collapsed="false">
      <c r="A1787" s="1" t="s">
        <v>1724</v>
      </c>
      <c r="B1787" s="1" t="s">
        <v>1725</v>
      </c>
      <c r="C1787" s="1" t="s">
        <v>1959</v>
      </c>
      <c r="D1787" s="1" t="n">
        <v>142.2</v>
      </c>
      <c r="E1787" s="1" t="s">
        <v>1980</v>
      </c>
      <c r="F1787" s="1" t="n">
        <v>20</v>
      </c>
      <c r="G1787" s="1" t="str">
        <f aca="false">F1787&amp;"/"&amp;79</f>
        <v>20/79</v>
      </c>
      <c r="H1787" s="1" t="n">
        <v>1800</v>
      </c>
      <c r="I1787" s="1" t="n">
        <v>100</v>
      </c>
      <c r="J1787" s="1" t="n">
        <v>95</v>
      </c>
      <c r="K1787" s="1" t="s">
        <v>21</v>
      </c>
      <c r="L1787" s="1" t="s">
        <v>49</v>
      </c>
      <c r="M1787" s="1" t="n">
        <v>2012</v>
      </c>
      <c r="N1787" s="1" t="n">
        <v>55.1660553886084</v>
      </c>
      <c r="O1787" s="1" t="n">
        <v>-120.871775660716</v>
      </c>
      <c r="Q1787" s="1" t="s">
        <v>1961</v>
      </c>
      <c r="R1787" s="1" t="s">
        <v>24</v>
      </c>
    </row>
    <row r="1788" customFormat="false" ht="15" hidden="false" customHeight="false" outlineLevel="0" collapsed="false">
      <c r="A1788" s="1" t="s">
        <v>1724</v>
      </c>
      <c r="B1788" s="1" t="s">
        <v>1725</v>
      </c>
      <c r="C1788" s="1" t="s">
        <v>1959</v>
      </c>
      <c r="D1788" s="1" t="n">
        <v>142.2</v>
      </c>
      <c r="E1788" s="1" t="s">
        <v>1981</v>
      </c>
      <c r="F1788" s="1" t="n">
        <v>21</v>
      </c>
      <c r="G1788" s="1" t="str">
        <f aca="false">F1788&amp;"/"&amp;79</f>
        <v>21/79</v>
      </c>
      <c r="H1788" s="1" t="n">
        <v>1800</v>
      </c>
      <c r="I1788" s="1" t="n">
        <v>100</v>
      </c>
      <c r="J1788" s="1" t="n">
        <v>95</v>
      </c>
      <c r="K1788" s="1" t="s">
        <v>21</v>
      </c>
      <c r="L1788" s="1" t="s">
        <v>49</v>
      </c>
      <c r="M1788" s="1" t="n">
        <v>2012</v>
      </c>
      <c r="N1788" s="1" t="n">
        <v>55.1683949582377</v>
      </c>
      <c r="O1788" s="1" t="n">
        <v>-120.874630894447</v>
      </c>
      <c r="Q1788" s="1" t="s">
        <v>1961</v>
      </c>
      <c r="R1788" s="1" t="s">
        <v>24</v>
      </c>
    </row>
    <row r="1789" customFormat="false" ht="15" hidden="false" customHeight="false" outlineLevel="0" collapsed="false">
      <c r="A1789" s="1" t="s">
        <v>1724</v>
      </c>
      <c r="B1789" s="1" t="s">
        <v>1725</v>
      </c>
      <c r="C1789" s="1" t="s">
        <v>1959</v>
      </c>
      <c r="D1789" s="1" t="n">
        <v>142.2</v>
      </c>
      <c r="E1789" s="1" t="s">
        <v>1982</v>
      </c>
      <c r="F1789" s="1" t="n">
        <v>22</v>
      </c>
      <c r="G1789" s="1" t="str">
        <f aca="false">F1789&amp;"/"&amp;79</f>
        <v>22/79</v>
      </c>
      <c r="H1789" s="1" t="n">
        <v>1800</v>
      </c>
      <c r="I1789" s="1" t="n">
        <v>100</v>
      </c>
      <c r="J1789" s="1" t="n">
        <v>95</v>
      </c>
      <c r="K1789" s="1" t="s">
        <v>21</v>
      </c>
      <c r="L1789" s="1" t="s">
        <v>49</v>
      </c>
      <c r="M1789" s="1" t="n">
        <v>2012</v>
      </c>
      <c r="N1789" s="1" t="n">
        <v>55.1688088695126</v>
      </c>
      <c r="O1789" s="1" t="n">
        <v>-120.885674312907</v>
      </c>
      <c r="Q1789" s="1" t="s">
        <v>1961</v>
      </c>
      <c r="R1789" s="1" t="s">
        <v>24</v>
      </c>
    </row>
    <row r="1790" customFormat="false" ht="15" hidden="false" customHeight="false" outlineLevel="0" collapsed="false">
      <c r="A1790" s="1" t="s">
        <v>1724</v>
      </c>
      <c r="B1790" s="1" t="s">
        <v>1725</v>
      </c>
      <c r="C1790" s="1" t="s">
        <v>1959</v>
      </c>
      <c r="D1790" s="1" t="n">
        <v>142.2</v>
      </c>
      <c r="E1790" s="1" t="s">
        <v>1983</v>
      </c>
      <c r="F1790" s="1" t="n">
        <v>23</v>
      </c>
      <c r="G1790" s="1" t="str">
        <f aca="false">F1790&amp;"/"&amp;79</f>
        <v>23/79</v>
      </c>
      <c r="H1790" s="1" t="n">
        <v>1800</v>
      </c>
      <c r="I1790" s="1" t="n">
        <v>100</v>
      </c>
      <c r="J1790" s="1" t="n">
        <v>95</v>
      </c>
      <c r="K1790" s="1" t="s">
        <v>21</v>
      </c>
      <c r="L1790" s="1" t="s">
        <v>49</v>
      </c>
      <c r="M1790" s="1" t="n">
        <v>2012</v>
      </c>
      <c r="N1790" s="1" t="n">
        <v>55.1720608603128</v>
      </c>
      <c r="O1790" s="1" t="n">
        <v>-120.887696930331</v>
      </c>
      <c r="Q1790" s="1" t="s">
        <v>1961</v>
      </c>
      <c r="R1790" s="1" t="s">
        <v>24</v>
      </c>
    </row>
    <row r="1791" customFormat="false" ht="15" hidden="false" customHeight="false" outlineLevel="0" collapsed="false">
      <c r="A1791" s="1" t="s">
        <v>1724</v>
      </c>
      <c r="B1791" s="1" t="s">
        <v>1725</v>
      </c>
      <c r="C1791" s="1" t="s">
        <v>1959</v>
      </c>
      <c r="D1791" s="1" t="n">
        <v>142.2</v>
      </c>
      <c r="E1791" s="1" t="s">
        <v>1984</v>
      </c>
      <c r="F1791" s="1" t="n">
        <v>24</v>
      </c>
      <c r="G1791" s="1" t="str">
        <f aca="false">F1791&amp;"/"&amp;79</f>
        <v>24/79</v>
      </c>
      <c r="H1791" s="1" t="n">
        <v>1800</v>
      </c>
      <c r="I1791" s="1" t="n">
        <v>100</v>
      </c>
      <c r="J1791" s="1" t="n">
        <v>95</v>
      </c>
      <c r="K1791" s="1" t="s">
        <v>21</v>
      </c>
      <c r="L1791" s="1" t="s">
        <v>49</v>
      </c>
      <c r="M1791" s="1" t="n">
        <v>2012</v>
      </c>
      <c r="N1791" s="1" t="n">
        <v>55.1743147141599</v>
      </c>
      <c r="O1791" s="1" t="n">
        <v>-120.89189223625</v>
      </c>
      <c r="Q1791" s="1" t="s">
        <v>1961</v>
      </c>
      <c r="R1791" s="1" t="s">
        <v>24</v>
      </c>
    </row>
    <row r="1792" customFormat="false" ht="15" hidden="false" customHeight="false" outlineLevel="0" collapsed="false">
      <c r="A1792" s="1" t="s">
        <v>1724</v>
      </c>
      <c r="B1792" s="1" t="s">
        <v>1725</v>
      </c>
      <c r="C1792" s="1" t="s">
        <v>1959</v>
      </c>
      <c r="D1792" s="1" t="n">
        <v>142.2</v>
      </c>
      <c r="E1792" s="1" t="s">
        <v>1985</v>
      </c>
      <c r="F1792" s="1" t="n">
        <v>25</v>
      </c>
      <c r="G1792" s="1" t="str">
        <f aca="false">F1792&amp;"/"&amp;79</f>
        <v>25/79</v>
      </c>
      <c r="H1792" s="1" t="n">
        <v>1800</v>
      </c>
      <c r="I1792" s="1" t="n">
        <v>100</v>
      </c>
      <c r="J1792" s="1" t="n">
        <v>95</v>
      </c>
      <c r="K1792" s="1" t="s">
        <v>21</v>
      </c>
      <c r="L1792" s="1" t="s">
        <v>49</v>
      </c>
      <c r="M1792" s="1" t="n">
        <v>2012</v>
      </c>
      <c r="N1792" s="1" t="n">
        <v>55.1647288941504</v>
      </c>
      <c r="O1792" s="1" t="n">
        <v>-120.900654672349</v>
      </c>
      <c r="Q1792" s="1" t="s">
        <v>1961</v>
      </c>
      <c r="R1792" s="1" t="s">
        <v>24</v>
      </c>
    </row>
    <row r="1793" customFormat="false" ht="15" hidden="false" customHeight="false" outlineLevel="0" collapsed="false">
      <c r="A1793" s="1" t="s">
        <v>1724</v>
      </c>
      <c r="B1793" s="1" t="s">
        <v>1725</v>
      </c>
      <c r="C1793" s="1" t="s">
        <v>1959</v>
      </c>
      <c r="D1793" s="1" t="n">
        <v>142.2</v>
      </c>
      <c r="E1793" s="1" t="s">
        <v>1986</v>
      </c>
      <c r="F1793" s="1" t="n">
        <v>26</v>
      </c>
      <c r="G1793" s="1" t="str">
        <f aca="false">F1793&amp;"/"&amp;79</f>
        <v>26/79</v>
      </c>
      <c r="H1793" s="1" t="n">
        <v>1800</v>
      </c>
      <c r="I1793" s="1" t="n">
        <v>100</v>
      </c>
      <c r="J1793" s="1" t="n">
        <v>95</v>
      </c>
      <c r="K1793" s="1" t="s">
        <v>21</v>
      </c>
      <c r="L1793" s="1" t="s">
        <v>49</v>
      </c>
      <c r="M1793" s="1" t="n">
        <v>2012</v>
      </c>
      <c r="N1793" s="1" t="n">
        <v>55.1684331416571</v>
      </c>
      <c r="O1793" s="1" t="n">
        <v>-120.902969067196</v>
      </c>
      <c r="Q1793" s="1" t="s">
        <v>1961</v>
      </c>
      <c r="R1793" s="1" t="s">
        <v>24</v>
      </c>
    </row>
    <row r="1794" customFormat="false" ht="15" hidden="false" customHeight="false" outlineLevel="0" collapsed="false">
      <c r="A1794" s="1" t="s">
        <v>1724</v>
      </c>
      <c r="B1794" s="1" t="s">
        <v>1725</v>
      </c>
      <c r="C1794" s="1" t="s">
        <v>1959</v>
      </c>
      <c r="D1794" s="1" t="n">
        <v>142.2</v>
      </c>
      <c r="E1794" s="1" t="s">
        <v>1987</v>
      </c>
      <c r="F1794" s="1" t="n">
        <v>27</v>
      </c>
      <c r="G1794" s="1" t="str">
        <f aca="false">F1794&amp;"/"&amp;79</f>
        <v>27/79</v>
      </c>
      <c r="H1794" s="1" t="n">
        <v>1800</v>
      </c>
      <c r="I1794" s="1" t="n">
        <v>100</v>
      </c>
      <c r="J1794" s="1" t="n">
        <v>95</v>
      </c>
      <c r="K1794" s="1" t="s">
        <v>21</v>
      </c>
      <c r="L1794" s="1" t="s">
        <v>49</v>
      </c>
      <c r="M1794" s="1" t="n">
        <v>2012</v>
      </c>
      <c r="N1794" s="1" t="n">
        <v>55.1701985883257</v>
      </c>
      <c r="O1794" s="1" t="n">
        <v>-120.906679000865</v>
      </c>
      <c r="Q1794" s="1" t="s">
        <v>1961</v>
      </c>
      <c r="R1794" s="1" t="s">
        <v>24</v>
      </c>
    </row>
    <row r="1795" customFormat="false" ht="15" hidden="false" customHeight="false" outlineLevel="0" collapsed="false">
      <c r="A1795" s="1" t="s">
        <v>1724</v>
      </c>
      <c r="B1795" s="1" t="s">
        <v>1725</v>
      </c>
      <c r="C1795" s="1" t="s">
        <v>1959</v>
      </c>
      <c r="D1795" s="1" t="n">
        <v>142.2</v>
      </c>
      <c r="E1795" s="1" t="s">
        <v>1988</v>
      </c>
      <c r="F1795" s="1" t="n">
        <v>28</v>
      </c>
      <c r="G1795" s="1" t="str">
        <f aca="false">F1795&amp;"/"&amp;79</f>
        <v>28/79</v>
      </c>
      <c r="H1795" s="1" t="n">
        <v>1800</v>
      </c>
      <c r="I1795" s="1" t="n">
        <v>100</v>
      </c>
      <c r="J1795" s="1" t="n">
        <v>95</v>
      </c>
      <c r="K1795" s="1" t="s">
        <v>21</v>
      </c>
      <c r="L1795" s="1" t="s">
        <v>49</v>
      </c>
      <c r="M1795" s="1" t="n">
        <v>2012</v>
      </c>
      <c r="N1795" s="1" t="n">
        <v>55.1725831808742</v>
      </c>
      <c r="O1795" s="1" t="n">
        <v>-120.912834469951</v>
      </c>
      <c r="Q1795" s="1" t="s">
        <v>1961</v>
      </c>
      <c r="R1795" s="1" t="s">
        <v>24</v>
      </c>
    </row>
    <row r="1796" customFormat="false" ht="15" hidden="false" customHeight="false" outlineLevel="0" collapsed="false">
      <c r="A1796" s="1" t="s">
        <v>1724</v>
      </c>
      <c r="B1796" s="1" t="s">
        <v>1725</v>
      </c>
      <c r="C1796" s="1" t="s">
        <v>1959</v>
      </c>
      <c r="D1796" s="1" t="n">
        <v>142.2</v>
      </c>
      <c r="E1796" s="1" t="s">
        <v>1989</v>
      </c>
      <c r="F1796" s="1" t="n">
        <v>29</v>
      </c>
      <c r="G1796" s="1" t="str">
        <f aca="false">F1796&amp;"/"&amp;79</f>
        <v>29/79</v>
      </c>
      <c r="H1796" s="1" t="n">
        <v>1800</v>
      </c>
      <c r="I1796" s="1" t="n">
        <v>100</v>
      </c>
      <c r="J1796" s="1" t="n">
        <v>95</v>
      </c>
      <c r="K1796" s="1" t="s">
        <v>21</v>
      </c>
      <c r="L1796" s="1" t="s">
        <v>49</v>
      </c>
      <c r="M1796" s="1" t="n">
        <v>2012</v>
      </c>
      <c r="N1796" s="1" t="n">
        <v>55.1881556</v>
      </c>
      <c r="O1796" s="1" t="n">
        <v>-120.8606053</v>
      </c>
      <c r="Q1796" s="1" t="s">
        <v>1961</v>
      </c>
      <c r="R1796" s="1" t="s">
        <v>24</v>
      </c>
    </row>
    <row r="1797" customFormat="false" ht="15" hidden="false" customHeight="false" outlineLevel="0" collapsed="false">
      <c r="A1797" s="1" t="s">
        <v>1724</v>
      </c>
      <c r="B1797" s="1" t="s">
        <v>1725</v>
      </c>
      <c r="C1797" s="1" t="s">
        <v>1959</v>
      </c>
      <c r="D1797" s="1" t="n">
        <v>142.2</v>
      </c>
      <c r="E1797" s="1" t="s">
        <v>1990</v>
      </c>
      <c r="F1797" s="1" t="n">
        <v>30</v>
      </c>
      <c r="G1797" s="1" t="str">
        <f aca="false">F1797&amp;"/"&amp;79</f>
        <v>30/79</v>
      </c>
      <c r="H1797" s="1" t="n">
        <v>1800</v>
      </c>
      <c r="I1797" s="1" t="n">
        <v>100</v>
      </c>
      <c r="J1797" s="1" t="n">
        <v>95</v>
      </c>
      <c r="K1797" s="1" t="s">
        <v>21</v>
      </c>
      <c r="L1797" s="1" t="s">
        <v>49</v>
      </c>
      <c r="M1797" s="1" t="n">
        <v>2012</v>
      </c>
      <c r="N1797" s="1" t="n">
        <v>55.1903845</v>
      </c>
      <c r="O1797" s="1" t="n">
        <v>-120.8708567</v>
      </c>
      <c r="Q1797" s="1" t="s">
        <v>1961</v>
      </c>
      <c r="R1797" s="1" t="s">
        <v>24</v>
      </c>
    </row>
    <row r="1798" customFormat="false" ht="15" hidden="false" customHeight="false" outlineLevel="0" collapsed="false">
      <c r="A1798" s="1" t="s">
        <v>1724</v>
      </c>
      <c r="B1798" s="1" t="s">
        <v>1725</v>
      </c>
      <c r="C1798" s="1" t="s">
        <v>1959</v>
      </c>
      <c r="D1798" s="1" t="n">
        <v>142.2</v>
      </c>
      <c r="E1798" s="1" t="s">
        <v>1991</v>
      </c>
      <c r="F1798" s="1" t="n">
        <v>31</v>
      </c>
      <c r="G1798" s="1" t="str">
        <f aca="false">F1798&amp;"/"&amp;79</f>
        <v>31/79</v>
      </c>
      <c r="H1798" s="1" t="n">
        <v>1800</v>
      </c>
      <c r="I1798" s="1" t="n">
        <v>100</v>
      </c>
      <c r="J1798" s="1" t="n">
        <v>95</v>
      </c>
      <c r="K1798" s="1" t="s">
        <v>21</v>
      </c>
      <c r="L1798" s="1" t="s">
        <v>49</v>
      </c>
      <c r="M1798" s="1" t="n">
        <v>2012</v>
      </c>
      <c r="N1798" s="1" t="n">
        <v>55.1894118997164</v>
      </c>
      <c r="O1798" s="1" t="n">
        <v>-120.864485687489</v>
      </c>
      <c r="Q1798" s="1" t="s">
        <v>1961</v>
      </c>
      <c r="R1798" s="1" t="s">
        <v>24</v>
      </c>
    </row>
    <row r="1799" customFormat="false" ht="15" hidden="false" customHeight="false" outlineLevel="0" collapsed="false">
      <c r="A1799" s="1" t="s">
        <v>1724</v>
      </c>
      <c r="B1799" s="1" t="s">
        <v>1725</v>
      </c>
      <c r="C1799" s="1" t="s">
        <v>1959</v>
      </c>
      <c r="D1799" s="1" t="n">
        <v>142.2</v>
      </c>
      <c r="E1799" s="1" t="s">
        <v>1992</v>
      </c>
      <c r="F1799" s="1" t="n">
        <v>32</v>
      </c>
      <c r="G1799" s="1" t="str">
        <f aca="false">F1799&amp;"/"&amp;79</f>
        <v>32/79</v>
      </c>
      <c r="H1799" s="1" t="n">
        <v>1800</v>
      </c>
      <c r="I1799" s="1" t="n">
        <v>100</v>
      </c>
      <c r="J1799" s="1" t="n">
        <v>95</v>
      </c>
      <c r="K1799" s="1" t="s">
        <v>21</v>
      </c>
      <c r="L1799" s="1" t="s">
        <v>49</v>
      </c>
      <c r="M1799" s="1" t="n">
        <v>2012</v>
      </c>
      <c r="N1799" s="1" t="n">
        <v>55.1925218934715</v>
      </c>
      <c r="O1799" s="1" t="n">
        <v>-120.859334716583</v>
      </c>
      <c r="Q1799" s="1" t="s">
        <v>1961</v>
      </c>
      <c r="R1799" s="1" t="s">
        <v>24</v>
      </c>
    </row>
    <row r="1800" customFormat="false" ht="15" hidden="false" customHeight="false" outlineLevel="0" collapsed="false">
      <c r="A1800" s="1" t="s">
        <v>1724</v>
      </c>
      <c r="B1800" s="1" t="s">
        <v>1725</v>
      </c>
      <c r="C1800" s="1" t="s">
        <v>1959</v>
      </c>
      <c r="D1800" s="1" t="n">
        <v>142.2</v>
      </c>
      <c r="E1800" s="1" t="s">
        <v>1993</v>
      </c>
      <c r="F1800" s="1" t="n">
        <v>33</v>
      </c>
      <c r="G1800" s="1" t="str">
        <f aca="false">F1800&amp;"/"&amp;79</f>
        <v>33/79</v>
      </c>
      <c r="H1800" s="1" t="n">
        <v>1800</v>
      </c>
      <c r="I1800" s="1" t="n">
        <v>100</v>
      </c>
      <c r="J1800" s="1" t="n">
        <v>95</v>
      </c>
      <c r="K1800" s="1" t="s">
        <v>21</v>
      </c>
      <c r="L1800" s="1" t="s">
        <v>49</v>
      </c>
      <c r="M1800" s="1" t="n">
        <v>2012</v>
      </c>
      <c r="N1800" s="1" t="n">
        <v>55.1948981</v>
      </c>
      <c r="O1800" s="1" t="n">
        <v>-120.8644537</v>
      </c>
      <c r="Q1800" s="1" t="s">
        <v>1961</v>
      </c>
      <c r="R1800" s="1" t="s">
        <v>24</v>
      </c>
    </row>
    <row r="1801" customFormat="false" ht="15" hidden="false" customHeight="false" outlineLevel="0" collapsed="false">
      <c r="A1801" s="1" t="s">
        <v>1724</v>
      </c>
      <c r="B1801" s="1" t="s">
        <v>1725</v>
      </c>
      <c r="C1801" s="1" t="s">
        <v>1959</v>
      </c>
      <c r="D1801" s="1" t="n">
        <v>142.2</v>
      </c>
      <c r="E1801" s="1" t="s">
        <v>1994</v>
      </c>
      <c r="F1801" s="1" t="n">
        <v>34</v>
      </c>
      <c r="G1801" s="1" t="str">
        <f aca="false">F1801&amp;"/"&amp;79</f>
        <v>34/79</v>
      </c>
      <c r="H1801" s="1" t="n">
        <v>1800</v>
      </c>
      <c r="I1801" s="1" t="n">
        <v>100</v>
      </c>
      <c r="J1801" s="1" t="n">
        <v>95</v>
      </c>
      <c r="K1801" s="1" t="s">
        <v>21</v>
      </c>
      <c r="L1801" s="1" t="s">
        <v>49</v>
      </c>
      <c r="M1801" s="1" t="n">
        <v>2012</v>
      </c>
      <c r="N1801" s="1" t="n">
        <v>55.1973928</v>
      </c>
      <c r="O1801" s="1" t="n">
        <v>-120.8672332</v>
      </c>
      <c r="Q1801" s="1" t="s">
        <v>1961</v>
      </c>
      <c r="R1801" s="1" t="s">
        <v>24</v>
      </c>
    </row>
    <row r="1802" customFormat="false" ht="15" hidden="false" customHeight="false" outlineLevel="0" collapsed="false">
      <c r="A1802" s="1" t="s">
        <v>1724</v>
      </c>
      <c r="B1802" s="1" t="s">
        <v>1725</v>
      </c>
      <c r="C1802" s="1" t="s">
        <v>1959</v>
      </c>
      <c r="D1802" s="1" t="n">
        <v>142.2</v>
      </c>
      <c r="E1802" s="1" t="s">
        <v>1995</v>
      </c>
      <c r="F1802" s="1" t="n">
        <v>35</v>
      </c>
      <c r="G1802" s="1" t="str">
        <f aca="false">F1802&amp;"/"&amp;79</f>
        <v>35/79</v>
      </c>
      <c r="H1802" s="1" t="n">
        <v>1800</v>
      </c>
      <c r="I1802" s="1" t="n">
        <v>100</v>
      </c>
      <c r="J1802" s="1" t="n">
        <v>95</v>
      </c>
      <c r="K1802" s="1" t="s">
        <v>21</v>
      </c>
      <c r="L1802" s="1" t="s">
        <v>49</v>
      </c>
      <c r="M1802" s="1" t="n">
        <v>2012</v>
      </c>
      <c r="N1802" s="1" t="n">
        <v>55.187155</v>
      </c>
      <c r="O1802" s="1" t="n">
        <v>-120.8538696</v>
      </c>
      <c r="Q1802" s="1" t="s">
        <v>1961</v>
      </c>
      <c r="R1802" s="1" t="s">
        <v>24</v>
      </c>
    </row>
    <row r="1803" customFormat="false" ht="15" hidden="false" customHeight="false" outlineLevel="0" collapsed="false">
      <c r="A1803" s="1" t="s">
        <v>1724</v>
      </c>
      <c r="B1803" s="1" t="s">
        <v>1725</v>
      </c>
      <c r="C1803" s="1" t="s">
        <v>1959</v>
      </c>
      <c r="D1803" s="1" t="n">
        <v>142.2</v>
      </c>
      <c r="E1803" s="1" t="s">
        <v>1996</v>
      </c>
      <c r="F1803" s="1" t="n">
        <v>36</v>
      </c>
      <c r="G1803" s="1" t="str">
        <f aca="false">F1803&amp;"/"&amp;79</f>
        <v>36/79</v>
      </c>
      <c r="H1803" s="1" t="n">
        <v>1800</v>
      </c>
      <c r="I1803" s="1" t="n">
        <v>100</v>
      </c>
      <c r="J1803" s="1" t="n">
        <v>95</v>
      </c>
      <c r="K1803" s="1" t="s">
        <v>21</v>
      </c>
      <c r="L1803" s="1" t="s">
        <v>49</v>
      </c>
      <c r="M1803" s="1" t="n">
        <v>2012</v>
      </c>
      <c r="N1803" s="1" t="n">
        <v>55.1849041</v>
      </c>
      <c r="O1803" s="1" t="n">
        <v>-120.8495173</v>
      </c>
      <c r="Q1803" s="1" t="s">
        <v>1961</v>
      </c>
      <c r="R1803" s="1" t="s">
        <v>24</v>
      </c>
    </row>
    <row r="1804" customFormat="false" ht="15" hidden="false" customHeight="false" outlineLevel="0" collapsed="false">
      <c r="A1804" s="1" t="s">
        <v>1724</v>
      </c>
      <c r="B1804" s="1" t="s">
        <v>1725</v>
      </c>
      <c r="C1804" s="1" t="s">
        <v>1959</v>
      </c>
      <c r="D1804" s="1" t="n">
        <v>142.2</v>
      </c>
      <c r="E1804" s="1" t="s">
        <v>1997</v>
      </c>
      <c r="F1804" s="1" t="n">
        <v>37</v>
      </c>
      <c r="G1804" s="1" t="str">
        <f aca="false">F1804&amp;"/"&amp;79</f>
        <v>37/79</v>
      </c>
      <c r="H1804" s="1" t="n">
        <v>1800</v>
      </c>
      <c r="I1804" s="1" t="n">
        <v>100</v>
      </c>
      <c r="J1804" s="1" t="n">
        <v>95</v>
      </c>
      <c r="K1804" s="1" t="s">
        <v>21</v>
      </c>
      <c r="L1804" s="1" t="s">
        <v>49</v>
      </c>
      <c r="M1804" s="1" t="n">
        <v>2012</v>
      </c>
      <c r="N1804" s="1" t="n">
        <v>55.1821689</v>
      </c>
      <c r="O1804" s="1" t="n">
        <v>-120.8465413</v>
      </c>
      <c r="Q1804" s="1" t="s">
        <v>1961</v>
      </c>
      <c r="R1804" s="1" t="s">
        <v>24</v>
      </c>
    </row>
    <row r="1805" customFormat="false" ht="15" hidden="false" customHeight="false" outlineLevel="0" collapsed="false">
      <c r="A1805" s="1" t="s">
        <v>1724</v>
      </c>
      <c r="B1805" s="1" t="s">
        <v>1725</v>
      </c>
      <c r="C1805" s="1" t="s">
        <v>1959</v>
      </c>
      <c r="D1805" s="1" t="n">
        <v>142.2</v>
      </c>
      <c r="E1805" s="1" t="s">
        <v>1998</v>
      </c>
      <c r="F1805" s="1" t="n">
        <v>38</v>
      </c>
      <c r="G1805" s="1" t="str">
        <f aca="false">F1805&amp;"/"&amp;79</f>
        <v>38/79</v>
      </c>
      <c r="H1805" s="1" t="n">
        <v>1800</v>
      </c>
      <c r="I1805" s="1" t="n">
        <v>100</v>
      </c>
      <c r="J1805" s="1" t="n">
        <v>95</v>
      </c>
      <c r="K1805" s="1" t="s">
        <v>21</v>
      </c>
      <c r="L1805" s="1" t="s">
        <v>49</v>
      </c>
      <c r="M1805" s="1" t="n">
        <v>2012</v>
      </c>
      <c r="N1805" s="1" t="n">
        <v>55.1795108765407</v>
      </c>
      <c r="O1805" s="1" t="n">
        <v>-120.841844408121</v>
      </c>
      <c r="Q1805" s="1" t="s">
        <v>1961</v>
      </c>
      <c r="R1805" s="1" t="s">
        <v>24</v>
      </c>
    </row>
    <row r="1806" customFormat="false" ht="15" hidden="false" customHeight="false" outlineLevel="0" collapsed="false">
      <c r="A1806" s="1" t="s">
        <v>1724</v>
      </c>
      <c r="B1806" s="1" t="s">
        <v>1725</v>
      </c>
      <c r="C1806" s="1" t="s">
        <v>1959</v>
      </c>
      <c r="D1806" s="1" t="n">
        <v>142.2</v>
      </c>
      <c r="E1806" s="1" t="s">
        <v>1999</v>
      </c>
      <c r="F1806" s="1" t="n">
        <v>39</v>
      </c>
      <c r="G1806" s="1" t="str">
        <f aca="false">F1806&amp;"/"&amp;79</f>
        <v>39/79</v>
      </c>
      <c r="H1806" s="1" t="n">
        <v>1800</v>
      </c>
      <c r="I1806" s="1" t="n">
        <v>100</v>
      </c>
      <c r="J1806" s="1" t="n">
        <v>95</v>
      </c>
      <c r="K1806" s="1" t="s">
        <v>21</v>
      </c>
      <c r="L1806" s="1" t="s">
        <v>49</v>
      </c>
      <c r="M1806" s="1" t="n">
        <v>2012</v>
      </c>
      <c r="N1806" s="1" t="n">
        <v>55.1805283660118</v>
      </c>
      <c r="O1806" s="1" t="n">
        <v>-120.824816219723</v>
      </c>
      <c r="Q1806" s="1" t="s">
        <v>1961</v>
      </c>
      <c r="R1806" s="1" t="s">
        <v>24</v>
      </c>
    </row>
    <row r="1807" customFormat="false" ht="15" hidden="false" customHeight="false" outlineLevel="0" collapsed="false">
      <c r="A1807" s="1" t="s">
        <v>1724</v>
      </c>
      <c r="B1807" s="1" t="s">
        <v>1725</v>
      </c>
      <c r="C1807" s="1" t="s">
        <v>1959</v>
      </c>
      <c r="D1807" s="1" t="n">
        <v>142.2</v>
      </c>
      <c r="E1807" s="1" t="s">
        <v>2000</v>
      </c>
      <c r="F1807" s="1" t="n">
        <v>40</v>
      </c>
      <c r="G1807" s="1" t="str">
        <f aca="false">F1807&amp;"/"&amp;79</f>
        <v>40/79</v>
      </c>
      <c r="H1807" s="1" t="n">
        <v>1800</v>
      </c>
      <c r="I1807" s="1" t="n">
        <v>100</v>
      </c>
      <c r="J1807" s="1" t="n">
        <v>95</v>
      </c>
      <c r="K1807" s="1" t="s">
        <v>21</v>
      </c>
      <c r="L1807" s="1" t="s">
        <v>49</v>
      </c>
      <c r="M1807" s="1" t="n">
        <v>2012</v>
      </c>
      <c r="N1807" s="1" t="n">
        <v>55.1780701426208</v>
      </c>
      <c r="O1807" s="1" t="n">
        <v>-120.820659237283</v>
      </c>
      <c r="Q1807" s="1" t="s">
        <v>1961</v>
      </c>
      <c r="R1807" s="1" t="s">
        <v>24</v>
      </c>
    </row>
    <row r="1808" customFormat="false" ht="15" hidden="false" customHeight="false" outlineLevel="0" collapsed="false">
      <c r="A1808" s="1" t="s">
        <v>1724</v>
      </c>
      <c r="B1808" s="1" t="s">
        <v>1725</v>
      </c>
      <c r="C1808" s="1" t="s">
        <v>1959</v>
      </c>
      <c r="D1808" s="1" t="n">
        <v>142.2</v>
      </c>
      <c r="E1808" s="1" t="s">
        <v>2001</v>
      </c>
      <c r="F1808" s="1" t="n">
        <v>41</v>
      </c>
      <c r="G1808" s="1" t="str">
        <f aca="false">F1808&amp;"/"&amp;79</f>
        <v>41/79</v>
      </c>
      <c r="H1808" s="1" t="n">
        <v>1800</v>
      </c>
      <c r="I1808" s="1" t="n">
        <v>100</v>
      </c>
      <c r="J1808" s="1" t="n">
        <v>95</v>
      </c>
      <c r="K1808" s="1" t="s">
        <v>21</v>
      </c>
      <c r="L1808" s="1" t="s">
        <v>49</v>
      </c>
      <c r="M1808" s="1" t="n">
        <v>2012</v>
      </c>
      <c r="N1808" s="1" t="n">
        <v>55.177939</v>
      </c>
      <c r="O1808" s="1" t="n">
        <v>-120.8152739</v>
      </c>
      <c r="Q1808" s="1" t="s">
        <v>1961</v>
      </c>
      <c r="R1808" s="1" t="s">
        <v>24</v>
      </c>
    </row>
    <row r="1809" customFormat="false" ht="15" hidden="false" customHeight="false" outlineLevel="0" collapsed="false">
      <c r="A1809" s="1" t="s">
        <v>1724</v>
      </c>
      <c r="B1809" s="1" t="s">
        <v>1725</v>
      </c>
      <c r="C1809" s="1" t="s">
        <v>1959</v>
      </c>
      <c r="D1809" s="1" t="n">
        <v>142.2</v>
      </c>
      <c r="E1809" s="1" t="s">
        <v>2002</v>
      </c>
      <c r="F1809" s="1" t="n">
        <v>42</v>
      </c>
      <c r="G1809" s="1" t="str">
        <f aca="false">F1809&amp;"/"&amp;79</f>
        <v>42/79</v>
      </c>
      <c r="H1809" s="1" t="n">
        <v>1800</v>
      </c>
      <c r="I1809" s="1" t="n">
        <v>100</v>
      </c>
      <c r="J1809" s="1" t="n">
        <v>95</v>
      </c>
      <c r="K1809" s="1" t="s">
        <v>21</v>
      </c>
      <c r="L1809" s="1" t="s">
        <v>49</v>
      </c>
      <c r="M1809" s="1" t="n">
        <v>2012</v>
      </c>
      <c r="N1809" s="1" t="n">
        <v>55.1940141136419</v>
      </c>
      <c r="O1809" s="1" t="n">
        <v>-120.847743068712</v>
      </c>
      <c r="Q1809" s="1" t="s">
        <v>1961</v>
      </c>
      <c r="R1809" s="1" t="s">
        <v>24</v>
      </c>
    </row>
    <row r="1810" customFormat="false" ht="15" hidden="false" customHeight="false" outlineLevel="0" collapsed="false">
      <c r="A1810" s="1" t="s">
        <v>1724</v>
      </c>
      <c r="B1810" s="1" t="s">
        <v>1725</v>
      </c>
      <c r="C1810" s="1" t="s">
        <v>1959</v>
      </c>
      <c r="D1810" s="1" t="n">
        <v>142.2</v>
      </c>
      <c r="E1810" s="1" t="s">
        <v>2003</v>
      </c>
      <c r="F1810" s="1" t="n">
        <v>43</v>
      </c>
      <c r="G1810" s="1" t="str">
        <f aca="false">F1810&amp;"/"&amp;79</f>
        <v>43/79</v>
      </c>
      <c r="H1810" s="1" t="n">
        <v>1800</v>
      </c>
      <c r="I1810" s="1" t="n">
        <v>100</v>
      </c>
      <c r="J1810" s="1" t="n">
        <v>95</v>
      </c>
      <c r="K1810" s="1" t="s">
        <v>21</v>
      </c>
      <c r="L1810" s="1" t="s">
        <v>49</v>
      </c>
      <c r="M1810" s="1" t="n">
        <v>2012</v>
      </c>
      <c r="N1810" s="1" t="n">
        <v>55.1975868104518</v>
      </c>
      <c r="O1810" s="1" t="n">
        <v>-120.84458887842</v>
      </c>
      <c r="Q1810" s="1" t="s">
        <v>1961</v>
      </c>
      <c r="R1810" s="1" t="s">
        <v>24</v>
      </c>
    </row>
    <row r="1811" customFormat="false" ht="15" hidden="false" customHeight="false" outlineLevel="0" collapsed="false">
      <c r="A1811" s="1" t="s">
        <v>1724</v>
      </c>
      <c r="B1811" s="1" t="s">
        <v>1725</v>
      </c>
      <c r="C1811" s="1" t="s">
        <v>1959</v>
      </c>
      <c r="D1811" s="1" t="n">
        <v>142.2</v>
      </c>
      <c r="E1811" s="1" t="s">
        <v>2004</v>
      </c>
      <c r="F1811" s="1" t="n">
        <v>44</v>
      </c>
      <c r="G1811" s="1" t="str">
        <f aca="false">F1811&amp;"/"&amp;79</f>
        <v>44/79</v>
      </c>
      <c r="H1811" s="1" t="n">
        <v>1800</v>
      </c>
      <c r="I1811" s="1" t="n">
        <v>100</v>
      </c>
      <c r="J1811" s="1" t="n">
        <v>95</v>
      </c>
      <c r="K1811" s="1" t="s">
        <v>21</v>
      </c>
      <c r="L1811" s="1" t="s">
        <v>49</v>
      </c>
      <c r="M1811" s="1" t="n">
        <v>2012</v>
      </c>
      <c r="N1811" s="1" t="n">
        <v>55.20119037342</v>
      </c>
      <c r="O1811" s="1" t="n">
        <v>-120.841826360679</v>
      </c>
      <c r="Q1811" s="1" t="s">
        <v>1961</v>
      </c>
      <c r="R1811" s="1" t="s">
        <v>24</v>
      </c>
    </row>
    <row r="1812" customFormat="false" ht="15" hidden="false" customHeight="false" outlineLevel="0" collapsed="false">
      <c r="A1812" s="1" t="s">
        <v>1724</v>
      </c>
      <c r="B1812" s="1" t="s">
        <v>1725</v>
      </c>
      <c r="C1812" s="1" t="s">
        <v>1959</v>
      </c>
      <c r="D1812" s="1" t="n">
        <v>142.2</v>
      </c>
      <c r="E1812" s="1" t="s">
        <v>2005</v>
      </c>
      <c r="F1812" s="1" t="n">
        <v>45</v>
      </c>
      <c r="G1812" s="1" t="str">
        <f aca="false">F1812&amp;"/"&amp;79</f>
        <v>45/79</v>
      </c>
      <c r="H1812" s="1" t="n">
        <v>1800</v>
      </c>
      <c r="I1812" s="1" t="n">
        <v>90</v>
      </c>
      <c r="J1812" s="1" t="n">
        <v>95</v>
      </c>
      <c r="K1812" s="1" t="s">
        <v>21</v>
      </c>
      <c r="L1812" s="1" t="s">
        <v>664</v>
      </c>
      <c r="M1812" s="1" t="n">
        <v>2012</v>
      </c>
      <c r="N1812" s="1" t="n">
        <v>55.2067475103339</v>
      </c>
      <c r="O1812" s="1" t="n">
        <v>-120.845027738283</v>
      </c>
      <c r="Q1812" s="1" t="s">
        <v>1961</v>
      </c>
      <c r="R1812" s="1" t="s">
        <v>24</v>
      </c>
    </row>
    <row r="1813" customFormat="false" ht="15" hidden="false" customHeight="false" outlineLevel="0" collapsed="false">
      <c r="A1813" s="1" t="s">
        <v>1724</v>
      </c>
      <c r="B1813" s="1" t="s">
        <v>1725</v>
      </c>
      <c r="C1813" s="1" t="s">
        <v>1959</v>
      </c>
      <c r="D1813" s="1" t="n">
        <v>142.2</v>
      </c>
      <c r="E1813" s="1" t="s">
        <v>2006</v>
      </c>
      <c r="F1813" s="1" t="n">
        <v>46</v>
      </c>
      <c r="G1813" s="1" t="str">
        <f aca="false">F1813&amp;"/"&amp;79</f>
        <v>46/79</v>
      </c>
      <c r="H1813" s="1" t="n">
        <v>1800</v>
      </c>
      <c r="I1813" s="1" t="n">
        <v>90</v>
      </c>
      <c r="J1813" s="1" t="n">
        <v>95</v>
      </c>
      <c r="K1813" s="1" t="s">
        <v>21</v>
      </c>
      <c r="L1813" s="1" t="s">
        <v>664</v>
      </c>
      <c r="M1813" s="1" t="n">
        <v>2012</v>
      </c>
      <c r="N1813" s="1" t="n">
        <v>55.2095781810059</v>
      </c>
      <c r="O1813" s="1" t="n">
        <v>-120.843740496509</v>
      </c>
      <c r="Q1813" s="1" t="s">
        <v>1961</v>
      </c>
      <c r="R1813" s="1" t="s">
        <v>24</v>
      </c>
    </row>
    <row r="1814" customFormat="false" ht="15" hidden="false" customHeight="false" outlineLevel="0" collapsed="false">
      <c r="A1814" s="1" t="s">
        <v>1724</v>
      </c>
      <c r="B1814" s="1" t="s">
        <v>1725</v>
      </c>
      <c r="C1814" s="1" t="s">
        <v>1959</v>
      </c>
      <c r="D1814" s="1" t="n">
        <v>142.2</v>
      </c>
      <c r="E1814" s="1" t="s">
        <v>2007</v>
      </c>
      <c r="F1814" s="1" t="n">
        <v>47</v>
      </c>
      <c r="G1814" s="1" t="str">
        <f aca="false">F1814&amp;"/"&amp;79</f>
        <v>47/79</v>
      </c>
      <c r="H1814" s="1" t="n">
        <v>1800</v>
      </c>
      <c r="I1814" s="1" t="n">
        <v>90</v>
      </c>
      <c r="J1814" s="1" t="n">
        <v>95</v>
      </c>
      <c r="K1814" s="1" t="s">
        <v>21</v>
      </c>
      <c r="L1814" s="1" t="s">
        <v>664</v>
      </c>
      <c r="M1814" s="1" t="n">
        <v>2012</v>
      </c>
      <c r="N1814" s="1" t="n">
        <v>55.2119106148783</v>
      </c>
      <c r="O1814" s="1" t="n">
        <v>-120.844910149538</v>
      </c>
      <c r="Q1814" s="1" t="s">
        <v>1961</v>
      </c>
      <c r="R1814" s="1" t="s">
        <v>24</v>
      </c>
    </row>
    <row r="1815" customFormat="false" ht="15" hidden="false" customHeight="false" outlineLevel="0" collapsed="false">
      <c r="A1815" s="1" t="s">
        <v>1724</v>
      </c>
      <c r="B1815" s="1" t="s">
        <v>1725</v>
      </c>
      <c r="C1815" s="1" t="s">
        <v>1959</v>
      </c>
      <c r="D1815" s="1" t="n">
        <v>142.2</v>
      </c>
      <c r="E1815" s="1" t="s">
        <v>2008</v>
      </c>
      <c r="F1815" s="1" t="n">
        <v>48</v>
      </c>
      <c r="G1815" s="1" t="str">
        <f aca="false">F1815&amp;"/"&amp;79</f>
        <v>48/79</v>
      </c>
      <c r="H1815" s="1" t="n">
        <v>1800</v>
      </c>
      <c r="I1815" s="1" t="n">
        <v>90</v>
      </c>
      <c r="J1815" s="1" t="n">
        <v>95</v>
      </c>
      <c r="K1815" s="1" t="s">
        <v>21</v>
      </c>
      <c r="L1815" s="1" t="s">
        <v>664</v>
      </c>
      <c r="M1815" s="1" t="n">
        <v>2012</v>
      </c>
      <c r="N1815" s="1" t="n">
        <v>55.2145443382189</v>
      </c>
      <c r="O1815" s="1" t="n">
        <v>-120.847740854427</v>
      </c>
      <c r="Q1815" s="1" t="s">
        <v>1961</v>
      </c>
      <c r="R1815" s="1" t="s">
        <v>24</v>
      </c>
    </row>
    <row r="1816" customFormat="false" ht="15" hidden="false" customHeight="false" outlineLevel="0" collapsed="false">
      <c r="A1816" s="1" t="s">
        <v>1724</v>
      </c>
      <c r="B1816" s="1" t="s">
        <v>1725</v>
      </c>
      <c r="C1816" s="1" t="s">
        <v>1959</v>
      </c>
      <c r="D1816" s="1" t="n">
        <v>142.2</v>
      </c>
      <c r="E1816" s="1" t="s">
        <v>2009</v>
      </c>
      <c r="F1816" s="1" t="n">
        <v>49</v>
      </c>
      <c r="G1816" s="1" t="str">
        <f aca="false">F1816&amp;"/"&amp;79</f>
        <v>49/79</v>
      </c>
      <c r="H1816" s="1" t="n">
        <v>1800</v>
      </c>
      <c r="I1816" s="1" t="n">
        <v>90</v>
      </c>
      <c r="J1816" s="1" t="n">
        <v>95</v>
      </c>
      <c r="K1816" s="1" t="s">
        <v>21</v>
      </c>
      <c r="L1816" s="1" t="s">
        <v>664</v>
      </c>
      <c r="M1816" s="1" t="n">
        <v>2012</v>
      </c>
      <c r="N1816" s="1" t="n">
        <v>55.2158353428512</v>
      </c>
      <c r="O1816" s="1" t="n">
        <v>-120.851083217135</v>
      </c>
      <c r="Q1816" s="1" t="s">
        <v>1961</v>
      </c>
      <c r="R1816" s="1" t="s">
        <v>24</v>
      </c>
    </row>
    <row r="1817" customFormat="false" ht="15" hidden="false" customHeight="false" outlineLevel="0" collapsed="false">
      <c r="A1817" s="1" t="s">
        <v>1724</v>
      </c>
      <c r="B1817" s="1" t="s">
        <v>1725</v>
      </c>
      <c r="C1817" s="1" t="s">
        <v>1959</v>
      </c>
      <c r="D1817" s="1" t="n">
        <v>142.2</v>
      </c>
      <c r="E1817" s="1" t="s">
        <v>2010</v>
      </c>
      <c r="F1817" s="1" t="n">
        <v>50</v>
      </c>
      <c r="G1817" s="1" t="str">
        <f aca="false">F1817&amp;"/"&amp;79</f>
        <v>50/79</v>
      </c>
      <c r="H1817" s="1" t="n">
        <v>1800</v>
      </c>
      <c r="I1817" s="1" t="n">
        <v>90</v>
      </c>
      <c r="J1817" s="1" t="n">
        <v>95</v>
      </c>
      <c r="K1817" s="1" t="s">
        <v>21</v>
      </c>
      <c r="L1817" s="1" t="s">
        <v>664</v>
      </c>
      <c r="M1817" s="1" t="n">
        <v>2012</v>
      </c>
      <c r="N1817" s="1" t="n">
        <v>55.2170202306933</v>
      </c>
      <c r="O1817" s="1" t="n">
        <v>-120.835050810844</v>
      </c>
      <c r="Q1817" s="1" t="s">
        <v>1961</v>
      </c>
      <c r="R1817" s="1" t="s">
        <v>24</v>
      </c>
    </row>
    <row r="1818" customFormat="false" ht="15" hidden="false" customHeight="false" outlineLevel="0" collapsed="false">
      <c r="A1818" s="1" t="s">
        <v>1724</v>
      </c>
      <c r="B1818" s="1" t="s">
        <v>1725</v>
      </c>
      <c r="C1818" s="1" t="s">
        <v>1959</v>
      </c>
      <c r="D1818" s="1" t="n">
        <v>142.2</v>
      </c>
      <c r="E1818" s="1" t="s">
        <v>2011</v>
      </c>
      <c r="F1818" s="1" t="n">
        <v>51</v>
      </c>
      <c r="G1818" s="1" t="str">
        <f aca="false">F1818&amp;"/"&amp;79</f>
        <v>51/79</v>
      </c>
      <c r="H1818" s="1" t="n">
        <v>1800</v>
      </c>
      <c r="I1818" s="1" t="n">
        <v>90</v>
      </c>
      <c r="J1818" s="1" t="n">
        <v>95</v>
      </c>
      <c r="K1818" s="1" t="s">
        <v>21</v>
      </c>
      <c r="L1818" s="1" t="s">
        <v>664</v>
      </c>
      <c r="M1818" s="1" t="n">
        <v>2012</v>
      </c>
      <c r="N1818" s="1" t="n">
        <v>55.2199245970883</v>
      </c>
      <c r="O1818" s="1" t="n">
        <v>-120.832690234368</v>
      </c>
      <c r="Q1818" s="1" t="s">
        <v>1961</v>
      </c>
      <c r="R1818" s="1" t="s">
        <v>24</v>
      </c>
    </row>
    <row r="1819" customFormat="false" ht="15" hidden="false" customHeight="false" outlineLevel="0" collapsed="false">
      <c r="A1819" s="1" t="s">
        <v>1724</v>
      </c>
      <c r="B1819" s="1" t="s">
        <v>1725</v>
      </c>
      <c r="C1819" s="1" t="s">
        <v>1959</v>
      </c>
      <c r="D1819" s="1" t="n">
        <v>142.2</v>
      </c>
      <c r="E1819" s="1" t="s">
        <v>2012</v>
      </c>
      <c r="F1819" s="1" t="n">
        <v>52</v>
      </c>
      <c r="G1819" s="1" t="str">
        <f aca="false">F1819&amp;"/"&amp;79</f>
        <v>52/79</v>
      </c>
      <c r="H1819" s="1" t="n">
        <v>1800</v>
      </c>
      <c r="I1819" s="1" t="n">
        <v>90</v>
      </c>
      <c r="J1819" s="1" t="n">
        <v>95</v>
      </c>
      <c r="K1819" s="1" t="s">
        <v>21</v>
      </c>
      <c r="L1819" s="1" t="s">
        <v>664</v>
      </c>
      <c r="M1819" s="1" t="n">
        <v>2012</v>
      </c>
      <c r="N1819" s="1" t="n">
        <v>55.2251358105021</v>
      </c>
      <c r="O1819" s="1" t="n">
        <v>-120.829599451247</v>
      </c>
      <c r="Q1819" s="1" t="s">
        <v>1961</v>
      </c>
      <c r="R1819" s="1" t="s">
        <v>24</v>
      </c>
    </row>
    <row r="1820" customFormat="false" ht="15" hidden="false" customHeight="false" outlineLevel="0" collapsed="false">
      <c r="A1820" s="1" t="s">
        <v>1724</v>
      </c>
      <c r="B1820" s="1" t="s">
        <v>1725</v>
      </c>
      <c r="C1820" s="1" t="s">
        <v>1959</v>
      </c>
      <c r="D1820" s="1" t="n">
        <v>142.2</v>
      </c>
      <c r="E1820" s="1" t="s">
        <v>2013</v>
      </c>
      <c r="F1820" s="1" t="n">
        <v>53</v>
      </c>
      <c r="G1820" s="1" t="str">
        <f aca="false">F1820&amp;"/"&amp;79</f>
        <v>53/79</v>
      </c>
      <c r="H1820" s="1" t="n">
        <v>1800</v>
      </c>
      <c r="I1820" s="1" t="n">
        <v>90</v>
      </c>
      <c r="J1820" s="1" t="n">
        <v>95</v>
      </c>
      <c r="K1820" s="1" t="s">
        <v>21</v>
      </c>
      <c r="L1820" s="1" t="s">
        <v>664</v>
      </c>
      <c r="M1820" s="1" t="n">
        <v>2012</v>
      </c>
      <c r="N1820" s="1" t="n">
        <v>55.2271197314423</v>
      </c>
      <c r="O1820" s="1" t="n">
        <v>-120.832965478011</v>
      </c>
      <c r="Q1820" s="1" t="s">
        <v>1961</v>
      </c>
      <c r="R1820" s="1" t="s">
        <v>24</v>
      </c>
    </row>
    <row r="1821" customFormat="false" ht="15" hidden="false" customHeight="false" outlineLevel="0" collapsed="false">
      <c r="A1821" s="1" t="s">
        <v>1724</v>
      </c>
      <c r="B1821" s="1" t="s">
        <v>1725</v>
      </c>
      <c r="C1821" s="1" t="s">
        <v>1959</v>
      </c>
      <c r="D1821" s="1" t="n">
        <v>142.2</v>
      </c>
      <c r="E1821" s="1" t="s">
        <v>2014</v>
      </c>
      <c r="F1821" s="1" t="n">
        <v>54</v>
      </c>
      <c r="G1821" s="1" t="str">
        <f aca="false">F1821&amp;"/"&amp;79</f>
        <v>54/79</v>
      </c>
      <c r="H1821" s="1" t="n">
        <v>1800</v>
      </c>
      <c r="I1821" s="1" t="n">
        <v>90</v>
      </c>
      <c r="J1821" s="1" t="n">
        <v>95</v>
      </c>
      <c r="K1821" s="1" t="s">
        <v>21</v>
      </c>
      <c r="L1821" s="1" t="s">
        <v>664</v>
      </c>
      <c r="M1821" s="1" t="n">
        <v>2012</v>
      </c>
      <c r="N1821" s="1" t="n">
        <v>55.2287180209589</v>
      </c>
      <c r="O1821" s="1" t="n">
        <v>-120.836099870064</v>
      </c>
      <c r="Q1821" s="1" t="s">
        <v>1961</v>
      </c>
      <c r="R1821" s="1" t="s">
        <v>24</v>
      </c>
    </row>
    <row r="1822" customFormat="false" ht="15" hidden="false" customHeight="false" outlineLevel="0" collapsed="false">
      <c r="A1822" s="1" t="s">
        <v>1724</v>
      </c>
      <c r="B1822" s="1" t="s">
        <v>1725</v>
      </c>
      <c r="C1822" s="1" t="s">
        <v>1959</v>
      </c>
      <c r="D1822" s="1" t="n">
        <v>142.2</v>
      </c>
      <c r="E1822" s="1" t="s">
        <v>2015</v>
      </c>
      <c r="F1822" s="1" t="n">
        <v>55</v>
      </c>
      <c r="G1822" s="1" t="str">
        <f aca="false">F1822&amp;"/"&amp;79</f>
        <v>55/79</v>
      </c>
      <c r="H1822" s="1" t="n">
        <v>1800</v>
      </c>
      <c r="I1822" s="1" t="n">
        <v>90</v>
      </c>
      <c r="J1822" s="1" t="n">
        <v>95</v>
      </c>
      <c r="K1822" s="1" t="s">
        <v>21</v>
      </c>
      <c r="L1822" s="1" t="s">
        <v>664</v>
      </c>
      <c r="M1822" s="1" t="n">
        <v>2012</v>
      </c>
      <c r="N1822" s="1" t="n">
        <v>55.2310942876262</v>
      </c>
      <c r="O1822" s="1" t="n">
        <v>-120.837545298204</v>
      </c>
      <c r="Q1822" s="1" t="s">
        <v>1961</v>
      </c>
      <c r="R1822" s="1" t="s">
        <v>24</v>
      </c>
    </row>
    <row r="1823" customFormat="false" ht="15" hidden="false" customHeight="false" outlineLevel="0" collapsed="false">
      <c r="A1823" s="1" t="s">
        <v>1724</v>
      </c>
      <c r="B1823" s="1" t="s">
        <v>1725</v>
      </c>
      <c r="C1823" s="1" t="s">
        <v>1959</v>
      </c>
      <c r="D1823" s="1" t="n">
        <v>142.2</v>
      </c>
      <c r="E1823" s="1" t="s">
        <v>2016</v>
      </c>
      <c r="F1823" s="1" t="n">
        <v>56</v>
      </c>
      <c r="G1823" s="1" t="str">
        <f aca="false">F1823&amp;"/"&amp;79</f>
        <v>56/79</v>
      </c>
      <c r="H1823" s="1" t="n">
        <v>1800</v>
      </c>
      <c r="I1823" s="1" t="n">
        <v>90</v>
      </c>
      <c r="J1823" s="1" t="n">
        <v>95</v>
      </c>
      <c r="K1823" s="1" t="s">
        <v>21</v>
      </c>
      <c r="L1823" s="1" t="s">
        <v>664</v>
      </c>
      <c r="M1823" s="1" t="n">
        <v>2012</v>
      </c>
      <c r="N1823" s="1" t="n">
        <v>55.2336709567815</v>
      </c>
      <c r="O1823" s="1" t="n">
        <v>-120.83909791009</v>
      </c>
      <c r="Q1823" s="1" t="s">
        <v>1961</v>
      </c>
      <c r="R1823" s="1" t="s">
        <v>24</v>
      </c>
    </row>
    <row r="1824" customFormat="false" ht="15" hidden="false" customHeight="false" outlineLevel="0" collapsed="false">
      <c r="A1824" s="1" t="s">
        <v>1724</v>
      </c>
      <c r="B1824" s="1" t="s">
        <v>1725</v>
      </c>
      <c r="C1824" s="1" t="s">
        <v>1959</v>
      </c>
      <c r="D1824" s="1" t="n">
        <v>142.2</v>
      </c>
      <c r="E1824" s="1" t="s">
        <v>2017</v>
      </c>
      <c r="F1824" s="1" t="n">
        <v>57</v>
      </c>
      <c r="G1824" s="1" t="str">
        <f aca="false">F1824&amp;"/"&amp;79</f>
        <v>57/79</v>
      </c>
      <c r="H1824" s="1" t="n">
        <v>1800</v>
      </c>
      <c r="I1824" s="1" t="n">
        <v>90</v>
      </c>
      <c r="J1824" s="1" t="n">
        <v>95</v>
      </c>
      <c r="K1824" s="1" t="s">
        <v>21</v>
      </c>
      <c r="L1824" s="1" t="s">
        <v>664</v>
      </c>
      <c r="M1824" s="1" t="n">
        <v>2012</v>
      </c>
      <c r="N1824" s="1" t="n">
        <v>55.2355732529645</v>
      </c>
      <c r="O1824" s="1" t="n">
        <v>-120.842296064458</v>
      </c>
      <c r="Q1824" s="1" t="s">
        <v>1961</v>
      </c>
      <c r="R1824" s="1" t="s">
        <v>24</v>
      </c>
    </row>
    <row r="1825" customFormat="false" ht="15" hidden="false" customHeight="false" outlineLevel="0" collapsed="false">
      <c r="A1825" s="1" t="s">
        <v>1724</v>
      </c>
      <c r="B1825" s="1" t="s">
        <v>1725</v>
      </c>
      <c r="C1825" s="1" t="s">
        <v>1959</v>
      </c>
      <c r="D1825" s="1" t="n">
        <v>142.2</v>
      </c>
      <c r="E1825" s="1" t="s">
        <v>2018</v>
      </c>
      <c r="F1825" s="1" t="n">
        <v>58</v>
      </c>
      <c r="G1825" s="1" t="str">
        <f aca="false">F1825&amp;"/"&amp;79</f>
        <v>58/79</v>
      </c>
      <c r="H1825" s="1" t="n">
        <v>1800</v>
      </c>
      <c r="I1825" s="1" t="n">
        <v>90</v>
      </c>
      <c r="J1825" s="1" t="n">
        <v>95</v>
      </c>
      <c r="K1825" s="1" t="s">
        <v>21</v>
      </c>
      <c r="L1825" s="1" t="s">
        <v>664</v>
      </c>
      <c r="M1825" s="1" t="n">
        <v>2012</v>
      </c>
      <c r="N1825" s="1" t="n">
        <v>55.2363336144658</v>
      </c>
      <c r="O1825" s="1" t="n">
        <v>-120.849315418144</v>
      </c>
      <c r="Q1825" s="1" t="s">
        <v>1961</v>
      </c>
      <c r="R1825" s="1" t="s">
        <v>24</v>
      </c>
    </row>
    <row r="1826" customFormat="false" ht="15" hidden="false" customHeight="false" outlineLevel="0" collapsed="false">
      <c r="A1826" s="1" t="s">
        <v>1724</v>
      </c>
      <c r="B1826" s="1" t="s">
        <v>1725</v>
      </c>
      <c r="C1826" s="1" t="s">
        <v>1959</v>
      </c>
      <c r="D1826" s="1" t="n">
        <v>142.2</v>
      </c>
      <c r="E1826" s="1" t="s">
        <v>2019</v>
      </c>
      <c r="F1826" s="1" t="n">
        <v>59</v>
      </c>
      <c r="G1826" s="1" t="str">
        <f aca="false">F1826&amp;"/"&amp;79</f>
        <v>59/79</v>
      </c>
      <c r="H1826" s="1" t="n">
        <v>1800</v>
      </c>
      <c r="I1826" s="1" t="n">
        <v>90</v>
      </c>
      <c r="J1826" s="1" t="n">
        <v>95</v>
      </c>
      <c r="K1826" s="1" t="s">
        <v>21</v>
      </c>
      <c r="L1826" s="1" t="s">
        <v>664</v>
      </c>
      <c r="M1826" s="1" t="n">
        <v>2012</v>
      </c>
      <c r="N1826" s="1" t="n">
        <v>55.2387158262444</v>
      </c>
      <c r="O1826" s="1" t="n">
        <v>-120.848990733408</v>
      </c>
      <c r="Q1826" s="1" t="s">
        <v>1961</v>
      </c>
      <c r="R1826" s="1" t="s">
        <v>24</v>
      </c>
    </row>
    <row r="1827" customFormat="false" ht="15" hidden="false" customHeight="false" outlineLevel="0" collapsed="false">
      <c r="A1827" s="1" t="s">
        <v>1724</v>
      </c>
      <c r="B1827" s="1" t="s">
        <v>1725</v>
      </c>
      <c r="C1827" s="1" t="s">
        <v>1959</v>
      </c>
      <c r="D1827" s="1" t="n">
        <v>142.2</v>
      </c>
      <c r="E1827" s="1" t="s">
        <v>2020</v>
      </c>
      <c r="F1827" s="1" t="n">
        <v>60</v>
      </c>
      <c r="G1827" s="1" t="str">
        <f aca="false">F1827&amp;"/"&amp;79</f>
        <v>60/79</v>
      </c>
      <c r="H1827" s="1" t="n">
        <v>1800</v>
      </c>
      <c r="I1827" s="1" t="n">
        <v>90</v>
      </c>
      <c r="J1827" s="1" t="n">
        <v>95</v>
      </c>
      <c r="K1827" s="1" t="s">
        <v>21</v>
      </c>
      <c r="L1827" s="1" t="s">
        <v>664</v>
      </c>
      <c r="M1827" s="1" t="n">
        <v>2012</v>
      </c>
      <c r="N1827" s="1" t="n">
        <v>55.2417184633292</v>
      </c>
      <c r="O1827" s="1" t="n">
        <v>-120.847731216054</v>
      </c>
      <c r="Q1827" s="1" t="s">
        <v>1961</v>
      </c>
      <c r="R1827" s="1" t="s">
        <v>24</v>
      </c>
    </row>
    <row r="1828" customFormat="false" ht="15" hidden="false" customHeight="false" outlineLevel="0" collapsed="false">
      <c r="A1828" s="1" t="s">
        <v>1724</v>
      </c>
      <c r="B1828" s="1" t="s">
        <v>1725</v>
      </c>
      <c r="C1828" s="1" t="s">
        <v>1959</v>
      </c>
      <c r="D1828" s="1" t="n">
        <v>142.2</v>
      </c>
      <c r="E1828" s="1" t="s">
        <v>2021</v>
      </c>
      <c r="F1828" s="1" t="n">
        <v>61</v>
      </c>
      <c r="G1828" s="1" t="str">
        <f aca="false">F1828&amp;"/"&amp;79</f>
        <v>61/79</v>
      </c>
      <c r="H1828" s="1" t="n">
        <v>1800</v>
      </c>
      <c r="I1828" s="1" t="n">
        <v>90</v>
      </c>
      <c r="J1828" s="1" t="n">
        <v>95</v>
      </c>
      <c r="K1828" s="1" t="s">
        <v>21</v>
      </c>
      <c r="L1828" s="1" t="s">
        <v>664</v>
      </c>
      <c r="M1828" s="1" t="n">
        <v>2012</v>
      </c>
      <c r="N1828" s="1" t="n">
        <v>55.2471233665305</v>
      </c>
      <c r="O1828" s="1" t="n">
        <v>-120.838339751343</v>
      </c>
      <c r="Q1828" s="1" t="s">
        <v>1961</v>
      </c>
      <c r="R1828" s="1" t="s">
        <v>24</v>
      </c>
    </row>
    <row r="1829" customFormat="false" ht="15" hidden="false" customHeight="false" outlineLevel="0" collapsed="false">
      <c r="A1829" s="1" t="s">
        <v>1724</v>
      </c>
      <c r="B1829" s="1" t="s">
        <v>1725</v>
      </c>
      <c r="C1829" s="1" t="s">
        <v>1959</v>
      </c>
      <c r="D1829" s="1" t="n">
        <v>142.2</v>
      </c>
      <c r="E1829" s="1" t="s">
        <v>2022</v>
      </c>
      <c r="F1829" s="1" t="n">
        <v>62</v>
      </c>
      <c r="G1829" s="1" t="str">
        <f aca="false">F1829&amp;"/"&amp;79</f>
        <v>62/79</v>
      </c>
      <c r="H1829" s="1" t="n">
        <v>1800</v>
      </c>
      <c r="I1829" s="1" t="n">
        <v>90</v>
      </c>
      <c r="J1829" s="1" t="n">
        <v>95</v>
      </c>
      <c r="K1829" s="1" t="s">
        <v>21</v>
      </c>
      <c r="L1829" s="1" t="s">
        <v>664</v>
      </c>
      <c r="M1829" s="1" t="n">
        <v>2012</v>
      </c>
      <c r="N1829" s="1" t="n">
        <v>55.2497125706753</v>
      </c>
      <c r="O1829" s="1" t="n">
        <v>-120.837994310117</v>
      </c>
      <c r="Q1829" s="1" t="s">
        <v>1961</v>
      </c>
      <c r="R1829" s="1" t="s">
        <v>24</v>
      </c>
    </row>
    <row r="1830" customFormat="false" ht="15" hidden="false" customHeight="false" outlineLevel="0" collapsed="false">
      <c r="A1830" s="1" t="s">
        <v>1724</v>
      </c>
      <c r="B1830" s="1" t="s">
        <v>1725</v>
      </c>
      <c r="C1830" s="1" t="s">
        <v>1959</v>
      </c>
      <c r="D1830" s="1" t="n">
        <v>142.2</v>
      </c>
      <c r="E1830" s="1" t="s">
        <v>2023</v>
      </c>
      <c r="F1830" s="1" t="n">
        <v>63</v>
      </c>
      <c r="G1830" s="1" t="str">
        <f aca="false">F1830&amp;"/"&amp;79</f>
        <v>63/79</v>
      </c>
      <c r="H1830" s="1" t="n">
        <v>1800</v>
      </c>
      <c r="I1830" s="1" t="n">
        <v>90</v>
      </c>
      <c r="J1830" s="1" t="n">
        <v>95</v>
      </c>
      <c r="K1830" s="1" t="s">
        <v>21</v>
      </c>
      <c r="L1830" s="1" t="s">
        <v>664</v>
      </c>
      <c r="M1830" s="1" t="n">
        <v>2012</v>
      </c>
      <c r="N1830" s="1" t="n">
        <v>55.2526868776771</v>
      </c>
      <c r="O1830" s="1" t="n">
        <v>-120.838168980734</v>
      </c>
      <c r="Q1830" s="1" t="s">
        <v>1961</v>
      </c>
      <c r="R1830" s="1" t="s">
        <v>24</v>
      </c>
    </row>
    <row r="1831" customFormat="false" ht="15" hidden="false" customHeight="false" outlineLevel="0" collapsed="false">
      <c r="A1831" s="1" t="s">
        <v>1724</v>
      </c>
      <c r="B1831" s="1" t="s">
        <v>1725</v>
      </c>
      <c r="C1831" s="1" t="s">
        <v>1959</v>
      </c>
      <c r="D1831" s="1" t="n">
        <v>142.2</v>
      </c>
      <c r="E1831" s="1" t="s">
        <v>2024</v>
      </c>
      <c r="F1831" s="1" t="n">
        <v>64</v>
      </c>
      <c r="G1831" s="1" t="str">
        <f aca="false">F1831&amp;"/"&amp;79</f>
        <v>64/79</v>
      </c>
      <c r="H1831" s="1" t="n">
        <v>1800</v>
      </c>
      <c r="I1831" s="1" t="n">
        <v>90</v>
      </c>
      <c r="J1831" s="1" t="n">
        <v>95</v>
      </c>
      <c r="K1831" s="1" t="s">
        <v>21</v>
      </c>
      <c r="L1831" s="1" t="s">
        <v>664</v>
      </c>
      <c r="M1831" s="1" t="n">
        <v>2012</v>
      </c>
      <c r="N1831" s="1" t="n">
        <v>55.2277510211656</v>
      </c>
      <c r="O1831" s="1" t="n">
        <v>-120.863105073153</v>
      </c>
      <c r="Q1831" s="1" t="s">
        <v>1961</v>
      </c>
      <c r="R1831" s="1" t="s">
        <v>24</v>
      </c>
    </row>
    <row r="1832" customFormat="false" ht="15" hidden="false" customHeight="false" outlineLevel="0" collapsed="false">
      <c r="A1832" s="1" t="s">
        <v>1724</v>
      </c>
      <c r="B1832" s="1" t="s">
        <v>1725</v>
      </c>
      <c r="C1832" s="1" t="s">
        <v>1959</v>
      </c>
      <c r="D1832" s="1" t="n">
        <v>142.2</v>
      </c>
      <c r="E1832" s="1" t="s">
        <v>2025</v>
      </c>
      <c r="F1832" s="1" t="n">
        <v>65</v>
      </c>
      <c r="G1832" s="1" t="str">
        <f aca="false">F1832&amp;"/"&amp;79</f>
        <v>65/79</v>
      </c>
      <c r="H1832" s="1" t="n">
        <v>1800</v>
      </c>
      <c r="I1832" s="1" t="n">
        <v>90</v>
      </c>
      <c r="J1832" s="1" t="n">
        <v>95</v>
      </c>
      <c r="K1832" s="1" t="s">
        <v>21</v>
      </c>
      <c r="L1832" s="1" t="s">
        <v>664</v>
      </c>
      <c r="M1832" s="1" t="n">
        <v>2012</v>
      </c>
      <c r="N1832" s="1" t="n">
        <v>55.2290723973598</v>
      </c>
      <c r="O1832" s="1" t="n">
        <v>-120.870072204072</v>
      </c>
      <c r="Q1832" s="1" t="s">
        <v>1961</v>
      </c>
      <c r="R1832" s="1" t="s">
        <v>24</v>
      </c>
    </row>
    <row r="1833" customFormat="false" ht="15" hidden="false" customHeight="false" outlineLevel="0" collapsed="false">
      <c r="A1833" s="1" t="s">
        <v>1724</v>
      </c>
      <c r="B1833" s="1" t="s">
        <v>1725</v>
      </c>
      <c r="C1833" s="1" t="s">
        <v>1959</v>
      </c>
      <c r="D1833" s="1" t="n">
        <v>142.2</v>
      </c>
      <c r="E1833" s="1" t="s">
        <v>2026</v>
      </c>
      <c r="F1833" s="1" t="n">
        <v>66</v>
      </c>
      <c r="G1833" s="1" t="str">
        <f aca="false">F1833&amp;"/"&amp;79</f>
        <v>66/79</v>
      </c>
      <c r="H1833" s="1" t="n">
        <v>1800</v>
      </c>
      <c r="I1833" s="1" t="n">
        <v>90</v>
      </c>
      <c r="J1833" s="1" t="n">
        <v>95</v>
      </c>
      <c r="K1833" s="1" t="s">
        <v>21</v>
      </c>
      <c r="L1833" s="1" t="s">
        <v>664</v>
      </c>
      <c r="M1833" s="1" t="n">
        <v>2012</v>
      </c>
      <c r="N1833" s="1" t="n">
        <v>55.2312139048649</v>
      </c>
      <c r="O1833" s="1" t="n">
        <v>-120.872851810197</v>
      </c>
      <c r="Q1833" s="1" t="s">
        <v>1961</v>
      </c>
      <c r="R1833" s="1" t="s">
        <v>24</v>
      </c>
    </row>
    <row r="1834" customFormat="false" ht="15" hidden="false" customHeight="false" outlineLevel="0" collapsed="false">
      <c r="A1834" s="1" t="s">
        <v>1724</v>
      </c>
      <c r="B1834" s="1" t="s">
        <v>1725</v>
      </c>
      <c r="C1834" s="1" t="s">
        <v>1959</v>
      </c>
      <c r="D1834" s="1" t="n">
        <v>142.2</v>
      </c>
      <c r="E1834" s="1" t="s">
        <v>2027</v>
      </c>
      <c r="F1834" s="1" t="n">
        <v>67</v>
      </c>
      <c r="G1834" s="1" t="str">
        <f aca="false">F1834&amp;"/"&amp;79</f>
        <v>67/79</v>
      </c>
      <c r="H1834" s="1" t="n">
        <v>1800</v>
      </c>
      <c r="I1834" s="1" t="n">
        <v>90</v>
      </c>
      <c r="J1834" s="1" t="n">
        <v>95</v>
      </c>
      <c r="K1834" s="1" t="s">
        <v>21</v>
      </c>
      <c r="L1834" s="1" t="s">
        <v>664</v>
      </c>
      <c r="M1834" s="1" t="n">
        <v>2012</v>
      </c>
      <c r="N1834" s="1" t="n">
        <v>55.2330129174631</v>
      </c>
      <c r="O1834" s="1" t="n">
        <v>-120.875747769172</v>
      </c>
      <c r="Q1834" s="1" t="s">
        <v>1961</v>
      </c>
      <c r="R1834" s="1" t="s">
        <v>24</v>
      </c>
    </row>
    <row r="1835" customFormat="false" ht="15" hidden="false" customHeight="false" outlineLevel="0" collapsed="false">
      <c r="A1835" s="1" t="s">
        <v>1724</v>
      </c>
      <c r="B1835" s="1" t="s">
        <v>1725</v>
      </c>
      <c r="C1835" s="1" t="s">
        <v>1959</v>
      </c>
      <c r="D1835" s="1" t="n">
        <v>142.2</v>
      </c>
      <c r="E1835" s="1" t="s">
        <v>2028</v>
      </c>
      <c r="F1835" s="1" t="n">
        <v>68</v>
      </c>
      <c r="G1835" s="1" t="str">
        <f aca="false">F1835&amp;"/"&amp;79</f>
        <v>68/79</v>
      </c>
      <c r="H1835" s="1" t="n">
        <v>1800</v>
      </c>
      <c r="I1835" s="1" t="n">
        <v>90</v>
      </c>
      <c r="J1835" s="1" t="n">
        <v>95</v>
      </c>
      <c r="K1835" s="1" t="s">
        <v>21</v>
      </c>
      <c r="L1835" s="1" t="s">
        <v>664</v>
      </c>
      <c r="M1835" s="1" t="n">
        <v>2012</v>
      </c>
      <c r="N1835" s="1" t="n">
        <v>55.2352528336662</v>
      </c>
      <c r="O1835" s="1" t="n">
        <v>-120.87688308447</v>
      </c>
      <c r="Q1835" s="1" t="s">
        <v>1961</v>
      </c>
      <c r="R1835" s="1" t="s">
        <v>24</v>
      </c>
    </row>
    <row r="1836" customFormat="false" ht="15" hidden="false" customHeight="false" outlineLevel="0" collapsed="false">
      <c r="A1836" s="1" t="s">
        <v>1724</v>
      </c>
      <c r="B1836" s="1" t="s">
        <v>1725</v>
      </c>
      <c r="C1836" s="1" t="s">
        <v>1959</v>
      </c>
      <c r="D1836" s="1" t="n">
        <v>142.2</v>
      </c>
      <c r="E1836" s="1" t="s">
        <v>2029</v>
      </c>
      <c r="F1836" s="1" t="n">
        <v>69</v>
      </c>
      <c r="G1836" s="1" t="str">
        <f aca="false">F1836&amp;"/"&amp;79</f>
        <v>69/79</v>
      </c>
      <c r="H1836" s="1" t="n">
        <v>1800</v>
      </c>
      <c r="I1836" s="1" t="n">
        <v>90</v>
      </c>
      <c r="J1836" s="1" t="n">
        <v>95</v>
      </c>
      <c r="K1836" s="1" t="s">
        <v>21</v>
      </c>
      <c r="L1836" s="1" t="s">
        <v>664</v>
      </c>
      <c r="M1836" s="1" t="n">
        <v>2012</v>
      </c>
      <c r="N1836" s="1" t="n">
        <v>55.2375912104982</v>
      </c>
      <c r="O1836" s="1" t="n">
        <v>-120.878807666347</v>
      </c>
      <c r="Q1836" s="1" t="s">
        <v>1961</v>
      </c>
      <c r="R1836" s="1" t="s">
        <v>24</v>
      </c>
    </row>
    <row r="1837" customFormat="false" ht="15" hidden="false" customHeight="false" outlineLevel="0" collapsed="false">
      <c r="A1837" s="1" t="s">
        <v>1724</v>
      </c>
      <c r="B1837" s="1" t="s">
        <v>1725</v>
      </c>
      <c r="C1837" s="1" t="s">
        <v>1959</v>
      </c>
      <c r="D1837" s="1" t="n">
        <v>142.2</v>
      </c>
      <c r="E1837" s="1" t="s">
        <v>2030</v>
      </c>
      <c r="F1837" s="1" t="n">
        <v>70</v>
      </c>
      <c r="G1837" s="1" t="str">
        <f aca="false">F1837&amp;"/"&amp;79</f>
        <v>70/79</v>
      </c>
      <c r="H1837" s="1" t="n">
        <v>1800</v>
      </c>
      <c r="I1837" s="1" t="n">
        <v>90</v>
      </c>
      <c r="J1837" s="1" t="n">
        <v>95</v>
      </c>
      <c r="K1837" s="1" t="s">
        <v>21</v>
      </c>
      <c r="L1837" s="1" t="s">
        <v>664</v>
      </c>
      <c r="M1837" s="1" t="n">
        <v>2012</v>
      </c>
      <c r="N1837" s="1" t="n">
        <v>55.220003</v>
      </c>
      <c r="O1837" s="1" t="n">
        <v>-120.9057</v>
      </c>
      <c r="Q1837" s="1" t="s">
        <v>1961</v>
      </c>
      <c r="R1837" s="1" t="s">
        <v>24</v>
      </c>
    </row>
    <row r="1838" customFormat="false" ht="15" hidden="false" customHeight="false" outlineLevel="0" collapsed="false">
      <c r="A1838" s="1" t="s">
        <v>1724</v>
      </c>
      <c r="B1838" s="1" t="s">
        <v>1725</v>
      </c>
      <c r="C1838" s="1" t="s">
        <v>1959</v>
      </c>
      <c r="D1838" s="1" t="n">
        <v>142.2</v>
      </c>
      <c r="E1838" s="1" t="s">
        <v>2031</v>
      </c>
      <c r="F1838" s="1" t="n">
        <v>71</v>
      </c>
      <c r="G1838" s="1" t="str">
        <f aca="false">F1838&amp;"/"&amp;79</f>
        <v>71/79</v>
      </c>
      <c r="H1838" s="1" t="n">
        <v>1800</v>
      </c>
      <c r="I1838" s="1" t="n">
        <v>90</v>
      </c>
      <c r="J1838" s="1" t="n">
        <v>95</v>
      </c>
      <c r="K1838" s="1" t="s">
        <v>21</v>
      </c>
      <c r="L1838" s="1" t="s">
        <v>664</v>
      </c>
      <c r="M1838" s="1" t="n">
        <v>2012</v>
      </c>
      <c r="N1838" s="1" t="n">
        <v>55.221986</v>
      </c>
      <c r="O1838" s="1" t="n">
        <v>-120.908189</v>
      </c>
      <c r="Q1838" s="1" t="s">
        <v>1961</v>
      </c>
      <c r="R1838" s="1" t="s">
        <v>24</v>
      </c>
    </row>
    <row r="1839" customFormat="false" ht="15" hidden="false" customHeight="false" outlineLevel="0" collapsed="false">
      <c r="A1839" s="1" t="s">
        <v>1724</v>
      </c>
      <c r="B1839" s="1" t="s">
        <v>1725</v>
      </c>
      <c r="C1839" s="1" t="s">
        <v>1959</v>
      </c>
      <c r="D1839" s="1" t="n">
        <v>142.2</v>
      </c>
      <c r="E1839" s="1" t="s">
        <v>2032</v>
      </c>
      <c r="F1839" s="1" t="n">
        <v>72</v>
      </c>
      <c r="G1839" s="1" t="str">
        <f aca="false">F1839&amp;"/"&amp;79</f>
        <v>72/79</v>
      </c>
      <c r="H1839" s="1" t="n">
        <v>1800</v>
      </c>
      <c r="I1839" s="1" t="n">
        <v>90</v>
      </c>
      <c r="J1839" s="1" t="n">
        <v>95</v>
      </c>
      <c r="K1839" s="1" t="s">
        <v>21</v>
      </c>
      <c r="L1839" s="1" t="s">
        <v>664</v>
      </c>
      <c r="M1839" s="1" t="n">
        <v>2012</v>
      </c>
      <c r="N1839" s="1" t="n">
        <v>55.2247519999999</v>
      </c>
      <c r="O1839" s="1" t="n">
        <v>-120.908489</v>
      </c>
      <c r="Q1839" s="1" t="s">
        <v>1961</v>
      </c>
      <c r="R1839" s="1" t="s">
        <v>24</v>
      </c>
    </row>
    <row r="1840" customFormat="false" ht="15" hidden="false" customHeight="false" outlineLevel="0" collapsed="false">
      <c r="A1840" s="1" t="s">
        <v>1724</v>
      </c>
      <c r="B1840" s="1" t="s">
        <v>1725</v>
      </c>
      <c r="C1840" s="1" t="s">
        <v>1959</v>
      </c>
      <c r="D1840" s="1" t="n">
        <v>142.2</v>
      </c>
      <c r="E1840" s="1" t="s">
        <v>2033</v>
      </c>
      <c r="F1840" s="1" t="n">
        <v>73</v>
      </c>
      <c r="G1840" s="1" t="str">
        <f aca="false">F1840&amp;"/"&amp;79</f>
        <v>73/79</v>
      </c>
      <c r="H1840" s="1" t="n">
        <v>1800</v>
      </c>
      <c r="I1840" s="1" t="n">
        <v>90</v>
      </c>
      <c r="J1840" s="1" t="n">
        <v>95</v>
      </c>
      <c r="K1840" s="1" t="s">
        <v>21</v>
      </c>
      <c r="L1840" s="1" t="s">
        <v>664</v>
      </c>
      <c r="M1840" s="1" t="n">
        <v>2012</v>
      </c>
      <c r="N1840" s="1" t="n">
        <v>55.227395</v>
      </c>
      <c r="O1840" s="1" t="n">
        <v>-120.908618</v>
      </c>
      <c r="Q1840" s="1" t="s">
        <v>1961</v>
      </c>
      <c r="R1840" s="1" t="s">
        <v>24</v>
      </c>
    </row>
    <row r="1841" customFormat="false" ht="15" hidden="false" customHeight="false" outlineLevel="0" collapsed="false">
      <c r="A1841" s="1" t="s">
        <v>1724</v>
      </c>
      <c r="B1841" s="1" t="s">
        <v>1725</v>
      </c>
      <c r="C1841" s="1" t="s">
        <v>1959</v>
      </c>
      <c r="D1841" s="1" t="n">
        <v>142.2</v>
      </c>
      <c r="E1841" s="1" t="s">
        <v>2034</v>
      </c>
      <c r="F1841" s="1" t="n">
        <v>74</v>
      </c>
      <c r="G1841" s="1" t="str">
        <f aca="false">F1841&amp;"/"&amp;79</f>
        <v>74/79</v>
      </c>
      <c r="H1841" s="1" t="n">
        <v>1800</v>
      </c>
      <c r="I1841" s="1" t="n">
        <v>90</v>
      </c>
      <c r="J1841" s="1" t="n">
        <v>95</v>
      </c>
      <c r="K1841" s="1" t="s">
        <v>21</v>
      </c>
      <c r="L1841" s="1" t="s">
        <v>664</v>
      </c>
      <c r="M1841" s="1" t="n">
        <v>2012</v>
      </c>
      <c r="N1841" s="1" t="n">
        <v>55.230039</v>
      </c>
      <c r="O1841" s="1" t="n">
        <v>-120.907717</v>
      </c>
      <c r="Q1841" s="1" t="s">
        <v>1961</v>
      </c>
      <c r="R1841" s="1" t="s">
        <v>24</v>
      </c>
    </row>
    <row r="1842" customFormat="false" ht="15" hidden="false" customHeight="false" outlineLevel="0" collapsed="false">
      <c r="A1842" s="1" t="s">
        <v>1724</v>
      </c>
      <c r="B1842" s="1" t="s">
        <v>1725</v>
      </c>
      <c r="C1842" s="1" t="s">
        <v>1959</v>
      </c>
      <c r="D1842" s="1" t="n">
        <v>142.2</v>
      </c>
      <c r="E1842" s="1" t="s">
        <v>2035</v>
      </c>
      <c r="F1842" s="1" t="n">
        <v>75</v>
      </c>
      <c r="G1842" s="1" t="str">
        <f aca="false">F1842&amp;"/"&amp;79</f>
        <v>75/79</v>
      </c>
      <c r="H1842" s="1" t="n">
        <v>1800</v>
      </c>
      <c r="I1842" s="1" t="n">
        <v>90</v>
      </c>
      <c r="J1842" s="1" t="n">
        <v>95</v>
      </c>
      <c r="K1842" s="1" t="s">
        <v>21</v>
      </c>
      <c r="L1842" s="1" t="s">
        <v>664</v>
      </c>
      <c r="M1842" s="1" t="n">
        <v>2012</v>
      </c>
      <c r="N1842" s="1" t="n">
        <v>55.2757603762734</v>
      </c>
      <c r="O1842" s="1" t="n">
        <v>-120.858486799546</v>
      </c>
      <c r="Q1842" s="1" t="s">
        <v>1961</v>
      </c>
      <c r="R1842" s="1" t="s">
        <v>24</v>
      </c>
    </row>
    <row r="1843" customFormat="false" ht="15" hidden="false" customHeight="false" outlineLevel="0" collapsed="false">
      <c r="A1843" s="1" t="s">
        <v>1724</v>
      </c>
      <c r="B1843" s="1" t="s">
        <v>1725</v>
      </c>
      <c r="C1843" s="1" t="s">
        <v>1959</v>
      </c>
      <c r="D1843" s="1" t="n">
        <v>142.2</v>
      </c>
      <c r="E1843" s="1" t="s">
        <v>2036</v>
      </c>
      <c r="F1843" s="1" t="n">
        <v>76</v>
      </c>
      <c r="G1843" s="1" t="str">
        <f aca="false">F1843&amp;"/"&amp;79</f>
        <v>76/79</v>
      </c>
      <c r="H1843" s="1" t="n">
        <v>1800</v>
      </c>
      <c r="I1843" s="1" t="n">
        <v>90</v>
      </c>
      <c r="J1843" s="1" t="n">
        <v>95</v>
      </c>
      <c r="K1843" s="1" t="s">
        <v>21</v>
      </c>
      <c r="L1843" s="1" t="s">
        <v>664</v>
      </c>
      <c r="M1843" s="1" t="n">
        <v>2012</v>
      </c>
      <c r="N1843" s="1" t="n">
        <v>55.2769795625353</v>
      </c>
      <c r="O1843" s="1" t="n">
        <v>-120.862789601985</v>
      </c>
      <c r="Q1843" s="1" t="s">
        <v>1961</v>
      </c>
      <c r="R1843" s="1" t="s">
        <v>24</v>
      </c>
    </row>
    <row r="1844" customFormat="false" ht="15" hidden="false" customHeight="false" outlineLevel="0" collapsed="false">
      <c r="A1844" s="1" t="s">
        <v>1724</v>
      </c>
      <c r="B1844" s="1" t="s">
        <v>1725</v>
      </c>
      <c r="C1844" s="1" t="s">
        <v>1959</v>
      </c>
      <c r="D1844" s="1" t="n">
        <v>142.2</v>
      </c>
      <c r="E1844" s="1" t="s">
        <v>2037</v>
      </c>
      <c r="F1844" s="1" t="n">
        <v>77</v>
      </c>
      <c r="G1844" s="1" t="str">
        <f aca="false">F1844&amp;"/"&amp;79</f>
        <v>77/79</v>
      </c>
      <c r="H1844" s="1" t="n">
        <v>1800</v>
      </c>
      <c r="I1844" s="1" t="n">
        <v>90</v>
      </c>
      <c r="J1844" s="1" t="n">
        <v>95</v>
      </c>
      <c r="K1844" s="1" t="s">
        <v>21</v>
      </c>
      <c r="L1844" s="1" t="s">
        <v>664</v>
      </c>
      <c r="M1844" s="1" t="n">
        <v>2012</v>
      </c>
      <c r="N1844" s="1" t="n">
        <v>55.2787243732417</v>
      </c>
      <c r="O1844" s="1" t="n">
        <v>-120.867290578761</v>
      </c>
      <c r="Q1844" s="1" t="s">
        <v>1961</v>
      </c>
      <c r="R1844" s="1" t="s">
        <v>24</v>
      </c>
    </row>
    <row r="1845" customFormat="false" ht="15" hidden="false" customHeight="false" outlineLevel="0" collapsed="false">
      <c r="A1845" s="1" t="s">
        <v>1724</v>
      </c>
      <c r="B1845" s="1" t="s">
        <v>1725</v>
      </c>
      <c r="C1845" s="1" t="s">
        <v>1959</v>
      </c>
      <c r="D1845" s="1" t="n">
        <v>142.2</v>
      </c>
      <c r="E1845" s="1" t="s">
        <v>2038</v>
      </c>
      <c r="F1845" s="1" t="n">
        <v>78</v>
      </c>
      <c r="G1845" s="1" t="str">
        <f aca="false">F1845&amp;"/"&amp;79</f>
        <v>78/79</v>
      </c>
      <c r="H1845" s="1" t="n">
        <v>1800</v>
      </c>
      <c r="I1845" s="1" t="n">
        <v>90</v>
      </c>
      <c r="J1845" s="1" t="n">
        <v>95</v>
      </c>
      <c r="K1845" s="1" t="s">
        <v>21</v>
      </c>
      <c r="L1845" s="1" t="s">
        <v>664</v>
      </c>
      <c r="M1845" s="1" t="n">
        <v>2012</v>
      </c>
      <c r="N1845" s="1" t="n">
        <v>55.2788558147629</v>
      </c>
      <c r="O1845" s="1" t="n">
        <v>-120.87262708908</v>
      </c>
      <c r="Q1845" s="1" t="s">
        <v>1961</v>
      </c>
      <c r="R1845" s="1" t="s">
        <v>24</v>
      </c>
    </row>
    <row r="1846" customFormat="false" ht="15" hidden="false" customHeight="false" outlineLevel="0" collapsed="false">
      <c r="A1846" s="1" t="s">
        <v>1724</v>
      </c>
      <c r="B1846" s="1" t="s">
        <v>1725</v>
      </c>
      <c r="C1846" s="1" t="s">
        <v>1959</v>
      </c>
      <c r="D1846" s="1" t="n">
        <v>142.2</v>
      </c>
      <c r="E1846" s="1" t="s">
        <v>2039</v>
      </c>
      <c r="F1846" s="1" t="n">
        <v>79</v>
      </c>
      <c r="G1846" s="1" t="str">
        <f aca="false">F1846&amp;"/"&amp;79</f>
        <v>79/79</v>
      </c>
      <c r="H1846" s="1" t="n">
        <v>1800</v>
      </c>
      <c r="I1846" s="1" t="n">
        <v>90</v>
      </c>
      <c r="J1846" s="1" t="n">
        <v>95</v>
      </c>
      <c r="K1846" s="1" t="s">
        <v>21</v>
      </c>
      <c r="L1846" s="1" t="s">
        <v>664</v>
      </c>
      <c r="M1846" s="1" t="n">
        <v>2012</v>
      </c>
      <c r="N1846" s="1" t="n">
        <v>55.2816418104617</v>
      </c>
      <c r="O1846" s="1" t="n">
        <v>-120.877873346986</v>
      </c>
      <c r="Q1846" s="1" t="s">
        <v>1961</v>
      </c>
      <c r="R1846" s="1" t="s">
        <v>24</v>
      </c>
    </row>
    <row r="1847" customFormat="false" ht="15" hidden="false" customHeight="false" outlineLevel="0" collapsed="false">
      <c r="A1847" s="1" t="s">
        <v>1724</v>
      </c>
      <c r="B1847" s="1" t="s">
        <v>1725</v>
      </c>
      <c r="C1847" s="1" t="s">
        <v>2040</v>
      </c>
      <c r="D1847" s="1" t="n">
        <v>15</v>
      </c>
      <c r="E1847" s="1" t="s">
        <v>2041</v>
      </c>
      <c r="F1847" s="1" t="n">
        <v>1</v>
      </c>
      <c r="G1847" s="1" t="str">
        <f aca="false">F1847&amp;"/"&amp;5</f>
        <v>1/5</v>
      </c>
      <c r="H1847" s="1" t="n">
        <v>3000</v>
      </c>
      <c r="I1847" s="1" t="n">
        <v>114</v>
      </c>
      <c r="J1847" s="1" t="n">
        <v>100</v>
      </c>
      <c r="K1847" s="1" t="s">
        <v>1951</v>
      </c>
      <c r="L1847" s="1" t="s">
        <v>1952</v>
      </c>
      <c r="M1847" s="1" t="n">
        <v>2017</v>
      </c>
      <c r="N1847" s="1" t="n">
        <v>49.6605089999999</v>
      </c>
      <c r="O1847" s="1" t="n">
        <v>-120.121359</v>
      </c>
      <c r="Q1847" s="1" t="s">
        <v>2042</v>
      </c>
      <c r="R1847" s="1" t="s">
        <v>24</v>
      </c>
    </row>
    <row r="1848" customFormat="false" ht="15" hidden="false" customHeight="false" outlineLevel="0" collapsed="false">
      <c r="A1848" s="1" t="s">
        <v>1724</v>
      </c>
      <c r="B1848" s="1" t="s">
        <v>1725</v>
      </c>
      <c r="C1848" s="1" t="s">
        <v>2040</v>
      </c>
      <c r="D1848" s="1" t="n">
        <v>15</v>
      </c>
      <c r="E1848" s="1" t="s">
        <v>2043</v>
      </c>
      <c r="F1848" s="1" t="n">
        <v>2</v>
      </c>
      <c r="G1848" s="1" t="str">
        <f aca="false">F1848&amp;"/"&amp;5</f>
        <v>2/5</v>
      </c>
      <c r="H1848" s="1" t="n">
        <v>3000</v>
      </c>
      <c r="I1848" s="1" t="n">
        <v>114</v>
      </c>
      <c r="J1848" s="1" t="n">
        <v>100</v>
      </c>
      <c r="K1848" s="1" t="s">
        <v>1951</v>
      </c>
      <c r="L1848" s="1" t="s">
        <v>1952</v>
      </c>
      <c r="M1848" s="1" t="n">
        <v>2017</v>
      </c>
      <c r="N1848" s="1" t="n">
        <v>49.658824</v>
      </c>
      <c r="O1848" s="1" t="n">
        <v>-120.115201</v>
      </c>
      <c r="Q1848" s="1" t="s">
        <v>2042</v>
      </c>
      <c r="R1848" s="1" t="s">
        <v>24</v>
      </c>
    </row>
    <row r="1849" customFormat="false" ht="15" hidden="false" customHeight="false" outlineLevel="0" collapsed="false">
      <c r="A1849" s="1" t="s">
        <v>1724</v>
      </c>
      <c r="B1849" s="1" t="s">
        <v>1725</v>
      </c>
      <c r="C1849" s="1" t="s">
        <v>2040</v>
      </c>
      <c r="D1849" s="1" t="n">
        <v>15</v>
      </c>
      <c r="E1849" s="1" t="s">
        <v>2044</v>
      </c>
      <c r="F1849" s="1" t="n">
        <v>3</v>
      </c>
      <c r="G1849" s="1" t="str">
        <f aca="false">F1849&amp;"/"&amp;5</f>
        <v>3/5</v>
      </c>
      <c r="H1849" s="1" t="n">
        <v>3000</v>
      </c>
      <c r="I1849" s="1" t="n">
        <v>114</v>
      </c>
      <c r="J1849" s="1" t="n">
        <v>100</v>
      </c>
      <c r="K1849" s="1" t="s">
        <v>1951</v>
      </c>
      <c r="L1849" s="1" t="s">
        <v>1952</v>
      </c>
      <c r="M1849" s="1" t="n">
        <v>2017</v>
      </c>
      <c r="N1849" s="1" t="n">
        <v>49.64998</v>
      </c>
      <c r="O1849" s="1" t="n">
        <v>-120.087858</v>
      </c>
      <c r="Q1849" s="1" t="s">
        <v>2042</v>
      </c>
      <c r="R1849" s="1" t="s">
        <v>24</v>
      </c>
    </row>
    <row r="1850" customFormat="false" ht="15" hidden="false" customHeight="false" outlineLevel="0" collapsed="false">
      <c r="A1850" s="1" t="s">
        <v>1724</v>
      </c>
      <c r="B1850" s="1" t="s">
        <v>1725</v>
      </c>
      <c r="C1850" s="1" t="s">
        <v>2040</v>
      </c>
      <c r="D1850" s="1" t="n">
        <v>15</v>
      </c>
      <c r="E1850" s="1" t="s">
        <v>2045</v>
      </c>
      <c r="F1850" s="1" t="n">
        <v>4</v>
      </c>
      <c r="G1850" s="1" t="str">
        <f aca="false">F1850&amp;"/"&amp;5</f>
        <v>4/5</v>
      </c>
      <c r="H1850" s="1" t="n">
        <v>3000</v>
      </c>
      <c r="I1850" s="1" t="n">
        <v>114</v>
      </c>
      <c r="J1850" s="1" t="n">
        <v>100</v>
      </c>
      <c r="K1850" s="1" t="s">
        <v>1951</v>
      </c>
      <c r="L1850" s="1" t="s">
        <v>1952</v>
      </c>
      <c r="M1850" s="1" t="n">
        <v>2017</v>
      </c>
      <c r="N1850" s="1" t="n">
        <v>49.6459949999999</v>
      </c>
      <c r="O1850" s="1" t="n">
        <v>-120.093674</v>
      </c>
      <c r="Q1850" s="1" t="s">
        <v>2042</v>
      </c>
      <c r="R1850" s="1" t="s">
        <v>24</v>
      </c>
    </row>
    <row r="1851" customFormat="false" ht="15" hidden="false" customHeight="false" outlineLevel="0" collapsed="false">
      <c r="A1851" s="1" t="s">
        <v>1724</v>
      </c>
      <c r="B1851" s="1" t="s">
        <v>1725</v>
      </c>
      <c r="C1851" s="1" t="s">
        <v>2040</v>
      </c>
      <c r="D1851" s="1" t="n">
        <v>15</v>
      </c>
      <c r="E1851" s="1" t="s">
        <v>2046</v>
      </c>
      <c r="F1851" s="1" t="n">
        <v>5</v>
      </c>
      <c r="G1851" s="1" t="str">
        <f aca="false">F1851&amp;"/"&amp;5</f>
        <v>5/5</v>
      </c>
      <c r="H1851" s="1" t="n">
        <v>3000</v>
      </c>
      <c r="I1851" s="1" t="n">
        <v>114</v>
      </c>
      <c r="J1851" s="1" t="n">
        <v>100</v>
      </c>
      <c r="K1851" s="1" t="s">
        <v>1951</v>
      </c>
      <c r="L1851" s="1" t="s">
        <v>1952</v>
      </c>
      <c r="M1851" s="1" t="n">
        <v>2017</v>
      </c>
      <c r="N1851" s="1" t="n">
        <v>49.644184</v>
      </c>
      <c r="O1851" s="1" t="n">
        <v>-120.088395</v>
      </c>
      <c r="Q1851" s="1" t="s">
        <v>2042</v>
      </c>
      <c r="R1851" s="1" t="s">
        <v>24</v>
      </c>
    </row>
    <row r="1852" customFormat="false" ht="15" hidden="false" customHeight="false" outlineLevel="0" collapsed="false">
      <c r="A1852" s="1" t="s">
        <v>1724</v>
      </c>
      <c r="B1852" s="1" t="s">
        <v>1725</v>
      </c>
      <c r="C1852" s="1" t="s">
        <v>2047</v>
      </c>
      <c r="D1852" s="1" t="n">
        <v>15</v>
      </c>
      <c r="E1852" s="1" t="s">
        <v>2048</v>
      </c>
      <c r="F1852" s="1" t="n">
        <v>1</v>
      </c>
      <c r="G1852" s="1" t="str">
        <f aca="false">F1852&amp;"/"&amp;4</f>
        <v>1/4</v>
      </c>
      <c r="H1852" s="1" t="n">
        <v>3750</v>
      </c>
      <c r="I1852" s="1" t="n">
        <v>127</v>
      </c>
      <c r="J1852" s="1" t="n">
        <v>135</v>
      </c>
      <c r="K1852" s="1" t="s">
        <v>357</v>
      </c>
      <c r="L1852" s="1" t="s">
        <v>1943</v>
      </c>
      <c r="M1852" s="1" t="n">
        <v>2021</v>
      </c>
      <c r="N1852" s="1" t="n">
        <v>55.5440851</v>
      </c>
      <c r="O1852" s="1" t="n">
        <v>-121.5278479</v>
      </c>
      <c r="P1852" s="1" t="s">
        <v>1944</v>
      </c>
      <c r="Q1852" s="1" t="s">
        <v>2049</v>
      </c>
      <c r="R1852" s="1" t="s">
        <v>24</v>
      </c>
    </row>
    <row r="1853" customFormat="false" ht="15" hidden="false" customHeight="false" outlineLevel="0" collapsed="false">
      <c r="A1853" s="1" t="s">
        <v>1724</v>
      </c>
      <c r="B1853" s="1" t="s">
        <v>1725</v>
      </c>
      <c r="C1853" s="1" t="s">
        <v>2047</v>
      </c>
      <c r="D1853" s="1" t="n">
        <v>15</v>
      </c>
      <c r="E1853" s="1" t="s">
        <v>2050</v>
      </c>
      <c r="F1853" s="1" t="n">
        <v>2</v>
      </c>
      <c r="G1853" s="1" t="str">
        <f aca="false">F1853&amp;"/"&amp;4</f>
        <v>2/4</v>
      </c>
      <c r="H1853" s="1" t="n">
        <v>3750</v>
      </c>
      <c r="I1853" s="1" t="n">
        <v>127</v>
      </c>
      <c r="J1853" s="1" t="n">
        <v>135</v>
      </c>
      <c r="K1853" s="1" t="s">
        <v>357</v>
      </c>
      <c r="L1853" s="1" t="s">
        <v>1943</v>
      </c>
      <c r="M1853" s="1" t="n">
        <v>2021</v>
      </c>
      <c r="N1853" s="1" t="n">
        <v>55.5454984</v>
      </c>
      <c r="O1853" s="1" t="n">
        <v>-121.5678538</v>
      </c>
      <c r="P1853" s="1" t="s">
        <v>1944</v>
      </c>
      <c r="Q1853" s="1" t="s">
        <v>2049</v>
      </c>
      <c r="R1853" s="1" t="s">
        <v>24</v>
      </c>
    </row>
    <row r="1854" customFormat="false" ht="15" hidden="false" customHeight="false" outlineLevel="0" collapsed="false">
      <c r="A1854" s="1" t="s">
        <v>1724</v>
      </c>
      <c r="B1854" s="1" t="s">
        <v>1725</v>
      </c>
      <c r="C1854" s="1" t="s">
        <v>2047</v>
      </c>
      <c r="D1854" s="1" t="n">
        <v>15</v>
      </c>
      <c r="E1854" s="1" t="s">
        <v>2051</v>
      </c>
      <c r="F1854" s="1" t="n">
        <v>3</v>
      </c>
      <c r="G1854" s="1" t="str">
        <f aca="false">F1854&amp;"/"&amp;4</f>
        <v>3/4</v>
      </c>
      <c r="H1854" s="1" t="n">
        <v>3750</v>
      </c>
      <c r="I1854" s="1" t="n">
        <v>127</v>
      </c>
      <c r="J1854" s="1" t="n">
        <v>135</v>
      </c>
      <c r="K1854" s="1" t="s">
        <v>357</v>
      </c>
      <c r="L1854" s="1" t="s">
        <v>1943</v>
      </c>
      <c r="M1854" s="1" t="n">
        <v>2021</v>
      </c>
      <c r="N1854" s="1" t="n">
        <v>55.5429004</v>
      </c>
      <c r="O1854" s="1" t="n">
        <v>-121.5637769</v>
      </c>
      <c r="P1854" s="1" t="s">
        <v>1944</v>
      </c>
      <c r="Q1854" s="1" t="s">
        <v>2049</v>
      </c>
      <c r="R1854" s="1" t="s">
        <v>24</v>
      </c>
    </row>
    <row r="1855" customFormat="false" ht="15" hidden="false" customHeight="false" outlineLevel="0" collapsed="false">
      <c r="A1855" s="1" t="s">
        <v>1724</v>
      </c>
      <c r="B1855" s="1" t="s">
        <v>1725</v>
      </c>
      <c r="C1855" s="1" t="s">
        <v>2047</v>
      </c>
      <c r="D1855" s="1" t="n">
        <v>15</v>
      </c>
      <c r="E1855" s="1" t="s">
        <v>2052</v>
      </c>
      <c r="F1855" s="1" t="n">
        <v>4</v>
      </c>
      <c r="G1855" s="1" t="str">
        <f aca="false">F1855&amp;"/"&amp;4</f>
        <v>4/4</v>
      </c>
      <c r="H1855" s="1" t="n">
        <v>3750</v>
      </c>
      <c r="I1855" s="1" t="n">
        <v>127</v>
      </c>
      <c r="J1855" s="1" t="n">
        <v>135</v>
      </c>
      <c r="K1855" s="1" t="s">
        <v>357</v>
      </c>
      <c r="L1855" s="1" t="s">
        <v>1943</v>
      </c>
      <c r="M1855" s="1" t="n">
        <v>2021</v>
      </c>
      <c r="N1855" s="1" t="n">
        <v>55.541565</v>
      </c>
      <c r="O1855" s="1" t="n">
        <v>-121.5533055</v>
      </c>
      <c r="P1855" s="1" t="s">
        <v>1944</v>
      </c>
      <c r="Q1855" s="1" t="s">
        <v>2049</v>
      </c>
      <c r="R1855" s="1" t="s">
        <v>24</v>
      </c>
    </row>
    <row r="1856" customFormat="false" ht="15" hidden="false" customHeight="false" outlineLevel="0" collapsed="false">
      <c r="A1856" s="1" t="s">
        <v>1724</v>
      </c>
      <c r="B1856" s="1" t="s">
        <v>1725</v>
      </c>
      <c r="C1856" s="1" t="s">
        <v>2053</v>
      </c>
      <c r="D1856" s="1" t="n">
        <v>15</v>
      </c>
      <c r="E1856" s="1" t="s">
        <v>2054</v>
      </c>
      <c r="F1856" s="1" t="n">
        <v>1</v>
      </c>
      <c r="G1856" s="1" t="str">
        <f aca="false">F1856&amp;"/"&amp;4</f>
        <v>1/4</v>
      </c>
      <c r="H1856" s="1" t="n">
        <v>3750</v>
      </c>
      <c r="I1856" s="1" t="n">
        <v>127</v>
      </c>
      <c r="J1856" s="1" t="n">
        <v>135</v>
      </c>
      <c r="K1856" s="1" t="s">
        <v>357</v>
      </c>
      <c r="L1856" s="1" t="s">
        <v>1943</v>
      </c>
      <c r="M1856" s="1" t="n">
        <v>2021</v>
      </c>
      <c r="N1856" s="1" t="n">
        <v>55.5664902</v>
      </c>
      <c r="O1856" s="1" t="n">
        <v>-121.5675804</v>
      </c>
      <c r="P1856" s="1" t="s">
        <v>1944</v>
      </c>
      <c r="Q1856" s="1" t="s">
        <v>2055</v>
      </c>
      <c r="R1856" s="1" t="s">
        <v>24</v>
      </c>
    </row>
    <row r="1857" customFormat="false" ht="15" hidden="false" customHeight="false" outlineLevel="0" collapsed="false">
      <c r="A1857" s="1" t="s">
        <v>1724</v>
      </c>
      <c r="B1857" s="1" t="s">
        <v>1725</v>
      </c>
      <c r="C1857" s="1" t="s">
        <v>2053</v>
      </c>
      <c r="D1857" s="1" t="n">
        <v>15</v>
      </c>
      <c r="E1857" s="1" t="s">
        <v>2056</v>
      </c>
      <c r="F1857" s="1" t="n">
        <v>2</v>
      </c>
      <c r="G1857" s="1" t="str">
        <f aca="false">F1857&amp;"/"&amp;4</f>
        <v>2/4</v>
      </c>
      <c r="H1857" s="1" t="n">
        <v>3750</v>
      </c>
      <c r="I1857" s="1" t="n">
        <v>127</v>
      </c>
      <c r="J1857" s="1" t="n">
        <v>135</v>
      </c>
      <c r="K1857" s="1" t="s">
        <v>357</v>
      </c>
      <c r="L1857" s="1" t="s">
        <v>1943</v>
      </c>
      <c r="M1857" s="1" t="n">
        <v>2021</v>
      </c>
      <c r="N1857" s="1" t="n">
        <v>55.5581619</v>
      </c>
      <c r="O1857" s="1" t="n">
        <v>-121.5504517</v>
      </c>
      <c r="P1857" s="1" t="s">
        <v>1944</v>
      </c>
      <c r="Q1857" s="1" t="s">
        <v>2055</v>
      </c>
      <c r="R1857" s="1" t="s">
        <v>24</v>
      </c>
    </row>
    <row r="1858" customFormat="false" ht="15" hidden="false" customHeight="false" outlineLevel="0" collapsed="false">
      <c r="A1858" s="1" t="s">
        <v>1724</v>
      </c>
      <c r="B1858" s="1" t="s">
        <v>1725</v>
      </c>
      <c r="C1858" s="1" t="s">
        <v>2053</v>
      </c>
      <c r="D1858" s="1" t="n">
        <v>15</v>
      </c>
      <c r="E1858" s="1" t="s">
        <v>2057</v>
      </c>
      <c r="F1858" s="1" t="n">
        <v>3</v>
      </c>
      <c r="G1858" s="1" t="str">
        <f aca="false">F1858&amp;"/"&amp;4</f>
        <v>3/4</v>
      </c>
      <c r="H1858" s="1" t="n">
        <v>3750</v>
      </c>
      <c r="I1858" s="1" t="n">
        <v>127</v>
      </c>
      <c r="J1858" s="1" t="n">
        <v>135</v>
      </c>
      <c r="K1858" s="1" t="s">
        <v>357</v>
      </c>
      <c r="L1858" s="1" t="s">
        <v>1943</v>
      </c>
      <c r="M1858" s="1" t="n">
        <v>2021</v>
      </c>
      <c r="N1858" s="1" t="n">
        <v>55.5526496</v>
      </c>
      <c r="O1858" s="1" t="n">
        <v>-121.538361</v>
      </c>
      <c r="P1858" s="1" t="s">
        <v>1944</v>
      </c>
      <c r="Q1858" s="1" t="s">
        <v>2055</v>
      </c>
      <c r="R1858" s="1" t="s">
        <v>24</v>
      </c>
    </row>
    <row r="1859" customFormat="false" ht="15" hidden="false" customHeight="false" outlineLevel="0" collapsed="false">
      <c r="A1859" s="1" t="s">
        <v>1724</v>
      </c>
      <c r="B1859" s="1" t="s">
        <v>1725</v>
      </c>
      <c r="C1859" s="1" t="s">
        <v>2053</v>
      </c>
      <c r="D1859" s="1" t="n">
        <v>15</v>
      </c>
      <c r="E1859" s="1" t="s">
        <v>2058</v>
      </c>
      <c r="F1859" s="1" t="n">
        <v>4</v>
      </c>
      <c r="G1859" s="1" t="str">
        <f aca="false">F1859&amp;"/"&amp;4</f>
        <v>4/4</v>
      </c>
      <c r="H1859" s="1" t="n">
        <v>3750</v>
      </c>
      <c r="I1859" s="1" t="n">
        <v>127</v>
      </c>
      <c r="J1859" s="1" t="n">
        <v>135</v>
      </c>
      <c r="K1859" s="1" t="s">
        <v>357</v>
      </c>
      <c r="L1859" s="1" t="s">
        <v>1943</v>
      </c>
      <c r="M1859" s="1" t="n">
        <v>2021</v>
      </c>
      <c r="N1859" s="1" t="n">
        <v>55.5507617</v>
      </c>
      <c r="O1859" s="1" t="n">
        <v>-121.5316753</v>
      </c>
      <c r="P1859" s="1" t="s">
        <v>1944</v>
      </c>
      <c r="Q1859" s="1" t="s">
        <v>2055</v>
      </c>
      <c r="R1859" s="1" t="s">
        <v>24</v>
      </c>
    </row>
    <row r="1860" customFormat="false" ht="15" hidden="false" customHeight="false" outlineLevel="0" collapsed="false">
      <c r="A1860" s="1" t="s">
        <v>2059</v>
      </c>
      <c r="B1860" s="1" t="s">
        <v>2059</v>
      </c>
      <c r="C1860" s="1" t="s">
        <v>2060</v>
      </c>
      <c r="D1860" s="1" t="n">
        <v>138</v>
      </c>
      <c r="E1860" s="1" t="s">
        <v>2061</v>
      </c>
      <c r="F1860" s="1" t="n">
        <v>1</v>
      </c>
      <c r="G1860" s="1" t="str">
        <f aca="false">F1860&amp;"/"&amp;60</f>
        <v>1/60</v>
      </c>
      <c r="H1860" s="1" t="n">
        <v>2300</v>
      </c>
      <c r="I1860" s="1" t="n">
        <v>101</v>
      </c>
      <c r="J1860" s="1" t="n">
        <v>80</v>
      </c>
      <c r="K1860" s="1" t="s">
        <v>1093</v>
      </c>
      <c r="L1860" s="1" t="s">
        <v>1094</v>
      </c>
      <c r="M1860" s="1" t="n">
        <v>2011</v>
      </c>
      <c r="N1860" s="1" t="n">
        <v>49.1356187205208</v>
      </c>
      <c r="O1860" s="1" t="n">
        <v>-97.4298897758443</v>
      </c>
      <c r="Q1860" s="1" t="s">
        <v>2062</v>
      </c>
      <c r="R1860" s="1" t="s">
        <v>24</v>
      </c>
    </row>
    <row r="1861" customFormat="false" ht="15" hidden="false" customHeight="false" outlineLevel="0" collapsed="false">
      <c r="A1861" s="1" t="s">
        <v>2059</v>
      </c>
      <c r="B1861" s="1" t="s">
        <v>2059</v>
      </c>
      <c r="C1861" s="1" t="s">
        <v>2060</v>
      </c>
      <c r="D1861" s="1" t="n">
        <v>138</v>
      </c>
      <c r="E1861" s="1" t="s">
        <v>2063</v>
      </c>
      <c r="F1861" s="1" t="n">
        <v>2</v>
      </c>
      <c r="G1861" s="1" t="str">
        <f aca="false">F1861&amp;"/"&amp;60</f>
        <v>2/60</v>
      </c>
      <c r="H1861" s="1" t="n">
        <v>2300</v>
      </c>
      <c r="I1861" s="1" t="n">
        <v>101</v>
      </c>
      <c r="J1861" s="1" t="n">
        <v>80</v>
      </c>
      <c r="K1861" s="1" t="s">
        <v>1093</v>
      </c>
      <c r="L1861" s="1" t="s">
        <v>1094</v>
      </c>
      <c r="M1861" s="1" t="n">
        <v>2011</v>
      </c>
      <c r="N1861" s="1" t="n">
        <v>49.1356693237753</v>
      </c>
      <c r="O1861" s="1" t="n">
        <v>-97.42430770603</v>
      </c>
      <c r="Q1861" s="1" t="s">
        <v>2062</v>
      </c>
      <c r="R1861" s="1" t="s">
        <v>24</v>
      </c>
    </row>
    <row r="1862" customFormat="false" ht="15" hidden="false" customHeight="false" outlineLevel="0" collapsed="false">
      <c r="A1862" s="1" t="s">
        <v>2059</v>
      </c>
      <c r="B1862" s="1" t="s">
        <v>2059</v>
      </c>
      <c r="C1862" s="1" t="s">
        <v>2060</v>
      </c>
      <c r="D1862" s="1" t="n">
        <v>138</v>
      </c>
      <c r="E1862" s="1" t="s">
        <v>2064</v>
      </c>
      <c r="F1862" s="1" t="n">
        <v>3</v>
      </c>
      <c r="G1862" s="1" t="str">
        <f aca="false">F1862&amp;"/"&amp;60</f>
        <v>3/60</v>
      </c>
      <c r="H1862" s="1" t="n">
        <v>2300</v>
      </c>
      <c r="I1862" s="1" t="n">
        <v>101</v>
      </c>
      <c r="J1862" s="1" t="n">
        <v>80</v>
      </c>
      <c r="K1862" s="1" t="s">
        <v>1093</v>
      </c>
      <c r="L1862" s="1" t="s">
        <v>1094</v>
      </c>
      <c r="M1862" s="1" t="n">
        <v>2011</v>
      </c>
      <c r="N1862" s="1" t="n">
        <v>49.1356917767665</v>
      </c>
      <c r="O1862" s="1" t="n">
        <v>-97.4167707205898</v>
      </c>
      <c r="Q1862" s="1" t="s">
        <v>2062</v>
      </c>
      <c r="R1862" s="1" t="s">
        <v>24</v>
      </c>
    </row>
    <row r="1863" customFormat="false" ht="15" hidden="false" customHeight="false" outlineLevel="0" collapsed="false">
      <c r="A1863" s="1" t="s">
        <v>2059</v>
      </c>
      <c r="B1863" s="1" t="s">
        <v>2059</v>
      </c>
      <c r="C1863" s="1" t="s">
        <v>2060</v>
      </c>
      <c r="D1863" s="1" t="n">
        <v>138</v>
      </c>
      <c r="E1863" s="1" t="s">
        <v>2065</v>
      </c>
      <c r="F1863" s="1" t="n">
        <v>4</v>
      </c>
      <c r="G1863" s="1" t="str">
        <f aca="false">F1863&amp;"/"&amp;60</f>
        <v>4/60</v>
      </c>
      <c r="H1863" s="1" t="n">
        <v>2300</v>
      </c>
      <c r="I1863" s="1" t="n">
        <v>101</v>
      </c>
      <c r="J1863" s="1" t="n">
        <v>80</v>
      </c>
      <c r="K1863" s="1" t="s">
        <v>1093</v>
      </c>
      <c r="L1863" s="1" t="s">
        <v>1094</v>
      </c>
      <c r="M1863" s="1" t="n">
        <v>2011</v>
      </c>
      <c r="N1863" s="1" t="n">
        <v>49.1357185872414</v>
      </c>
      <c r="O1863" s="1" t="n">
        <v>-97.4090351581386</v>
      </c>
      <c r="Q1863" s="1" t="s">
        <v>2062</v>
      </c>
      <c r="R1863" s="1" t="s">
        <v>24</v>
      </c>
    </row>
    <row r="1864" customFormat="false" ht="15" hidden="false" customHeight="false" outlineLevel="0" collapsed="false">
      <c r="A1864" s="1" t="s">
        <v>2059</v>
      </c>
      <c r="B1864" s="1" t="s">
        <v>2059</v>
      </c>
      <c r="C1864" s="1" t="s">
        <v>2060</v>
      </c>
      <c r="D1864" s="1" t="n">
        <v>138</v>
      </c>
      <c r="E1864" s="1" t="s">
        <v>2066</v>
      </c>
      <c r="F1864" s="1" t="n">
        <v>5</v>
      </c>
      <c r="G1864" s="1" t="str">
        <f aca="false">F1864&amp;"/"&amp;60</f>
        <v>5/60</v>
      </c>
      <c r="H1864" s="1" t="n">
        <v>2300</v>
      </c>
      <c r="I1864" s="1" t="n">
        <v>101</v>
      </c>
      <c r="J1864" s="1" t="n">
        <v>80</v>
      </c>
      <c r="K1864" s="1" t="s">
        <v>1093</v>
      </c>
      <c r="L1864" s="1" t="s">
        <v>1094</v>
      </c>
      <c r="M1864" s="1" t="n">
        <v>2011</v>
      </c>
      <c r="N1864" s="1" t="n">
        <v>49.1175179985432</v>
      </c>
      <c r="O1864" s="1" t="n">
        <v>-97.4461610116608</v>
      </c>
      <c r="Q1864" s="1" t="s">
        <v>2062</v>
      </c>
      <c r="R1864" s="1" t="s">
        <v>24</v>
      </c>
    </row>
    <row r="1865" customFormat="false" ht="15" hidden="false" customHeight="false" outlineLevel="0" collapsed="false">
      <c r="A1865" s="1" t="s">
        <v>2059</v>
      </c>
      <c r="B1865" s="1" t="s">
        <v>2059</v>
      </c>
      <c r="C1865" s="1" t="s">
        <v>2060</v>
      </c>
      <c r="D1865" s="1" t="n">
        <v>138</v>
      </c>
      <c r="E1865" s="1" t="s">
        <v>2067</v>
      </c>
      <c r="F1865" s="1" t="n">
        <v>6</v>
      </c>
      <c r="G1865" s="1" t="str">
        <f aca="false">F1865&amp;"/"&amp;60</f>
        <v>6/60</v>
      </c>
      <c r="H1865" s="1" t="n">
        <v>2300</v>
      </c>
      <c r="I1865" s="1" t="n">
        <v>101</v>
      </c>
      <c r="J1865" s="1" t="n">
        <v>80</v>
      </c>
      <c r="K1865" s="1" t="s">
        <v>1093</v>
      </c>
      <c r="L1865" s="1" t="s">
        <v>1094</v>
      </c>
      <c r="M1865" s="1" t="n">
        <v>2011</v>
      </c>
      <c r="N1865" s="1" t="n">
        <v>49.1175145664426</v>
      </c>
      <c r="O1865" s="1" t="n">
        <v>-97.4403222234101</v>
      </c>
      <c r="Q1865" s="1" t="s">
        <v>2062</v>
      </c>
      <c r="R1865" s="1" t="s">
        <v>24</v>
      </c>
    </row>
    <row r="1866" customFormat="false" ht="15" hidden="false" customHeight="false" outlineLevel="0" collapsed="false">
      <c r="A1866" s="1" t="s">
        <v>2059</v>
      </c>
      <c r="B1866" s="1" t="s">
        <v>2059</v>
      </c>
      <c r="C1866" s="1" t="s">
        <v>2060</v>
      </c>
      <c r="D1866" s="1" t="n">
        <v>138</v>
      </c>
      <c r="E1866" s="1" t="s">
        <v>2068</v>
      </c>
      <c r="F1866" s="1" t="n">
        <v>7</v>
      </c>
      <c r="G1866" s="1" t="str">
        <f aca="false">F1866&amp;"/"&amp;60</f>
        <v>7/60</v>
      </c>
      <c r="H1866" s="1" t="n">
        <v>2300</v>
      </c>
      <c r="I1866" s="1" t="n">
        <v>101</v>
      </c>
      <c r="J1866" s="1" t="n">
        <v>80</v>
      </c>
      <c r="K1866" s="1" t="s">
        <v>1093</v>
      </c>
      <c r="L1866" s="1" t="s">
        <v>1094</v>
      </c>
      <c r="M1866" s="1" t="n">
        <v>2011</v>
      </c>
      <c r="N1866" s="1" t="n">
        <v>49.119042762831</v>
      </c>
      <c r="O1866" s="1" t="n">
        <v>-97.4349377163258</v>
      </c>
      <c r="Q1866" s="1" t="s">
        <v>2062</v>
      </c>
      <c r="R1866" s="1" t="s">
        <v>24</v>
      </c>
    </row>
    <row r="1867" customFormat="false" ht="15" hidden="false" customHeight="false" outlineLevel="0" collapsed="false">
      <c r="A1867" s="1" t="s">
        <v>2059</v>
      </c>
      <c r="B1867" s="1" t="s">
        <v>2059</v>
      </c>
      <c r="C1867" s="1" t="s">
        <v>2060</v>
      </c>
      <c r="D1867" s="1" t="n">
        <v>138</v>
      </c>
      <c r="E1867" s="1" t="s">
        <v>2069</v>
      </c>
      <c r="F1867" s="1" t="n">
        <v>8</v>
      </c>
      <c r="G1867" s="1" t="str">
        <f aca="false">F1867&amp;"/"&amp;60</f>
        <v>8/60</v>
      </c>
      <c r="H1867" s="1" t="n">
        <v>2300</v>
      </c>
      <c r="I1867" s="1" t="n">
        <v>101</v>
      </c>
      <c r="J1867" s="1" t="n">
        <v>80</v>
      </c>
      <c r="K1867" s="1" t="s">
        <v>1093</v>
      </c>
      <c r="L1867" s="1" t="s">
        <v>1094</v>
      </c>
      <c r="M1867" s="1" t="n">
        <v>2011</v>
      </c>
      <c r="N1867" s="1" t="n">
        <v>49.1051049377812</v>
      </c>
      <c r="O1867" s="1" t="n">
        <v>-97.4390496589312</v>
      </c>
      <c r="Q1867" s="1" t="s">
        <v>2062</v>
      </c>
      <c r="R1867" s="1" t="s">
        <v>24</v>
      </c>
    </row>
    <row r="1868" customFormat="false" ht="15" hidden="false" customHeight="false" outlineLevel="0" collapsed="false">
      <c r="A1868" s="1" t="s">
        <v>2059</v>
      </c>
      <c r="B1868" s="1" t="s">
        <v>2059</v>
      </c>
      <c r="C1868" s="1" t="s">
        <v>2060</v>
      </c>
      <c r="D1868" s="1" t="n">
        <v>138</v>
      </c>
      <c r="E1868" s="1" t="s">
        <v>2070</v>
      </c>
      <c r="F1868" s="1" t="n">
        <v>9</v>
      </c>
      <c r="G1868" s="1" t="str">
        <f aca="false">F1868&amp;"/"&amp;60</f>
        <v>9/60</v>
      </c>
      <c r="H1868" s="1" t="n">
        <v>2300</v>
      </c>
      <c r="I1868" s="1" t="n">
        <v>101</v>
      </c>
      <c r="J1868" s="1" t="n">
        <v>80</v>
      </c>
      <c r="K1868" s="1" t="s">
        <v>1093</v>
      </c>
      <c r="L1868" s="1" t="s">
        <v>1094</v>
      </c>
      <c r="M1868" s="1" t="n">
        <v>2011</v>
      </c>
      <c r="N1868" s="1" t="n">
        <v>49.105206303968</v>
      </c>
      <c r="O1868" s="1" t="n">
        <v>-97.4322704765461</v>
      </c>
      <c r="Q1868" s="1" t="s">
        <v>2062</v>
      </c>
      <c r="R1868" s="1" t="s">
        <v>24</v>
      </c>
    </row>
    <row r="1869" customFormat="false" ht="15" hidden="false" customHeight="false" outlineLevel="0" collapsed="false">
      <c r="A1869" s="1" t="s">
        <v>2059</v>
      </c>
      <c r="B1869" s="1" t="s">
        <v>2059</v>
      </c>
      <c r="C1869" s="1" t="s">
        <v>2060</v>
      </c>
      <c r="D1869" s="1" t="n">
        <v>138</v>
      </c>
      <c r="E1869" s="1" t="s">
        <v>2071</v>
      </c>
      <c r="F1869" s="1" t="n">
        <v>10</v>
      </c>
      <c r="G1869" s="1" t="str">
        <f aca="false">F1869&amp;"/"&amp;60</f>
        <v>10/60</v>
      </c>
      <c r="H1869" s="1" t="n">
        <v>2300</v>
      </c>
      <c r="I1869" s="1" t="n">
        <v>101</v>
      </c>
      <c r="J1869" s="1" t="n">
        <v>80</v>
      </c>
      <c r="K1869" s="1" t="s">
        <v>1093</v>
      </c>
      <c r="L1869" s="1" t="s">
        <v>1094</v>
      </c>
      <c r="M1869" s="1" t="n">
        <v>2011</v>
      </c>
      <c r="N1869" s="1" t="n">
        <v>49.1080363983122</v>
      </c>
      <c r="O1869" s="1" t="n">
        <v>-97.4240010958447</v>
      </c>
      <c r="Q1869" s="1" t="s">
        <v>2062</v>
      </c>
      <c r="R1869" s="1" t="s">
        <v>24</v>
      </c>
    </row>
    <row r="1870" customFormat="false" ht="15" hidden="false" customHeight="false" outlineLevel="0" collapsed="false">
      <c r="A1870" s="1" t="s">
        <v>2059</v>
      </c>
      <c r="B1870" s="1" t="s">
        <v>2059</v>
      </c>
      <c r="C1870" s="1" t="s">
        <v>2060</v>
      </c>
      <c r="D1870" s="1" t="n">
        <v>138</v>
      </c>
      <c r="E1870" s="1" t="s">
        <v>2072</v>
      </c>
      <c r="F1870" s="1" t="n">
        <v>11</v>
      </c>
      <c r="G1870" s="1" t="str">
        <f aca="false">F1870&amp;"/"&amp;60</f>
        <v>11/60</v>
      </c>
      <c r="H1870" s="1" t="n">
        <v>2300</v>
      </c>
      <c r="I1870" s="1" t="n">
        <v>101</v>
      </c>
      <c r="J1870" s="1" t="n">
        <v>80</v>
      </c>
      <c r="K1870" s="1" t="s">
        <v>1093</v>
      </c>
      <c r="L1870" s="1" t="s">
        <v>1094</v>
      </c>
      <c r="M1870" s="1" t="n">
        <v>2011</v>
      </c>
      <c r="N1870" s="1" t="n">
        <v>49.1080635481602</v>
      </c>
      <c r="O1870" s="1" t="n">
        <v>-97.418466795258</v>
      </c>
      <c r="Q1870" s="1" t="s">
        <v>2062</v>
      </c>
      <c r="R1870" s="1" t="s">
        <v>24</v>
      </c>
    </row>
    <row r="1871" customFormat="false" ht="15" hidden="false" customHeight="false" outlineLevel="0" collapsed="false">
      <c r="A1871" s="1" t="s">
        <v>2059</v>
      </c>
      <c r="B1871" s="1" t="s">
        <v>2059</v>
      </c>
      <c r="C1871" s="1" t="s">
        <v>2060</v>
      </c>
      <c r="D1871" s="1" t="n">
        <v>138</v>
      </c>
      <c r="E1871" s="1" t="s">
        <v>2073</v>
      </c>
      <c r="F1871" s="1" t="n">
        <v>12</v>
      </c>
      <c r="G1871" s="1" t="str">
        <f aca="false">F1871&amp;"/"&amp;60</f>
        <v>12/60</v>
      </c>
      <c r="H1871" s="1" t="n">
        <v>2300</v>
      </c>
      <c r="I1871" s="1" t="n">
        <v>101</v>
      </c>
      <c r="J1871" s="1" t="n">
        <v>80</v>
      </c>
      <c r="K1871" s="1" t="s">
        <v>1093</v>
      </c>
      <c r="L1871" s="1" t="s">
        <v>1094</v>
      </c>
      <c r="M1871" s="1" t="n">
        <v>2011</v>
      </c>
      <c r="N1871" s="1" t="n">
        <v>49.1043655906983</v>
      </c>
      <c r="O1871" s="1" t="n">
        <v>-97.4096595138792</v>
      </c>
      <c r="Q1871" s="1" t="s">
        <v>2062</v>
      </c>
      <c r="R1871" s="1" t="s">
        <v>24</v>
      </c>
    </row>
    <row r="1872" customFormat="false" ht="15" hidden="false" customHeight="false" outlineLevel="0" collapsed="false">
      <c r="A1872" s="1" t="s">
        <v>2059</v>
      </c>
      <c r="B1872" s="1" t="s">
        <v>2059</v>
      </c>
      <c r="C1872" s="1" t="s">
        <v>2060</v>
      </c>
      <c r="D1872" s="1" t="n">
        <v>138</v>
      </c>
      <c r="E1872" s="1" t="s">
        <v>2074</v>
      </c>
      <c r="F1872" s="1" t="n">
        <v>13</v>
      </c>
      <c r="G1872" s="1" t="str">
        <f aca="false">F1872&amp;"/"&amp;60</f>
        <v>13/60</v>
      </c>
      <c r="H1872" s="1" t="n">
        <v>2300</v>
      </c>
      <c r="I1872" s="1" t="n">
        <v>101</v>
      </c>
      <c r="J1872" s="1" t="n">
        <v>80</v>
      </c>
      <c r="K1872" s="1" t="s">
        <v>1093</v>
      </c>
      <c r="L1872" s="1" t="s">
        <v>1094</v>
      </c>
      <c r="M1872" s="1" t="n">
        <v>2011</v>
      </c>
      <c r="N1872" s="1" t="n">
        <v>49.1044306068686</v>
      </c>
      <c r="O1872" s="1" t="n">
        <v>-97.4023095792126</v>
      </c>
      <c r="Q1872" s="1" t="s">
        <v>2062</v>
      </c>
      <c r="R1872" s="1" t="s">
        <v>24</v>
      </c>
    </row>
    <row r="1873" customFormat="false" ht="15" hidden="false" customHeight="false" outlineLevel="0" collapsed="false">
      <c r="A1873" s="1" t="s">
        <v>2059</v>
      </c>
      <c r="B1873" s="1" t="s">
        <v>2059</v>
      </c>
      <c r="C1873" s="1" t="s">
        <v>2060</v>
      </c>
      <c r="D1873" s="1" t="n">
        <v>138</v>
      </c>
      <c r="E1873" s="1" t="s">
        <v>2075</v>
      </c>
      <c r="F1873" s="1" t="n">
        <v>14</v>
      </c>
      <c r="G1873" s="1" t="str">
        <f aca="false">F1873&amp;"/"&amp;60</f>
        <v>14/60</v>
      </c>
      <c r="H1873" s="1" t="n">
        <v>2300</v>
      </c>
      <c r="I1873" s="1" t="n">
        <v>101</v>
      </c>
      <c r="J1873" s="1" t="n">
        <v>80</v>
      </c>
      <c r="K1873" s="1" t="s">
        <v>1093</v>
      </c>
      <c r="L1873" s="1" t="s">
        <v>1094</v>
      </c>
      <c r="M1873" s="1" t="n">
        <v>2011</v>
      </c>
      <c r="N1873" s="1" t="n">
        <v>49.1044508164827</v>
      </c>
      <c r="O1873" s="1" t="n">
        <v>-97.3961812562674</v>
      </c>
      <c r="Q1873" s="1" t="s">
        <v>2062</v>
      </c>
      <c r="R1873" s="1" t="s">
        <v>24</v>
      </c>
    </row>
    <row r="1874" customFormat="false" ht="15" hidden="false" customHeight="false" outlineLevel="0" collapsed="false">
      <c r="A1874" s="1" t="s">
        <v>2059</v>
      </c>
      <c r="B1874" s="1" t="s">
        <v>2059</v>
      </c>
      <c r="C1874" s="1" t="s">
        <v>2060</v>
      </c>
      <c r="D1874" s="1" t="n">
        <v>138</v>
      </c>
      <c r="E1874" s="1" t="s">
        <v>2076</v>
      </c>
      <c r="F1874" s="1" t="n">
        <v>15</v>
      </c>
      <c r="G1874" s="1" t="str">
        <f aca="false">F1874&amp;"/"&amp;60</f>
        <v>15/60</v>
      </c>
      <c r="H1874" s="1" t="n">
        <v>2300</v>
      </c>
      <c r="I1874" s="1" t="n">
        <v>101</v>
      </c>
      <c r="J1874" s="1" t="n">
        <v>80</v>
      </c>
      <c r="K1874" s="1" t="s">
        <v>1093</v>
      </c>
      <c r="L1874" s="1" t="s">
        <v>1094</v>
      </c>
      <c r="M1874" s="1" t="n">
        <v>2011</v>
      </c>
      <c r="N1874" s="1" t="n">
        <v>49.1029178306206</v>
      </c>
      <c r="O1874" s="1" t="n">
        <v>-97.3896928794512</v>
      </c>
      <c r="Q1874" s="1" t="s">
        <v>2062</v>
      </c>
      <c r="R1874" s="1" t="s">
        <v>24</v>
      </c>
    </row>
    <row r="1875" customFormat="false" ht="15" hidden="false" customHeight="false" outlineLevel="0" collapsed="false">
      <c r="A1875" s="1" t="s">
        <v>2059</v>
      </c>
      <c r="B1875" s="1" t="s">
        <v>2059</v>
      </c>
      <c r="C1875" s="1" t="s">
        <v>2060</v>
      </c>
      <c r="D1875" s="1" t="n">
        <v>138</v>
      </c>
      <c r="E1875" s="1" t="s">
        <v>2077</v>
      </c>
      <c r="F1875" s="1" t="n">
        <v>16</v>
      </c>
      <c r="G1875" s="1" t="str">
        <f aca="false">F1875&amp;"/"&amp;60</f>
        <v>16/60</v>
      </c>
      <c r="H1875" s="1" t="n">
        <v>2300</v>
      </c>
      <c r="I1875" s="1" t="n">
        <v>101</v>
      </c>
      <c r="J1875" s="1" t="n">
        <v>80</v>
      </c>
      <c r="K1875" s="1" t="s">
        <v>1093</v>
      </c>
      <c r="L1875" s="1" t="s">
        <v>1094</v>
      </c>
      <c r="M1875" s="1" t="n">
        <v>2011</v>
      </c>
      <c r="N1875" s="1" t="n">
        <v>49.1028529701066</v>
      </c>
      <c r="O1875" s="1" t="n">
        <v>-97.3793893546613</v>
      </c>
      <c r="Q1875" s="1" t="s">
        <v>2062</v>
      </c>
      <c r="R1875" s="1" t="s">
        <v>24</v>
      </c>
    </row>
    <row r="1876" customFormat="false" ht="15" hidden="false" customHeight="false" outlineLevel="0" collapsed="false">
      <c r="A1876" s="1" t="s">
        <v>2059</v>
      </c>
      <c r="B1876" s="1" t="s">
        <v>2059</v>
      </c>
      <c r="C1876" s="1" t="s">
        <v>2060</v>
      </c>
      <c r="D1876" s="1" t="n">
        <v>138</v>
      </c>
      <c r="E1876" s="1" t="s">
        <v>2078</v>
      </c>
      <c r="F1876" s="1" t="n">
        <v>17</v>
      </c>
      <c r="G1876" s="1" t="str">
        <f aca="false">F1876&amp;"/"&amp;60</f>
        <v>17/60</v>
      </c>
      <c r="H1876" s="1" t="n">
        <v>2300</v>
      </c>
      <c r="I1876" s="1" t="n">
        <v>101</v>
      </c>
      <c r="J1876" s="1" t="n">
        <v>80</v>
      </c>
      <c r="K1876" s="1" t="s">
        <v>1093</v>
      </c>
      <c r="L1876" s="1" t="s">
        <v>1094</v>
      </c>
      <c r="M1876" s="1" t="n">
        <v>2011</v>
      </c>
      <c r="N1876" s="1" t="n">
        <v>49.1029085607856</v>
      </c>
      <c r="O1876" s="1" t="n">
        <v>-97.3732182236786</v>
      </c>
      <c r="Q1876" s="1" t="s">
        <v>2062</v>
      </c>
      <c r="R1876" s="1" t="s">
        <v>24</v>
      </c>
    </row>
    <row r="1877" customFormat="false" ht="15" hidden="false" customHeight="false" outlineLevel="0" collapsed="false">
      <c r="A1877" s="1" t="s">
        <v>2059</v>
      </c>
      <c r="B1877" s="1" t="s">
        <v>2059</v>
      </c>
      <c r="C1877" s="1" t="s">
        <v>2060</v>
      </c>
      <c r="D1877" s="1" t="n">
        <v>138</v>
      </c>
      <c r="E1877" s="1" t="s">
        <v>2079</v>
      </c>
      <c r="F1877" s="1" t="n">
        <v>18</v>
      </c>
      <c r="G1877" s="1" t="str">
        <f aca="false">F1877&amp;"/"&amp;60</f>
        <v>18/60</v>
      </c>
      <c r="H1877" s="1" t="n">
        <v>2300</v>
      </c>
      <c r="I1877" s="1" t="n">
        <v>101</v>
      </c>
      <c r="J1877" s="1" t="n">
        <v>80</v>
      </c>
      <c r="K1877" s="1" t="s">
        <v>1093</v>
      </c>
      <c r="L1877" s="1" t="s">
        <v>1094</v>
      </c>
      <c r="M1877" s="1" t="n">
        <v>2011</v>
      </c>
      <c r="N1877" s="1" t="n">
        <v>49.1029533920977</v>
      </c>
      <c r="O1877" s="1" t="n">
        <v>-97.3651624814791</v>
      </c>
      <c r="Q1877" s="1" t="s">
        <v>2062</v>
      </c>
      <c r="R1877" s="1" t="s">
        <v>24</v>
      </c>
    </row>
    <row r="1878" customFormat="false" ht="15" hidden="false" customHeight="false" outlineLevel="0" collapsed="false">
      <c r="A1878" s="1" t="s">
        <v>2059</v>
      </c>
      <c r="B1878" s="1" t="s">
        <v>2059</v>
      </c>
      <c r="C1878" s="1" t="s">
        <v>2060</v>
      </c>
      <c r="D1878" s="1" t="n">
        <v>138</v>
      </c>
      <c r="E1878" s="1" t="s">
        <v>2080</v>
      </c>
      <c r="F1878" s="1" t="n">
        <v>19</v>
      </c>
      <c r="G1878" s="1" t="str">
        <f aca="false">F1878&amp;"/"&amp;60</f>
        <v>19/60</v>
      </c>
      <c r="H1878" s="1" t="n">
        <v>2300</v>
      </c>
      <c r="I1878" s="1" t="n">
        <v>101</v>
      </c>
      <c r="J1878" s="1" t="n">
        <v>80</v>
      </c>
      <c r="K1878" s="1" t="s">
        <v>1093</v>
      </c>
      <c r="L1878" s="1" t="s">
        <v>1094</v>
      </c>
      <c r="M1878" s="1" t="n">
        <v>2011</v>
      </c>
      <c r="N1878" s="1" t="n">
        <v>49.1028870407528</v>
      </c>
      <c r="O1878" s="1" t="n">
        <v>-97.3572585223548</v>
      </c>
      <c r="Q1878" s="1" t="s">
        <v>2062</v>
      </c>
      <c r="R1878" s="1" t="s">
        <v>24</v>
      </c>
    </row>
    <row r="1879" customFormat="false" ht="15" hidden="false" customHeight="false" outlineLevel="0" collapsed="false">
      <c r="A1879" s="1" t="s">
        <v>2059</v>
      </c>
      <c r="B1879" s="1" t="s">
        <v>2059</v>
      </c>
      <c r="C1879" s="1" t="s">
        <v>2060</v>
      </c>
      <c r="D1879" s="1" t="n">
        <v>138</v>
      </c>
      <c r="E1879" s="1" t="s">
        <v>2081</v>
      </c>
      <c r="F1879" s="1" t="n">
        <v>20</v>
      </c>
      <c r="G1879" s="1" t="str">
        <f aca="false">F1879&amp;"/"&amp;60</f>
        <v>20/60</v>
      </c>
      <c r="H1879" s="1" t="n">
        <v>2300</v>
      </c>
      <c r="I1879" s="1" t="n">
        <v>101</v>
      </c>
      <c r="J1879" s="1" t="n">
        <v>80</v>
      </c>
      <c r="K1879" s="1" t="s">
        <v>1093</v>
      </c>
      <c r="L1879" s="1" t="s">
        <v>1094</v>
      </c>
      <c r="M1879" s="1" t="n">
        <v>2011</v>
      </c>
      <c r="N1879" s="1" t="n">
        <v>49.1045731452492</v>
      </c>
      <c r="O1879" s="1" t="n">
        <v>-97.3485104144742</v>
      </c>
      <c r="Q1879" s="1" t="s">
        <v>2062</v>
      </c>
      <c r="R1879" s="1" t="s">
        <v>24</v>
      </c>
    </row>
    <row r="1880" customFormat="false" ht="15" hidden="false" customHeight="false" outlineLevel="0" collapsed="false">
      <c r="A1880" s="1" t="s">
        <v>2059</v>
      </c>
      <c r="B1880" s="1" t="s">
        <v>2059</v>
      </c>
      <c r="C1880" s="1" t="s">
        <v>2060</v>
      </c>
      <c r="D1880" s="1" t="n">
        <v>138</v>
      </c>
      <c r="E1880" s="1" t="s">
        <v>2082</v>
      </c>
      <c r="F1880" s="1" t="n">
        <v>21</v>
      </c>
      <c r="G1880" s="1" t="str">
        <f aca="false">F1880&amp;"/"&amp;60</f>
        <v>21/60</v>
      </c>
      <c r="H1880" s="1" t="n">
        <v>2300</v>
      </c>
      <c r="I1880" s="1" t="n">
        <v>101</v>
      </c>
      <c r="J1880" s="1" t="n">
        <v>80</v>
      </c>
      <c r="K1880" s="1" t="s">
        <v>1093</v>
      </c>
      <c r="L1880" s="1" t="s">
        <v>1094</v>
      </c>
      <c r="M1880" s="1" t="n">
        <v>2011</v>
      </c>
      <c r="N1880" s="1" t="n">
        <v>49.1173805811396</v>
      </c>
      <c r="O1880" s="1" t="n">
        <v>-97.3842558900924</v>
      </c>
      <c r="Q1880" s="1" t="s">
        <v>2062</v>
      </c>
      <c r="R1880" s="1" t="s">
        <v>24</v>
      </c>
    </row>
    <row r="1881" customFormat="false" ht="15" hidden="false" customHeight="false" outlineLevel="0" collapsed="false">
      <c r="A1881" s="1" t="s">
        <v>2059</v>
      </c>
      <c r="B1881" s="1" t="s">
        <v>2059</v>
      </c>
      <c r="C1881" s="1" t="s">
        <v>2060</v>
      </c>
      <c r="D1881" s="1" t="n">
        <v>138</v>
      </c>
      <c r="E1881" s="1" t="s">
        <v>2083</v>
      </c>
      <c r="F1881" s="1" t="n">
        <v>22</v>
      </c>
      <c r="G1881" s="1" t="str">
        <f aca="false">F1881&amp;"/"&amp;60</f>
        <v>22/60</v>
      </c>
      <c r="H1881" s="1" t="n">
        <v>2300</v>
      </c>
      <c r="I1881" s="1" t="n">
        <v>101</v>
      </c>
      <c r="J1881" s="1" t="n">
        <v>80</v>
      </c>
      <c r="K1881" s="1" t="s">
        <v>1093</v>
      </c>
      <c r="L1881" s="1" t="s">
        <v>1094</v>
      </c>
      <c r="M1881" s="1" t="n">
        <v>2011</v>
      </c>
      <c r="N1881" s="1" t="n">
        <v>49.1175966449724</v>
      </c>
      <c r="O1881" s="1" t="n">
        <v>-97.37767852516</v>
      </c>
      <c r="Q1881" s="1" t="s">
        <v>2062</v>
      </c>
      <c r="R1881" s="1" t="s">
        <v>24</v>
      </c>
    </row>
    <row r="1882" customFormat="false" ht="15" hidden="false" customHeight="false" outlineLevel="0" collapsed="false">
      <c r="A1882" s="1" t="s">
        <v>2059</v>
      </c>
      <c r="B1882" s="1" t="s">
        <v>2059</v>
      </c>
      <c r="C1882" s="1" t="s">
        <v>2060</v>
      </c>
      <c r="D1882" s="1" t="n">
        <v>138</v>
      </c>
      <c r="E1882" s="1" t="s">
        <v>2084</v>
      </c>
      <c r="F1882" s="1" t="n">
        <v>23</v>
      </c>
      <c r="G1882" s="1" t="str">
        <f aca="false">F1882&amp;"/"&amp;60</f>
        <v>23/60</v>
      </c>
      <c r="H1882" s="1" t="n">
        <v>2300</v>
      </c>
      <c r="I1882" s="1" t="n">
        <v>101</v>
      </c>
      <c r="J1882" s="1" t="n">
        <v>80</v>
      </c>
      <c r="K1882" s="1" t="s">
        <v>1093</v>
      </c>
      <c r="L1882" s="1" t="s">
        <v>1094</v>
      </c>
      <c r="M1882" s="1" t="n">
        <v>2011</v>
      </c>
      <c r="N1882" s="1" t="n">
        <v>49.1176755211739</v>
      </c>
      <c r="O1882" s="1" t="n">
        <v>-97.3722502646529</v>
      </c>
      <c r="Q1882" s="1" t="s">
        <v>2062</v>
      </c>
      <c r="R1882" s="1" t="s">
        <v>24</v>
      </c>
    </row>
    <row r="1883" customFormat="false" ht="15" hidden="false" customHeight="false" outlineLevel="0" collapsed="false">
      <c r="A1883" s="1" t="s">
        <v>2059</v>
      </c>
      <c r="B1883" s="1" t="s">
        <v>2059</v>
      </c>
      <c r="C1883" s="1" t="s">
        <v>2060</v>
      </c>
      <c r="D1883" s="1" t="n">
        <v>138</v>
      </c>
      <c r="E1883" s="1" t="s">
        <v>2085</v>
      </c>
      <c r="F1883" s="1" t="n">
        <v>24</v>
      </c>
      <c r="G1883" s="1" t="str">
        <f aca="false">F1883&amp;"/"&amp;60</f>
        <v>24/60</v>
      </c>
      <c r="H1883" s="1" t="n">
        <v>2300</v>
      </c>
      <c r="I1883" s="1" t="n">
        <v>101</v>
      </c>
      <c r="J1883" s="1" t="n">
        <v>80</v>
      </c>
      <c r="K1883" s="1" t="s">
        <v>1093</v>
      </c>
      <c r="L1883" s="1" t="s">
        <v>1094</v>
      </c>
      <c r="M1883" s="1" t="n">
        <v>2011</v>
      </c>
      <c r="N1883" s="1" t="n">
        <v>49.1192969413209</v>
      </c>
      <c r="O1883" s="1" t="n">
        <v>-97.3652948216098</v>
      </c>
      <c r="Q1883" s="1" t="s">
        <v>2062</v>
      </c>
      <c r="R1883" s="1" t="s">
        <v>24</v>
      </c>
    </row>
    <row r="1884" customFormat="false" ht="15" hidden="false" customHeight="false" outlineLevel="0" collapsed="false">
      <c r="A1884" s="1" t="s">
        <v>2059</v>
      </c>
      <c r="B1884" s="1" t="s">
        <v>2059</v>
      </c>
      <c r="C1884" s="1" t="s">
        <v>2060</v>
      </c>
      <c r="D1884" s="1" t="n">
        <v>138</v>
      </c>
      <c r="E1884" s="1" t="s">
        <v>2086</v>
      </c>
      <c r="F1884" s="1" t="n">
        <v>25</v>
      </c>
      <c r="G1884" s="1" t="str">
        <f aca="false">F1884&amp;"/"&amp;60</f>
        <v>25/60</v>
      </c>
      <c r="H1884" s="1" t="n">
        <v>2300</v>
      </c>
      <c r="I1884" s="1" t="n">
        <v>101</v>
      </c>
      <c r="J1884" s="1" t="n">
        <v>80</v>
      </c>
      <c r="K1884" s="1" t="s">
        <v>1093</v>
      </c>
      <c r="L1884" s="1" t="s">
        <v>1094</v>
      </c>
      <c r="M1884" s="1" t="n">
        <v>2011</v>
      </c>
      <c r="N1884" s="1" t="n">
        <v>49.1193324460387</v>
      </c>
      <c r="O1884" s="1" t="n">
        <v>-97.3569568256578</v>
      </c>
      <c r="Q1884" s="1" t="s">
        <v>2062</v>
      </c>
      <c r="R1884" s="1" t="s">
        <v>24</v>
      </c>
    </row>
    <row r="1885" customFormat="false" ht="15" hidden="false" customHeight="false" outlineLevel="0" collapsed="false">
      <c r="A1885" s="1" t="s">
        <v>2059</v>
      </c>
      <c r="B1885" s="1" t="s">
        <v>2059</v>
      </c>
      <c r="C1885" s="1" t="s">
        <v>2060</v>
      </c>
      <c r="D1885" s="1" t="n">
        <v>138</v>
      </c>
      <c r="E1885" s="1" t="s">
        <v>2087</v>
      </c>
      <c r="F1885" s="1" t="n">
        <v>26</v>
      </c>
      <c r="G1885" s="1" t="str">
        <f aca="false">F1885&amp;"/"&amp;60</f>
        <v>26/60</v>
      </c>
      <c r="H1885" s="1" t="n">
        <v>2300</v>
      </c>
      <c r="I1885" s="1" t="n">
        <v>101</v>
      </c>
      <c r="J1885" s="1" t="n">
        <v>80</v>
      </c>
      <c r="K1885" s="1" t="s">
        <v>1093</v>
      </c>
      <c r="L1885" s="1" t="s">
        <v>1094</v>
      </c>
      <c r="M1885" s="1" t="n">
        <v>2011</v>
      </c>
      <c r="N1885" s="1" t="n">
        <v>49.1271514579873</v>
      </c>
      <c r="O1885" s="1" t="n">
        <v>-97.3370165751556</v>
      </c>
      <c r="Q1885" s="1" t="s">
        <v>2062</v>
      </c>
      <c r="R1885" s="1" t="s">
        <v>24</v>
      </c>
    </row>
    <row r="1886" customFormat="false" ht="15" hidden="false" customHeight="false" outlineLevel="0" collapsed="false">
      <c r="A1886" s="1" t="s">
        <v>2059</v>
      </c>
      <c r="B1886" s="1" t="s">
        <v>2059</v>
      </c>
      <c r="C1886" s="1" t="s">
        <v>2060</v>
      </c>
      <c r="D1886" s="1" t="n">
        <v>138</v>
      </c>
      <c r="E1886" s="1" t="s">
        <v>2088</v>
      </c>
      <c r="F1886" s="1" t="n">
        <v>27</v>
      </c>
      <c r="G1886" s="1" t="str">
        <f aca="false">F1886&amp;"/"&amp;60</f>
        <v>27/60</v>
      </c>
      <c r="H1886" s="1" t="n">
        <v>2300</v>
      </c>
      <c r="I1886" s="1" t="n">
        <v>101</v>
      </c>
      <c r="J1886" s="1" t="n">
        <v>80</v>
      </c>
      <c r="K1886" s="1" t="s">
        <v>1093</v>
      </c>
      <c r="L1886" s="1" t="s">
        <v>1094</v>
      </c>
      <c r="M1886" s="1" t="n">
        <v>2011</v>
      </c>
      <c r="N1886" s="1" t="n">
        <v>49.1272199519421</v>
      </c>
      <c r="O1886" s="1" t="n">
        <v>-97.3287512683317</v>
      </c>
      <c r="Q1886" s="1" t="s">
        <v>2062</v>
      </c>
      <c r="R1886" s="1" t="s">
        <v>24</v>
      </c>
    </row>
    <row r="1887" customFormat="false" ht="15" hidden="false" customHeight="false" outlineLevel="0" collapsed="false">
      <c r="A1887" s="1" t="s">
        <v>2059</v>
      </c>
      <c r="B1887" s="1" t="s">
        <v>2059</v>
      </c>
      <c r="C1887" s="1" t="s">
        <v>2060</v>
      </c>
      <c r="D1887" s="1" t="n">
        <v>138</v>
      </c>
      <c r="E1887" s="1" t="s">
        <v>2089</v>
      </c>
      <c r="F1887" s="1" t="n">
        <v>28</v>
      </c>
      <c r="G1887" s="1" t="str">
        <f aca="false">F1887&amp;"/"&amp;60</f>
        <v>28/60</v>
      </c>
      <c r="H1887" s="1" t="n">
        <v>2300</v>
      </c>
      <c r="I1887" s="1" t="n">
        <v>101</v>
      </c>
      <c r="J1887" s="1" t="n">
        <v>80</v>
      </c>
      <c r="K1887" s="1" t="s">
        <v>1093</v>
      </c>
      <c r="L1887" s="1" t="s">
        <v>1094</v>
      </c>
      <c r="M1887" s="1" t="n">
        <v>2011</v>
      </c>
      <c r="N1887" s="1" t="n">
        <v>49.1485760508948</v>
      </c>
      <c r="O1887" s="1" t="n">
        <v>-97.4959986458508</v>
      </c>
      <c r="Q1887" s="1" t="s">
        <v>2062</v>
      </c>
      <c r="R1887" s="1" t="s">
        <v>24</v>
      </c>
    </row>
    <row r="1888" customFormat="false" ht="15" hidden="false" customHeight="false" outlineLevel="0" collapsed="false">
      <c r="A1888" s="1" t="s">
        <v>2059</v>
      </c>
      <c r="B1888" s="1" t="s">
        <v>2059</v>
      </c>
      <c r="C1888" s="1" t="s">
        <v>2060</v>
      </c>
      <c r="D1888" s="1" t="n">
        <v>138</v>
      </c>
      <c r="E1888" s="1" t="s">
        <v>2090</v>
      </c>
      <c r="F1888" s="1" t="n">
        <v>29</v>
      </c>
      <c r="G1888" s="1" t="str">
        <f aca="false">F1888&amp;"/"&amp;60</f>
        <v>29/60</v>
      </c>
      <c r="H1888" s="1" t="n">
        <v>2300</v>
      </c>
      <c r="I1888" s="1" t="n">
        <v>101</v>
      </c>
      <c r="J1888" s="1" t="n">
        <v>80</v>
      </c>
      <c r="K1888" s="1" t="s">
        <v>1093</v>
      </c>
      <c r="L1888" s="1" t="s">
        <v>1094</v>
      </c>
      <c r="M1888" s="1" t="n">
        <v>2011</v>
      </c>
      <c r="N1888" s="1" t="n">
        <v>49.1486652998877</v>
      </c>
      <c r="O1888" s="1" t="n">
        <v>-97.4871284983522</v>
      </c>
      <c r="Q1888" s="1" t="s">
        <v>2062</v>
      </c>
      <c r="R1888" s="1" t="s">
        <v>24</v>
      </c>
    </row>
    <row r="1889" customFormat="false" ht="15" hidden="false" customHeight="false" outlineLevel="0" collapsed="false">
      <c r="A1889" s="1" t="s">
        <v>2059</v>
      </c>
      <c r="B1889" s="1" t="s">
        <v>2059</v>
      </c>
      <c r="C1889" s="1" t="s">
        <v>2060</v>
      </c>
      <c r="D1889" s="1" t="n">
        <v>138</v>
      </c>
      <c r="E1889" s="1" t="s">
        <v>2091</v>
      </c>
      <c r="F1889" s="1" t="n">
        <v>30</v>
      </c>
      <c r="G1889" s="1" t="str">
        <f aca="false">F1889&amp;"/"&amp;60</f>
        <v>30/60</v>
      </c>
      <c r="H1889" s="1" t="n">
        <v>2300</v>
      </c>
      <c r="I1889" s="1" t="n">
        <v>101</v>
      </c>
      <c r="J1889" s="1" t="n">
        <v>80</v>
      </c>
      <c r="K1889" s="1" t="s">
        <v>1093</v>
      </c>
      <c r="L1889" s="1" t="s">
        <v>1094</v>
      </c>
      <c r="M1889" s="1" t="n">
        <v>2011</v>
      </c>
      <c r="N1889" s="1" t="n">
        <v>49.1486706276223</v>
      </c>
      <c r="O1889" s="1" t="n">
        <v>-97.4791315122739</v>
      </c>
      <c r="Q1889" s="1" t="s">
        <v>2062</v>
      </c>
      <c r="R1889" s="1" t="s">
        <v>24</v>
      </c>
    </row>
    <row r="1890" customFormat="false" ht="15" hidden="false" customHeight="false" outlineLevel="0" collapsed="false">
      <c r="A1890" s="1" t="s">
        <v>2059</v>
      </c>
      <c r="B1890" s="1" t="s">
        <v>2059</v>
      </c>
      <c r="C1890" s="1" t="s">
        <v>2060</v>
      </c>
      <c r="D1890" s="1" t="n">
        <v>138</v>
      </c>
      <c r="E1890" s="1" t="s">
        <v>2092</v>
      </c>
      <c r="F1890" s="1" t="n">
        <v>31</v>
      </c>
      <c r="G1890" s="1" t="str">
        <f aca="false">F1890&amp;"/"&amp;60</f>
        <v>31/60</v>
      </c>
      <c r="H1890" s="1" t="n">
        <v>2300</v>
      </c>
      <c r="I1890" s="1" t="n">
        <v>101</v>
      </c>
      <c r="J1890" s="1" t="n">
        <v>80</v>
      </c>
      <c r="K1890" s="1" t="s">
        <v>1093</v>
      </c>
      <c r="L1890" s="1" t="s">
        <v>1094</v>
      </c>
      <c r="M1890" s="1" t="n">
        <v>2011</v>
      </c>
      <c r="N1890" s="1" t="n">
        <v>49.1486133330758</v>
      </c>
      <c r="O1890" s="1" t="n">
        <v>-97.4723647999561</v>
      </c>
      <c r="Q1890" s="1" t="s">
        <v>2062</v>
      </c>
      <c r="R1890" s="1" t="s">
        <v>24</v>
      </c>
    </row>
    <row r="1891" customFormat="false" ht="15" hidden="false" customHeight="false" outlineLevel="0" collapsed="false">
      <c r="A1891" s="1" t="s">
        <v>2059</v>
      </c>
      <c r="B1891" s="1" t="s">
        <v>2059</v>
      </c>
      <c r="C1891" s="1" t="s">
        <v>2060</v>
      </c>
      <c r="D1891" s="1" t="n">
        <v>138</v>
      </c>
      <c r="E1891" s="1" t="s">
        <v>2093</v>
      </c>
      <c r="F1891" s="1" t="n">
        <v>32</v>
      </c>
      <c r="G1891" s="1" t="str">
        <f aca="false">F1891&amp;"/"&amp;60</f>
        <v>32/60</v>
      </c>
      <c r="H1891" s="1" t="n">
        <v>2300</v>
      </c>
      <c r="I1891" s="1" t="n">
        <v>101</v>
      </c>
      <c r="J1891" s="1" t="n">
        <v>80</v>
      </c>
      <c r="K1891" s="1" t="s">
        <v>1093</v>
      </c>
      <c r="L1891" s="1" t="s">
        <v>1094</v>
      </c>
      <c r="M1891" s="1" t="n">
        <v>2011</v>
      </c>
      <c r="N1891" s="1" t="n">
        <v>49.1485603418633</v>
      </c>
      <c r="O1891" s="1" t="n">
        <v>-97.4623318515255</v>
      </c>
      <c r="Q1891" s="1" t="s">
        <v>2062</v>
      </c>
      <c r="R1891" s="1" t="s">
        <v>24</v>
      </c>
    </row>
    <row r="1892" customFormat="false" ht="15" hidden="false" customHeight="false" outlineLevel="0" collapsed="false">
      <c r="A1892" s="1" t="s">
        <v>2059</v>
      </c>
      <c r="B1892" s="1" t="s">
        <v>2059</v>
      </c>
      <c r="C1892" s="1" t="s">
        <v>2060</v>
      </c>
      <c r="D1892" s="1" t="n">
        <v>138</v>
      </c>
      <c r="E1892" s="1" t="s">
        <v>2094</v>
      </c>
      <c r="F1892" s="1" t="n">
        <v>33</v>
      </c>
      <c r="G1892" s="1" t="str">
        <f aca="false">F1892&amp;"/"&amp;60</f>
        <v>33/60</v>
      </c>
      <c r="H1892" s="1" t="n">
        <v>2300</v>
      </c>
      <c r="I1892" s="1" t="n">
        <v>101</v>
      </c>
      <c r="J1892" s="1" t="n">
        <v>80</v>
      </c>
      <c r="K1892" s="1" t="s">
        <v>1093</v>
      </c>
      <c r="L1892" s="1" t="s">
        <v>1094</v>
      </c>
      <c r="M1892" s="1" t="n">
        <v>2011</v>
      </c>
      <c r="N1892" s="1" t="n">
        <v>49.1597932268432</v>
      </c>
      <c r="O1892" s="1" t="n">
        <v>-97.3968680583074</v>
      </c>
      <c r="Q1892" s="1" t="s">
        <v>2062</v>
      </c>
      <c r="R1892" s="1" t="s">
        <v>24</v>
      </c>
    </row>
    <row r="1893" customFormat="false" ht="15" hidden="false" customHeight="false" outlineLevel="0" collapsed="false">
      <c r="A1893" s="1" t="s">
        <v>2059</v>
      </c>
      <c r="B1893" s="1" t="s">
        <v>2059</v>
      </c>
      <c r="C1893" s="1" t="s">
        <v>2060</v>
      </c>
      <c r="D1893" s="1" t="n">
        <v>138</v>
      </c>
      <c r="E1893" s="1" t="s">
        <v>2095</v>
      </c>
      <c r="F1893" s="1" t="n">
        <v>34</v>
      </c>
      <c r="G1893" s="1" t="str">
        <f aca="false">F1893&amp;"/"&amp;60</f>
        <v>34/60</v>
      </c>
      <c r="H1893" s="1" t="n">
        <v>2300</v>
      </c>
      <c r="I1893" s="1" t="n">
        <v>101</v>
      </c>
      <c r="J1893" s="1" t="n">
        <v>80</v>
      </c>
      <c r="K1893" s="1" t="s">
        <v>1093</v>
      </c>
      <c r="L1893" s="1" t="s">
        <v>1094</v>
      </c>
      <c r="M1893" s="1" t="n">
        <v>2011</v>
      </c>
      <c r="N1893" s="1" t="n">
        <v>49.1596298709864</v>
      </c>
      <c r="O1893" s="1" t="n">
        <v>-97.3856230460586</v>
      </c>
      <c r="Q1893" s="1" t="s">
        <v>2062</v>
      </c>
      <c r="R1893" s="1" t="s">
        <v>24</v>
      </c>
    </row>
    <row r="1894" customFormat="false" ht="15" hidden="false" customHeight="false" outlineLevel="0" collapsed="false">
      <c r="A1894" s="1" t="s">
        <v>2059</v>
      </c>
      <c r="B1894" s="1" t="s">
        <v>2059</v>
      </c>
      <c r="C1894" s="1" t="s">
        <v>2060</v>
      </c>
      <c r="D1894" s="1" t="n">
        <v>138</v>
      </c>
      <c r="E1894" s="1" t="s">
        <v>2096</v>
      </c>
      <c r="F1894" s="1" t="n">
        <v>35</v>
      </c>
      <c r="G1894" s="1" t="str">
        <f aca="false">F1894&amp;"/"&amp;60</f>
        <v>35/60</v>
      </c>
      <c r="H1894" s="1" t="n">
        <v>2300</v>
      </c>
      <c r="I1894" s="1" t="n">
        <v>101</v>
      </c>
      <c r="J1894" s="1" t="n">
        <v>80</v>
      </c>
      <c r="K1894" s="1" t="s">
        <v>1093</v>
      </c>
      <c r="L1894" s="1" t="s">
        <v>1094</v>
      </c>
      <c r="M1894" s="1" t="n">
        <v>2011</v>
      </c>
      <c r="N1894" s="1" t="n">
        <v>49.164129113139</v>
      </c>
      <c r="O1894" s="1" t="n">
        <v>-97.3731905522648</v>
      </c>
      <c r="Q1894" s="1" t="s">
        <v>2062</v>
      </c>
      <c r="R1894" s="1" t="s">
        <v>24</v>
      </c>
    </row>
    <row r="1895" customFormat="false" ht="15" hidden="false" customHeight="false" outlineLevel="0" collapsed="false">
      <c r="A1895" s="1" t="s">
        <v>2059</v>
      </c>
      <c r="B1895" s="1" t="s">
        <v>2059</v>
      </c>
      <c r="C1895" s="1" t="s">
        <v>2060</v>
      </c>
      <c r="D1895" s="1" t="n">
        <v>138</v>
      </c>
      <c r="E1895" s="1" t="s">
        <v>2097</v>
      </c>
      <c r="F1895" s="1" t="n">
        <v>36</v>
      </c>
      <c r="G1895" s="1" t="str">
        <f aca="false">F1895&amp;"/"&amp;60</f>
        <v>36/60</v>
      </c>
      <c r="H1895" s="1" t="n">
        <v>2300</v>
      </c>
      <c r="I1895" s="1" t="n">
        <v>101</v>
      </c>
      <c r="J1895" s="1" t="n">
        <v>80</v>
      </c>
      <c r="K1895" s="1" t="s">
        <v>1093</v>
      </c>
      <c r="L1895" s="1" t="s">
        <v>1094</v>
      </c>
      <c r="M1895" s="1" t="n">
        <v>2011</v>
      </c>
      <c r="N1895" s="1" t="n">
        <v>49.1641820149424</v>
      </c>
      <c r="O1895" s="1" t="n">
        <v>-97.3646081985806</v>
      </c>
      <c r="Q1895" s="1" t="s">
        <v>2062</v>
      </c>
      <c r="R1895" s="1" t="s">
        <v>24</v>
      </c>
    </row>
    <row r="1896" customFormat="false" ht="15" hidden="false" customHeight="false" outlineLevel="0" collapsed="false">
      <c r="A1896" s="1" t="s">
        <v>2059</v>
      </c>
      <c r="B1896" s="1" t="s">
        <v>2059</v>
      </c>
      <c r="C1896" s="1" t="s">
        <v>2060</v>
      </c>
      <c r="D1896" s="1" t="n">
        <v>138</v>
      </c>
      <c r="E1896" s="1" t="s">
        <v>2098</v>
      </c>
      <c r="F1896" s="1" t="n">
        <v>37</v>
      </c>
      <c r="G1896" s="1" t="str">
        <f aca="false">F1896&amp;"/"&amp;60</f>
        <v>37/60</v>
      </c>
      <c r="H1896" s="1" t="n">
        <v>2300</v>
      </c>
      <c r="I1896" s="1" t="n">
        <v>101</v>
      </c>
      <c r="J1896" s="1" t="n">
        <v>80</v>
      </c>
      <c r="K1896" s="1" t="s">
        <v>1093</v>
      </c>
      <c r="L1896" s="1" t="s">
        <v>1094</v>
      </c>
      <c r="M1896" s="1" t="n">
        <v>2011</v>
      </c>
      <c r="N1896" s="1" t="n">
        <v>49.1641513351996</v>
      </c>
      <c r="O1896" s="1" t="n">
        <v>-97.3558466874454</v>
      </c>
      <c r="Q1896" s="1" t="s">
        <v>2062</v>
      </c>
      <c r="R1896" s="1" t="s">
        <v>24</v>
      </c>
    </row>
    <row r="1897" customFormat="false" ht="15" hidden="false" customHeight="false" outlineLevel="0" collapsed="false">
      <c r="A1897" s="1" t="s">
        <v>2059</v>
      </c>
      <c r="B1897" s="1" t="s">
        <v>2059</v>
      </c>
      <c r="C1897" s="1" t="s">
        <v>2060</v>
      </c>
      <c r="D1897" s="1" t="n">
        <v>138</v>
      </c>
      <c r="E1897" s="1" t="s">
        <v>2099</v>
      </c>
      <c r="F1897" s="1" t="n">
        <v>38</v>
      </c>
      <c r="G1897" s="1" t="str">
        <f aca="false">F1897&amp;"/"&amp;60</f>
        <v>38/60</v>
      </c>
      <c r="H1897" s="1" t="n">
        <v>2300</v>
      </c>
      <c r="I1897" s="1" t="n">
        <v>101</v>
      </c>
      <c r="J1897" s="1" t="n">
        <v>80</v>
      </c>
      <c r="K1897" s="1" t="s">
        <v>1093</v>
      </c>
      <c r="L1897" s="1" t="s">
        <v>1094</v>
      </c>
      <c r="M1897" s="1" t="n">
        <v>2011</v>
      </c>
      <c r="N1897" s="1" t="n">
        <v>49.1694831996357</v>
      </c>
      <c r="O1897" s="1" t="n">
        <v>-97.349648347311</v>
      </c>
      <c r="Q1897" s="1" t="s">
        <v>2062</v>
      </c>
      <c r="R1897" s="1" t="s">
        <v>24</v>
      </c>
    </row>
    <row r="1898" customFormat="false" ht="15" hidden="false" customHeight="false" outlineLevel="0" collapsed="false">
      <c r="A1898" s="1" t="s">
        <v>2059</v>
      </c>
      <c r="B1898" s="1" t="s">
        <v>2059</v>
      </c>
      <c r="C1898" s="1" t="s">
        <v>2060</v>
      </c>
      <c r="D1898" s="1" t="n">
        <v>138</v>
      </c>
      <c r="E1898" s="1" t="s">
        <v>2100</v>
      </c>
      <c r="F1898" s="1" t="n">
        <v>39</v>
      </c>
      <c r="G1898" s="1" t="str">
        <f aca="false">F1898&amp;"/"&amp;60</f>
        <v>39/60</v>
      </c>
      <c r="H1898" s="1" t="n">
        <v>2300</v>
      </c>
      <c r="I1898" s="1" t="n">
        <v>101</v>
      </c>
      <c r="J1898" s="1" t="n">
        <v>80</v>
      </c>
      <c r="K1898" s="1" t="s">
        <v>1093</v>
      </c>
      <c r="L1898" s="1" t="s">
        <v>1094</v>
      </c>
      <c r="M1898" s="1" t="n">
        <v>2011</v>
      </c>
      <c r="N1898" s="1" t="n">
        <v>49.1599747398963</v>
      </c>
      <c r="O1898" s="1" t="n">
        <v>-97.3407359236736</v>
      </c>
      <c r="Q1898" s="1" t="s">
        <v>2062</v>
      </c>
      <c r="R1898" s="1" t="s">
        <v>24</v>
      </c>
    </row>
    <row r="1899" customFormat="false" ht="15" hidden="false" customHeight="false" outlineLevel="0" collapsed="false">
      <c r="A1899" s="1" t="s">
        <v>2059</v>
      </c>
      <c r="B1899" s="1" t="s">
        <v>2059</v>
      </c>
      <c r="C1899" s="1" t="s">
        <v>2060</v>
      </c>
      <c r="D1899" s="1" t="n">
        <v>138</v>
      </c>
      <c r="E1899" s="1" t="s">
        <v>2101</v>
      </c>
      <c r="F1899" s="1" t="n">
        <v>40</v>
      </c>
      <c r="G1899" s="1" t="str">
        <f aca="false">F1899&amp;"/"&amp;60</f>
        <v>40/60</v>
      </c>
      <c r="H1899" s="1" t="n">
        <v>2300</v>
      </c>
      <c r="I1899" s="1" t="n">
        <v>101</v>
      </c>
      <c r="J1899" s="1" t="n">
        <v>80</v>
      </c>
      <c r="K1899" s="1" t="s">
        <v>1093</v>
      </c>
      <c r="L1899" s="1" t="s">
        <v>1094</v>
      </c>
      <c r="M1899" s="1" t="n">
        <v>2011</v>
      </c>
      <c r="N1899" s="1" t="n">
        <v>49.160178057017</v>
      </c>
      <c r="O1899" s="1" t="n">
        <v>-97.3344544415641</v>
      </c>
      <c r="Q1899" s="1" t="s">
        <v>2062</v>
      </c>
      <c r="R1899" s="1" t="s">
        <v>24</v>
      </c>
    </row>
    <row r="1900" customFormat="false" ht="15" hidden="false" customHeight="false" outlineLevel="0" collapsed="false">
      <c r="A1900" s="1" t="s">
        <v>2059</v>
      </c>
      <c r="B1900" s="1" t="s">
        <v>2059</v>
      </c>
      <c r="C1900" s="1" t="s">
        <v>2060</v>
      </c>
      <c r="D1900" s="1" t="n">
        <v>138</v>
      </c>
      <c r="E1900" s="1" t="s">
        <v>2102</v>
      </c>
      <c r="F1900" s="1" t="n">
        <v>41</v>
      </c>
      <c r="G1900" s="1" t="str">
        <f aca="false">F1900&amp;"/"&amp;60</f>
        <v>41/60</v>
      </c>
      <c r="H1900" s="1" t="n">
        <v>2300</v>
      </c>
      <c r="I1900" s="1" t="n">
        <v>101</v>
      </c>
      <c r="J1900" s="1" t="n">
        <v>80</v>
      </c>
      <c r="K1900" s="1" t="s">
        <v>1093</v>
      </c>
      <c r="L1900" s="1" t="s">
        <v>1094</v>
      </c>
      <c r="M1900" s="1" t="n">
        <v>2011</v>
      </c>
      <c r="N1900" s="1" t="n">
        <v>49.1600847457604</v>
      </c>
      <c r="O1900" s="1" t="n">
        <v>-97.3271197570444</v>
      </c>
      <c r="Q1900" s="1" t="s">
        <v>2062</v>
      </c>
      <c r="R1900" s="1" t="s">
        <v>24</v>
      </c>
    </row>
    <row r="1901" customFormat="false" ht="15" hidden="false" customHeight="false" outlineLevel="0" collapsed="false">
      <c r="A1901" s="1" t="s">
        <v>2059</v>
      </c>
      <c r="B1901" s="1" t="s">
        <v>2059</v>
      </c>
      <c r="C1901" s="1" t="s">
        <v>2060</v>
      </c>
      <c r="D1901" s="1" t="n">
        <v>138</v>
      </c>
      <c r="E1901" s="1" t="s">
        <v>2103</v>
      </c>
      <c r="F1901" s="1" t="n">
        <v>42</v>
      </c>
      <c r="G1901" s="1" t="str">
        <f aca="false">F1901&amp;"/"&amp;60</f>
        <v>42/60</v>
      </c>
      <c r="H1901" s="1" t="n">
        <v>2300</v>
      </c>
      <c r="I1901" s="1" t="n">
        <v>101</v>
      </c>
      <c r="J1901" s="1" t="n">
        <v>80</v>
      </c>
      <c r="K1901" s="1" t="s">
        <v>1093</v>
      </c>
      <c r="L1901" s="1" t="s">
        <v>1094</v>
      </c>
      <c r="M1901" s="1" t="n">
        <v>2011</v>
      </c>
      <c r="N1901" s="1" t="n">
        <v>49.1490241878009</v>
      </c>
      <c r="O1901" s="1" t="n">
        <v>-97.3433099513924</v>
      </c>
      <c r="Q1901" s="1" t="s">
        <v>2062</v>
      </c>
      <c r="R1901" s="1" t="s">
        <v>24</v>
      </c>
    </row>
    <row r="1902" customFormat="false" ht="15" hidden="false" customHeight="false" outlineLevel="0" collapsed="false">
      <c r="A1902" s="1" t="s">
        <v>2059</v>
      </c>
      <c r="B1902" s="1" t="s">
        <v>2059</v>
      </c>
      <c r="C1902" s="1" t="s">
        <v>2060</v>
      </c>
      <c r="D1902" s="1" t="n">
        <v>138</v>
      </c>
      <c r="E1902" s="1" t="s">
        <v>2104</v>
      </c>
      <c r="F1902" s="1" t="n">
        <v>43</v>
      </c>
      <c r="G1902" s="1" t="str">
        <f aca="false">F1902&amp;"/"&amp;60</f>
        <v>43/60</v>
      </c>
      <c r="H1902" s="1" t="n">
        <v>2300</v>
      </c>
      <c r="I1902" s="1" t="n">
        <v>101</v>
      </c>
      <c r="J1902" s="1" t="n">
        <v>80</v>
      </c>
      <c r="K1902" s="1" t="s">
        <v>1093</v>
      </c>
      <c r="L1902" s="1" t="s">
        <v>1094</v>
      </c>
      <c r="M1902" s="1" t="n">
        <v>2011</v>
      </c>
      <c r="N1902" s="1" t="n">
        <v>49.1489200171324</v>
      </c>
      <c r="O1902" s="1" t="n">
        <v>-97.3517871531286</v>
      </c>
      <c r="Q1902" s="1" t="s">
        <v>2062</v>
      </c>
      <c r="R1902" s="1" t="s">
        <v>24</v>
      </c>
    </row>
    <row r="1903" customFormat="false" ht="15" hidden="false" customHeight="false" outlineLevel="0" collapsed="false">
      <c r="A1903" s="1" t="s">
        <v>2059</v>
      </c>
      <c r="B1903" s="1" t="s">
        <v>2059</v>
      </c>
      <c r="C1903" s="1" t="s">
        <v>2060</v>
      </c>
      <c r="D1903" s="1" t="n">
        <v>138</v>
      </c>
      <c r="E1903" s="1" t="s">
        <v>2105</v>
      </c>
      <c r="F1903" s="1" t="n">
        <v>44</v>
      </c>
      <c r="G1903" s="1" t="str">
        <f aca="false">F1903&amp;"/"&amp;60</f>
        <v>44/60</v>
      </c>
      <c r="H1903" s="1" t="n">
        <v>2300</v>
      </c>
      <c r="I1903" s="1" t="n">
        <v>101</v>
      </c>
      <c r="J1903" s="1" t="n">
        <v>80</v>
      </c>
      <c r="K1903" s="1" t="s">
        <v>1093</v>
      </c>
      <c r="L1903" s="1" t="s">
        <v>1094</v>
      </c>
      <c r="M1903" s="1" t="n">
        <v>2011</v>
      </c>
      <c r="N1903" s="1" t="n">
        <v>49.1488286586433</v>
      </c>
      <c r="O1903" s="1" t="n">
        <v>-97.3598181141913</v>
      </c>
      <c r="Q1903" s="1" t="s">
        <v>2062</v>
      </c>
      <c r="R1903" s="1" t="s">
        <v>24</v>
      </c>
    </row>
    <row r="1904" customFormat="false" ht="15" hidden="false" customHeight="false" outlineLevel="0" collapsed="false">
      <c r="A1904" s="1" t="s">
        <v>2059</v>
      </c>
      <c r="B1904" s="1" t="s">
        <v>2059</v>
      </c>
      <c r="C1904" s="1" t="s">
        <v>2060</v>
      </c>
      <c r="D1904" s="1" t="n">
        <v>138</v>
      </c>
      <c r="E1904" s="1" t="s">
        <v>2106</v>
      </c>
      <c r="F1904" s="1" t="n">
        <v>45</v>
      </c>
      <c r="G1904" s="1" t="str">
        <f aca="false">F1904&amp;"/"&amp;60</f>
        <v>45/60</v>
      </c>
      <c r="H1904" s="1" t="n">
        <v>2300</v>
      </c>
      <c r="I1904" s="1" t="n">
        <v>101</v>
      </c>
      <c r="J1904" s="1" t="n">
        <v>80</v>
      </c>
      <c r="K1904" s="1" t="s">
        <v>1093</v>
      </c>
      <c r="L1904" s="1" t="s">
        <v>1094</v>
      </c>
      <c r="M1904" s="1" t="n">
        <v>2011</v>
      </c>
      <c r="N1904" s="1" t="n">
        <v>49.1487474475464</v>
      </c>
      <c r="O1904" s="1" t="n">
        <v>-97.3662191253226</v>
      </c>
      <c r="Q1904" s="1" t="s">
        <v>2062</v>
      </c>
      <c r="R1904" s="1" t="s">
        <v>24</v>
      </c>
    </row>
    <row r="1905" customFormat="false" ht="15" hidden="false" customHeight="false" outlineLevel="0" collapsed="false">
      <c r="A1905" s="1" t="s">
        <v>2059</v>
      </c>
      <c r="B1905" s="1" t="s">
        <v>2059</v>
      </c>
      <c r="C1905" s="1" t="s">
        <v>2060</v>
      </c>
      <c r="D1905" s="1" t="n">
        <v>138</v>
      </c>
      <c r="E1905" s="1" t="s">
        <v>2107</v>
      </c>
      <c r="F1905" s="1" t="n">
        <v>46</v>
      </c>
      <c r="G1905" s="1" t="str">
        <f aca="false">F1905&amp;"/"&amp;60</f>
        <v>46/60</v>
      </c>
      <c r="H1905" s="1" t="n">
        <v>2300</v>
      </c>
      <c r="I1905" s="1" t="n">
        <v>101</v>
      </c>
      <c r="J1905" s="1" t="n">
        <v>80</v>
      </c>
      <c r="K1905" s="1" t="s">
        <v>1093</v>
      </c>
      <c r="L1905" s="1" t="s">
        <v>1094</v>
      </c>
      <c r="M1905" s="1" t="n">
        <v>2011</v>
      </c>
      <c r="N1905" s="1" t="n">
        <v>49.1600331928934</v>
      </c>
      <c r="O1905" s="1" t="n">
        <v>-97.4311382989381</v>
      </c>
      <c r="Q1905" s="1" t="s">
        <v>2062</v>
      </c>
      <c r="R1905" s="1" t="s">
        <v>24</v>
      </c>
    </row>
    <row r="1906" customFormat="false" ht="15" hidden="false" customHeight="false" outlineLevel="0" collapsed="false">
      <c r="A1906" s="1" t="s">
        <v>2059</v>
      </c>
      <c r="B1906" s="1" t="s">
        <v>2059</v>
      </c>
      <c r="C1906" s="1" t="s">
        <v>2060</v>
      </c>
      <c r="D1906" s="1" t="n">
        <v>138</v>
      </c>
      <c r="E1906" s="1" t="s">
        <v>2108</v>
      </c>
      <c r="F1906" s="1" t="n">
        <v>47</v>
      </c>
      <c r="G1906" s="1" t="str">
        <f aca="false">F1906&amp;"/"&amp;60</f>
        <v>47/60</v>
      </c>
      <c r="H1906" s="1" t="n">
        <v>2300</v>
      </c>
      <c r="I1906" s="1" t="n">
        <v>101</v>
      </c>
      <c r="J1906" s="1" t="n">
        <v>80</v>
      </c>
      <c r="K1906" s="1" t="s">
        <v>1093</v>
      </c>
      <c r="L1906" s="1" t="s">
        <v>1094</v>
      </c>
      <c r="M1906" s="1" t="n">
        <v>2011</v>
      </c>
      <c r="N1906" s="1" t="n">
        <v>49.175501600417</v>
      </c>
      <c r="O1906" s="1" t="n">
        <v>-97.435542066374</v>
      </c>
      <c r="Q1906" s="1" t="s">
        <v>2062</v>
      </c>
      <c r="R1906" s="1" t="s">
        <v>24</v>
      </c>
    </row>
    <row r="1907" customFormat="false" ht="15" hidden="false" customHeight="false" outlineLevel="0" collapsed="false">
      <c r="A1907" s="1" t="s">
        <v>2059</v>
      </c>
      <c r="B1907" s="1" t="s">
        <v>2059</v>
      </c>
      <c r="C1907" s="1" t="s">
        <v>2060</v>
      </c>
      <c r="D1907" s="1" t="n">
        <v>138</v>
      </c>
      <c r="E1907" s="1" t="s">
        <v>2109</v>
      </c>
      <c r="F1907" s="1" t="n">
        <v>48</v>
      </c>
      <c r="G1907" s="1" t="str">
        <f aca="false">F1907&amp;"/"&amp;60</f>
        <v>48/60</v>
      </c>
      <c r="H1907" s="1" t="n">
        <v>2300</v>
      </c>
      <c r="I1907" s="1" t="n">
        <v>101</v>
      </c>
      <c r="J1907" s="1" t="n">
        <v>80</v>
      </c>
      <c r="K1907" s="1" t="s">
        <v>1093</v>
      </c>
      <c r="L1907" s="1" t="s">
        <v>1094</v>
      </c>
      <c r="M1907" s="1" t="n">
        <v>2011</v>
      </c>
      <c r="N1907" s="1" t="n">
        <v>49.1753295068538</v>
      </c>
      <c r="O1907" s="1" t="n">
        <v>-97.4235567204832</v>
      </c>
      <c r="Q1907" s="1" t="s">
        <v>2062</v>
      </c>
      <c r="R1907" s="1" t="s">
        <v>24</v>
      </c>
    </row>
    <row r="1908" customFormat="false" ht="15" hidden="false" customHeight="false" outlineLevel="0" collapsed="false">
      <c r="A1908" s="1" t="s">
        <v>2059</v>
      </c>
      <c r="B1908" s="1" t="s">
        <v>2059</v>
      </c>
      <c r="C1908" s="1" t="s">
        <v>2060</v>
      </c>
      <c r="D1908" s="1" t="n">
        <v>138</v>
      </c>
      <c r="E1908" s="1" t="s">
        <v>2110</v>
      </c>
      <c r="F1908" s="1" t="n">
        <v>49</v>
      </c>
      <c r="G1908" s="1" t="str">
        <f aca="false">F1908&amp;"/"&amp;60</f>
        <v>49/60</v>
      </c>
      <c r="H1908" s="1" t="n">
        <v>2300</v>
      </c>
      <c r="I1908" s="1" t="n">
        <v>101</v>
      </c>
      <c r="J1908" s="1" t="n">
        <v>80</v>
      </c>
      <c r="K1908" s="1" t="s">
        <v>1093</v>
      </c>
      <c r="L1908" s="1" t="s">
        <v>1094</v>
      </c>
      <c r="M1908" s="1" t="n">
        <v>2011</v>
      </c>
      <c r="N1908" s="1" t="n">
        <v>49.1759159749541</v>
      </c>
      <c r="O1908" s="1" t="n">
        <v>-97.4108360985701</v>
      </c>
      <c r="Q1908" s="1" t="s">
        <v>2062</v>
      </c>
      <c r="R1908" s="1" t="s">
        <v>24</v>
      </c>
    </row>
    <row r="1909" customFormat="false" ht="15" hidden="false" customHeight="false" outlineLevel="0" collapsed="false">
      <c r="A1909" s="1" t="s">
        <v>2059</v>
      </c>
      <c r="B1909" s="1" t="s">
        <v>2059</v>
      </c>
      <c r="C1909" s="1" t="s">
        <v>2060</v>
      </c>
      <c r="D1909" s="1" t="n">
        <v>138</v>
      </c>
      <c r="E1909" s="1" t="s">
        <v>2111</v>
      </c>
      <c r="F1909" s="1" t="n">
        <v>50</v>
      </c>
      <c r="G1909" s="1" t="str">
        <f aca="false">F1909&amp;"/"&amp;60</f>
        <v>50/60</v>
      </c>
      <c r="H1909" s="1" t="n">
        <v>2300</v>
      </c>
      <c r="I1909" s="1" t="n">
        <v>101</v>
      </c>
      <c r="J1909" s="1" t="n">
        <v>80</v>
      </c>
      <c r="K1909" s="1" t="s">
        <v>1093</v>
      </c>
      <c r="L1909" s="1" t="s">
        <v>1094</v>
      </c>
      <c r="M1909" s="1" t="n">
        <v>2011</v>
      </c>
      <c r="N1909" s="1" t="n">
        <v>49.1761536988114</v>
      </c>
      <c r="O1909" s="1" t="n">
        <v>-97.3973100819551</v>
      </c>
      <c r="Q1909" s="1" t="s">
        <v>2062</v>
      </c>
      <c r="R1909" s="1" t="s">
        <v>24</v>
      </c>
    </row>
    <row r="1910" customFormat="false" ht="15" hidden="false" customHeight="false" outlineLevel="0" collapsed="false">
      <c r="A1910" s="1" t="s">
        <v>2059</v>
      </c>
      <c r="B1910" s="1" t="s">
        <v>2059</v>
      </c>
      <c r="C1910" s="1" t="s">
        <v>2060</v>
      </c>
      <c r="D1910" s="1" t="n">
        <v>138</v>
      </c>
      <c r="E1910" s="1" t="s">
        <v>2112</v>
      </c>
      <c r="F1910" s="1" t="n">
        <v>51</v>
      </c>
      <c r="G1910" s="1" t="str">
        <f aca="false">F1910&amp;"/"&amp;60</f>
        <v>51/60</v>
      </c>
      <c r="H1910" s="1" t="n">
        <v>2300</v>
      </c>
      <c r="I1910" s="1" t="n">
        <v>101</v>
      </c>
      <c r="J1910" s="1" t="n">
        <v>80</v>
      </c>
      <c r="K1910" s="1" t="s">
        <v>1093</v>
      </c>
      <c r="L1910" s="1" t="s">
        <v>1094</v>
      </c>
      <c r="M1910" s="1" t="n">
        <v>2011</v>
      </c>
      <c r="N1910" s="1" t="n">
        <v>49.1727101307703</v>
      </c>
      <c r="O1910" s="1" t="n">
        <v>-97.3342561872509</v>
      </c>
      <c r="Q1910" s="1" t="s">
        <v>2062</v>
      </c>
      <c r="R1910" s="1" t="s">
        <v>24</v>
      </c>
    </row>
    <row r="1911" customFormat="false" ht="15" hidden="false" customHeight="false" outlineLevel="0" collapsed="false">
      <c r="A1911" s="1" t="s">
        <v>2059</v>
      </c>
      <c r="B1911" s="1" t="s">
        <v>2059</v>
      </c>
      <c r="C1911" s="1" t="s">
        <v>2060</v>
      </c>
      <c r="D1911" s="1" t="n">
        <v>138</v>
      </c>
      <c r="E1911" s="1" t="s">
        <v>2113</v>
      </c>
      <c r="F1911" s="1" t="n">
        <v>52</v>
      </c>
      <c r="G1911" s="1" t="str">
        <f aca="false">F1911&amp;"/"&amp;60</f>
        <v>52/60</v>
      </c>
      <c r="H1911" s="1" t="n">
        <v>2300</v>
      </c>
      <c r="I1911" s="1" t="n">
        <v>101</v>
      </c>
      <c r="J1911" s="1" t="n">
        <v>80</v>
      </c>
      <c r="K1911" s="1" t="s">
        <v>1093</v>
      </c>
      <c r="L1911" s="1" t="s">
        <v>1094</v>
      </c>
      <c r="M1911" s="1" t="n">
        <v>2011</v>
      </c>
      <c r="N1911" s="1" t="n">
        <v>49.1783236447757</v>
      </c>
      <c r="O1911" s="1" t="n">
        <v>-97.3501784860453</v>
      </c>
      <c r="Q1911" s="1" t="s">
        <v>2062</v>
      </c>
      <c r="R1911" s="1" t="s">
        <v>24</v>
      </c>
    </row>
    <row r="1912" customFormat="false" ht="15" hidden="false" customHeight="false" outlineLevel="0" collapsed="false">
      <c r="A1912" s="1" t="s">
        <v>2059</v>
      </c>
      <c r="B1912" s="1" t="s">
        <v>2059</v>
      </c>
      <c r="C1912" s="1" t="s">
        <v>2060</v>
      </c>
      <c r="D1912" s="1" t="n">
        <v>138</v>
      </c>
      <c r="E1912" s="1" t="s">
        <v>2114</v>
      </c>
      <c r="F1912" s="1" t="n">
        <v>53</v>
      </c>
      <c r="G1912" s="1" t="str">
        <f aca="false">F1912&amp;"/"&amp;60</f>
        <v>53/60</v>
      </c>
      <c r="H1912" s="1" t="n">
        <v>2300</v>
      </c>
      <c r="I1912" s="1" t="n">
        <v>101</v>
      </c>
      <c r="J1912" s="1" t="n">
        <v>80</v>
      </c>
      <c r="K1912" s="1" t="s">
        <v>1093</v>
      </c>
      <c r="L1912" s="1" t="s">
        <v>1094</v>
      </c>
      <c r="M1912" s="1" t="n">
        <v>2011</v>
      </c>
      <c r="N1912" s="1" t="n">
        <v>49.1783519956552</v>
      </c>
      <c r="O1912" s="1" t="n">
        <v>-97.3598792832796</v>
      </c>
      <c r="Q1912" s="1" t="s">
        <v>2062</v>
      </c>
      <c r="R1912" s="1" t="s">
        <v>24</v>
      </c>
    </row>
    <row r="1913" customFormat="false" ht="15" hidden="false" customHeight="false" outlineLevel="0" collapsed="false">
      <c r="A1913" s="1" t="s">
        <v>2059</v>
      </c>
      <c r="B1913" s="1" t="s">
        <v>2059</v>
      </c>
      <c r="C1913" s="1" t="s">
        <v>2060</v>
      </c>
      <c r="D1913" s="1" t="n">
        <v>138</v>
      </c>
      <c r="E1913" s="1" t="s">
        <v>2115</v>
      </c>
      <c r="F1913" s="1" t="n">
        <v>54</v>
      </c>
      <c r="G1913" s="1" t="str">
        <f aca="false">F1913&amp;"/"&amp;60</f>
        <v>54/60</v>
      </c>
      <c r="H1913" s="1" t="n">
        <v>2300</v>
      </c>
      <c r="I1913" s="1" t="n">
        <v>101</v>
      </c>
      <c r="J1913" s="1" t="n">
        <v>80</v>
      </c>
      <c r="K1913" s="1" t="s">
        <v>1093</v>
      </c>
      <c r="L1913" s="1" t="s">
        <v>1094</v>
      </c>
      <c r="M1913" s="1" t="n">
        <v>2011</v>
      </c>
      <c r="N1913" s="1" t="n">
        <v>49.1783526276092</v>
      </c>
      <c r="O1913" s="1" t="n">
        <v>-97.3676600187879</v>
      </c>
      <c r="Q1913" s="1" t="s">
        <v>2062</v>
      </c>
      <c r="R1913" s="1" t="s">
        <v>24</v>
      </c>
    </row>
    <row r="1914" customFormat="false" ht="15" hidden="false" customHeight="false" outlineLevel="0" collapsed="false">
      <c r="A1914" s="1" t="s">
        <v>2059</v>
      </c>
      <c r="B1914" s="1" t="s">
        <v>2059</v>
      </c>
      <c r="C1914" s="1" t="s">
        <v>2060</v>
      </c>
      <c r="D1914" s="1" t="n">
        <v>138</v>
      </c>
      <c r="E1914" s="1" t="s">
        <v>2116</v>
      </c>
      <c r="F1914" s="1" t="n">
        <v>55</v>
      </c>
      <c r="G1914" s="1" t="str">
        <f aca="false">F1914&amp;"/"&amp;60</f>
        <v>55/60</v>
      </c>
      <c r="H1914" s="1" t="n">
        <v>2300</v>
      </c>
      <c r="I1914" s="1" t="n">
        <v>101</v>
      </c>
      <c r="J1914" s="1" t="n">
        <v>80</v>
      </c>
      <c r="K1914" s="1" t="s">
        <v>1093</v>
      </c>
      <c r="L1914" s="1" t="s">
        <v>1094</v>
      </c>
      <c r="M1914" s="1" t="n">
        <v>2011</v>
      </c>
      <c r="N1914" s="1" t="n">
        <v>49.1782899578007</v>
      </c>
      <c r="O1914" s="1" t="n">
        <v>-97.3770162337227</v>
      </c>
      <c r="Q1914" s="1" t="s">
        <v>2062</v>
      </c>
      <c r="R1914" s="1" t="s">
        <v>24</v>
      </c>
    </row>
    <row r="1915" customFormat="false" ht="15" hidden="false" customHeight="false" outlineLevel="0" collapsed="false">
      <c r="A1915" s="1" t="s">
        <v>2059</v>
      </c>
      <c r="B1915" s="1" t="s">
        <v>2059</v>
      </c>
      <c r="C1915" s="1" t="s">
        <v>2060</v>
      </c>
      <c r="D1915" s="1" t="n">
        <v>138</v>
      </c>
      <c r="E1915" s="1" t="s">
        <v>2117</v>
      </c>
      <c r="F1915" s="1" t="n">
        <v>56</v>
      </c>
      <c r="G1915" s="1" t="str">
        <f aca="false">F1915&amp;"/"&amp;60</f>
        <v>56/60</v>
      </c>
      <c r="H1915" s="1" t="n">
        <v>2300</v>
      </c>
      <c r="I1915" s="1" t="n">
        <v>101</v>
      </c>
      <c r="J1915" s="1" t="n">
        <v>80</v>
      </c>
      <c r="K1915" s="1" t="s">
        <v>1093</v>
      </c>
      <c r="L1915" s="1" t="s">
        <v>1094</v>
      </c>
      <c r="M1915" s="1" t="n">
        <v>2011</v>
      </c>
      <c r="N1915" s="1" t="n">
        <v>49.1888905652814</v>
      </c>
      <c r="O1915" s="1" t="n">
        <v>-97.3814552178043</v>
      </c>
      <c r="Q1915" s="1" t="s">
        <v>2062</v>
      </c>
      <c r="R1915" s="1" t="s">
        <v>24</v>
      </c>
    </row>
    <row r="1916" customFormat="false" ht="15" hidden="false" customHeight="false" outlineLevel="0" collapsed="false">
      <c r="A1916" s="1" t="s">
        <v>2059</v>
      </c>
      <c r="B1916" s="1" t="s">
        <v>2059</v>
      </c>
      <c r="C1916" s="1" t="s">
        <v>2060</v>
      </c>
      <c r="D1916" s="1" t="n">
        <v>138</v>
      </c>
      <c r="E1916" s="1" t="s">
        <v>2118</v>
      </c>
      <c r="F1916" s="1" t="n">
        <v>57</v>
      </c>
      <c r="G1916" s="1" t="str">
        <f aca="false">F1916&amp;"/"&amp;60</f>
        <v>57/60</v>
      </c>
      <c r="H1916" s="1" t="n">
        <v>2300</v>
      </c>
      <c r="I1916" s="1" t="n">
        <v>101</v>
      </c>
      <c r="J1916" s="1" t="n">
        <v>80</v>
      </c>
      <c r="K1916" s="1" t="s">
        <v>1093</v>
      </c>
      <c r="L1916" s="1" t="s">
        <v>1094</v>
      </c>
      <c r="M1916" s="1" t="n">
        <v>2011</v>
      </c>
      <c r="N1916" s="1" t="n">
        <v>49.1888334830248</v>
      </c>
      <c r="O1916" s="1" t="n">
        <v>-97.3715626792711</v>
      </c>
      <c r="Q1916" s="1" t="s">
        <v>2062</v>
      </c>
      <c r="R1916" s="1" t="s">
        <v>24</v>
      </c>
    </row>
    <row r="1917" customFormat="false" ht="15" hidden="false" customHeight="false" outlineLevel="0" collapsed="false">
      <c r="A1917" s="1" t="s">
        <v>2059</v>
      </c>
      <c r="B1917" s="1" t="s">
        <v>2059</v>
      </c>
      <c r="C1917" s="1" t="s">
        <v>2060</v>
      </c>
      <c r="D1917" s="1" t="n">
        <v>138</v>
      </c>
      <c r="E1917" s="1" t="s">
        <v>2119</v>
      </c>
      <c r="F1917" s="1" t="n">
        <v>58</v>
      </c>
      <c r="G1917" s="1" t="str">
        <f aca="false">F1917&amp;"/"&amp;60</f>
        <v>58/60</v>
      </c>
      <c r="H1917" s="1" t="n">
        <v>2300</v>
      </c>
      <c r="I1917" s="1" t="n">
        <v>101</v>
      </c>
      <c r="J1917" s="1" t="n">
        <v>80</v>
      </c>
      <c r="K1917" s="1" t="s">
        <v>1093</v>
      </c>
      <c r="L1917" s="1" t="s">
        <v>1094</v>
      </c>
      <c r="M1917" s="1" t="n">
        <v>2011</v>
      </c>
      <c r="N1917" s="1" t="n">
        <v>49.1891707603672</v>
      </c>
      <c r="O1917" s="1" t="n">
        <v>-97.3632372928453</v>
      </c>
      <c r="Q1917" s="1" t="s">
        <v>2062</v>
      </c>
      <c r="R1917" s="1" t="s">
        <v>24</v>
      </c>
    </row>
    <row r="1918" customFormat="false" ht="15" hidden="false" customHeight="false" outlineLevel="0" collapsed="false">
      <c r="A1918" s="1" t="s">
        <v>2059</v>
      </c>
      <c r="B1918" s="1" t="s">
        <v>2059</v>
      </c>
      <c r="C1918" s="1" t="s">
        <v>2060</v>
      </c>
      <c r="D1918" s="1" t="n">
        <v>138</v>
      </c>
      <c r="E1918" s="1" t="s">
        <v>2120</v>
      </c>
      <c r="F1918" s="1" t="n">
        <v>59</v>
      </c>
      <c r="G1918" s="1" t="str">
        <f aca="false">F1918&amp;"/"&amp;60</f>
        <v>59/60</v>
      </c>
      <c r="H1918" s="1" t="n">
        <v>2300</v>
      </c>
      <c r="I1918" s="1" t="n">
        <v>101</v>
      </c>
      <c r="J1918" s="1" t="n">
        <v>80</v>
      </c>
      <c r="K1918" s="1" t="s">
        <v>1093</v>
      </c>
      <c r="L1918" s="1" t="s">
        <v>1094</v>
      </c>
      <c r="M1918" s="1" t="n">
        <v>2011</v>
      </c>
      <c r="N1918" s="1" t="n">
        <v>49.1890729170954</v>
      </c>
      <c r="O1918" s="1" t="n">
        <v>-97.3448448444458</v>
      </c>
      <c r="Q1918" s="1" t="s">
        <v>2062</v>
      </c>
      <c r="R1918" s="1" t="s">
        <v>24</v>
      </c>
    </row>
    <row r="1919" customFormat="false" ht="15" hidden="false" customHeight="false" outlineLevel="0" collapsed="false">
      <c r="A1919" s="1" t="s">
        <v>2059</v>
      </c>
      <c r="B1919" s="1" t="s">
        <v>2059</v>
      </c>
      <c r="C1919" s="1" t="s">
        <v>2060</v>
      </c>
      <c r="D1919" s="1" t="n">
        <v>138</v>
      </c>
      <c r="E1919" s="1" t="s">
        <v>2121</v>
      </c>
      <c r="F1919" s="1" t="n">
        <v>60</v>
      </c>
      <c r="G1919" s="1" t="str">
        <f aca="false">F1919&amp;"/"&amp;60</f>
        <v>60/60</v>
      </c>
      <c r="H1919" s="1" t="n">
        <v>2300</v>
      </c>
      <c r="I1919" s="1" t="n">
        <v>101</v>
      </c>
      <c r="J1919" s="1" t="n">
        <v>80</v>
      </c>
      <c r="K1919" s="1" t="s">
        <v>1093</v>
      </c>
      <c r="L1919" s="1" t="s">
        <v>1094</v>
      </c>
      <c r="M1919" s="1" t="n">
        <v>2011</v>
      </c>
      <c r="N1919" s="1" t="n">
        <v>49.1896495100212</v>
      </c>
      <c r="O1919" s="1" t="n">
        <v>-97.3362764978168</v>
      </c>
      <c r="Q1919" s="1" t="s">
        <v>2062</v>
      </c>
      <c r="R1919" s="1" t="s">
        <v>24</v>
      </c>
    </row>
    <row r="1920" customFormat="false" ht="15" hidden="false" customHeight="false" outlineLevel="0" collapsed="false">
      <c r="A1920" s="1" t="s">
        <v>2059</v>
      </c>
      <c r="B1920" s="1" t="s">
        <v>2059</v>
      </c>
      <c r="C1920" s="1" t="s">
        <v>2122</v>
      </c>
      <c r="D1920" s="1" t="n">
        <v>120.45</v>
      </c>
      <c r="E1920" s="1" t="s">
        <v>2123</v>
      </c>
      <c r="F1920" s="1" t="n">
        <v>1</v>
      </c>
      <c r="G1920" s="1" t="str">
        <f aca="false">F1920&amp;"/"&amp;73</f>
        <v>1/73</v>
      </c>
      <c r="H1920" s="1" t="n">
        <v>1650</v>
      </c>
      <c r="I1920" s="1" t="n">
        <v>82</v>
      </c>
      <c r="J1920" s="1" t="n">
        <v>80</v>
      </c>
      <c r="K1920" s="1" t="s">
        <v>21</v>
      </c>
      <c r="L1920" s="1" t="s">
        <v>2124</v>
      </c>
      <c r="M1920" s="1" t="s">
        <v>2125</v>
      </c>
      <c r="N1920" s="1" t="n">
        <v>49.3747883519925</v>
      </c>
      <c r="O1920" s="1" t="n">
        <v>-98.5895004456408</v>
      </c>
      <c r="P1920" s="1" t="s">
        <v>2126</v>
      </c>
      <c r="Q1920" s="1" t="s">
        <v>2127</v>
      </c>
      <c r="R1920" s="1" t="s">
        <v>24</v>
      </c>
    </row>
    <row r="1921" customFormat="false" ht="15" hidden="false" customHeight="false" outlineLevel="0" collapsed="false">
      <c r="A1921" s="1" t="s">
        <v>2059</v>
      </c>
      <c r="B1921" s="1" t="s">
        <v>2059</v>
      </c>
      <c r="C1921" s="1" t="s">
        <v>2122</v>
      </c>
      <c r="D1921" s="1" t="n">
        <v>120.45</v>
      </c>
      <c r="E1921" s="1" t="s">
        <v>2128</v>
      </c>
      <c r="F1921" s="1" t="n">
        <v>2</v>
      </c>
      <c r="G1921" s="1" t="str">
        <f aca="false">F1921&amp;"/"&amp;73</f>
        <v>2/73</v>
      </c>
      <c r="H1921" s="1" t="n">
        <v>1650</v>
      </c>
      <c r="I1921" s="1" t="n">
        <v>82</v>
      </c>
      <c r="J1921" s="1" t="n">
        <v>80</v>
      </c>
      <c r="K1921" s="1" t="s">
        <v>21</v>
      </c>
      <c r="L1921" s="1" t="s">
        <v>2124</v>
      </c>
      <c r="M1921" s="1" t="s">
        <v>2125</v>
      </c>
      <c r="N1921" s="1" t="n">
        <v>49.3763810721142</v>
      </c>
      <c r="O1921" s="1" t="n">
        <v>-98.5847140004913</v>
      </c>
      <c r="P1921" s="1" t="s">
        <v>2126</v>
      </c>
      <c r="Q1921" s="1" t="s">
        <v>2127</v>
      </c>
      <c r="R1921" s="1" t="s">
        <v>24</v>
      </c>
    </row>
    <row r="1922" customFormat="false" ht="15" hidden="false" customHeight="false" outlineLevel="0" collapsed="false">
      <c r="A1922" s="1" t="s">
        <v>2059</v>
      </c>
      <c r="B1922" s="1" t="s">
        <v>2059</v>
      </c>
      <c r="C1922" s="1" t="s">
        <v>2122</v>
      </c>
      <c r="D1922" s="1" t="n">
        <v>120.45</v>
      </c>
      <c r="E1922" s="1" t="s">
        <v>2129</v>
      </c>
      <c r="F1922" s="1" t="n">
        <v>3</v>
      </c>
      <c r="G1922" s="1" t="str">
        <f aca="false">F1922&amp;"/"&amp;73</f>
        <v>3/73</v>
      </c>
      <c r="H1922" s="1" t="n">
        <v>1650</v>
      </c>
      <c r="I1922" s="1" t="n">
        <v>82</v>
      </c>
      <c r="J1922" s="1" t="n">
        <v>80</v>
      </c>
      <c r="K1922" s="1" t="s">
        <v>21</v>
      </c>
      <c r="L1922" s="1" t="s">
        <v>2124</v>
      </c>
      <c r="M1922" s="1" t="s">
        <v>2125</v>
      </c>
      <c r="N1922" s="1" t="n">
        <v>49.3779278995869</v>
      </c>
      <c r="O1922" s="1" t="n">
        <v>-98.5800122542363</v>
      </c>
      <c r="P1922" s="1" t="s">
        <v>2126</v>
      </c>
      <c r="Q1922" s="1" t="s">
        <v>2127</v>
      </c>
      <c r="R1922" s="1" t="s">
        <v>24</v>
      </c>
    </row>
    <row r="1923" customFormat="false" ht="15" hidden="false" customHeight="false" outlineLevel="0" collapsed="false">
      <c r="A1923" s="1" t="s">
        <v>2059</v>
      </c>
      <c r="B1923" s="1" t="s">
        <v>2059</v>
      </c>
      <c r="C1923" s="1" t="s">
        <v>2122</v>
      </c>
      <c r="D1923" s="1" t="n">
        <v>120.45</v>
      </c>
      <c r="E1923" s="1" t="s">
        <v>2130</v>
      </c>
      <c r="F1923" s="1" t="n">
        <v>4</v>
      </c>
      <c r="G1923" s="1" t="str">
        <f aca="false">F1923&amp;"/"&amp;73</f>
        <v>4/73</v>
      </c>
      <c r="H1923" s="1" t="n">
        <v>1650</v>
      </c>
      <c r="I1923" s="1" t="n">
        <v>82</v>
      </c>
      <c r="J1923" s="1" t="n">
        <v>80</v>
      </c>
      <c r="K1923" s="1" t="s">
        <v>21</v>
      </c>
      <c r="L1923" s="1" t="s">
        <v>2124</v>
      </c>
      <c r="M1923" s="1" t="s">
        <v>2125</v>
      </c>
      <c r="N1923" s="1" t="n">
        <v>49.37955912758</v>
      </c>
      <c r="O1923" s="1" t="n">
        <v>-98.5753006605179</v>
      </c>
      <c r="P1923" s="1" t="s">
        <v>2126</v>
      </c>
      <c r="Q1923" s="1" t="s">
        <v>2127</v>
      </c>
      <c r="R1923" s="1" t="s">
        <v>24</v>
      </c>
    </row>
    <row r="1924" customFormat="false" ht="15" hidden="false" customHeight="false" outlineLevel="0" collapsed="false">
      <c r="A1924" s="1" t="s">
        <v>2059</v>
      </c>
      <c r="B1924" s="1" t="s">
        <v>2059</v>
      </c>
      <c r="C1924" s="1" t="s">
        <v>2122</v>
      </c>
      <c r="D1924" s="1" t="n">
        <v>120.45</v>
      </c>
      <c r="E1924" s="1" t="s">
        <v>2131</v>
      </c>
      <c r="F1924" s="1" t="n">
        <v>5</v>
      </c>
      <c r="G1924" s="1" t="str">
        <f aca="false">F1924&amp;"/"&amp;73</f>
        <v>5/73</v>
      </c>
      <c r="H1924" s="1" t="n">
        <v>1650</v>
      </c>
      <c r="I1924" s="1" t="n">
        <v>82</v>
      </c>
      <c r="J1924" s="1" t="n">
        <v>80</v>
      </c>
      <c r="K1924" s="1" t="s">
        <v>21</v>
      </c>
      <c r="L1924" s="1" t="s">
        <v>2124</v>
      </c>
      <c r="M1924" s="1" t="s">
        <v>2125</v>
      </c>
      <c r="N1924" s="1" t="n">
        <v>49.3669181936248</v>
      </c>
      <c r="O1924" s="1" t="n">
        <v>-98.5698498844144</v>
      </c>
      <c r="P1924" s="1" t="s">
        <v>2126</v>
      </c>
      <c r="Q1924" s="1" t="s">
        <v>2127</v>
      </c>
      <c r="R1924" s="1" t="s">
        <v>24</v>
      </c>
    </row>
    <row r="1925" customFormat="false" ht="15" hidden="false" customHeight="false" outlineLevel="0" collapsed="false">
      <c r="A1925" s="1" t="s">
        <v>2059</v>
      </c>
      <c r="B1925" s="1" t="s">
        <v>2059</v>
      </c>
      <c r="C1925" s="1" t="s">
        <v>2122</v>
      </c>
      <c r="D1925" s="1" t="n">
        <v>120.45</v>
      </c>
      <c r="E1925" s="1" t="s">
        <v>2132</v>
      </c>
      <c r="F1925" s="1" t="n">
        <v>6</v>
      </c>
      <c r="G1925" s="1" t="str">
        <f aca="false">F1925&amp;"/"&amp;73</f>
        <v>6/73</v>
      </c>
      <c r="H1925" s="1" t="n">
        <v>1650</v>
      </c>
      <c r="I1925" s="1" t="n">
        <v>82</v>
      </c>
      <c r="J1925" s="1" t="n">
        <v>80</v>
      </c>
      <c r="K1925" s="1" t="s">
        <v>21</v>
      </c>
      <c r="L1925" s="1" t="s">
        <v>2124</v>
      </c>
      <c r="M1925" s="1" t="s">
        <v>2125</v>
      </c>
      <c r="N1925" s="1" t="n">
        <v>49.3712087356834</v>
      </c>
      <c r="O1925" s="1" t="n">
        <v>-98.5610105915694</v>
      </c>
      <c r="P1925" s="1" t="s">
        <v>2126</v>
      </c>
      <c r="Q1925" s="1" t="s">
        <v>2127</v>
      </c>
      <c r="R1925" s="1" t="s">
        <v>24</v>
      </c>
    </row>
    <row r="1926" customFormat="false" ht="15" hidden="false" customHeight="false" outlineLevel="0" collapsed="false">
      <c r="A1926" s="1" t="s">
        <v>2059</v>
      </c>
      <c r="B1926" s="1" t="s">
        <v>2059</v>
      </c>
      <c r="C1926" s="1" t="s">
        <v>2122</v>
      </c>
      <c r="D1926" s="1" t="n">
        <v>120.45</v>
      </c>
      <c r="E1926" s="1" t="s">
        <v>2133</v>
      </c>
      <c r="F1926" s="1" t="n">
        <v>7</v>
      </c>
      <c r="G1926" s="1" t="str">
        <f aca="false">F1926&amp;"/"&amp;73</f>
        <v>7/73</v>
      </c>
      <c r="H1926" s="1" t="n">
        <v>1650</v>
      </c>
      <c r="I1926" s="1" t="n">
        <v>82</v>
      </c>
      <c r="J1926" s="1" t="n">
        <v>80</v>
      </c>
      <c r="K1926" s="1" t="s">
        <v>21</v>
      </c>
      <c r="L1926" s="1" t="s">
        <v>2124</v>
      </c>
      <c r="M1926" s="1" t="s">
        <v>2125</v>
      </c>
      <c r="N1926" s="1" t="n">
        <v>49.3777496413053</v>
      </c>
      <c r="O1926" s="1" t="n">
        <v>-98.6028715603919</v>
      </c>
      <c r="P1926" s="1" t="s">
        <v>2126</v>
      </c>
      <c r="Q1926" s="1" t="s">
        <v>2127</v>
      </c>
      <c r="R1926" s="1" t="s">
        <v>24</v>
      </c>
    </row>
    <row r="1927" customFormat="false" ht="15" hidden="false" customHeight="false" outlineLevel="0" collapsed="false">
      <c r="A1927" s="1" t="s">
        <v>2059</v>
      </c>
      <c r="B1927" s="1" t="s">
        <v>2059</v>
      </c>
      <c r="C1927" s="1" t="s">
        <v>2122</v>
      </c>
      <c r="D1927" s="1" t="n">
        <v>120.45</v>
      </c>
      <c r="E1927" s="1" t="s">
        <v>2134</v>
      </c>
      <c r="F1927" s="1" t="n">
        <v>8</v>
      </c>
      <c r="G1927" s="1" t="str">
        <f aca="false">F1927&amp;"/"&amp;73</f>
        <v>8/73</v>
      </c>
      <c r="H1927" s="1" t="n">
        <v>1650</v>
      </c>
      <c r="I1927" s="1" t="n">
        <v>82</v>
      </c>
      <c r="J1927" s="1" t="n">
        <v>80</v>
      </c>
      <c r="K1927" s="1" t="s">
        <v>21</v>
      </c>
      <c r="L1927" s="1" t="s">
        <v>2124</v>
      </c>
      <c r="M1927" s="1" t="s">
        <v>2125</v>
      </c>
      <c r="N1927" s="1" t="n">
        <v>49.3760108416864</v>
      </c>
      <c r="O1927" s="1" t="n">
        <v>-98.6074945196216</v>
      </c>
      <c r="P1927" s="1" t="s">
        <v>2126</v>
      </c>
      <c r="Q1927" s="1" t="s">
        <v>2127</v>
      </c>
      <c r="R1927" s="1" t="s">
        <v>24</v>
      </c>
    </row>
    <row r="1928" customFormat="false" ht="15" hidden="false" customHeight="false" outlineLevel="0" collapsed="false">
      <c r="A1928" s="1" t="s">
        <v>2059</v>
      </c>
      <c r="B1928" s="1" t="s">
        <v>2059</v>
      </c>
      <c r="C1928" s="1" t="s">
        <v>2122</v>
      </c>
      <c r="D1928" s="1" t="n">
        <v>120.45</v>
      </c>
      <c r="E1928" s="1" t="s">
        <v>2135</v>
      </c>
      <c r="F1928" s="1" t="n">
        <v>9</v>
      </c>
      <c r="G1928" s="1" t="str">
        <f aca="false">F1928&amp;"/"&amp;73</f>
        <v>9/73</v>
      </c>
      <c r="H1928" s="1" t="n">
        <v>1650</v>
      </c>
      <c r="I1928" s="1" t="n">
        <v>82</v>
      </c>
      <c r="J1928" s="1" t="n">
        <v>80</v>
      </c>
      <c r="K1928" s="1" t="s">
        <v>21</v>
      </c>
      <c r="L1928" s="1" t="s">
        <v>2124</v>
      </c>
      <c r="M1928" s="1" t="s">
        <v>2125</v>
      </c>
      <c r="N1928" s="1" t="n">
        <v>49.3742394362467</v>
      </c>
      <c r="O1928" s="1" t="n">
        <v>-98.6121441321938</v>
      </c>
      <c r="P1928" s="1" t="s">
        <v>2126</v>
      </c>
      <c r="Q1928" s="1" t="s">
        <v>2127</v>
      </c>
      <c r="R1928" s="1" t="s">
        <v>24</v>
      </c>
    </row>
    <row r="1929" customFormat="false" ht="15" hidden="false" customHeight="false" outlineLevel="0" collapsed="false">
      <c r="A1929" s="1" t="s">
        <v>2059</v>
      </c>
      <c r="B1929" s="1" t="s">
        <v>2059</v>
      </c>
      <c r="C1929" s="1" t="s">
        <v>2122</v>
      </c>
      <c r="D1929" s="1" t="n">
        <v>120.45</v>
      </c>
      <c r="E1929" s="1" t="s">
        <v>2136</v>
      </c>
      <c r="F1929" s="1" t="n">
        <v>10</v>
      </c>
      <c r="G1929" s="1" t="str">
        <f aca="false">F1929&amp;"/"&amp;73</f>
        <v>10/73</v>
      </c>
      <c r="H1929" s="1" t="n">
        <v>1650</v>
      </c>
      <c r="I1929" s="1" t="n">
        <v>82</v>
      </c>
      <c r="J1929" s="1" t="n">
        <v>80</v>
      </c>
      <c r="K1929" s="1" t="s">
        <v>21</v>
      </c>
      <c r="L1929" s="1" t="s">
        <v>2124</v>
      </c>
      <c r="M1929" s="1" t="s">
        <v>2125</v>
      </c>
      <c r="N1929" s="1" t="n">
        <v>49.3629579790493</v>
      </c>
      <c r="O1929" s="1" t="n">
        <v>-98.6104069359444</v>
      </c>
      <c r="P1929" s="1" t="s">
        <v>2126</v>
      </c>
      <c r="Q1929" s="1" t="s">
        <v>2127</v>
      </c>
      <c r="R1929" s="1" t="s">
        <v>24</v>
      </c>
    </row>
    <row r="1930" customFormat="false" ht="15" hidden="false" customHeight="false" outlineLevel="0" collapsed="false">
      <c r="A1930" s="1" t="s">
        <v>2059</v>
      </c>
      <c r="B1930" s="1" t="s">
        <v>2059</v>
      </c>
      <c r="C1930" s="1" t="s">
        <v>2122</v>
      </c>
      <c r="D1930" s="1" t="n">
        <v>120.45</v>
      </c>
      <c r="E1930" s="1" t="s">
        <v>2137</v>
      </c>
      <c r="F1930" s="1" t="n">
        <v>11</v>
      </c>
      <c r="G1930" s="1" t="str">
        <f aca="false">F1930&amp;"/"&amp;73</f>
        <v>11/73</v>
      </c>
      <c r="H1930" s="1" t="n">
        <v>1650</v>
      </c>
      <c r="I1930" s="1" t="n">
        <v>82</v>
      </c>
      <c r="J1930" s="1" t="n">
        <v>80</v>
      </c>
      <c r="K1930" s="1" t="s">
        <v>21</v>
      </c>
      <c r="L1930" s="1" t="s">
        <v>2124</v>
      </c>
      <c r="M1930" s="1" t="s">
        <v>2125</v>
      </c>
      <c r="N1930" s="1" t="n">
        <v>49.3610339054675</v>
      </c>
      <c r="O1930" s="1" t="n">
        <v>-98.61539960113</v>
      </c>
      <c r="P1930" s="1" t="s">
        <v>2126</v>
      </c>
      <c r="Q1930" s="1" t="s">
        <v>2127</v>
      </c>
      <c r="R1930" s="1" t="s">
        <v>24</v>
      </c>
    </row>
    <row r="1931" customFormat="false" ht="15" hidden="false" customHeight="false" outlineLevel="0" collapsed="false">
      <c r="A1931" s="1" t="s">
        <v>2059</v>
      </c>
      <c r="B1931" s="1" t="s">
        <v>2059</v>
      </c>
      <c r="C1931" s="1" t="s">
        <v>2122</v>
      </c>
      <c r="D1931" s="1" t="n">
        <v>120.45</v>
      </c>
      <c r="E1931" s="1" t="s">
        <v>2138</v>
      </c>
      <c r="F1931" s="1" t="n">
        <v>12</v>
      </c>
      <c r="G1931" s="1" t="str">
        <f aca="false">F1931&amp;"/"&amp;73</f>
        <v>12/73</v>
      </c>
      <c r="H1931" s="1" t="n">
        <v>1650</v>
      </c>
      <c r="I1931" s="1" t="n">
        <v>82</v>
      </c>
      <c r="J1931" s="1" t="n">
        <v>80</v>
      </c>
      <c r="K1931" s="1" t="s">
        <v>21</v>
      </c>
      <c r="L1931" s="1" t="s">
        <v>2124</v>
      </c>
      <c r="M1931" s="1" t="s">
        <v>2125</v>
      </c>
      <c r="N1931" s="1" t="n">
        <v>49.3875880040904</v>
      </c>
      <c r="O1931" s="1" t="n">
        <v>-98.5700243082103</v>
      </c>
      <c r="P1931" s="1" t="s">
        <v>2126</v>
      </c>
      <c r="Q1931" s="1" t="s">
        <v>2127</v>
      </c>
      <c r="R1931" s="1" t="s">
        <v>24</v>
      </c>
    </row>
    <row r="1932" customFormat="false" ht="15" hidden="false" customHeight="false" outlineLevel="0" collapsed="false">
      <c r="A1932" s="1" t="s">
        <v>2059</v>
      </c>
      <c r="B1932" s="1" t="s">
        <v>2059</v>
      </c>
      <c r="C1932" s="1" t="s">
        <v>2122</v>
      </c>
      <c r="D1932" s="1" t="n">
        <v>120.45</v>
      </c>
      <c r="E1932" s="1" t="s">
        <v>2139</v>
      </c>
      <c r="F1932" s="1" t="n">
        <v>13</v>
      </c>
      <c r="G1932" s="1" t="str">
        <f aca="false">F1932&amp;"/"&amp;73</f>
        <v>13/73</v>
      </c>
      <c r="H1932" s="1" t="n">
        <v>1650</v>
      </c>
      <c r="I1932" s="1" t="n">
        <v>82</v>
      </c>
      <c r="J1932" s="1" t="n">
        <v>80</v>
      </c>
      <c r="K1932" s="1" t="s">
        <v>21</v>
      </c>
      <c r="L1932" s="1" t="s">
        <v>2124</v>
      </c>
      <c r="M1932" s="1" t="s">
        <v>2125</v>
      </c>
      <c r="N1932" s="1" t="n">
        <v>49.3453760874969</v>
      </c>
      <c r="O1932" s="1" t="n">
        <v>-98.6576502886051</v>
      </c>
      <c r="P1932" s="1" t="s">
        <v>2126</v>
      </c>
      <c r="Q1932" s="1" t="s">
        <v>2127</v>
      </c>
      <c r="R1932" s="1" t="s">
        <v>24</v>
      </c>
    </row>
    <row r="1933" customFormat="false" ht="15" hidden="false" customHeight="false" outlineLevel="0" collapsed="false">
      <c r="A1933" s="1" t="s">
        <v>2059</v>
      </c>
      <c r="B1933" s="1" t="s">
        <v>2059</v>
      </c>
      <c r="C1933" s="1" t="s">
        <v>2122</v>
      </c>
      <c r="D1933" s="1" t="n">
        <v>120.45</v>
      </c>
      <c r="E1933" s="1" t="s">
        <v>2140</v>
      </c>
      <c r="F1933" s="1" t="n">
        <v>14</v>
      </c>
      <c r="G1933" s="1" t="str">
        <f aca="false">F1933&amp;"/"&amp;73</f>
        <v>14/73</v>
      </c>
      <c r="H1933" s="1" t="n">
        <v>1650</v>
      </c>
      <c r="I1933" s="1" t="n">
        <v>82</v>
      </c>
      <c r="J1933" s="1" t="n">
        <v>80</v>
      </c>
      <c r="K1933" s="1" t="s">
        <v>21</v>
      </c>
      <c r="L1933" s="1" t="s">
        <v>2124</v>
      </c>
      <c r="M1933" s="1" t="s">
        <v>2125</v>
      </c>
      <c r="N1933" s="1" t="n">
        <v>49.34299437513</v>
      </c>
      <c r="O1933" s="1" t="n">
        <v>-98.663904375986</v>
      </c>
      <c r="P1933" s="1" t="s">
        <v>2126</v>
      </c>
      <c r="Q1933" s="1" t="s">
        <v>2127</v>
      </c>
      <c r="R1933" s="1" t="s">
        <v>24</v>
      </c>
    </row>
    <row r="1934" customFormat="false" ht="15" hidden="false" customHeight="false" outlineLevel="0" collapsed="false">
      <c r="A1934" s="1" t="s">
        <v>2059</v>
      </c>
      <c r="B1934" s="1" t="s">
        <v>2059</v>
      </c>
      <c r="C1934" s="1" t="s">
        <v>2122</v>
      </c>
      <c r="D1934" s="1" t="n">
        <v>120.45</v>
      </c>
      <c r="E1934" s="1" t="s">
        <v>2141</v>
      </c>
      <c r="F1934" s="1" t="n">
        <v>15</v>
      </c>
      <c r="G1934" s="1" t="str">
        <f aca="false">F1934&amp;"/"&amp;73</f>
        <v>15/73</v>
      </c>
      <c r="H1934" s="1" t="n">
        <v>1650</v>
      </c>
      <c r="I1934" s="1" t="n">
        <v>82</v>
      </c>
      <c r="J1934" s="1" t="n">
        <v>80</v>
      </c>
      <c r="K1934" s="1" t="s">
        <v>21</v>
      </c>
      <c r="L1934" s="1" t="s">
        <v>2124</v>
      </c>
      <c r="M1934" s="1" t="s">
        <v>2125</v>
      </c>
      <c r="N1934" s="1" t="n">
        <v>49.3408715161767</v>
      </c>
      <c r="O1934" s="1" t="n">
        <v>-98.67114302505</v>
      </c>
      <c r="P1934" s="1" t="s">
        <v>2126</v>
      </c>
      <c r="Q1934" s="1" t="s">
        <v>2127</v>
      </c>
      <c r="R1934" s="1" t="s">
        <v>24</v>
      </c>
    </row>
    <row r="1935" customFormat="false" ht="15" hidden="false" customHeight="false" outlineLevel="0" collapsed="false">
      <c r="A1935" s="1" t="s">
        <v>2059</v>
      </c>
      <c r="B1935" s="1" t="s">
        <v>2059</v>
      </c>
      <c r="C1935" s="1" t="s">
        <v>2122</v>
      </c>
      <c r="D1935" s="1" t="n">
        <v>120.45</v>
      </c>
      <c r="E1935" s="1" t="s">
        <v>2142</v>
      </c>
      <c r="F1935" s="1" t="n">
        <v>16</v>
      </c>
      <c r="G1935" s="1" t="str">
        <f aca="false">F1935&amp;"/"&amp;73</f>
        <v>16/73</v>
      </c>
      <c r="H1935" s="1" t="n">
        <v>1650</v>
      </c>
      <c r="I1935" s="1" t="n">
        <v>82</v>
      </c>
      <c r="J1935" s="1" t="n">
        <v>80</v>
      </c>
      <c r="K1935" s="1" t="s">
        <v>21</v>
      </c>
      <c r="L1935" s="1" t="s">
        <v>2124</v>
      </c>
      <c r="M1935" s="1" t="s">
        <v>2125</v>
      </c>
      <c r="N1935" s="1" t="n">
        <v>49.3535997006447</v>
      </c>
      <c r="O1935" s="1" t="n">
        <v>-98.6722851782886</v>
      </c>
      <c r="P1935" s="1" t="s">
        <v>2126</v>
      </c>
      <c r="Q1935" s="1" t="s">
        <v>2127</v>
      </c>
      <c r="R1935" s="1" t="s">
        <v>24</v>
      </c>
    </row>
    <row r="1936" customFormat="false" ht="15" hidden="false" customHeight="false" outlineLevel="0" collapsed="false">
      <c r="A1936" s="1" t="s">
        <v>2059</v>
      </c>
      <c r="B1936" s="1" t="s">
        <v>2059</v>
      </c>
      <c r="C1936" s="1" t="s">
        <v>2122</v>
      </c>
      <c r="D1936" s="1" t="n">
        <v>120.45</v>
      </c>
      <c r="E1936" s="1" t="s">
        <v>2143</v>
      </c>
      <c r="F1936" s="1" t="n">
        <v>17</v>
      </c>
      <c r="G1936" s="1" t="str">
        <f aca="false">F1936&amp;"/"&amp;73</f>
        <v>17/73</v>
      </c>
      <c r="H1936" s="1" t="n">
        <v>1650</v>
      </c>
      <c r="I1936" s="1" t="n">
        <v>82</v>
      </c>
      <c r="J1936" s="1" t="n">
        <v>80</v>
      </c>
      <c r="K1936" s="1" t="s">
        <v>21</v>
      </c>
      <c r="L1936" s="1" t="s">
        <v>2124</v>
      </c>
      <c r="M1936" s="1" t="s">
        <v>2125</v>
      </c>
      <c r="N1936" s="1" t="n">
        <v>49.3582014068668</v>
      </c>
      <c r="O1936" s="1" t="n">
        <v>-98.6637929486215</v>
      </c>
      <c r="P1936" s="1" t="s">
        <v>2126</v>
      </c>
      <c r="Q1936" s="1" t="s">
        <v>2127</v>
      </c>
      <c r="R1936" s="1" t="s">
        <v>24</v>
      </c>
    </row>
    <row r="1937" customFormat="false" ht="15" hidden="false" customHeight="false" outlineLevel="0" collapsed="false">
      <c r="A1937" s="1" t="s">
        <v>2059</v>
      </c>
      <c r="B1937" s="1" t="s">
        <v>2059</v>
      </c>
      <c r="C1937" s="1" t="s">
        <v>2122</v>
      </c>
      <c r="D1937" s="1" t="n">
        <v>120.45</v>
      </c>
      <c r="E1937" s="1" t="s">
        <v>2144</v>
      </c>
      <c r="F1937" s="1" t="n">
        <v>18</v>
      </c>
      <c r="G1937" s="1" t="str">
        <f aca="false">F1937&amp;"/"&amp;73</f>
        <v>18/73</v>
      </c>
      <c r="H1937" s="1" t="n">
        <v>1650</v>
      </c>
      <c r="I1937" s="1" t="n">
        <v>82</v>
      </c>
      <c r="J1937" s="1" t="n">
        <v>80</v>
      </c>
      <c r="K1937" s="1" t="s">
        <v>21</v>
      </c>
      <c r="L1937" s="1" t="s">
        <v>2124</v>
      </c>
      <c r="M1937" s="1" t="s">
        <v>2125</v>
      </c>
      <c r="N1937" s="1" t="n">
        <v>49.3609329012365</v>
      </c>
      <c r="O1937" s="1" t="n">
        <v>-98.6558521722571</v>
      </c>
      <c r="P1937" s="1" t="s">
        <v>2126</v>
      </c>
      <c r="Q1937" s="1" t="s">
        <v>2127</v>
      </c>
      <c r="R1937" s="1" t="s">
        <v>24</v>
      </c>
    </row>
    <row r="1938" customFormat="false" ht="15" hidden="false" customHeight="false" outlineLevel="0" collapsed="false">
      <c r="A1938" s="1" t="s">
        <v>2059</v>
      </c>
      <c r="B1938" s="1" t="s">
        <v>2059</v>
      </c>
      <c r="C1938" s="1" t="s">
        <v>2122</v>
      </c>
      <c r="D1938" s="1" t="n">
        <v>120.45</v>
      </c>
      <c r="E1938" s="1" t="s">
        <v>2145</v>
      </c>
      <c r="F1938" s="1" t="n">
        <v>19</v>
      </c>
      <c r="G1938" s="1" t="str">
        <f aca="false">F1938&amp;"/"&amp;73</f>
        <v>19/73</v>
      </c>
      <c r="H1938" s="1" t="n">
        <v>1650</v>
      </c>
      <c r="I1938" s="1" t="n">
        <v>82</v>
      </c>
      <c r="J1938" s="1" t="n">
        <v>80</v>
      </c>
      <c r="K1938" s="1" t="s">
        <v>21</v>
      </c>
      <c r="L1938" s="1" t="s">
        <v>2124</v>
      </c>
      <c r="M1938" s="1" t="s">
        <v>2125</v>
      </c>
      <c r="N1938" s="1" t="n">
        <v>49.3616865932867</v>
      </c>
      <c r="O1938" s="1" t="n">
        <v>-98.6481184609171</v>
      </c>
      <c r="P1938" s="1" t="s">
        <v>2126</v>
      </c>
      <c r="Q1938" s="1" t="s">
        <v>2127</v>
      </c>
      <c r="R1938" s="1" t="s">
        <v>24</v>
      </c>
    </row>
    <row r="1939" customFormat="false" ht="15" hidden="false" customHeight="false" outlineLevel="0" collapsed="false">
      <c r="A1939" s="1" t="s">
        <v>2059</v>
      </c>
      <c r="B1939" s="1" t="s">
        <v>2059</v>
      </c>
      <c r="C1939" s="1" t="s">
        <v>2122</v>
      </c>
      <c r="D1939" s="1" t="n">
        <v>120.45</v>
      </c>
      <c r="E1939" s="1" t="s">
        <v>2146</v>
      </c>
      <c r="F1939" s="1" t="n">
        <v>20</v>
      </c>
      <c r="G1939" s="1" t="str">
        <f aca="false">F1939&amp;"/"&amp;73</f>
        <v>20/73</v>
      </c>
      <c r="H1939" s="1" t="n">
        <v>1650</v>
      </c>
      <c r="I1939" s="1" t="n">
        <v>82</v>
      </c>
      <c r="J1939" s="1" t="n">
        <v>80</v>
      </c>
      <c r="K1939" s="1" t="s">
        <v>21</v>
      </c>
      <c r="L1939" s="1" t="s">
        <v>2124</v>
      </c>
      <c r="M1939" s="1" t="s">
        <v>2125</v>
      </c>
      <c r="N1939" s="1" t="n">
        <v>49.3573676135835</v>
      </c>
      <c r="O1939" s="1" t="n">
        <v>-98.6253511125218</v>
      </c>
      <c r="P1939" s="1" t="s">
        <v>2126</v>
      </c>
      <c r="Q1939" s="1" t="s">
        <v>2127</v>
      </c>
      <c r="R1939" s="1" t="s">
        <v>24</v>
      </c>
    </row>
    <row r="1940" customFormat="false" ht="15" hidden="false" customHeight="false" outlineLevel="0" collapsed="false">
      <c r="A1940" s="1" t="s">
        <v>2059</v>
      </c>
      <c r="B1940" s="1" t="s">
        <v>2059</v>
      </c>
      <c r="C1940" s="1" t="s">
        <v>2122</v>
      </c>
      <c r="D1940" s="1" t="n">
        <v>120.45</v>
      </c>
      <c r="E1940" s="1" t="s">
        <v>2147</v>
      </c>
      <c r="F1940" s="1" t="n">
        <v>21</v>
      </c>
      <c r="G1940" s="1" t="str">
        <f aca="false">F1940&amp;"/"&amp;73</f>
        <v>21/73</v>
      </c>
      <c r="H1940" s="1" t="n">
        <v>1650</v>
      </c>
      <c r="I1940" s="1" t="n">
        <v>82</v>
      </c>
      <c r="J1940" s="1" t="n">
        <v>80</v>
      </c>
      <c r="K1940" s="1" t="s">
        <v>21</v>
      </c>
      <c r="L1940" s="1" t="s">
        <v>2124</v>
      </c>
      <c r="M1940" s="1" t="s">
        <v>2125</v>
      </c>
      <c r="N1940" s="1" t="n">
        <v>49.3556908839809</v>
      </c>
      <c r="O1940" s="1" t="n">
        <v>-98.6298756184018</v>
      </c>
      <c r="P1940" s="1" t="s">
        <v>2126</v>
      </c>
      <c r="Q1940" s="1" t="s">
        <v>2127</v>
      </c>
      <c r="R1940" s="1" t="s">
        <v>24</v>
      </c>
    </row>
    <row r="1941" customFormat="false" ht="15" hidden="false" customHeight="false" outlineLevel="0" collapsed="false">
      <c r="A1941" s="1" t="s">
        <v>2059</v>
      </c>
      <c r="B1941" s="1" t="s">
        <v>2059</v>
      </c>
      <c r="C1941" s="1" t="s">
        <v>2122</v>
      </c>
      <c r="D1941" s="1" t="n">
        <v>120.45</v>
      </c>
      <c r="E1941" s="1" t="s">
        <v>2148</v>
      </c>
      <c r="F1941" s="1" t="n">
        <v>22</v>
      </c>
      <c r="G1941" s="1" t="str">
        <f aca="false">F1941&amp;"/"&amp;73</f>
        <v>22/73</v>
      </c>
      <c r="H1941" s="1" t="n">
        <v>1650</v>
      </c>
      <c r="I1941" s="1" t="n">
        <v>82</v>
      </c>
      <c r="J1941" s="1" t="n">
        <v>80</v>
      </c>
      <c r="K1941" s="1" t="s">
        <v>21</v>
      </c>
      <c r="L1941" s="1" t="s">
        <v>2124</v>
      </c>
      <c r="M1941" s="1" t="s">
        <v>2125</v>
      </c>
      <c r="N1941" s="1" t="n">
        <v>49.3503241545519</v>
      </c>
      <c r="O1941" s="1" t="n">
        <v>-98.6387520641814</v>
      </c>
      <c r="P1941" s="1" t="s">
        <v>2126</v>
      </c>
      <c r="Q1941" s="1" t="s">
        <v>2127</v>
      </c>
      <c r="R1941" s="1" t="s">
        <v>24</v>
      </c>
    </row>
    <row r="1942" customFormat="false" ht="15" hidden="false" customHeight="false" outlineLevel="0" collapsed="false">
      <c r="A1942" s="1" t="s">
        <v>2059</v>
      </c>
      <c r="B1942" s="1" t="s">
        <v>2059</v>
      </c>
      <c r="C1942" s="1" t="s">
        <v>2122</v>
      </c>
      <c r="D1942" s="1" t="n">
        <v>120.45</v>
      </c>
      <c r="E1942" s="1" t="s">
        <v>2149</v>
      </c>
      <c r="F1942" s="1" t="n">
        <v>23</v>
      </c>
      <c r="G1942" s="1" t="str">
        <f aca="false">F1942&amp;"/"&amp;73</f>
        <v>23/73</v>
      </c>
      <c r="H1942" s="1" t="n">
        <v>1650</v>
      </c>
      <c r="I1942" s="1" t="n">
        <v>82</v>
      </c>
      <c r="J1942" s="1" t="n">
        <v>80</v>
      </c>
      <c r="K1942" s="1" t="s">
        <v>21</v>
      </c>
      <c r="L1942" s="1" t="s">
        <v>2124</v>
      </c>
      <c r="M1942" s="1" t="s">
        <v>2125</v>
      </c>
      <c r="N1942" s="1" t="n">
        <v>49.3417042674313</v>
      </c>
      <c r="O1942" s="1" t="n">
        <v>-98.6172672065427</v>
      </c>
      <c r="P1942" s="1" t="s">
        <v>2126</v>
      </c>
      <c r="Q1942" s="1" t="s">
        <v>2127</v>
      </c>
      <c r="R1942" s="1" t="s">
        <v>24</v>
      </c>
    </row>
    <row r="1943" customFormat="false" ht="15" hidden="false" customHeight="false" outlineLevel="0" collapsed="false">
      <c r="A1943" s="1" t="s">
        <v>2059</v>
      </c>
      <c r="B1943" s="1" t="s">
        <v>2059</v>
      </c>
      <c r="C1943" s="1" t="s">
        <v>2122</v>
      </c>
      <c r="D1943" s="1" t="n">
        <v>120.45</v>
      </c>
      <c r="E1943" s="1" t="s">
        <v>2150</v>
      </c>
      <c r="F1943" s="1" t="n">
        <v>24</v>
      </c>
      <c r="G1943" s="1" t="str">
        <f aca="false">F1943&amp;"/"&amp;73</f>
        <v>24/73</v>
      </c>
      <c r="H1943" s="1" t="n">
        <v>1650</v>
      </c>
      <c r="I1943" s="1" t="n">
        <v>82</v>
      </c>
      <c r="J1943" s="1" t="n">
        <v>80</v>
      </c>
      <c r="K1943" s="1" t="s">
        <v>21</v>
      </c>
      <c r="L1943" s="1" t="s">
        <v>2124</v>
      </c>
      <c r="M1943" s="1" t="s">
        <v>2125</v>
      </c>
      <c r="N1943" s="1" t="n">
        <v>49.3447501915741</v>
      </c>
      <c r="O1943" s="1" t="n">
        <v>-98.6105067372194</v>
      </c>
      <c r="P1943" s="1" t="s">
        <v>2126</v>
      </c>
      <c r="Q1943" s="1" t="s">
        <v>2127</v>
      </c>
      <c r="R1943" s="1" t="s">
        <v>24</v>
      </c>
    </row>
    <row r="1944" customFormat="false" ht="15" hidden="false" customHeight="false" outlineLevel="0" collapsed="false">
      <c r="A1944" s="1" t="s">
        <v>2059</v>
      </c>
      <c r="B1944" s="1" t="s">
        <v>2059</v>
      </c>
      <c r="C1944" s="1" t="s">
        <v>2122</v>
      </c>
      <c r="D1944" s="1" t="n">
        <v>120.45</v>
      </c>
      <c r="E1944" s="1" t="s">
        <v>2151</v>
      </c>
      <c r="F1944" s="1" t="n">
        <v>25</v>
      </c>
      <c r="G1944" s="1" t="str">
        <f aca="false">F1944&amp;"/"&amp;73</f>
        <v>25/73</v>
      </c>
      <c r="H1944" s="1" t="n">
        <v>1650</v>
      </c>
      <c r="I1944" s="1" t="n">
        <v>82</v>
      </c>
      <c r="J1944" s="1" t="n">
        <v>80</v>
      </c>
      <c r="K1944" s="1" t="s">
        <v>21</v>
      </c>
      <c r="L1944" s="1" t="s">
        <v>2124</v>
      </c>
      <c r="M1944" s="1" t="s">
        <v>2125</v>
      </c>
      <c r="N1944" s="1" t="n">
        <v>49.3466860952577</v>
      </c>
      <c r="O1944" s="1" t="n">
        <v>-98.6025616681282</v>
      </c>
      <c r="P1944" s="1" t="s">
        <v>2126</v>
      </c>
      <c r="Q1944" s="1" t="s">
        <v>2127</v>
      </c>
      <c r="R1944" s="1" t="s">
        <v>24</v>
      </c>
    </row>
    <row r="1945" customFormat="false" ht="15" hidden="false" customHeight="false" outlineLevel="0" collapsed="false">
      <c r="A1945" s="1" t="s">
        <v>2059</v>
      </c>
      <c r="B1945" s="1" t="s">
        <v>2059</v>
      </c>
      <c r="C1945" s="1" t="s">
        <v>2122</v>
      </c>
      <c r="D1945" s="1" t="n">
        <v>120.45</v>
      </c>
      <c r="E1945" s="1" t="s">
        <v>2152</v>
      </c>
      <c r="F1945" s="1" t="n">
        <v>26</v>
      </c>
      <c r="G1945" s="1" t="str">
        <f aca="false">F1945&amp;"/"&amp;73</f>
        <v>26/73</v>
      </c>
      <c r="H1945" s="1" t="n">
        <v>1650</v>
      </c>
      <c r="I1945" s="1" t="n">
        <v>82</v>
      </c>
      <c r="J1945" s="1" t="n">
        <v>80</v>
      </c>
      <c r="K1945" s="1" t="s">
        <v>21</v>
      </c>
      <c r="L1945" s="1" t="s">
        <v>2124</v>
      </c>
      <c r="M1945" s="1" t="s">
        <v>2125</v>
      </c>
      <c r="N1945" s="1" t="n">
        <v>49.3724124609708</v>
      </c>
      <c r="O1945" s="1" t="n">
        <v>-98.6707738734482</v>
      </c>
      <c r="P1945" s="1" t="s">
        <v>2126</v>
      </c>
      <c r="Q1945" s="1" t="s">
        <v>2127</v>
      </c>
      <c r="R1945" s="1" t="s">
        <v>254</v>
      </c>
    </row>
    <row r="1946" customFormat="false" ht="15" hidden="false" customHeight="false" outlineLevel="0" collapsed="false">
      <c r="A1946" s="1" t="s">
        <v>2059</v>
      </c>
      <c r="B1946" s="1" t="s">
        <v>2059</v>
      </c>
      <c r="C1946" s="1" t="s">
        <v>2122</v>
      </c>
      <c r="D1946" s="1" t="n">
        <v>120.45</v>
      </c>
      <c r="E1946" s="1" t="s">
        <v>2153</v>
      </c>
      <c r="F1946" s="1" t="n">
        <v>27</v>
      </c>
      <c r="G1946" s="1" t="str">
        <f aca="false">F1946&amp;"/"&amp;73</f>
        <v>27/73</v>
      </c>
      <c r="H1946" s="1" t="n">
        <v>1650</v>
      </c>
      <c r="I1946" s="1" t="n">
        <v>82</v>
      </c>
      <c r="J1946" s="1" t="n">
        <v>80</v>
      </c>
      <c r="K1946" s="1" t="s">
        <v>21</v>
      </c>
      <c r="L1946" s="1" t="s">
        <v>2124</v>
      </c>
      <c r="M1946" s="1" t="s">
        <v>2125</v>
      </c>
      <c r="N1946" s="1" t="n">
        <v>49.3733739060794</v>
      </c>
      <c r="O1946" s="1" t="n">
        <v>-98.6769007926721</v>
      </c>
      <c r="P1946" s="1" t="s">
        <v>2126</v>
      </c>
      <c r="Q1946" s="1" t="s">
        <v>2127</v>
      </c>
      <c r="R1946" s="1" t="s">
        <v>254</v>
      </c>
    </row>
    <row r="1947" customFormat="false" ht="15" hidden="false" customHeight="false" outlineLevel="0" collapsed="false">
      <c r="A1947" s="1" t="s">
        <v>2059</v>
      </c>
      <c r="B1947" s="1" t="s">
        <v>2059</v>
      </c>
      <c r="C1947" s="1" t="s">
        <v>2122</v>
      </c>
      <c r="D1947" s="1" t="n">
        <v>120.45</v>
      </c>
      <c r="E1947" s="1" t="s">
        <v>2154</v>
      </c>
      <c r="F1947" s="1" t="n">
        <v>28</v>
      </c>
      <c r="G1947" s="1" t="str">
        <f aca="false">F1947&amp;"/"&amp;73</f>
        <v>28/73</v>
      </c>
      <c r="H1947" s="1" t="n">
        <v>1650</v>
      </c>
      <c r="I1947" s="1" t="n">
        <v>82</v>
      </c>
      <c r="J1947" s="1" t="n">
        <v>80</v>
      </c>
      <c r="K1947" s="1" t="s">
        <v>21</v>
      </c>
      <c r="L1947" s="1" t="s">
        <v>2124</v>
      </c>
      <c r="M1947" s="1" t="s">
        <v>2125</v>
      </c>
      <c r="N1947" s="1" t="n">
        <v>49.3742371698626</v>
      </c>
      <c r="O1947" s="1" t="n">
        <v>-98.654850465175</v>
      </c>
      <c r="P1947" s="1" t="s">
        <v>2126</v>
      </c>
      <c r="Q1947" s="1" t="s">
        <v>2127</v>
      </c>
      <c r="R1947" s="1" t="s">
        <v>24</v>
      </c>
    </row>
    <row r="1948" customFormat="false" ht="15" hidden="false" customHeight="false" outlineLevel="0" collapsed="false">
      <c r="A1948" s="1" t="s">
        <v>2059</v>
      </c>
      <c r="B1948" s="1" t="s">
        <v>2059</v>
      </c>
      <c r="C1948" s="1" t="s">
        <v>2122</v>
      </c>
      <c r="D1948" s="1" t="n">
        <v>120.45</v>
      </c>
      <c r="E1948" s="1" t="s">
        <v>2155</v>
      </c>
      <c r="F1948" s="1" t="n">
        <v>29</v>
      </c>
      <c r="G1948" s="1" t="str">
        <f aca="false">F1948&amp;"/"&amp;73</f>
        <v>29/73</v>
      </c>
      <c r="H1948" s="1" t="n">
        <v>1650</v>
      </c>
      <c r="I1948" s="1" t="n">
        <v>82</v>
      </c>
      <c r="J1948" s="1" t="n">
        <v>80</v>
      </c>
      <c r="K1948" s="1" t="s">
        <v>21</v>
      </c>
      <c r="L1948" s="1" t="s">
        <v>2124</v>
      </c>
      <c r="M1948" s="1" t="s">
        <v>2125</v>
      </c>
      <c r="N1948" s="1" t="n">
        <v>49.3758498122419</v>
      </c>
      <c r="O1948" s="1" t="n">
        <v>-98.6493337613252</v>
      </c>
      <c r="P1948" s="1" t="s">
        <v>2126</v>
      </c>
      <c r="Q1948" s="1" t="s">
        <v>2127</v>
      </c>
      <c r="R1948" s="1" t="s">
        <v>24</v>
      </c>
    </row>
    <row r="1949" customFormat="false" ht="15" hidden="false" customHeight="false" outlineLevel="0" collapsed="false">
      <c r="A1949" s="1" t="s">
        <v>2059</v>
      </c>
      <c r="B1949" s="1" t="s">
        <v>2059</v>
      </c>
      <c r="C1949" s="1" t="s">
        <v>2122</v>
      </c>
      <c r="D1949" s="1" t="n">
        <v>120.45</v>
      </c>
      <c r="E1949" s="1" t="s">
        <v>2156</v>
      </c>
      <c r="F1949" s="1" t="n">
        <v>30</v>
      </c>
      <c r="G1949" s="1" t="str">
        <f aca="false">F1949&amp;"/"&amp;73</f>
        <v>30/73</v>
      </c>
      <c r="H1949" s="1" t="n">
        <v>1650</v>
      </c>
      <c r="I1949" s="1" t="n">
        <v>82</v>
      </c>
      <c r="J1949" s="1" t="n">
        <v>80</v>
      </c>
      <c r="K1949" s="1" t="s">
        <v>21</v>
      </c>
      <c r="L1949" s="1" t="s">
        <v>2124</v>
      </c>
      <c r="M1949" s="1" t="n">
        <v>2011</v>
      </c>
      <c r="N1949" s="1" t="n">
        <v>49.3772250706046</v>
      </c>
      <c r="O1949" s="1" t="n">
        <v>-98.6438582757658</v>
      </c>
      <c r="Q1949" s="1" t="s">
        <v>2127</v>
      </c>
      <c r="R1949" s="1" t="s">
        <v>24</v>
      </c>
    </row>
    <row r="1950" customFormat="false" ht="15" hidden="false" customHeight="false" outlineLevel="0" collapsed="false">
      <c r="A1950" s="1" t="s">
        <v>2059</v>
      </c>
      <c r="B1950" s="1" t="s">
        <v>2059</v>
      </c>
      <c r="C1950" s="1" t="s">
        <v>2122</v>
      </c>
      <c r="D1950" s="1" t="n">
        <v>120.45</v>
      </c>
      <c r="E1950" s="1" t="s">
        <v>2157</v>
      </c>
      <c r="F1950" s="1" t="n">
        <v>31</v>
      </c>
      <c r="G1950" s="1" t="str">
        <f aca="false">F1950&amp;"/"&amp;73</f>
        <v>31/73</v>
      </c>
      <c r="H1950" s="1" t="n">
        <v>1650</v>
      </c>
      <c r="I1950" s="1" t="n">
        <v>82</v>
      </c>
      <c r="J1950" s="1" t="n">
        <v>80</v>
      </c>
      <c r="K1950" s="1" t="s">
        <v>21</v>
      </c>
      <c r="L1950" s="1" t="s">
        <v>2124</v>
      </c>
      <c r="M1950" s="1" t="s">
        <v>2125</v>
      </c>
      <c r="N1950" s="1" t="n">
        <v>49.3817843052683</v>
      </c>
      <c r="O1950" s="1" t="n">
        <v>-98.6201677102129</v>
      </c>
      <c r="P1950" s="1" t="s">
        <v>2126</v>
      </c>
      <c r="Q1950" s="1" t="s">
        <v>2127</v>
      </c>
      <c r="R1950" s="1" t="s">
        <v>24</v>
      </c>
    </row>
    <row r="1951" customFormat="false" ht="15" hidden="false" customHeight="false" outlineLevel="0" collapsed="false">
      <c r="A1951" s="1" t="s">
        <v>2059</v>
      </c>
      <c r="B1951" s="1" t="s">
        <v>2059</v>
      </c>
      <c r="C1951" s="1" t="s">
        <v>2122</v>
      </c>
      <c r="D1951" s="1" t="n">
        <v>120.45</v>
      </c>
      <c r="E1951" s="1" t="s">
        <v>2158</v>
      </c>
      <c r="F1951" s="1" t="n">
        <v>32</v>
      </c>
      <c r="G1951" s="1" t="str">
        <f aca="false">F1951&amp;"/"&amp;73</f>
        <v>32/73</v>
      </c>
      <c r="H1951" s="1" t="n">
        <v>1650</v>
      </c>
      <c r="I1951" s="1" t="n">
        <v>82</v>
      </c>
      <c r="J1951" s="1" t="n">
        <v>80</v>
      </c>
      <c r="K1951" s="1" t="s">
        <v>21</v>
      </c>
      <c r="L1951" s="1" t="s">
        <v>2124</v>
      </c>
      <c r="M1951" s="1" t="s">
        <v>2125</v>
      </c>
      <c r="N1951" s="1" t="n">
        <v>49.3834260315973</v>
      </c>
      <c r="O1951" s="1" t="n">
        <v>-98.6151770302327</v>
      </c>
      <c r="P1951" s="1" t="s">
        <v>2126</v>
      </c>
      <c r="Q1951" s="1" t="s">
        <v>2127</v>
      </c>
      <c r="R1951" s="1" t="s">
        <v>24</v>
      </c>
    </row>
    <row r="1952" customFormat="false" ht="15" hidden="false" customHeight="false" outlineLevel="0" collapsed="false">
      <c r="A1952" s="1" t="s">
        <v>2059</v>
      </c>
      <c r="B1952" s="1" t="s">
        <v>2059</v>
      </c>
      <c r="C1952" s="1" t="s">
        <v>2122</v>
      </c>
      <c r="D1952" s="1" t="n">
        <v>120.45</v>
      </c>
      <c r="E1952" s="1" t="s">
        <v>2159</v>
      </c>
      <c r="F1952" s="1" t="n">
        <v>33</v>
      </c>
      <c r="G1952" s="1" t="str">
        <f aca="false">F1952&amp;"/"&amp;73</f>
        <v>33/73</v>
      </c>
      <c r="H1952" s="1" t="n">
        <v>1650</v>
      </c>
      <c r="I1952" s="1" t="n">
        <v>82</v>
      </c>
      <c r="J1952" s="1" t="n">
        <v>80</v>
      </c>
      <c r="K1952" s="1" t="s">
        <v>21</v>
      </c>
      <c r="L1952" s="1" t="s">
        <v>2124</v>
      </c>
      <c r="M1952" s="1" t="s">
        <v>2125</v>
      </c>
      <c r="N1952" s="1" t="n">
        <v>49.401204558446</v>
      </c>
      <c r="O1952" s="1" t="n">
        <v>-98.6318801941632</v>
      </c>
      <c r="P1952" s="1" t="s">
        <v>2126</v>
      </c>
      <c r="Q1952" s="1" t="s">
        <v>2127</v>
      </c>
      <c r="R1952" s="1" t="s">
        <v>24</v>
      </c>
    </row>
    <row r="1953" customFormat="false" ht="15" hidden="false" customHeight="false" outlineLevel="0" collapsed="false">
      <c r="A1953" s="1" t="s">
        <v>2059</v>
      </c>
      <c r="B1953" s="1" t="s">
        <v>2059</v>
      </c>
      <c r="C1953" s="1" t="s">
        <v>2122</v>
      </c>
      <c r="D1953" s="1" t="n">
        <v>120.45</v>
      </c>
      <c r="E1953" s="1" t="s">
        <v>2160</v>
      </c>
      <c r="F1953" s="1" t="n">
        <v>34</v>
      </c>
      <c r="G1953" s="1" t="str">
        <f aca="false">F1953&amp;"/"&amp;73</f>
        <v>34/73</v>
      </c>
      <c r="H1953" s="1" t="n">
        <v>1650</v>
      </c>
      <c r="I1953" s="1" t="n">
        <v>82</v>
      </c>
      <c r="J1953" s="1" t="n">
        <v>80</v>
      </c>
      <c r="K1953" s="1" t="s">
        <v>21</v>
      </c>
      <c r="L1953" s="1" t="s">
        <v>2124</v>
      </c>
      <c r="M1953" s="1" t="s">
        <v>2125</v>
      </c>
      <c r="N1953" s="1" t="n">
        <v>49.4026682559215</v>
      </c>
      <c r="O1953" s="1" t="n">
        <v>-98.626671916376</v>
      </c>
      <c r="P1953" s="1" t="s">
        <v>2126</v>
      </c>
      <c r="Q1953" s="1" t="s">
        <v>2127</v>
      </c>
      <c r="R1953" s="1" t="s">
        <v>24</v>
      </c>
    </row>
    <row r="1954" customFormat="false" ht="15" hidden="false" customHeight="false" outlineLevel="0" collapsed="false">
      <c r="A1954" s="1" t="s">
        <v>2059</v>
      </c>
      <c r="B1954" s="1" t="s">
        <v>2059</v>
      </c>
      <c r="C1954" s="1" t="s">
        <v>2122</v>
      </c>
      <c r="D1954" s="1" t="n">
        <v>120.45</v>
      </c>
      <c r="E1954" s="1" t="s">
        <v>2161</v>
      </c>
      <c r="F1954" s="1" t="n">
        <v>35</v>
      </c>
      <c r="G1954" s="1" t="str">
        <f aca="false">F1954&amp;"/"&amp;73</f>
        <v>35/73</v>
      </c>
      <c r="H1954" s="1" t="n">
        <v>1650</v>
      </c>
      <c r="I1954" s="1" t="n">
        <v>82</v>
      </c>
      <c r="J1954" s="1" t="n">
        <v>80</v>
      </c>
      <c r="K1954" s="1" t="s">
        <v>21</v>
      </c>
      <c r="L1954" s="1" t="s">
        <v>2124</v>
      </c>
      <c r="M1954" s="1" t="s">
        <v>2125</v>
      </c>
      <c r="N1954" s="1" t="n">
        <v>49.4042218911305</v>
      </c>
      <c r="O1954" s="1" t="n">
        <v>-98.621654011658</v>
      </c>
      <c r="P1954" s="1" t="s">
        <v>2126</v>
      </c>
      <c r="Q1954" s="1" t="s">
        <v>2127</v>
      </c>
      <c r="R1954" s="1" t="s">
        <v>24</v>
      </c>
    </row>
    <row r="1955" customFormat="false" ht="15" hidden="false" customHeight="false" outlineLevel="0" collapsed="false">
      <c r="A1955" s="1" t="s">
        <v>2059</v>
      </c>
      <c r="B1955" s="1" t="s">
        <v>2059</v>
      </c>
      <c r="C1955" s="1" t="s">
        <v>2122</v>
      </c>
      <c r="D1955" s="1" t="n">
        <v>120.45</v>
      </c>
      <c r="E1955" s="1" t="s">
        <v>2162</v>
      </c>
      <c r="F1955" s="1" t="n">
        <v>36</v>
      </c>
      <c r="G1955" s="1" t="str">
        <f aca="false">F1955&amp;"/"&amp;73</f>
        <v>36/73</v>
      </c>
      <c r="H1955" s="1" t="n">
        <v>1650</v>
      </c>
      <c r="I1955" s="1" t="n">
        <v>82</v>
      </c>
      <c r="J1955" s="1" t="n">
        <v>80</v>
      </c>
      <c r="K1955" s="1" t="s">
        <v>21</v>
      </c>
      <c r="L1955" s="1" t="s">
        <v>2124</v>
      </c>
      <c r="M1955" s="1" t="s">
        <v>2125</v>
      </c>
      <c r="N1955" s="1" t="n">
        <v>49.4056697693594</v>
      </c>
      <c r="O1955" s="1" t="n">
        <v>-98.6164289882983</v>
      </c>
      <c r="P1955" s="1" t="s">
        <v>2126</v>
      </c>
      <c r="Q1955" s="1" t="s">
        <v>2127</v>
      </c>
      <c r="R1955" s="1" t="s">
        <v>24</v>
      </c>
    </row>
    <row r="1956" customFormat="false" ht="15" hidden="false" customHeight="false" outlineLevel="0" collapsed="false">
      <c r="A1956" s="1" t="s">
        <v>2059</v>
      </c>
      <c r="B1956" s="1" t="s">
        <v>2059</v>
      </c>
      <c r="C1956" s="1" t="s">
        <v>2122</v>
      </c>
      <c r="D1956" s="1" t="n">
        <v>120.45</v>
      </c>
      <c r="E1956" s="1" t="s">
        <v>2163</v>
      </c>
      <c r="F1956" s="1" t="n">
        <v>37</v>
      </c>
      <c r="G1956" s="1" t="str">
        <f aca="false">F1956&amp;"/"&amp;73</f>
        <v>37/73</v>
      </c>
      <c r="H1956" s="1" t="n">
        <v>1650</v>
      </c>
      <c r="I1956" s="1" t="n">
        <v>82</v>
      </c>
      <c r="J1956" s="1" t="n">
        <v>80</v>
      </c>
      <c r="K1956" s="1" t="s">
        <v>21</v>
      </c>
      <c r="L1956" s="1" t="s">
        <v>2124</v>
      </c>
      <c r="M1956" s="1" t="n">
        <v>2011</v>
      </c>
      <c r="N1956" s="1" t="n">
        <v>49.3537209225445</v>
      </c>
      <c r="O1956" s="1" t="n">
        <v>-98.6969046714666</v>
      </c>
      <c r="Q1956" s="1" t="s">
        <v>2127</v>
      </c>
      <c r="R1956" s="1" t="s">
        <v>254</v>
      </c>
    </row>
    <row r="1957" customFormat="false" ht="15" hidden="false" customHeight="false" outlineLevel="0" collapsed="false">
      <c r="A1957" s="1" t="s">
        <v>2059</v>
      </c>
      <c r="B1957" s="1" t="s">
        <v>2059</v>
      </c>
      <c r="C1957" s="1" t="s">
        <v>2122</v>
      </c>
      <c r="D1957" s="1" t="n">
        <v>120.45</v>
      </c>
      <c r="E1957" s="1" t="s">
        <v>2164</v>
      </c>
      <c r="F1957" s="1" t="n">
        <v>38</v>
      </c>
      <c r="G1957" s="1" t="str">
        <f aca="false">F1957&amp;"/"&amp;73</f>
        <v>38/73</v>
      </c>
      <c r="H1957" s="1" t="n">
        <v>1650</v>
      </c>
      <c r="I1957" s="1" t="n">
        <v>82</v>
      </c>
      <c r="J1957" s="1" t="n">
        <v>80</v>
      </c>
      <c r="K1957" s="1" t="s">
        <v>21</v>
      </c>
      <c r="L1957" s="1" t="s">
        <v>2124</v>
      </c>
      <c r="M1957" s="1" t="n">
        <v>2011</v>
      </c>
      <c r="N1957" s="1" t="n">
        <v>49.3510108492025</v>
      </c>
      <c r="O1957" s="1" t="n">
        <v>-98.702211575169</v>
      </c>
      <c r="Q1957" s="1" t="s">
        <v>2127</v>
      </c>
      <c r="R1957" s="1" t="s">
        <v>254</v>
      </c>
    </row>
    <row r="1958" customFormat="false" ht="15" hidden="false" customHeight="false" outlineLevel="0" collapsed="false">
      <c r="A1958" s="1" t="s">
        <v>2059</v>
      </c>
      <c r="B1958" s="1" t="s">
        <v>2059</v>
      </c>
      <c r="C1958" s="1" t="s">
        <v>2122</v>
      </c>
      <c r="D1958" s="1" t="n">
        <v>120.45</v>
      </c>
      <c r="E1958" s="1" t="s">
        <v>2165</v>
      </c>
      <c r="F1958" s="1" t="n">
        <v>39</v>
      </c>
      <c r="G1958" s="1" t="str">
        <f aca="false">F1958&amp;"/"&amp;73</f>
        <v>39/73</v>
      </c>
      <c r="H1958" s="1" t="n">
        <v>1650</v>
      </c>
      <c r="I1958" s="1" t="n">
        <v>82</v>
      </c>
      <c r="J1958" s="1" t="n">
        <v>80</v>
      </c>
      <c r="K1958" s="1" t="s">
        <v>21</v>
      </c>
      <c r="L1958" s="1" t="s">
        <v>2124</v>
      </c>
      <c r="M1958" s="1" t="n">
        <v>2011</v>
      </c>
      <c r="N1958" s="1" t="n">
        <v>49.3454817894956</v>
      </c>
      <c r="O1958" s="1" t="n">
        <v>-98.7101465920698</v>
      </c>
      <c r="Q1958" s="1" t="s">
        <v>2127</v>
      </c>
      <c r="R1958" s="1" t="s">
        <v>254</v>
      </c>
    </row>
    <row r="1959" customFormat="false" ht="15" hidden="false" customHeight="false" outlineLevel="0" collapsed="false">
      <c r="A1959" s="1" t="s">
        <v>2059</v>
      </c>
      <c r="B1959" s="1" t="s">
        <v>2059</v>
      </c>
      <c r="C1959" s="1" t="s">
        <v>2122</v>
      </c>
      <c r="D1959" s="1" t="n">
        <v>120.45</v>
      </c>
      <c r="E1959" s="1" t="s">
        <v>2166</v>
      </c>
      <c r="F1959" s="1" t="n">
        <v>40</v>
      </c>
      <c r="G1959" s="1" t="str">
        <f aca="false">F1959&amp;"/"&amp;73</f>
        <v>40/73</v>
      </c>
      <c r="H1959" s="1" t="n">
        <v>1650</v>
      </c>
      <c r="I1959" s="1" t="n">
        <v>82</v>
      </c>
      <c r="J1959" s="1" t="n">
        <v>80</v>
      </c>
      <c r="K1959" s="1" t="s">
        <v>21</v>
      </c>
      <c r="L1959" s="1" t="s">
        <v>2124</v>
      </c>
      <c r="M1959" s="1" t="n">
        <v>2011</v>
      </c>
      <c r="N1959" s="1" t="n">
        <v>49.3436921156667</v>
      </c>
      <c r="O1959" s="1" t="n">
        <v>-98.7228233802654</v>
      </c>
      <c r="Q1959" s="1" t="s">
        <v>2127</v>
      </c>
      <c r="R1959" s="1" t="s">
        <v>254</v>
      </c>
    </row>
    <row r="1960" customFormat="false" ht="15" hidden="false" customHeight="false" outlineLevel="0" collapsed="false">
      <c r="A1960" s="1" t="s">
        <v>2059</v>
      </c>
      <c r="B1960" s="1" t="s">
        <v>2059</v>
      </c>
      <c r="C1960" s="1" t="s">
        <v>2122</v>
      </c>
      <c r="D1960" s="1" t="n">
        <v>120.45</v>
      </c>
      <c r="E1960" s="1" t="s">
        <v>2167</v>
      </c>
      <c r="F1960" s="1" t="n">
        <v>41</v>
      </c>
      <c r="G1960" s="1" t="str">
        <f aca="false">F1960&amp;"/"&amp;73</f>
        <v>41/73</v>
      </c>
      <c r="H1960" s="1" t="n">
        <v>1650</v>
      </c>
      <c r="I1960" s="1" t="n">
        <v>82</v>
      </c>
      <c r="J1960" s="1" t="n">
        <v>80</v>
      </c>
      <c r="K1960" s="1" t="s">
        <v>21</v>
      </c>
      <c r="L1960" s="1" t="s">
        <v>2124</v>
      </c>
      <c r="M1960" s="1" t="n">
        <v>2011</v>
      </c>
      <c r="N1960" s="1" t="n">
        <v>49.3428816</v>
      </c>
      <c r="O1960" s="1" t="n">
        <v>-98.6875254</v>
      </c>
      <c r="Q1960" s="1" t="s">
        <v>2127</v>
      </c>
      <c r="R1960" s="1" t="s">
        <v>254</v>
      </c>
    </row>
    <row r="1961" customFormat="false" ht="15" hidden="false" customHeight="false" outlineLevel="0" collapsed="false">
      <c r="A1961" s="1" t="s">
        <v>2059</v>
      </c>
      <c r="B1961" s="1" t="s">
        <v>2059</v>
      </c>
      <c r="C1961" s="1" t="s">
        <v>2122</v>
      </c>
      <c r="D1961" s="1" t="n">
        <v>120.45</v>
      </c>
      <c r="E1961" s="1" t="s">
        <v>2168</v>
      </c>
      <c r="F1961" s="1" t="n">
        <v>42</v>
      </c>
      <c r="G1961" s="1" t="str">
        <f aca="false">F1961&amp;"/"&amp;73</f>
        <v>42/73</v>
      </c>
      <c r="H1961" s="1" t="n">
        <v>1650</v>
      </c>
      <c r="I1961" s="1" t="n">
        <v>82</v>
      </c>
      <c r="J1961" s="1" t="n">
        <v>80</v>
      </c>
      <c r="K1961" s="1" t="s">
        <v>21</v>
      </c>
      <c r="L1961" s="1" t="s">
        <v>2124</v>
      </c>
      <c r="M1961" s="1" t="n">
        <v>2011</v>
      </c>
      <c r="N1961" s="1" t="n">
        <v>49.3371058473904</v>
      </c>
      <c r="O1961" s="1" t="n">
        <v>-98.687607915721</v>
      </c>
      <c r="Q1961" s="1" t="s">
        <v>2127</v>
      </c>
      <c r="R1961" s="1" t="s">
        <v>254</v>
      </c>
    </row>
    <row r="1962" customFormat="false" ht="15" hidden="false" customHeight="false" outlineLevel="0" collapsed="false">
      <c r="A1962" s="1" t="s">
        <v>2059</v>
      </c>
      <c r="B1962" s="1" t="s">
        <v>2059</v>
      </c>
      <c r="C1962" s="1" t="s">
        <v>2122</v>
      </c>
      <c r="D1962" s="1" t="n">
        <v>120.45</v>
      </c>
      <c r="E1962" s="1" t="s">
        <v>2169</v>
      </c>
      <c r="F1962" s="1" t="n">
        <v>43</v>
      </c>
      <c r="G1962" s="1" t="str">
        <f aca="false">F1962&amp;"/"&amp;73</f>
        <v>43/73</v>
      </c>
      <c r="H1962" s="1" t="n">
        <v>1650</v>
      </c>
      <c r="I1962" s="1" t="n">
        <v>82</v>
      </c>
      <c r="J1962" s="1" t="n">
        <v>80</v>
      </c>
      <c r="K1962" s="1" t="s">
        <v>21</v>
      </c>
      <c r="L1962" s="1" t="s">
        <v>2124</v>
      </c>
      <c r="M1962" s="1" t="n">
        <v>2011</v>
      </c>
      <c r="N1962" s="1" t="n">
        <v>49.3346261</v>
      </c>
      <c r="O1962" s="1" t="n">
        <v>-98.6935524999999</v>
      </c>
      <c r="Q1962" s="1" t="s">
        <v>2127</v>
      </c>
      <c r="R1962" s="1" t="s">
        <v>254</v>
      </c>
    </row>
    <row r="1963" customFormat="false" ht="15" hidden="false" customHeight="false" outlineLevel="0" collapsed="false">
      <c r="A1963" s="1" t="s">
        <v>2059</v>
      </c>
      <c r="B1963" s="1" t="s">
        <v>2059</v>
      </c>
      <c r="C1963" s="1" t="s">
        <v>2122</v>
      </c>
      <c r="D1963" s="1" t="n">
        <v>120.45</v>
      </c>
      <c r="E1963" s="1" t="s">
        <v>2170</v>
      </c>
      <c r="F1963" s="1" t="n">
        <v>44</v>
      </c>
      <c r="G1963" s="1" t="str">
        <f aca="false">F1963&amp;"/"&amp;73</f>
        <v>44/73</v>
      </c>
      <c r="H1963" s="1" t="n">
        <v>1650</v>
      </c>
      <c r="I1963" s="1" t="n">
        <v>82</v>
      </c>
      <c r="J1963" s="1" t="n">
        <v>80</v>
      </c>
      <c r="K1963" s="1" t="s">
        <v>21</v>
      </c>
      <c r="L1963" s="1" t="s">
        <v>2124</v>
      </c>
      <c r="M1963" s="1" t="n">
        <v>2011</v>
      </c>
      <c r="N1963" s="1" t="n">
        <v>49.3330737</v>
      </c>
      <c r="O1963" s="1" t="n">
        <v>-98.6984021</v>
      </c>
      <c r="Q1963" s="1" t="s">
        <v>2127</v>
      </c>
      <c r="R1963" s="1" t="s">
        <v>254</v>
      </c>
    </row>
    <row r="1964" customFormat="false" ht="15" hidden="false" customHeight="false" outlineLevel="0" collapsed="false">
      <c r="A1964" s="1" t="s">
        <v>2059</v>
      </c>
      <c r="B1964" s="1" t="s">
        <v>2059</v>
      </c>
      <c r="C1964" s="1" t="s">
        <v>2122</v>
      </c>
      <c r="D1964" s="1" t="n">
        <v>120.45</v>
      </c>
      <c r="E1964" s="1" t="s">
        <v>2171</v>
      </c>
      <c r="F1964" s="1" t="n">
        <v>45</v>
      </c>
      <c r="G1964" s="1" t="str">
        <f aca="false">F1964&amp;"/"&amp;73</f>
        <v>45/73</v>
      </c>
      <c r="H1964" s="1" t="n">
        <v>1650</v>
      </c>
      <c r="I1964" s="1" t="n">
        <v>82</v>
      </c>
      <c r="J1964" s="1" t="n">
        <v>80</v>
      </c>
      <c r="K1964" s="1" t="s">
        <v>21</v>
      </c>
      <c r="L1964" s="1" t="s">
        <v>2124</v>
      </c>
      <c r="M1964" s="1" t="n">
        <v>2011</v>
      </c>
      <c r="N1964" s="1" t="n">
        <v>49.3301655491343</v>
      </c>
      <c r="O1964" s="1" t="n">
        <v>-98.6511196049485</v>
      </c>
      <c r="P1964" s="1" t="s">
        <v>2126</v>
      </c>
      <c r="Q1964" s="1" t="s">
        <v>2127</v>
      </c>
      <c r="R1964" s="1" t="s">
        <v>24</v>
      </c>
    </row>
    <row r="1965" customFormat="false" ht="15" hidden="false" customHeight="false" outlineLevel="0" collapsed="false">
      <c r="A1965" s="1" t="s">
        <v>2059</v>
      </c>
      <c r="B1965" s="1" t="s">
        <v>2059</v>
      </c>
      <c r="C1965" s="1" t="s">
        <v>2122</v>
      </c>
      <c r="D1965" s="1" t="n">
        <v>120.45</v>
      </c>
      <c r="E1965" s="1" t="s">
        <v>2172</v>
      </c>
      <c r="F1965" s="1" t="n">
        <v>46</v>
      </c>
      <c r="G1965" s="1" t="str">
        <f aca="false">F1965&amp;"/"&amp;73</f>
        <v>46/73</v>
      </c>
      <c r="H1965" s="1" t="n">
        <v>1650</v>
      </c>
      <c r="I1965" s="1" t="n">
        <v>82</v>
      </c>
      <c r="J1965" s="1" t="n">
        <v>80</v>
      </c>
      <c r="K1965" s="1" t="s">
        <v>21</v>
      </c>
      <c r="L1965" s="1" t="s">
        <v>2124</v>
      </c>
      <c r="M1965" s="1" t="s">
        <v>2125</v>
      </c>
      <c r="N1965" s="1" t="n">
        <v>49.3320315524055</v>
      </c>
      <c r="O1965" s="1" t="n">
        <v>-98.645507005191</v>
      </c>
      <c r="P1965" s="1" t="s">
        <v>2126</v>
      </c>
      <c r="Q1965" s="1" t="s">
        <v>2127</v>
      </c>
      <c r="R1965" s="1" t="s">
        <v>24</v>
      </c>
    </row>
    <row r="1966" customFormat="false" ht="15" hidden="false" customHeight="false" outlineLevel="0" collapsed="false">
      <c r="A1966" s="1" t="s">
        <v>2059</v>
      </c>
      <c r="B1966" s="1" t="s">
        <v>2059</v>
      </c>
      <c r="C1966" s="1" t="s">
        <v>2122</v>
      </c>
      <c r="D1966" s="1" t="n">
        <v>120.45</v>
      </c>
      <c r="E1966" s="1" t="s">
        <v>2173</v>
      </c>
      <c r="F1966" s="1" t="n">
        <v>47</v>
      </c>
      <c r="G1966" s="1" t="str">
        <f aca="false">F1966&amp;"/"&amp;73</f>
        <v>47/73</v>
      </c>
      <c r="H1966" s="1" t="n">
        <v>1650</v>
      </c>
      <c r="I1966" s="1" t="n">
        <v>82</v>
      </c>
      <c r="J1966" s="1" t="n">
        <v>80</v>
      </c>
      <c r="K1966" s="1" t="s">
        <v>21</v>
      </c>
      <c r="L1966" s="1" t="s">
        <v>2124</v>
      </c>
      <c r="M1966" s="1" t="s">
        <v>2125</v>
      </c>
      <c r="N1966" s="1" t="n">
        <v>49.3341037474802</v>
      </c>
      <c r="O1966" s="1" t="n">
        <v>-98.6405256482835</v>
      </c>
      <c r="P1966" s="1" t="s">
        <v>2126</v>
      </c>
      <c r="Q1966" s="1" t="s">
        <v>2127</v>
      </c>
      <c r="R1966" s="1" t="s">
        <v>24</v>
      </c>
    </row>
    <row r="1967" customFormat="false" ht="15" hidden="false" customHeight="false" outlineLevel="0" collapsed="false">
      <c r="A1967" s="1" t="s">
        <v>2059</v>
      </c>
      <c r="B1967" s="1" t="s">
        <v>2059</v>
      </c>
      <c r="C1967" s="1" t="s">
        <v>2122</v>
      </c>
      <c r="D1967" s="1" t="n">
        <v>120.45</v>
      </c>
      <c r="E1967" s="1" t="s">
        <v>2174</v>
      </c>
      <c r="F1967" s="1" t="n">
        <v>48</v>
      </c>
      <c r="G1967" s="1" t="str">
        <f aca="false">F1967&amp;"/"&amp;73</f>
        <v>48/73</v>
      </c>
      <c r="H1967" s="1" t="n">
        <v>1650</v>
      </c>
      <c r="I1967" s="1" t="n">
        <v>82</v>
      </c>
      <c r="J1967" s="1" t="n">
        <v>80</v>
      </c>
      <c r="K1967" s="1" t="s">
        <v>21</v>
      </c>
      <c r="L1967" s="1" t="s">
        <v>2124</v>
      </c>
      <c r="M1967" s="1" t="s">
        <v>2125</v>
      </c>
      <c r="N1967" s="1" t="n">
        <v>49.3357864401546</v>
      </c>
      <c r="O1967" s="1" t="n">
        <v>-98.6343265946407</v>
      </c>
      <c r="P1967" s="1" t="s">
        <v>2126</v>
      </c>
      <c r="Q1967" s="1" t="s">
        <v>2127</v>
      </c>
      <c r="R1967" s="1" t="s">
        <v>24</v>
      </c>
    </row>
    <row r="1968" customFormat="false" ht="15" hidden="false" customHeight="false" outlineLevel="0" collapsed="false">
      <c r="A1968" s="1" t="s">
        <v>2059</v>
      </c>
      <c r="B1968" s="1" t="s">
        <v>2059</v>
      </c>
      <c r="C1968" s="1" t="s">
        <v>2122</v>
      </c>
      <c r="D1968" s="1" t="n">
        <v>120.45</v>
      </c>
      <c r="E1968" s="1" t="s">
        <v>2175</v>
      </c>
      <c r="F1968" s="1" t="n">
        <v>49</v>
      </c>
      <c r="G1968" s="1" t="str">
        <f aca="false">F1968&amp;"/"&amp;73</f>
        <v>49/73</v>
      </c>
      <c r="H1968" s="1" t="n">
        <v>1650</v>
      </c>
      <c r="I1968" s="1" t="n">
        <v>82</v>
      </c>
      <c r="J1968" s="1" t="n">
        <v>80</v>
      </c>
      <c r="K1968" s="1" t="s">
        <v>21</v>
      </c>
      <c r="L1968" s="1" t="s">
        <v>2124</v>
      </c>
      <c r="M1968" s="1" t="s">
        <v>2125</v>
      </c>
      <c r="N1968" s="1" t="n">
        <v>49.4056391045087</v>
      </c>
      <c r="O1968" s="1" t="n">
        <v>-98.5609931586006</v>
      </c>
      <c r="P1968" s="1" t="s">
        <v>2126</v>
      </c>
      <c r="Q1968" s="1" t="s">
        <v>2127</v>
      </c>
      <c r="R1968" s="1" t="s">
        <v>24</v>
      </c>
    </row>
    <row r="1969" customFormat="false" ht="15" hidden="false" customHeight="false" outlineLevel="0" collapsed="false">
      <c r="A1969" s="1" t="s">
        <v>2059</v>
      </c>
      <c r="B1969" s="1" t="s">
        <v>2059</v>
      </c>
      <c r="C1969" s="1" t="s">
        <v>2122</v>
      </c>
      <c r="D1969" s="1" t="n">
        <v>120.45</v>
      </c>
      <c r="E1969" s="1" t="s">
        <v>2176</v>
      </c>
      <c r="F1969" s="1" t="n">
        <v>50</v>
      </c>
      <c r="G1969" s="1" t="str">
        <f aca="false">F1969&amp;"/"&amp;73</f>
        <v>50/73</v>
      </c>
      <c r="H1969" s="1" t="n">
        <v>1650</v>
      </c>
      <c r="I1969" s="1" t="n">
        <v>82</v>
      </c>
      <c r="J1969" s="1" t="n">
        <v>80</v>
      </c>
      <c r="K1969" s="1" t="s">
        <v>21</v>
      </c>
      <c r="L1969" s="1" t="s">
        <v>2124</v>
      </c>
      <c r="M1969" s="1" t="s">
        <v>2125</v>
      </c>
      <c r="N1969" s="1" t="n">
        <v>49.4072992654515</v>
      </c>
      <c r="O1969" s="1" t="n">
        <v>-98.5553642090257</v>
      </c>
      <c r="P1969" s="1" t="s">
        <v>2126</v>
      </c>
      <c r="Q1969" s="1" t="s">
        <v>2127</v>
      </c>
      <c r="R1969" s="1" t="s">
        <v>24</v>
      </c>
    </row>
    <row r="1970" customFormat="false" ht="15" hidden="false" customHeight="false" outlineLevel="0" collapsed="false">
      <c r="A1970" s="1" t="s">
        <v>2059</v>
      </c>
      <c r="B1970" s="1" t="s">
        <v>2059</v>
      </c>
      <c r="C1970" s="1" t="s">
        <v>2122</v>
      </c>
      <c r="D1970" s="1" t="n">
        <v>120.45</v>
      </c>
      <c r="E1970" s="1" t="s">
        <v>2177</v>
      </c>
      <c r="F1970" s="1" t="n">
        <v>51</v>
      </c>
      <c r="G1970" s="1" t="str">
        <f aca="false">F1970&amp;"/"&amp;73</f>
        <v>51/73</v>
      </c>
      <c r="H1970" s="1" t="n">
        <v>1650</v>
      </c>
      <c r="I1970" s="1" t="n">
        <v>82</v>
      </c>
      <c r="J1970" s="1" t="n">
        <v>80</v>
      </c>
      <c r="K1970" s="1" t="s">
        <v>21</v>
      </c>
      <c r="L1970" s="1" t="s">
        <v>2124</v>
      </c>
      <c r="M1970" s="1" t="s">
        <v>2125</v>
      </c>
      <c r="N1970" s="1" t="n">
        <v>49.4089200877085</v>
      </c>
      <c r="O1970" s="1" t="n">
        <v>-98.5497256925121</v>
      </c>
      <c r="P1970" s="1" t="s">
        <v>2126</v>
      </c>
      <c r="Q1970" s="1" t="s">
        <v>2127</v>
      </c>
      <c r="R1970" s="1" t="s">
        <v>24</v>
      </c>
    </row>
    <row r="1971" customFormat="false" ht="15" hidden="false" customHeight="false" outlineLevel="0" collapsed="false">
      <c r="A1971" s="1" t="s">
        <v>2059</v>
      </c>
      <c r="B1971" s="1" t="s">
        <v>2059</v>
      </c>
      <c r="C1971" s="1" t="s">
        <v>2122</v>
      </c>
      <c r="D1971" s="1" t="n">
        <v>120.45</v>
      </c>
      <c r="E1971" s="1" t="s">
        <v>2178</v>
      </c>
      <c r="F1971" s="1" t="n">
        <v>52</v>
      </c>
      <c r="G1971" s="1" t="str">
        <f aca="false">F1971&amp;"/"&amp;73</f>
        <v>52/73</v>
      </c>
      <c r="H1971" s="1" t="n">
        <v>1650</v>
      </c>
      <c r="I1971" s="1" t="n">
        <v>82</v>
      </c>
      <c r="J1971" s="1" t="n">
        <v>80</v>
      </c>
      <c r="K1971" s="1" t="s">
        <v>21</v>
      </c>
      <c r="L1971" s="1" t="s">
        <v>2124</v>
      </c>
      <c r="M1971" s="1" t="s">
        <v>2125</v>
      </c>
      <c r="N1971" s="1" t="n">
        <v>49.4109701035743</v>
      </c>
      <c r="O1971" s="1" t="n">
        <v>-98.5399006463353</v>
      </c>
      <c r="P1971" s="1" t="s">
        <v>2126</v>
      </c>
      <c r="Q1971" s="1" t="s">
        <v>2127</v>
      </c>
      <c r="R1971" s="1" t="s">
        <v>24</v>
      </c>
    </row>
    <row r="1972" customFormat="false" ht="15" hidden="false" customHeight="false" outlineLevel="0" collapsed="false">
      <c r="A1972" s="1" t="s">
        <v>2059</v>
      </c>
      <c r="B1972" s="1" t="s">
        <v>2059</v>
      </c>
      <c r="C1972" s="1" t="s">
        <v>2122</v>
      </c>
      <c r="D1972" s="1" t="n">
        <v>120.45</v>
      </c>
      <c r="E1972" s="1" t="s">
        <v>2179</v>
      </c>
      <c r="F1972" s="1" t="n">
        <v>53</v>
      </c>
      <c r="G1972" s="1" t="str">
        <f aca="false">F1972&amp;"/"&amp;73</f>
        <v>53/73</v>
      </c>
      <c r="H1972" s="1" t="n">
        <v>1650</v>
      </c>
      <c r="I1972" s="1" t="n">
        <v>82</v>
      </c>
      <c r="J1972" s="1" t="n">
        <v>80</v>
      </c>
      <c r="K1972" s="1" t="s">
        <v>21</v>
      </c>
      <c r="L1972" s="1" t="s">
        <v>2124</v>
      </c>
      <c r="M1972" s="1" t="s">
        <v>2125</v>
      </c>
      <c r="N1972" s="1" t="n">
        <v>49.4124783748125</v>
      </c>
      <c r="O1972" s="1" t="n">
        <v>-98.5347311660605</v>
      </c>
      <c r="P1972" s="1" t="s">
        <v>2126</v>
      </c>
      <c r="Q1972" s="1" t="s">
        <v>2127</v>
      </c>
      <c r="R1972" s="1" t="s">
        <v>24</v>
      </c>
    </row>
    <row r="1973" customFormat="false" ht="15" hidden="false" customHeight="false" outlineLevel="0" collapsed="false">
      <c r="A1973" s="1" t="s">
        <v>2059</v>
      </c>
      <c r="B1973" s="1" t="s">
        <v>2059</v>
      </c>
      <c r="C1973" s="1" t="s">
        <v>2122</v>
      </c>
      <c r="D1973" s="1" t="n">
        <v>120.45</v>
      </c>
      <c r="E1973" s="1" t="s">
        <v>2180</v>
      </c>
      <c r="F1973" s="1" t="n">
        <v>54</v>
      </c>
      <c r="G1973" s="1" t="str">
        <f aca="false">F1973&amp;"/"&amp;73</f>
        <v>54/73</v>
      </c>
      <c r="H1973" s="1" t="n">
        <v>1650</v>
      </c>
      <c r="I1973" s="1" t="n">
        <v>82</v>
      </c>
      <c r="J1973" s="1" t="n">
        <v>80</v>
      </c>
      <c r="K1973" s="1" t="s">
        <v>21</v>
      </c>
      <c r="L1973" s="1" t="s">
        <v>2124</v>
      </c>
      <c r="M1973" s="1" t="s">
        <v>2125</v>
      </c>
      <c r="N1973" s="1" t="n">
        <v>49.394931717903</v>
      </c>
      <c r="O1973" s="1" t="n">
        <v>-98.5370334086488</v>
      </c>
      <c r="P1973" s="1" t="s">
        <v>2126</v>
      </c>
      <c r="Q1973" s="1" t="s">
        <v>2127</v>
      </c>
      <c r="R1973" s="1" t="s">
        <v>24</v>
      </c>
    </row>
    <row r="1974" customFormat="false" ht="15" hidden="false" customHeight="false" outlineLevel="0" collapsed="false">
      <c r="A1974" s="1" t="s">
        <v>2059</v>
      </c>
      <c r="B1974" s="1" t="s">
        <v>2059</v>
      </c>
      <c r="C1974" s="1" t="s">
        <v>2122</v>
      </c>
      <c r="D1974" s="1" t="n">
        <v>120.45</v>
      </c>
      <c r="E1974" s="1" t="s">
        <v>2181</v>
      </c>
      <c r="F1974" s="1" t="n">
        <v>55</v>
      </c>
      <c r="G1974" s="1" t="str">
        <f aca="false">F1974&amp;"/"&amp;73</f>
        <v>55/73</v>
      </c>
      <c r="H1974" s="1" t="n">
        <v>1650</v>
      </c>
      <c r="I1974" s="1" t="n">
        <v>82</v>
      </c>
      <c r="J1974" s="1" t="n">
        <v>80</v>
      </c>
      <c r="K1974" s="1" t="s">
        <v>21</v>
      </c>
      <c r="L1974" s="1" t="s">
        <v>2124</v>
      </c>
      <c r="M1974" s="1" t="s">
        <v>2125</v>
      </c>
      <c r="N1974" s="1" t="n">
        <v>49.3964124969979</v>
      </c>
      <c r="O1974" s="1" t="n">
        <v>-98.5318414167769</v>
      </c>
      <c r="P1974" s="1" t="s">
        <v>2126</v>
      </c>
      <c r="Q1974" s="1" t="s">
        <v>2127</v>
      </c>
      <c r="R1974" s="1" t="s">
        <v>24</v>
      </c>
    </row>
    <row r="1975" customFormat="false" ht="15" hidden="false" customHeight="false" outlineLevel="0" collapsed="false">
      <c r="A1975" s="1" t="s">
        <v>2059</v>
      </c>
      <c r="B1975" s="1" t="s">
        <v>2059</v>
      </c>
      <c r="C1975" s="1" t="s">
        <v>2122</v>
      </c>
      <c r="D1975" s="1" t="n">
        <v>120.45</v>
      </c>
      <c r="E1975" s="1" t="s">
        <v>2182</v>
      </c>
      <c r="F1975" s="1" t="n">
        <v>56</v>
      </c>
      <c r="G1975" s="1" t="str">
        <f aca="false">F1975&amp;"/"&amp;73</f>
        <v>56/73</v>
      </c>
      <c r="H1975" s="1" t="n">
        <v>1650</v>
      </c>
      <c r="I1975" s="1" t="n">
        <v>82</v>
      </c>
      <c r="J1975" s="1" t="n">
        <v>80</v>
      </c>
      <c r="K1975" s="1" t="s">
        <v>21</v>
      </c>
      <c r="L1975" s="1" t="s">
        <v>2124</v>
      </c>
      <c r="M1975" s="1" t="s">
        <v>2125</v>
      </c>
      <c r="N1975" s="1" t="n">
        <v>49.3979354044924</v>
      </c>
      <c r="O1975" s="1" t="n">
        <v>-98.5266233600624</v>
      </c>
      <c r="P1975" s="1" t="s">
        <v>2126</v>
      </c>
      <c r="Q1975" s="1" t="s">
        <v>2127</v>
      </c>
      <c r="R1975" s="1" t="s">
        <v>24</v>
      </c>
    </row>
    <row r="1976" customFormat="false" ht="15" hidden="false" customHeight="false" outlineLevel="0" collapsed="false">
      <c r="A1976" s="1" t="s">
        <v>2059</v>
      </c>
      <c r="B1976" s="1" t="s">
        <v>2059</v>
      </c>
      <c r="C1976" s="1" t="s">
        <v>2122</v>
      </c>
      <c r="D1976" s="1" t="n">
        <v>120.45</v>
      </c>
      <c r="E1976" s="1" t="s">
        <v>2183</v>
      </c>
      <c r="F1976" s="1" t="n">
        <v>57</v>
      </c>
      <c r="G1976" s="1" t="str">
        <f aca="false">F1976&amp;"/"&amp;73</f>
        <v>57/73</v>
      </c>
      <c r="H1976" s="1" t="n">
        <v>1650</v>
      </c>
      <c r="I1976" s="1" t="n">
        <v>82</v>
      </c>
      <c r="J1976" s="1" t="n">
        <v>80</v>
      </c>
      <c r="K1976" s="1" t="s">
        <v>21</v>
      </c>
      <c r="L1976" s="1" t="s">
        <v>2124</v>
      </c>
      <c r="M1976" s="1" t="s">
        <v>2125</v>
      </c>
      <c r="N1976" s="1" t="n">
        <v>49.3816091308187</v>
      </c>
      <c r="O1976" s="1" t="n">
        <v>-98.5243694639578</v>
      </c>
      <c r="P1976" s="1" t="s">
        <v>2126</v>
      </c>
      <c r="Q1976" s="1" t="s">
        <v>2127</v>
      </c>
      <c r="R1976" s="1" t="s">
        <v>24</v>
      </c>
    </row>
    <row r="1977" customFormat="false" ht="15" hidden="false" customHeight="false" outlineLevel="0" collapsed="false">
      <c r="A1977" s="1" t="s">
        <v>2059</v>
      </c>
      <c r="B1977" s="1" t="s">
        <v>2059</v>
      </c>
      <c r="C1977" s="1" t="s">
        <v>2122</v>
      </c>
      <c r="D1977" s="1" t="n">
        <v>120.45</v>
      </c>
      <c r="E1977" s="1" t="s">
        <v>2184</v>
      </c>
      <c r="F1977" s="1" t="n">
        <v>58</v>
      </c>
      <c r="G1977" s="1" t="str">
        <f aca="false">F1977&amp;"/"&amp;73</f>
        <v>58/73</v>
      </c>
      <c r="H1977" s="1" t="n">
        <v>1650</v>
      </c>
      <c r="I1977" s="1" t="n">
        <v>82</v>
      </c>
      <c r="J1977" s="1" t="n">
        <v>80</v>
      </c>
      <c r="K1977" s="1" t="s">
        <v>21</v>
      </c>
      <c r="L1977" s="1" t="s">
        <v>2124</v>
      </c>
      <c r="M1977" s="1" t="s">
        <v>2125</v>
      </c>
      <c r="N1977" s="1" t="n">
        <v>49.3797115851153</v>
      </c>
      <c r="O1977" s="1" t="n">
        <v>-98.530313263215</v>
      </c>
      <c r="P1977" s="1" t="s">
        <v>2126</v>
      </c>
      <c r="Q1977" s="1" t="s">
        <v>2127</v>
      </c>
      <c r="R1977" s="1" t="s">
        <v>24</v>
      </c>
    </row>
    <row r="1978" customFormat="false" ht="15" hidden="false" customHeight="false" outlineLevel="0" collapsed="false">
      <c r="A1978" s="1" t="s">
        <v>2059</v>
      </c>
      <c r="B1978" s="1" t="s">
        <v>2059</v>
      </c>
      <c r="C1978" s="1" t="s">
        <v>2122</v>
      </c>
      <c r="D1978" s="1" t="n">
        <v>120.45</v>
      </c>
      <c r="E1978" s="1" t="s">
        <v>2185</v>
      </c>
      <c r="F1978" s="1" t="n">
        <v>59</v>
      </c>
      <c r="G1978" s="1" t="str">
        <f aca="false">F1978&amp;"/"&amp;73</f>
        <v>59/73</v>
      </c>
      <c r="H1978" s="1" t="n">
        <v>1650</v>
      </c>
      <c r="I1978" s="1" t="n">
        <v>82</v>
      </c>
      <c r="J1978" s="1" t="n">
        <v>80</v>
      </c>
      <c r="K1978" s="1" t="s">
        <v>21</v>
      </c>
      <c r="L1978" s="1" t="s">
        <v>2124</v>
      </c>
      <c r="M1978" s="1" t="s">
        <v>2125</v>
      </c>
      <c r="N1978" s="1" t="n">
        <v>49.3780132494806</v>
      </c>
      <c r="O1978" s="1" t="n">
        <v>-98.53642488249</v>
      </c>
      <c r="P1978" s="1" t="s">
        <v>2126</v>
      </c>
      <c r="Q1978" s="1" t="s">
        <v>2127</v>
      </c>
      <c r="R1978" s="1" t="s">
        <v>24</v>
      </c>
    </row>
    <row r="1979" customFormat="false" ht="15" hidden="false" customHeight="false" outlineLevel="0" collapsed="false">
      <c r="A1979" s="1" t="s">
        <v>2059</v>
      </c>
      <c r="B1979" s="1" t="s">
        <v>2059</v>
      </c>
      <c r="C1979" s="1" t="s">
        <v>2122</v>
      </c>
      <c r="D1979" s="1" t="n">
        <v>120.45</v>
      </c>
      <c r="E1979" s="1" t="s">
        <v>2186</v>
      </c>
      <c r="F1979" s="1" t="n">
        <v>60</v>
      </c>
      <c r="G1979" s="1" t="str">
        <f aca="false">F1979&amp;"/"&amp;73</f>
        <v>60/73</v>
      </c>
      <c r="H1979" s="1" t="n">
        <v>1650</v>
      </c>
      <c r="I1979" s="1" t="n">
        <v>82</v>
      </c>
      <c r="J1979" s="1" t="n">
        <v>80</v>
      </c>
      <c r="K1979" s="1" t="s">
        <v>21</v>
      </c>
      <c r="L1979" s="1" t="s">
        <v>2124</v>
      </c>
      <c r="M1979" s="1" t="s">
        <v>2125</v>
      </c>
      <c r="N1979" s="1" t="n">
        <v>49.3760391486486</v>
      </c>
      <c r="O1979" s="1" t="n">
        <v>-98.5423743288005</v>
      </c>
      <c r="P1979" s="1" t="s">
        <v>2126</v>
      </c>
      <c r="Q1979" s="1" t="s">
        <v>2127</v>
      </c>
      <c r="R1979" s="1" t="s">
        <v>24</v>
      </c>
    </row>
    <row r="1980" customFormat="false" ht="15" hidden="false" customHeight="false" outlineLevel="0" collapsed="false">
      <c r="A1980" s="1" t="s">
        <v>2059</v>
      </c>
      <c r="B1980" s="1" t="s">
        <v>2059</v>
      </c>
      <c r="C1980" s="1" t="s">
        <v>2122</v>
      </c>
      <c r="D1980" s="1" t="n">
        <v>120.45</v>
      </c>
      <c r="E1980" s="1" t="s">
        <v>2187</v>
      </c>
      <c r="F1980" s="1" t="n">
        <v>61</v>
      </c>
      <c r="G1980" s="1" t="str">
        <f aca="false">F1980&amp;"/"&amp;73</f>
        <v>61/73</v>
      </c>
      <c r="H1980" s="1" t="n">
        <v>1650</v>
      </c>
      <c r="I1980" s="1" t="n">
        <v>82</v>
      </c>
      <c r="J1980" s="1" t="n">
        <v>80</v>
      </c>
      <c r="K1980" s="1" t="s">
        <v>21</v>
      </c>
      <c r="L1980" s="1" t="s">
        <v>2124</v>
      </c>
      <c r="M1980" s="1" t="s">
        <v>2125</v>
      </c>
      <c r="N1980" s="1" t="n">
        <v>49.3597543030766</v>
      </c>
      <c r="O1980" s="1" t="n">
        <v>-98.540741814711</v>
      </c>
      <c r="P1980" s="1" t="s">
        <v>2126</v>
      </c>
      <c r="Q1980" s="1" t="s">
        <v>2127</v>
      </c>
      <c r="R1980" s="1" t="s">
        <v>24</v>
      </c>
    </row>
    <row r="1981" customFormat="false" ht="15" hidden="false" customHeight="false" outlineLevel="0" collapsed="false">
      <c r="A1981" s="1" t="s">
        <v>2059</v>
      </c>
      <c r="B1981" s="1" t="s">
        <v>2059</v>
      </c>
      <c r="C1981" s="1" t="s">
        <v>2122</v>
      </c>
      <c r="D1981" s="1" t="n">
        <v>120.45</v>
      </c>
      <c r="E1981" s="1" t="s">
        <v>2188</v>
      </c>
      <c r="F1981" s="1" t="n">
        <v>62</v>
      </c>
      <c r="G1981" s="1" t="str">
        <f aca="false">F1981&amp;"/"&amp;73</f>
        <v>62/73</v>
      </c>
      <c r="H1981" s="1" t="n">
        <v>1650</v>
      </c>
      <c r="I1981" s="1" t="n">
        <v>82</v>
      </c>
      <c r="J1981" s="1" t="n">
        <v>80</v>
      </c>
      <c r="K1981" s="1" t="s">
        <v>21</v>
      </c>
      <c r="L1981" s="1" t="s">
        <v>2124</v>
      </c>
      <c r="M1981" s="1" t="s">
        <v>2125</v>
      </c>
      <c r="N1981" s="1" t="n">
        <v>49.3604758441083</v>
      </c>
      <c r="O1981" s="1" t="n">
        <v>-98.5376218784351</v>
      </c>
      <c r="P1981" s="1" t="s">
        <v>2126</v>
      </c>
      <c r="Q1981" s="1" t="s">
        <v>2127</v>
      </c>
      <c r="R1981" s="1" t="s">
        <v>24</v>
      </c>
    </row>
    <row r="1982" customFormat="false" ht="15" hidden="false" customHeight="false" outlineLevel="0" collapsed="false">
      <c r="A1982" s="1" t="s">
        <v>2059</v>
      </c>
      <c r="B1982" s="1" t="s">
        <v>2059</v>
      </c>
      <c r="C1982" s="1" t="s">
        <v>2122</v>
      </c>
      <c r="D1982" s="1" t="n">
        <v>120.45</v>
      </c>
      <c r="E1982" s="1" t="s">
        <v>2189</v>
      </c>
      <c r="F1982" s="1" t="n">
        <v>63</v>
      </c>
      <c r="G1982" s="1" t="str">
        <f aca="false">F1982&amp;"/"&amp;73</f>
        <v>63/73</v>
      </c>
      <c r="H1982" s="1" t="n">
        <v>1650</v>
      </c>
      <c r="I1982" s="1" t="n">
        <v>82</v>
      </c>
      <c r="J1982" s="1" t="n">
        <v>80</v>
      </c>
      <c r="K1982" s="1" t="s">
        <v>21</v>
      </c>
      <c r="L1982" s="1" t="s">
        <v>2124</v>
      </c>
      <c r="M1982" s="1" t="s">
        <v>2125</v>
      </c>
      <c r="N1982" s="1" t="n">
        <v>49.3612594986499</v>
      </c>
      <c r="O1982" s="1" t="n">
        <v>-98.5345054853138</v>
      </c>
      <c r="P1982" s="1" t="s">
        <v>2126</v>
      </c>
      <c r="Q1982" s="1" t="s">
        <v>2127</v>
      </c>
      <c r="R1982" s="1" t="s">
        <v>24</v>
      </c>
    </row>
    <row r="1983" customFormat="false" ht="15" hidden="false" customHeight="false" outlineLevel="0" collapsed="false">
      <c r="A1983" s="1" t="s">
        <v>2059</v>
      </c>
      <c r="B1983" s="1" t="s">
        <v>2059</v>
      </c>
      <c r="C1983" s="1" t="s">
        <v>2122</v>
      </c>
      <c r="D1983" s="1" t="n">
        <v>120.45</v>
      </c>
      <c r="E1983" s="1" t="s">
        <v>2190</v>
      </c>
      <c r="F1983" s="1" t="n">
        <v>64</v>
      </c>
      <c r="G1983" s="1" t="str">
        <f aca="false">F1983&amp;"/"&amp;73</f>
        <v>64/73</v>
      </c>
      <c r="H1983" s="1" t="n">
        <v>1650</v>
      </c>
      <c r="I1983" s="1" t="n">
        <v>82</v>
      </c>
      <c r="J1983" s="1" t="n">
        <v>80</v>
      </c>
      <c r="K1983" s="1" t="s">
        <v>21</v>
      </c>
      <c r="L1983" s="1" t="s">
        <v>2124</v>
      </c>
      <c r="M1983" s="1" t="s">
        <v>2125</v>
      </c>
      <c r="N1983" s="1" t="n">
        <v>49.3284041443844</v>
      </c>
      <c r="O1983" s="1" t="n">
        <v>-98.5846127778542</v>
      </c>
      <c r="P1983" s="1" t="s">
        <v>2126</v>
      </c>
      <c r="Q1983" s="1" t="s">
        <v>2127</v>
      </c>
      <c r="R1983" s="1" t="s">
        <v>24</v>
      </c>
    </row>
    <row r="1984" customFormat="false" ht="15" hidden="false" customHeight="false" outlineLevel="0" collapsed="false">
      <c r="A1984" s="1" t="s">
        <v>2059</v>
      </c>
      <c r="B1984" s="1" t="s">
        <v>2059</v>
      </c>
      <c r="C1984" s="1" t="s">
        <v>2122</v>
      </c>
      <c r="D1984" s="1" t="n">
        <v>120.45</v>
      </c>
      <c r="E1984" s="1" t="s">
        <v>2191</v>
      </c>
      <c r="F1984" s="1" t="n">
        <v>65</v>
      </c>
      <c r="G1984" s="1" t="str">
        <f aca="false">F1984&amp;"/"&amp;73</f>
        <v>65/73</v>
      </c>
      <c r="H1984" s="1" t="n">
        <v>1650</v>
      </c>
      <c r="I1984" s="1" t="n">
        <v>82</v>
      </c>
      <c r="J1984" s="1" t="n">
        <v>80</v>
      </c>
      <c r="K1984" s="1" t="s">
        <v>21</v>
      </c>
      <c r="L1984" s="1" t="s">
        <v>2124</v>
      </c>
      <c r="M1984" s="1" t="s">
        <v>2125</v>
      </c>
      <c r="N1984" s="1" t="n">
        <v>49.3309935721996</v>
      </c>
      <c r="O1984" s="1" t="n">
        <v>-98.5770750441604</v>
      </c>
      <c r="P1984" s="1" t="s">
        <v>2126</v>
      </c>
      <c r="Q1984" s="1" t="s">
        <v>2127</v>
      </c>
      <c r="R1984" s="1" t="s">
        <v>24</v>
      </c>
    </row>
    <row r="1985" customFormat="false" ht="15" hidden="false" customHeight="false" outlineLevel="0" collapsed="false">
      <c r="A1985" s="1" t="s">
        <v>2059</v>
      </c>
      <c r="B1985" s="1" t="s">
        <v>2059</v>
      </c>
      <c r="C1985" s="1" t="s">
        <v>2122</v>
      </c>
      <c r="D1985" s="1" t="n">
        <v>120.45</v>
      </c>
      <c r="E1985" s="1" t="s">
        <v>2192</v>
      </c>
      <c r="F1985" s="1" t="n">
        <v>66</v>
      </c>
      <c r="G1985" s="1" t="str">
        <f aca="false">F1985&amp;"/"&amp;73</f>
        <v>66/73</v>
      </c>
      <c r="H1985" s="1" t="n">
        <v>1650</v>
      </c>
      <c r="I1985" s="1" t="n">
        <v>82</v>
      </c>
      <c r="J1985" s="1" t="n">
        <v>80</v>
      </c>
      <c r="K1985" s="1" t="s">
        <v>21</v>
      </c>
      <c r="L1985" s="1" t="s">
        <v>2124</v>
      </c>
      <c r="M1985" s="1" t="s">
        <v>2125</v>
      </c>
      <c r="N1985" s="1" t="n">
        <v>49.333509282839</v>
      </c>
      <c r="O1985" s="1" t="n">
        <v>-98.5694547699132</v>
      </c>
      <c r="P1985" s="1" t="s">
        <v>2126</v>
      </c>
      <c r="Q1985" s="1" t="s">
        <v>2127</v>
      </c>
      <c r="R1985" s="1" t="s">
        <v>24</v>
      </c>
    </row>
    <row r="1986" customFormat="false" ht="15" hidden="false" customHeight="false" outlineLevel="0" collapsed="false">
      <c r="A1986" s="1" t="s">
        <v>2059</v>
      </c>
      <c r="B1986" s="1" t="s">
        <v>2059</v>
      </c>
      <c r="C1986" s="1" t="s">
        <v>2122</v>
      </c>
      <c r="D1986" s="1" t="n">
        <v>120.45</v>
      </c>
      <c r="E1986" s="1" t="s">
        <v>2193</v>
      </c>
      <c r="F1986" s="1" t="n">
        <v>67</v>
      </c>
      <c r="G1986" s="1" t="str">
        <f aca="false">F1986&amp;"/"&amp;73</f>
        <v>67/73</v>
      </c>
      <c r="H1986" s="1" t="n">
        <v>1650</v>
      </c>
      <c r="I1986" s="1" t="n">
        <v>82</v>
      </c>
      <c r="J1986" s="1" t="n">
        <v>80</v>
      </c>
      <c r="K1986" s="1" t="s">
        <v>21</v>
      </c>
      <c r="L1986" s="1" t="s">
        <v>2124</v>
      </c>
      <c r="M1986" s="1" t="s">
        <v>2125</v>
      </c>
      <c r="N1986" s="1" t="n">
        <v>49.3415527472482</v>
      </c>
      <c r="O1986" s="1" t="n">
        <v>-98.5849749936023</v>
      </c>
      <c r="P1986" s="1" t="s">
        <v>2126</v>
      </c>
      <c r="Q1986" s="1" t="s">
        <v>2127</v>
      </c>
      <c r="R1986" s="1" t="s">
        <v>24</v>
      </c>
    </row>
    <row r="1987" customFormat="false" ht="15" hidden="false" customHeight="false" outlineLevel="0" collapsed="false">
      <c r="A1987" s="1" t="s">
        <v>2059</v>
      </c>
      <c r="B1987" s="1" t="s">
        <v>2059</v>
      </c>
      <c r="C1987" s="1" t="s">
        <v>2122</v>
      </c>
      <c r="D1987" s="1" t="n">
        <v>120.45</v>
      </c>
      <c r="E1987" s="1" t="s">
        <v>2194</v>
      </c>
      <c r="F1987" s="1" t="n">
        <v>68</v>
      </c>
      <c r="G1987" s="1" t="str">
        <f aca="false">F1987&amp;"/"&amp;73</f>
        <v>68/73</v>
      </c>
      <c r="H1987" s="1" t="n">
        <v>1650</v>
      </c>
      <c r="I1987" s="1" t="n">
        <v>82</v>
      </c>
      <c r="J1987" s="1" t="n">
        <v>80</v>
      </c>
      <c r="K1987" s="1" t="s">
        <v>21</v>
      </c>
      <c r="L1987" s="1" t="s">
        <v>2124</v>
      </c>
      <c r="M1987" s="1" t="s">
        <v>2125</v>
      </c>
      <c r="N1987" s="1" t="n">
        <v>49.3428937389732</v>
      </c>
      <c r="O1987" s="1" t="n">
        <v>-98.5778766245307</v>
      </c>
      <c r="P1987" s="1" t="s">
        <v>2126</v>
      </c>
      <c r="Q1987" s="1" t="s">
        <v>2127</v>
      </c>
      <c r="R1987" s="1" t="s">
        <v>24</v>
      </c>
    </row>
    <row r="1988" customFormat="false" ht="15" hidden="false" customHeight="false" outlineLevel="0" collapsed="false">
      <c r="A1988" s="1" t="s">
        <v>2059</v>
      </c>
      <c r="B1988" s="1" t="s">
        <v>2059</v>
      </c>
      <c r="C1988" s="1" t="s">
        <v>2122</v>
      </c>
      <c r="D1988" s="1" t="n">
        <v>120.45</v>
      </c>
      <c r="E1988" s="1" t="s">
        <v>2195</v>
      </c>
      <c r="F1988" s="1" t="n">
        <v>69</v>
      </c>
      <c r="G1988" s="1" t="str">
        <f aca="false">F1988&amp;"/"&amp;73</f>
        <v>69/73</v>
      </c>
      <c r="H1988" s="1" t="n">
        <v>1650</v>
      </c>
      <c r="I1988" s="1" t="n">
        <v>82</v>
      </c>
      <c r="J1988" s="1" t="n">
        <v>80</v>
      </c>
      <c r="K1988" s="1" t="s">
        <v>21</v>
      </c>
      <c r="L1988" s="1" t="s">
        <v>2124</v>
      </c>
      <c r="M1988" s="1" t="s">
        <v>2125</v>
      </c>
      <c r="N1988" s="1" t="n">
        <v>49.3453962994969</v>
      </c>
      <c r="O1988" s="1" t="n">
        <v>-98.5716286734502</v>
      </c>
      <c r="P1988" s="1" t="s">
        <v>2126</v>
      </c>
      <c r="Q1988" s="1" t="s">
        <v>2127</v>
      </c>
      <c r="R1988" s="1" t="s">
        <v>24</v>
      </c>
    </row>
    <row r="1989" customFormat="false" ht="15" hidden="false" customHeight="false" outlineLevel="0" collapsed="false">
      <c r="A1989" s="1" t="s">
        <v>2059</v>
      </c>
      <c r="B1989" s="1" t="s">
        <v>2059</v>
      </c>
      <c r="C1989" s="1" t="s">
        <v>2122</v>
      </c>
      <c r="D1989" s="1" t="n">
        <v>120.45</v>
      </c>
      <c r="E1989" s="1" t="s">
        <v>2196</v>
      </c>
      <c r="F1989" s="1" t="n">
        <v>70</v>
      </c>
      <c r="G1989" s="1" t="str">
        <f aca="false">F1989&amp;"/"&amp;73</f>
        <v>70/73</v>
      </c>
      <c r="H1989" s="1" t="n">
        <v>1650</v>
      </c>
      <c r="I1989" s="1" t="n">
        <v>82</v>
      </c>
      <c r="J1989" s="1" t="n">
        <v>80</v>
      </c>
      <c r="K1989" s="1" t="s">
        <v>21</v>
      </c>
      <c r="L1989" s="1" t="s">
        <v>2124</v>
      </c>
      <c r="M1989" s="1" t="s">
        <v>2125</v>
      </c>
      <c r="N1989" s="1" t="n">
        <v>49.3473602956675</v>
      </c>
      <c r="O1989" s="1" t="n">
        <v>-98.5650502033741</v>
      </c>
      <c r="P1989" s="1" t="s">
        <v>2126</v>
      </c>
      <c r="Q1989" s="1" t="s">
        <v>2127</v>
      </c>
      <c r="R1989" s="1" t="s">
        <v>24</v>
      </c>
    </row>
    <row r="1990" customFormat="false" ht="15" hidden="false" customHeight="false" outlineLevel="0" collapsed="false">
      <c r="A1990" s="1" t="s">
        <v>2059</v>
      </c>
      <c r="B1990" s="1" t="s">
        <v>2059</v>
      </c>
      <c r="C1990" s="1" t="s">
        <v>2122</v>
      </c>
      <c r="D1990" s="1" t="n">
        <v>120.45</v>
      </c>
      <c r="E1990" s="1" t="s">
        <v>2197</v>
      </c>
      <c r="F1990" s="1" t="n">
        <v>71</v>
      </c>
      <c r="G1990" s="1" t="str">
        <f aca="false">F1990&amp;"/"&amp;73</f>
        <v>71/73</v>
      </c>
      <c r="H1990" s="1" t="n">
        <v>1650</v>
      </c>
      <c r="I1990" s="1" t="n">
        <v>82</v>
      </c>
      <c r="J1990" s="1" t="n">
        <v>80</v>
      </c>
      <c r="K1990" s="1" t="s">
        <v>21</v>
      </c>
      <c r="L1990" s="1" t="s">
        <v>2124</v>
      </c>
      <c r="M1990" s="1" t="s">
        <v>2125</v>
      </c>
      <c r="N1990" s="1" t="n">
        <v>49.3493052221783</v>
      </c>
      <c r="O1990" s="1" t="n">
        <v>-98.5583151333227</v>
      </c>
      <c r="P1990" s="1" t="s">
        <v>2126</v>
      </c>
      <c r="Q1990" s="1" t="s">
        <v>2127</v>
      </c>
      <c r="R1990" s="1" t="s">
        <v>24</v>
      </c>
    </row>
    <row r="1991" customFormat="false" ht="15" hidden="false" customHeight="false" outlineLevel="0" collapsed="false">
      <c r="A1991" s="1" t="s">
        <v>2059</v>
      </c>
      <c r="B1991" s="1" t="s">
        <v>2059</v>
      </c>
      <c r="C1991" s="1" t="s">
        <v>2122</v>
      </c>
      <c r="D1991" s="1" t="n">
        <v>120.45</v>
      </c>
      <c r="E1991" s="1" t="s">
        <v>2198</v>
      </c>
      <c r="F1991" s="1" t="n">
        <v>72</v>
      </c>
      <c r="G1991" s="1" t="str">
        <f aca="false">F1991&amp;"/"&amp;73</f>
        <v>72/73</v>
      </c>
      <c r="H1991" s="1" t="n">
        <v>1650</v>
      </c>
      <c r="I1991" s="1" t="n">
        <v>82</v>
      </c>
      <c r="J1991" s="1" t="n">
        <v>80</v>
      </c>
      <c r="K1991" s="1" t="s">
        <v>21</v>
      </c>
      <c r="L1991" s="1" t="s">
        <v>2124</v>
      </c>
      <c r="M1991" s="1" t="s">
        <v>2125</v>
      </c>
      <c r="N1991" s="1" t="n">
        <v>49.3899551198199</v>
      </c>
      <c r="O1991" s="1" t="n">
        <v>-98.5623291404911</v>
      </c>
      <c r="P1991" s="1" t="s">
        <v>2126</v>
      </c>
      <c r="Q1991" s="1" t="s">
        <v>2127</v>
      </c>
      <c r="R1991" s="1" t="s">
        <v>24</v>
      </c>
    </row>
    <row r="1992" customFormat="false" ht="15" hidden="false" customHeight="false" outlineLevel="0" collapsed="false">
      <c r="A1992" s="1" t="s">
        <v>2059</v>
      </c>
      <c r="B1992" s="1" t="s">
        <v>2059</v>
      </c>
      <c r="C1992" s="1" t="s">
        <v>2122</v>
      </c>
      <c r="D1992" s="1" t="n">
        <v>120.45</v>
      </c>
      <c r="E1992" s="1" t="s">
        <v>2199</v>
      </c>
      <c r="F1992" s="1" t="n">
        <v>73</v>
      </c>
      <c r="G1992" s="1" t="str">
        <f aca="false">F1992&amp;"/"&amp;73</f>
        <v>73/73</v>
      </c>
      <c r="H1992" s="1" t="n">
        <v>1650</v>
      </c>
      <c r="I1992" s="1" t="n">
        <v>82</v>
      </c>
      <c r="J1992" s="1" t="n">
        <v>80</v>
      </c>
      <c r="K1992" s="1" t="s">
        <v>21</v>
      </c>
      <c r="L1992" s="1" t="s">
        <v>2124</v>
      </c>
      <c r="M1992" s="1" t="s">
        <v>2125</v>
      </c>
      <c r="N1992" s="1" t="n">
        <v>49.3485001745636</v>
      </c>
      <c r="O1992" s="1" t="n">
        <v>-98.6450240905975</v>
      </c>
      <c r="P1992" s="1" t="s">
        <v>2126</v>
      </c>
      <c r="Q1992" s="1" t="s">
        <v>2127</v>
      </c>
      <c r="R1992" s="1" t="s">
        <v>24</v>
      </c>
    </row>
    <row r="1993" customFormat="false" ht="15" hidden="false" customHeight="false" outlineLevel="0" collapsed="false">
      <c r="A1993" s="1" t="s">
        <v>2200</v>
      </c>
      <c r="B1993" s="1" t="s">
        <v>2201</v>
      </c>
      <c r="C1993" s="1" t="s">
        <v>2202</v>
      </c>
      <c r="D1993" s="1" t="n">
        <v>42</v>
      </c>
      <c r="E1993" s="1" t="s">
        <v>2203</v>
      </c>
      <c r="F1993" s="1" t="n">
        <v>1</v>
      </c>
      <c r="G1993" s="1" t="str">
        <f aca="false">F1993&amp;"/"&amp;10</f>
        <v>1/10</v>
      </c>
      <c r="H1993" s="1" t="n">
        <v>4200</v>
      </c>
      <c r="I1993" s="1" t="n">
        <v>141</v>
      </c>
      <c r="J1993" s="1" t="n">
        <v>135</v>
      </c>
      <c r="K1993" s="1" t="s">
        <v>357</v>
      </c>
      <c r="L1993" s="1" t="s">
        <v>2204</v>
      </c>
      <c r="M1993" s="1" t="n">
        <v>2023</v>
      </c>
      <c r="N1993" s="1" t="n">
        <v>45.1594904216036</v>
      </c>
      <c r="O1993" s="1" t="n">
        <v>-66.1908097179044</v>
      </c>
      <c r="P1993" s="1" t="s">
        <v>2205</v>
      </c>
      <c r="Q1993" s="1" t="s">
        <v>2206</v>
      </c>
      <c r="R1993" s="1" t="s">
        <v>24</v>
      </c>
    </row>
    <row r="1994" customFormat="false" ht="15" hidden="false" customHeight="false" outlineLevel="0" collapsed="false">
      <c r="A1994" s="1" t="s">
        <v>2200</v>
      </c>
      <c r="B1994" s="1" t="s">
        <v>2201</v>
      </c>
      <c r="C1994" s="1" t="s">
        <v>2202</v>
      </c>
      <c r="D1994" s="1" t="n">
        <v>42</v>
      </c>
      <c r="E1994" s="1" t="s">
        <v>2207</v>
      </c>
      <c r="F1994" s="1" t="n">
        <v>2</v>
      </c>
      <c r="G1994" s="1" t="str">
        <f aca="false">F1994&amp;"/"&amp;10</f>
        <v>2/10</v>
      </c>
      <c r="H1994" s="1" t="n">
        <v>4200</v>
      </c>
      <c r="I1994" s="1" t="n">
        <v>141</v>
      </c>
      <c r="J1994" s="1" t="n">
        <v>135</v>
      </c>
      <c r="K1994" s="1" t="s">
        <v>357</v>
      </c>
      <c r="L1994" s="1" t="s">
        <v>2204</v>
      </c>
      <c r="M1994" s="1" t="n">
        <v>2023</v>
      </c>
      <c r="N1994" s="1" t="n">
        <v>45.1643381638906</v>
      </c>
      <c r="O1994" s="1" t="n">
        <v>-66.1971751708756</v>
      </c>
      <c r="P1994" s="1" t="s">
        <v>2205</v>
      </c>
      <c r="Q1994" s="1" t="s">
        <v>2206</v>
      </c>
      <c r="R1994" s="1" t="s">
        <v>24</v>
      </c>
    </row>
    <row r="1995" customFormat="false" ht="15" hidden="false" customHeight="false" outlineLevel="0" collapsed="false">
      <c r="A1995" s="1" t="s">
        <v>2200</v>
      </c>
      <c r="B1995" s="1" t="s">
        <v>2201</v>
      </c>
      <c r="C1995" s="1" t="s">
        <v>2202</v>
      </c>
      <c r="D1995" s="1" t="n">
        <v>42</v>
      </c>
      <c r="E1995" s="1" t="s">
        <v>2208</v>
      </c>
      <c r="F1995" s="1" t="n">
        <v>3</v>
      </c>
      <c r="G1995" s="1" t="str">
        <f aca="false">F1995&amp;"/"&amp;10</f>
        <v>3/10</v>
      </c>
      <c r="H1995" s="1" t="n">
        <v>4200</v>
      </c>
      <c r="I1995" s="1" t="n">
        <v>141</v>
      </c>
      <c r="J1995" s="1" t="n">
        <v>135</v>
      </c>
      <c r="K1995" s="1" t="s">
        <v>357</v>
      </c>
      <c r="L1995" s="1" t="s">
        <v>2204</v>
      </c>
      <c r="M1995" s="1" t="n">
        <v>2023</v>
      </c>
      <c r="N1995" s="1" t="n">
        <v>45.1687479144608</v>
      </c>
      <c r="O1995" s="1" t="n">
        <v>-66.2006967186805</v>
      </c>
      <c r="P1995" s="1" t="s">
        <v>2205</v>
      </c>
      <c r="Q1995" s="1" t="s">
        <v>2206</v>
      </c>
      <c r="R1995" s="1" t="s">
        <v>24</v>
      </c>
    </row>
    <row r="1996" customFormat="false" ht="15" hidden="false" customHeight="false" outlineLevel="0" collapsed="false">
      <c r="A1996" s="1" t="s">
        <v>2200</v>
      </c>
      <c r="B1996" s="1" t="s">
        <v>2201</v>
      </c>
      <c r="C1996" s="1" t="s">
        <v>2202</v>
      </c>
      <c r="D1996" s="1" t="n">
        <v>42</v>
      </c>
      <c r="E1996" s="1" t="s">
        <v>2209</v>
      </c>
      <c r="F1996" s="1" t="n">
        <v>4</v>
      </c>
      <c r="G1996" s="1" t="str">
        <f aca="false">F1996&amp;"/"&amp;10</f>
        <v>4/10</v>
      </c>
      <c r="H1996" s="1" t="n">
        <v>4200</v>
      </c>
      <c r="I1996" s="1" t="n">
        <v>141</v>
      </c>
      <c r="J1996" s="1" t="n">
        <v>135</v>
      </c>
      <c r="K1996" s="1" t="s">
        <v>357</v>
      </c>
      <c r="L1996" s="1" t="s">
        <v>2204</v>
      </c>
      <c r="M1996" s="1" t="n">
        <v>2023</v>
      </c>
      <c r="N1996" s="1" t="n">
        <v>45.1730728583177</v>
      </c>
      <c r="O1996" s="1" t="n">
        <v>-66.2003635723072</v>
      </c>
      <c r="P1996" s="1" t="s">
        <v>2205</v>
      </c>
      <c r="Q1996" s="1" t="s">
        <v>2206</v>
      </c>
      <c r="R1996" s="1" t="s">
        <v>24</v>
      </c>
    </row>
    <row r="1997" customFormat="false" ht="15" hidden="false" customHeight="false" outlineLevel="0" collapsed="false">
      <c r="A1997" s="1" t="s">
        <v>2200</v>
      </c>
      <c r="B1997" s="1" t="s">
        <v>2201</v>
      </c>
      <c r="C1997" s="1" t="s">
        <v>2202</v>
      </c>
      <c r="D1997" s="1" t="n">
        <v>42</v>
      </c>
      <c r="E1997" s="1" t="s">
        <v>2210</v>
      </c>
      <c r="F1997" s="1" t="n">
        <v>5</v>
      </c>
      <c r="G1997" s="1" t="str">
        <f aca="false">F1997&amp;"/"&amp;10</f>
        <v>5/10</v>
      </c>
      <c r="H1997" s="1" t="n">
        <v>4200</v>
      </c>
      <c r="I1997" s="1" t="n">
        <v>141</v>
      </c>
      <c r="J1997" s="1" t="n">
        <v>135</v>
      </c>
      <c r="K1997" s="1" t="s">
        <v>357</v>
      </c>
      <c r="L1997" s="1" t="s">
        <v>2204</v>
      </c>
      <c r="M1997" s="1" t="n">
        <v>2023</v>
      </c>
      <c r="N1997" s="1" t="n">
        <v>45.1783368282921</v>
      </c>
      <c r="O1997" s="1" t="n">
        <v>-66.193397477886</v>
      </c>
      <c r="P1997" s="1" t="s">
        <v>2205</v>
      </c>
      <c r="Q1997" s="1" t="s">
        <v>2206</v>
      </c>
      <c r="R1997" s="1" t="s">
        <v>24</v>
      </c>
    </row>
    <row r="1998" customFormat="false" ht="15" hidden="false" customHeight="false" outlineLevel="0" collapsed="false">
      <c r="A1998" s="1" t="s">
        <v>2200</v>
      </c>
      <c r="B1998" s="1" t="s">
        <v>2201</v>
      </c>
      <c r="C1998" s="1" t="s">
        <v>2202</v>
      </c>
      <c r="D1998" s="1" t="n">
        <v>42</v>
      </c>
      <c r="E1998" s="1" t="s">
        <v>2211</v>
      </c>
      <c r="F1998" s="1" t="n">
        <v>6</v>
      </c>
      <c r="G1998" s="1" t="str">
        <f aca="false">F1998&amp;"/"&amp;10</f>
        <v>6/10</v>
      </c>
      <c r="H1998" s="1" t="n">
        <v>4200</v>
      </c>
      <c r="I1998" s="1" t="n">
        <v>141</v>
      </c>
      <c r="J1998" s="1" t="n">
        <v>135</v>
      </c>
      <c r="K1998" s="1" t="s">
        <v>357</v>
      </c>
      <c r="L1998" s="1" t="s">
        <v>2204</v>
      </c>
      <c r="M1998" s="1" t="n">
        <v>2023</v>
      </c>
      <c r="N1998" s="1" t="n">
        <v>45.182808136507</v>
      </c>
      <c r="O1998" s="1" t="n">
        <v>-66.1889961061586</v>
      </c>
      <c r="P1998" s="1" t="s">
        <v>2205</v>
      </c>
      <c r="Q1998" s="1" t="s">
        <v>2206</v>
      </c>
      <c r="R1998" s="1" t="s">
        <v>24</v>
      </c>
    </row>
    <row r="1999" customFormat="false" ht="15" hidden="false" customHeight="false" outlineLevel="0" collapsed="false">
      <c r="A1999" s="1" t="s">
        <v>2200</v>
      </c>
      <c r="B1999" s="1" t="s">
        <v>2201</v>
      </c>
      <c r="C1999" s="1" t="s">
        <v>2202</v>
      </c>
      <c r="D1999" s="1" t="n">
        <v>42</v>
      </c>
      <c r="E1999" s="1" t="s">
        <v>2212</v>
      </c>
      <c r="F1999" s="1" t="n">
        <v>7</v>
      </c>
      <c r="G1999" s="1" t="str">
        <f aca="false">F1999&amp;"/"&amp;10</f>
        <v>7/10</v>
      </c>
      <c r="H1999" s="1" t="n">
        <v>4200</v>
      </c>
      <c r="I1999" s="1" t="n">
        <v>141</v>
      </c>
      <c r="J1999" s="1" t="n">
        <v>135</v>
      </c>
      <c r="K1999" s="1" t="s">
        <v>357</v>
      </c>
      <c r="L1999" s="1" t="s">
        <v>2204</v>
      </c>
      <c r="M1999" s="1" t="n">
        <v>2023</v>
      </c>
      <c r="N1999" s="1" t="n">
        <v>45.1858338353972</v>
      </c>
      <c r="O1999" s="1" t="n">
        <v>-66.1828216580547</v>
      </c>
      <c r="P1999" s="1" t="s">
        <v>2205</v>
      </c>
      <c r="Q1999" s="1" t="s">
        <v>2206</v>
      </c>
      <c r="R1999" s="1" t="s">
        <v>24</v>
      </c>
    </row>
    <row r="2000" customFormat="false" ht="15" hidden="false" customHeight="false" outlineLevel="0" collapsed="false">
      <c r="A2000" s="1" t="s">
        <v>2200</v>
      </c>
      <c r="B2000" s="1" t="s">
        <v>2201</v>
      </c>
      <c r="C2000" s="1" t="s">
        <v>2202</v>
      </c>
      <c r="D2000" s="1" t="n">
        <v>42</v>
      </c>
      <c r="E2000" s="1" t="s">
        <v>2213</v>
      </c>
      <c r="F2000" s="1" t="n">
        <v>8</v>
      </c>
      <c r="G2000" s="1" t="str">
        <f aca="false">F2000&amp;"/"&amp;10</f>
        <v>8/10</v>
      </c>
      <c r="H2000" s="1" t="n">
        <v>4200</v>
      </c>
      <c r="I2000" s="1" t="n">
        <v>141</v>
      </c>
      <c r="J2000" s="1" t="n">
        <v>135</v>
      </c>
      <c r="K2000" s="1" t="s">
        <v>357</v>
      </c>
      <c r="L2000" s="1" t="s">
        <v>2204</v>
      </c>
      <c r="M2000" s="1" t="n">
        <v>2023</v>
      </c>
      <c r="N2000" s="1" t="n">
        <v>45.1898231594189</v>
      </c>
      <c r="O2000" s="1" t="n">
        <v>-66.1863811539867</v>
      </c>
      <c r="P2000" s="1" t="s">
        <v>2205</v>
      </c>
      <c r="Q2000" s="1" t="s">
        <v>2206</v>
      </c>
      <c r="R2000" s="1" t="s">
        <v>24</v>
      </c>
    </row>
    <row r="2001" customFormat="false" ht="15" hidden="false" customHeight="false" outlineLevel="0" collapsed="false">
      <c r="A2001" s="1" t="s">
        <v>2200</v>
      </c>
      <c r="B2001" s="1" t="s">
        <v>2201</v>
      </c>
      <c r="C2001" s="1" t="s">
        <v>2202</v>
      </c>
      <c r="D2001" s="1" t="n">
        <v>42</v>
      </c>
      <c r="E2001" s="1" t="s">
        <v>2214</v>
      </c>
      <c r="F2001" s="1" t="n">
        <v>9</v>
      </c>
      <c r="G2001" s="1" t="str">
        <f aca="false">F2001&amp;"/"&amp;10</f>
        <v>9/10</v>
      </c>
      <c r="H2001" s="1" t="n">
        <v>4200</v>
      </c>
      <c r="I2001" s="1" t="n">
        <v>141</v>
      </c>
      <c r="J2001" s="1" t="n">
        <v>135</v>
      </c>
      <c r="K2001" s="1" t="s">
        <v>357</v>
      </c>
      <c r="L2001" s="1" t="s">
        <v>2204</v>
      </c>
      <c r="M2001" s="1" t="n">
        <v>2023</v>
      </c>
      <c r="N2001" s="1" t="n">
        <v>45.1979244016331</v>
      </c>
      <c r="O2001" s="1" t="n">
        <v>-66.1878800433481</v>
      </c>
      <c r="P2001" s="1" t="s">
        <v>2205</v>
      </c>
      <c r="Q2001" s="1" t="s">
        <v>2206</v>
      </c>
      <c r="R2001" s="1" t="s">
        <v>24</v>
      </c>
    </row>
    <row r="2002" customFormat="false" ht="15" hidden="false" customHeight="false" outlineLevel="0" collapsed="false">
      <c r="A2002" s="1" t="s">
        <v>2200</v>
      </c>
      <c r="B2002" s="1" t="s">
        <v>2201</v>
      </c>
      <c r="C2002" s="1" t="s">
        <v>2202</v>
      </c>
      <c r="D2002" s="1" t="n">
        <v>42</v>
      </c>
      <c r="E2002" s="1" t="s">
        <v>2215</v>
      </c>
      <c r="F2002" s="1" t="n">
        <v>10</v>
      </c>
      <c r="G2002" s="1" t="str">
        <f aca="false">F2002&amp;"/"&amp;10</f>
        <v>10/10</v>
      </c>
      <c r="H2002" s="1" t="n">
        <v>4200</v>
      </c>
      <c r="I2002" s="1" t="n">
        <v>141</v>
      </c>
      <c r="J2002" s="1" t="n">
        <v>135</v>
      </c>
      <c r="K2002" s="1" t="s">
        <v>357</v>
      </c>
      <c r="L2002" s="1" t="s">
        <v>2204</v>
      </c>
      <c r="M2002" s="1" t="n">
        <v>2023</v>
      </c>
      <c r="N2002" s="1" t="n">
        <v>45.1928437247417</v>
      </c>
      <c r="O2002" s="1" t="n">
        <v>-66.2010168247635</v>
      </c>
      <c r="P2002" s="1" t="s">
        <v>2205</v>
      </c>
      <c r="Q2002" s="1" t="s">
        <v>2206</v>
      </c>
      <c r="R2002" s="1" t="s">
        <v>24</v>
      </c>
    </row>
    <row r="2003" customFormat="false" ht="15" hidden="false" customHeight="false" outlineLevel="0" collapsed="false">
      <c r="A2003" s="1" t="s">
        <v>2200</v>
      </c>
      <c r="B2003" s="1" t="s">
        <v>2201</v>
      </c>
      <c r="C2003" s="1" t="s">
        <v>2216</v>
      </c>
      <c r="D2003" s="1" t="n">
        <v>2.35</v>
      </c>
      <c r="E2003" s="1" t="s">
        <v>2217</v>
      </c>
      <c r="F2003" s="1" t="n">
        <v>1</v>
      </c>
      <c r="G2003" s="1" t="str">
        <f aca="false">F2003&amp;"/"&amp;1</f>
        <v>1/1</v>
      </c>
      <c r="H2003" s="1" t="n">
        <v>2350</v>
      </c>
      <c r="I2003" s="1" t="n">
        <v>92</v>
      </c>
      <c r="J2003" s="1" t="n">
        <v>98</v>
      </c>
      <c r="K2003" s="1" t="s">
        <v>357</v>
      </c>
      <c r="L2003" s="1" t="s">
        <v>2218</v>
      </c>
      <c r="M2003" s="1" t="n">
        <v>2018</v>
      </c>
      <c r="N2003" s="1" t="n">
        <v>46.1796214</v>
      </c>
      <c r="O2003" s="1" t="n">
        <v>-64.2385324</v>
      </c>
      <c r="Q2003" s="1" t="s">
        <v>2219</v>
      </c>
      <c r="R2003" s="1" t="s">
        <v>24</v>
      </c>
    </row>
    <row r="2004" customFormat="false" ht="15" hidden="false" customHeight="false" outlineLevel="0" collapsed="false">
      <c r="A2004" s="1" t="s">
        <v>2200</v>
      </c>
      <c r="B2004" s="1" t="s">
        <v>2201</v>
      </c>
      <c r="C2004" s="1" t="s">
        <v>2220</v>
      </c>
      <c r="D2004" s="1" t="n">
        <v>99</v>
      </c>
      <c r="E2004" s="1" t="s">
        <v>2221</v>
      </c>
      <c r="F2004" s="1" t="n">
        <v>1</v>
      </c>
      <c r="G2004" s="1" t="str">
        <f aca="false">F2004&amp;"/"&amp;33</f>
        <v>1/33</v>
      </c>
      <c r="H2004" s="1" t="n">
        <v>3000</v>
      </c>
      <c r="I2004" s="1" t="n">
        <v>90</v>
      </c>
      <c r="J2004" s="1" t="n">
        <v>80</v>
      </c>
      <c r="K2004" s="1" t="s">
        <v>21</v>
      </c>
      <c r="L2004" s="1" t="s">
        <v>22</v>
      </c>
      <c r="M2004" s="1" t="n">
        <v>2009</v>
      </c>
      <c r="N2004" s="1" t="n">
        <v>47.511</v>
      </c>
      <c r="O2004" s="1" t="n">
        <v>-66.418</v>
      </c>
      <c r="Q2004" s="1" t="s">
        <v>2222</v>
      </c>
      <c r="R2004" s="1" t="s">
        <v>24</v>
      </c>
    </row>
    <row r="2005" customFormat="false" ht="15" hidden="false" customHeight="false" outlineLevel="0" collapsed="false">
      <c r="A2005" s="1" t="s">
        <v>2200</v>
      </c>
      <c r="B2005" s="1" t="s">
        <v>2201</v>
      </c>
      <c r="C2005" s="1" t="s">
        <v>2220</v>
      </c>
      <c r="D2005" s="1" t="n">
        <v>99</v>
      </c>
      <c r="E2005" s="1" t="s">
        <v>2223</v>
      </c>
      <c r="F2005" s="1" t="n">
        <v>2</v>
      </c>
      <c r="G2005" s="1" t="str">
        <f aca="false">F2005&amp;"/"&amp;33</f>
        <v>2/33</v>
      </c>
      <c r="H2005" s="1" t="n">
        <v>3000</v>
      </c>
      <c r="I2005" s="1" t="n">
        <v>90</v>
      </c>
      <c r="J2005" s="1" t="n">
        <v>80</v>
      </c>
      <c r="K2005" s="1" t="s">
        <v>21</v>
      </c>
      <c r="L2005" s="1" t="s">
        <v>22</v>
      </c>
      <c r="M2005" s="1" t="n">
        <v>2009</v>
      </c>
      <c r="N2005" s="1" t="n">
        <v>47.508</v>
      </c>
      <c r="O2005" s="1" t="n">
        <v>-66.4161395</v>
      </c>
      <c r="Q2005" s="1" t="s">
        <v>2222</v>
      </c>
      <c r="R2005" s="1" t="s">
        <v>24</v>
      </c>
    </row>
    <row r="2006" customFormat="false" ht="15" hidden="false" customHeight="false" outlineLevel="0" collapsed="false">
      <c r="A2006" s="1" t="s">
        <v>2200</v>
      </c>
      <c r="B2006" s="1" t="s">
        <v>2201</v>
      </c>
      <c r="C2006" s="1" t="s">
        <v>2220</v>
      </c>
      <c r="D2006" s="1" t="n">
        <v>99</v>
      </c>
      <c r="E2006" s="1" t="s">
        <v>2224</v>
      </c>
      <c r="F2006" s="1" t="n">
        <v>3</v>
      </c>
      <c r="G2006" s="1" t="str">
        <f aca="false">F2006&amp;"/"&amp;33</f>
        <v>3/33</v>
      </c>
      <c r="H2006" s="1" t="n">
        <v>3000</v>
      </c>
      <c r="I2006" s="1" t="n">
        <v>90</v>
      </c>
      <c r="J2006" s="1" t="n">
        <v>80</v>
      </c>
      <c r="K2006" s="1" t="s">
        <v>21</v>
      </c>
      <c r="L2006" s="1" t="s">
        <v>22</v>
      </c>
      <c r="M2006" s="1" t="n">
        <v>2009</v>
      </c>
      <c r="N2006" s="1" t="n">
        <v>47.505</v>
      </c>
      <c r="O2006" s="1" t="n">
        <v>-66.415</v>
      </c>
      <c r="Q2006" s="1" t="s">
        <v>2222</v>
      </c>
      <c r="R2006" s="1" t="s">
        <v>24</v>
      </c>
    </row>
    <row r="2007" customFormat="false" ht="15" hidden="false" customHeight="false" outlineLevel="0" collapsed="false">
      <c r="A2007" s="1" t="s">
        <v>2200</v>
      </c>
      <c r="B2007" s="1" t="s">
        <v>2201</v>
      </c>
      <c r="C2007" s="1" t="s">
        <v>2220</v>
      </c>
      <c r="D2007" s="1" t="n">
        <v>99</v>
      </c>
      <c r="E2007" s="1" t="s">
        <v>2225</v>
      </c>
      <c r="F2007" s="1" t="n">
        <v>4</v>
      </c>
      <c r="G2007" s="1" t="str">
        <f aca="false">F2007&amp;"/"&amp;33</f>
        <v>4/33</v>
      </c>
      <c r="H2007" s="1" t="n">
        <v>3000</v>
      </c>
      <c r="I2007" s="1" t="n">
        <v>90</v>
      </c>
      <c r="J2007" s="1" t="n">
        <v>80</v>
      </c>
      <c r="K2007" s="1" t="s">
        <v>21</v>
      </c>
      <c r="L2007" s="1" t="s">
        <v>22</v>
      </c>
      <c r="M2007" s="1" t="n">
        <v>2009</v>
      </c>
      <c r="N2007" s="1" t="n">
        <v>47.501</v>
      </c>
      <c r="O2007" s="1" t="n">
        <v>-66.415</v>
      </c>
      <c r="Q2007" s="1" t="s">
        <v>2222</v>
      </c>
      <c r="R2007" s="1" t="s">
        <v>24</v>
      </c>
    </row>
    <row r="2008" customFormat="false" ht="15" hidden="false" customHeight="false" outlineLevel="0" collapsed="false">
      <c r="A2008" s="1" t="s">
        <v>2200</v>
      </c>
      <c r="B2008" s="1" t="s">
        <v>2201</v>
      </c>
      <c r="C2008" s="1" t="s">
        <v>2220</v>
      </c>
      <c r="D2008" s="1" t="n">
        <v>99</v>
      </c>
      <c r="E2008" s="1" t="s">
        <v>2226</v>
      </c>
      <c r="F2008" s="1" t="n">
        <v>5</v>
      </c>
      <c r="G2008" s="1" t="str">
        <f aca="false">F2008&amp;"/"&amp;33</f>
        <v>5/33</v>
      </c>
      <c r="H2008" s="1" t="n">
        <v>3000</v>
      </c>
      <c r="I2008" s="1" t="n">
        <v>90</v>
      </c>
      <c r="J2008" s="1" t="n">
        <v>80</v>
      </c>
      <c r="K2008" s="1" t="s">
        <v>21</v>
      </c>
      <c r="L2008" s="1" t="s">
        <v>22</v>
      </c>
      <c r="M2008" s="1" t="n">
        <v>2009</v>
      </c>
      <c r="N2008" s="1" t="n">
        <v>47.498</v>
      </c>
      <c r="O2008" s="1" t="n">
        <v>-66.414</v>
      </c>
      <c r="Q2008" s="1" t="s">
        <v>2222</v>
      </c>
      <c r="R2008" s="1" t="s">
        <v>24</v>
      </c>
    </row>
    <row r="2009" customFormat="false" ht="15" hidden="false" customHeight="false" outlineLevel="0" collapsed="false">
      <c r="A2009" s="1" t="s">
        <v>2200</v>
      </c>
      <c r="B2009" s="1" t="s">
        <v>2201</v>
      </c>
      <c r="C2009" s="1" t="s">
        <v>2220</v>
      </c>
      <c r="D2009" s="1" t="n">
        <v>99</v>
      </c>
      <c r="E2009" s="1" t="s">
        <v>2227</v>
      </c>
      <c r="F2009" s="1" t="n">
        <v>6</v>
      </c>
      <c r="G2009" s="1" t="str">
        <f aca="false">F2009&amp;"/"&amp;33</f>
        <v>6/33</v>
      </c>
      <c r="H2009" s="1" t="n">
        <v>3000</v>
      </c>
      <c r="I2009" s="1" t="n">
        <v>90</v>
      </c>
      <c r="J2009" s="1" t="n">
        <v>80</v>
      </c>
      <c r="K2009" s="1" t="s">
        <v>21</v>
      </c>
      <c r="L2009" s="1" t="s">
        <v>22</v>
      </c>
      <c r="M2009" s="1" t="n">
        <v>2009</v>
      </c>
      <c r="N2009" s="1" t="n">
        <v>47.493</v>
      </c>
      <c r="O2009" s="1" t="n">
        <v>-66.432</v>
      </c>
      <c r="Q2009" s="1" t="s">
        <v>2222</v>
      </c>
      <c r="R2009" s="1" t="s">
        <v>24</v>
      </c>
    </row>
    <row r="2010" customFormat="false" ht="15" hidden="false" customHeight="false" outlineLevel="0" collapsed="false">
      <c r="A2010" s="1" t="s">
        <v>2200</v>
      </c>
      <c r="B2010" s="1" t="s">
        <v>2201</v>
      </c>
      <c r="C2010" s="1" t="s">
        <v>2220</v>
      </c>
      <c r="D2010" s="1" t="n">
        <v>99</v>
      </c>
      <c r="E2010" s="1" t="s">
        <v>2228</v>
      </c>
      <c r="F2010" s="1" t="n">
        <v>7</v>
      </c>
      <c r="G2010" s="1" t="str">
        <f aca="false">F2010&amp;"/"&amp;33</f>
        <v>7/33</v>
      </c>
      <c r="H2010" s="1" t="n">
        <v>3000</v>
      </c>
      <c r="I2010" s="1" t="n">
        <v>90</v>
      </c>
      <c r="J2010" s="1" t="n">
        <v>80</v>
      </c>
      <c r="K2010" s="1" t="s">
        <v>21</v>
      </c>
      <c r="L2010" s="1" t="s">
        <v>22</v>
      </c>
      <c r="M2010" s="1" t="n">
        <v>2009</v>
      </c>
      <c r="N2010" s="1" t="n">
        <v>47.487</v>
      </c>
      <c r="O2010" s="1" t="n">
        <v>-66.428</v>
      </c>
      <c r="Q2010" s="1" t="s">
        <v>2222</v>
      </c>
      <c r="R2010" s="1" t="s">
        <v>24</v>
      </c>
    </row>
    <row r="2011" customFormat="false" ht="15" hidden="false" customHeight="false" outlineLevel="0" collapsed="false">
      <c r="A2011" s="1" t="s">
        <v>2200</v>
      </c>
      <c r="B2011" s="1" t="s">
        <v>2201</v>
      </c>
      <c r="C2011" s="1" t="s">
        <v>2220</v>
      </c>
      <c r="D2011" s="1" t="n">
        <v>99</v>
      </c>
      <c r="E2011" s="1" t="s">
        <v>2229</v>
      </c>
      <c r="F2011" s="1" t="n">
        <v>8</v>
      </c>
      <c r="G2011" s="1" t="str">
        <f aca="false">F2011&amp;"/"&amp;33</f>
        <v>8/33</v>
      </c>
      <c r="H2011" s="1" t="n">
        <v>3000</v>
      </c>
      <c r="I2011" s="1" t="n">
        <v>90</v>
      </c>
      <c r="J2011" s="1" t="n">
        <v>80</v>
      </c>
      <c r="K2011" s="1" t="s">
        <v>21</v>
      </c>
      <c r="L2011" s="1" t="s">
        <v>22</v>
      </c>
      <c r="M2011" s="1" t="n">
        <v>2009</v>
      </c>
      <c r="N2011" s="1" t="n">
        <v>47.484</v>
      </c>
      <c r="O2011" s="1" t="n">
        <v>-66.43</v>
      </c>
      <c r="Q2011" s="1" t="s">
        <v>2222</v>
      </c>
      <c r="R2011" s="1" t="s">
        <v>24</v>
      </c>
    </row>
    <row r="2012" customFormat="false" ht="15" hidden="false" customHeight="false" outlineLevel="0" collapsed="false">
      <c r="A2012" s="1" t="s">
        <v>2200</v>
      </c>
      <c r="B2012" s="1" t="s">
        <v>2201</v>
      </c>
      <c r="C2012" s="1" t="s">
        <v>2220</v>
      </c>
      <c r="D2012" s="1" t="n">
        <v>99</v>
      </c>
      <c r="E2012" s="1" t="s">
        <v>2230</v>
      </c>
      <c r="F2012" s="1" t="n">
        <v>9</v>
      </c>
      <c r="G2012" s="1" t="str">
        <f aca="false">F2012&amp;"/"&amp;33</f>
        <v>9/33</v>
      </c>
      <c r="H2012" s="1" t="n">
        <v>3000</v>
      </c>
      <c r="I2012" s="1" t="n">
        <v>90</v>
      </c>
      <c r="J2012" s="1" t="n">
        <v>80</v>
      </c>
      <c r="K2012" s="1" t="s">
        <v>21</v>
      </c>
      <c r="L2012" s="1" t="s">
        <v>22</v>
      </c>
      <c r="M2012" s="1" t="n">
        <v>2009</v>
      </c>
      <c r="N2012" s="1" t="n">
        <v>47.481</v>
      </c>
      <c r="O2012" s="1" t="n">
        <v>-66.421</v>
      </c>
      <c r="Q2012" s="1" t="s">
        <v>2222</v>
      </c>
      <c r="R2012" s="1" t="s">
        <v>24</v>
      </c>
    </row>
    <row r="2013" customFormat="false" ht="15" hidden="false" customHeight="false" outlineLevel="0" collapsed="false">
      <c r="A2013" s="1" t="s">
        <v>2200</v>
      </c>
      <c r="B2013" s="1" t="s">
        <v>2201</v>
      </c>
      <c r="C2013" s="1" t="s">
        <v>2220</v>
      </c>
      <c r="D2013" s="1" t="n">
        <v>99</v>
      </c>
      <c r="E2013" s="1" t="s">
        <v>2231</v>
      </c>
      <c r="F2013" s="1" t="n">
        <v>10</v>
      </c>
      <c r="G2013" s="1" t="str">
        <f aca="false">F2013&amp;"/"&amp;33</f>
        <v>10/33</v>
      </c>
      <c r="H2013" s="1" t="n">
        <v>3000</v>
      </c>
      <c r="I2013" s="1" t="n">
        <v>90</v>
      </c>
      <c r="J2013" s="1" t="n">
        <v>80</v>
      </c>
      <c r="K2013" s="1" t="s">
        <v>21</v>
      </c>
      <c r="L2013" s="1" t="s">
        <v>22</v>
      </c>
      <c r="M2013" s="1" t="n">
        <v>2009</v>
      </c>
      <c r="N2013" s="1" t="n">
        <v>47.478</v>
      </c>
      <c r="O2013" s="1" t="n">
        <v>-66.425</v>
      </c>
      <c r="Q2013" s="1" t="s">
        <v>2222</v>
      </c>
      <c r="R2013" s="1" t="s">
        <v>24</v>
      </c>
    </row>
    <row r="2014" customFormat="false" ht="15" hidden="false" customHeight="false" outlineLevel="0" collapsed="false">
      <c r="A2014" s="1" t="s">
        <v>2200</v>
      </c>
      <c r="B2014" s="1" t="s">
        <v>2201</v>
      </c>
      <c r="C2014" s="1" t="s">
        <v>2220</v>
      </c>
      <c r="D2014" s="1" t="n">
        <v>99</v>
      </c>
      <c r="E2014" s="1" t="s">
        <v>2232</v>
      </c>
      <c r="F2014" s="1" t="n">
        <v>11</v>
      </c>
      <c r="G2014" s="1" t="str">
        <f aca="false">F2014&amp;"/"&amp;33</f>
        <v>11/33</v>
      </c>
      <c r="H2014" s="1" t="n">
        <v>3000</v>
      </c>
      <c r="I2014" s="1" t="n">
        <v>90</v>
      </c>
      <c r="J2014" s="1" t="n">
        <v>80</v>
      </c>
      <c r="K2014" s="1" t="s">
        <v>21</v>
      </c>
      <c r="L2014" s="1" t="s">
        <v>22</v>
      </c>
      <c r="M2014" s="1" t="n">
        <v>2009</v>
      </c>
      <c r="N2014" s="1" t="n">
        <v>47.474</v>
      </c>
      <c r="O2014" s="1" t="n">
        <v>-66.424</v>
      </c>
      <c r="Q2014" s="1" t="s">
        <v>2222</v>
      </c>
      <c r="R2014" s="1" t="s">
        <v>24</v>
      </c>
    </row>
    <row r="2015" customFormat="false" ht="15" hidden="false" customHeight="false" outlineLevel="0" collapsed="false">
      <c r="A2015" s="1" t="s">
        <v>2200</v>
      </c>
      <c r="B2015" s="1" t="s">
        <v>2201</v>
      </c>
      <c r="C2015" s="1" t="s">
        <v>2220</v>
      </c>
      <c r="D2015" s="1" t="n">
        <v>99</v>
      </c>
      <c r="E2015" s="1" t="s">
        <v>2233</v>
      </c>
      <c r="F2015" s="1" t="n">
        <v>12</v>
      </c>
      <c r="G2015" s="1" t="str">
        <f aca="false">F2015&amp;"/"&amp;33</f>
        <v>12/33</v>
      </c>
      <c r="H2015" s="1" t="n">
        <v>3000</v>
      </c>
      <c r="I2015" s="1" t="n">
        <v>90</v>
      </c>
      <c r="J2015" s="1" t="n">
        <v>80</v>
      </c>
      <c r="K2015" s="1" t="s">
        <v>21</v>
      </c>
      <c r="L2015" s="1" t="s">
        <v>22</v>
      </c>
      <c r="M2015" s="1" t="n">
        <v>2009</v>
      </c>
      <c r="N2015" s="1" t="n">
        <v>47.471</v>
      </c>
      <c r="O2015" s="1" t="n">
        <v>-66.423</v>
      </c>
      <c r="Q2015" s="1" t="s">
        <v>2222</v>
      </c>
      <c r="R2015" s="1" t="s">
        <v>24</v>
      </c>
    </row>
    <row r="2016" customFormat="false" ht="15" hidden="false" customHeight="false" outlineLevel="0" collapsed="false">
      <c r="A2016" s="1" t="s">
        <v>2200</v>
      </c>
      <c r="B2016" s="1" t="s">
        <v>2201</v>
      </c>
      <c r="C2016" s="1" t="s">
        <v>2220</v>
      </c>
      <c r="D2016" s="1" t="n">
        <v>99</v>
      </c>
      <c r="E2016" s="1" t="s">
        <v>2234</v>
      </c>
      <c r="F2016" s="1" t="n">
        <v>13</v>
      </c>
      <c r="G2016" s="1" t="str">
        <f aca="false">F2016&amp;"/"&amp;33</f>
        <v>13/33</v>
      </c>
      <c r="H2016" s="1" t="n">
        <v>3000</v>
      </c>
      <c r="I2016" s="1" t="n">
        <v>90</v>
      </c>
      <c r="J2016" s="1" t="n">
        <v>80</v>
      </c>
      <c r="K2016" s="1" t="s">
        <v>21</v>
      </c>
      <c r="L2016" s="1" t="s">
        <v>22</v>
      </c>
      <c r="M2016" s="1" t="n">
        <v>2009</v>
      </c>
      <c r="N2016" s="1" t="n">
        <v>47.468</v>
      </c>
      <c r="O2016" s="1" t="n">
        <v>-66.424</v>
      </c>
      <c r="Q2016" s="1" t="s">
        <v>2222</v>
      </c>
      <c r="R2016" s="1" t="s">
        <v>24</v>
      </c>
    </row>
    <row r="2017" customFormat="false" ht="15" hidden="false" customHeight="false" outlineLevel="0" collapsed="false">
      <c r="A2017" s="1" t="s">
        <v>2200</v>
      </c>
      <c r="B2017" s="1" t="s">
        <v>2201</v>
      </c>
      <c r="C2017" s="1" t="s">
        <v>2220</v>
      </c>
      <c r="D2017" s="1" t="n">
        <v>99</v>
      </c>
      <c r="E2017" s="1" t="s">
        <v>2235</v>
      </c>
      <c r="F2017" s="1" t="n">
        <v>14</v>
      </c>
      <c r="G2017" s="1" t="str">
        <f aca="false">F2017&amp;"/"&amp;33</f>
        <v>14/33</v>
      </c>
      <c r="H2017" s="1" t="n">
        <v>3000</v>
      </c>
      <c r="I2017" s="1" t="n">
        <v>90</v>
      </c>
      <c r="J2017" s="1" t="n">
        <v>80</v>
      </c>
      <c r="K2017" s="1" t="s">
        <v>21</v>
      </c>
      <c r="L2017" s="1" t="s">
        <v>22</v>
      </c>
      <c r="M2017" s="1" t="n">
        <v>2009</v>
      </c>
      <c r="N2017" s="1" t="n">
        <v>47.461</v>
      </c>
      <c r="O2017" s="1" t="n">
        <v>-66.429</v>
      </c>
      <c r="Q2017" s="1" t="s">
        <v>2222</v>
      </c>
      <c r="R2017" s="1" t="s">
        <v>24</v>
      </c>
    </row>
    <row r="2018" customFormat="false" ht="15" hidden="false" customHeight="false" outlineLevel="0" collapsed="false">
      <c r="A2018" s="1" t="s">
        <v>2200</v>
      </c>
      <c r="B2018" s="1" t="s">
        <v>2201</v>
      </c>
      <c r="C2018" s="1" t="s">
        <v>2220</v>
      </c>
      <c r="D2018" s="1" t="n">
        <v>99</v>
      </c>
      <c r="E2018" s="1" t="s">
        <v>2236</v>
      </c>
      <c r="F2018" s="1" t="n">
        <v>15</v>
      </c>
      <c r="G2018" s="1" t="str">
        <f aca="false">F2018&amp;"/"&amp;33</f>
        <v>15/33</v>
      </c>
      <c r="H2018" s="1" t="n">
        <v>3000</v>
      </c>
      <c r="I2018" s="1" t="n">
        <v>90</v>
      </c>
      <c r="J2018" s="1" t="n">
        <v>80</v>
      </c>
      <c r="K2018" s="1" t="s">
        <v>21</v>
      </c>
      <c r="L2018" s="1" t="s">
        <v>22</v>
      </c>
      <c r="M2018" s="1" t="n">
        <v>2009</v>
      </c>
      <c r="N2018" s="1" t="n">
        <v>47.454</v>
      </c>
      <c r="O2018" s="1" t="n">
        <v>-66.423</v>
      </c>
      <c r="Q2018" s="1" t="s">
        <v>2222</v>
      </c>
      <c r="R2018" s="1" t="s">
        <v>24</v>
      </c>
    </row>
    <row r="2019" customFormat="false" ht="15" hidden="false" customHeight="false" outlineLevel="0" collapsed="false">
      <c r="A2019" s="1" t="s">
        <v>2200</v>
      </c>
      <c r="B2019" s="1" t="s">
        <v>2201</v>
      </c>
      <c r="C2019" s="1" t="s">
        <v>2220</v>
      </c>
      <c r="D2019" s="1" t="n">
        <v>99</v>
      </c>
      <c r="E2019" s="1" t="s">
        <v>2237</v>
      </c>
      <c r="F2019" s="1" t="n">
        <v>16</v>
      </c>
      <c r="G2019" s="1" t="str">
        <f aca="false">F2019&amp;"/"&amp;33</f>
        <v>16/33</v>
      </c>
      <c r="H2019" s="1" t="n">
        <v>3000</v>
      </c>
      <c r="I2019" s="1" t="n">
        <v>90</v>
      </c>
      <c r="J2019" s="1" t="n">
        <v>80</v>
      </c>
      <c r="K2019" s="1" t="s">
        <v>21</v>
      </c>
      <c r="L2019" s="1" t="s">
        <v>22</v>
      </c>
      <c r="M2019" s="1" t="n">
        <v>2009</v>
      </c>
      <c r="N2019" s="1" t="n">
        <v>47.452</v>
      </c>
      <c r="O2019" s="1" t="n">
        <v>-66.432</v>
      </c>
      <c r="Q2019" s="1" t="s">
        <v>2222</v>
      </c>
      <c r="R2019" s="1" t="s">
        <v>24</v>
      </c>
    </row>
    <row r="2020" customFormat="false" ht="15" hidden="false" customHeight="false" outlineLevel="0" collapsed="false">
      <c r="A2020" s="1" t="s">
        <v>2200</v>
      </c>
      <c r="B2020" s="1" t="s">
        <v>2201</v>
      </c>
      <c r="C2020" s="1" t="s">
        <v>2220</v>
      </c>
      <c r="D2020" s="1" t="n">
        <v>99</v>
      </c>
      <c r="E2020" s="1" t="s">
        <v>2238</v>
      </c>
      <c r="F2020" s="1" t="n">
        <v>17</v>
      </c>
      <c r="G2020" s="1" t="str">
        <f aca="false">F2020&amp;"/"&amp;33</f>
        <v>17/33</v>
      </c>
      <c r="H2020" s="1" t="n">
        <v>3000</v>
      </c>
      <c r="I2020" s="1" t="n">
        <v>90</v>
      </c>
      <c r="J2020" s="1" t="n">
        <v>80</v>
      </c>
      <c r="K2020" s="1" t="s">
        <v>21</v>
      </c>
      <c r="L2020" s="1" t="s">
        <v>22</v>
      </c>
      <c r="M2020" s="1" t="n">
        <v>2009</v>
      </c>
      <c r="N2020" s="1" t="n">
        <v>47.451</v>
      </c>
      <c r="O2020" s="1" t="n">
        <v>-66.424</v>
      </c>
      <c r="Q2020" s="1" t="s">
        <v>2222</v>
      </c>
      <c r="R2020" s="1" t="s">
        <v>24</v>
      </c>
    </row>
    <row r="2021" customFormat="false" ht="15" hidden="false" customHeight="false" outlineLevel="0" collapsed="false">
      <c r="A2021" s="1" t="s">
        <v>2200</v>
      </c>
      <c r="B2021" s="1" t="s">
        <v>2201</v>
      </c>
      <c r="C2021" s="1" t="s">
        <v>2220</v>
      </c>
      <c r="D2021" s="1" t="n">
        <v>99</v>
      </c>
      <c r="E2021" s="1" t="s">
        <v>2239</v>
      </c>
      <c r="F2021" s="1" t="n">
        <v>18</v>
      </c>
      <c r="G2021" s="1" t="str">
        <f aca="false">F2021&amp;"/"&amp;33</f>
        <v>18/33</v>
      </c>
      <c r="H2021" s="1" t="n">
        <v>3000</v>
      </c>
      <c r="I2021" s="1" t="n">
        <v>90</v>
      </c>
      <c r="J2021" s="1" t="n">
        <v>80</v>
      </c>
      <c r="K2021" s="1" t="s">
        <v>21</v>
      </c>
      <c r="L2021" s="1" t="s">
        <v>22</v>
      </c>
      <c r="M2021" s="1" t="n">
        <v>2009</v>
      </c>
      <c r="N2021" s="1" t="n">
        <v>47.4645977</v>
      </c>
      <c r="O2021" s="1" t="n">
        <v>-66.4667124</v>
      </c>
      <c r="Q2021" s="1" t="s">
        <v>2222</v>
      </c>
      <c r="R2021" s="1" t="s">
        <v>24</v>
      </c>
    </row>
    <row r="2022" customFormat="false" ht="15" hidden="false" customHeight="false" outlineLevel="0" collapsed="false">
      <c r="A2022" s="1" t="s">
        <v>2200</v>
      </c>
      <c r="B2022" s="1" t="s">
        <v>2201</v>
      </c>
      <c r="C2022" s="1" t="s">
        <v>2220</v>
      </c>
      <c r="D2022" s="1" t="n">
        <v>99</v>
      </c>
      <c r="E2022" s="1" t="s">
        <v>2240</v>
      </c>
      <c r="F2022" s="1" t="n">
        <v>19</v>
      </c>
      <c r="G2022" s="1" t="str">
        <f aca="false">F2022&amp;"/"&amp;33</f>
        <v>19/33</v>
      </c>
      <c r="H2022" s="1" t="n">
        <v>3000</v>
      </c>
      <c r="I2022" s="1" t="n">
        <v>90</v>
      </c>
      <c r="J2022" s="1" t="n">
        <v>80</v>
      </c>
      <c r="K2022" s="1" t="s">
        <v>21</v>
      </c>
      <c r="L2022" s="1" t="s">
        <v>22</v>
      </c>
      <c r="M2022" s="1" t="n">
        <v>2009</v>
      </c>
      <c r="N2022" s="1" t="n">
        <v>47.46</v>
      </c>
      <c r="O2022" s="1" t="n">
        <v>-66.467</v>
      </c>
      <c r="Q2022" s="1" t="s">
        <v>2222</v>
      </c>
      <c r="R2022" s="1" t="s">
        <v>24</v>
      </c>
    </row>
    <row r="2023" customFormat="false" ht="15" hidden="false" customHeight="false" outlineLevel="0" collapsed="false">
      <c r="A2023" s="1" t="s">
        <v>2200</v>
      </c>
      <c r="B2023" s="1" t="s">
        <v>2201</v>
      </c>
      <c r="C2023" s="1" t="s">
        <v>2220</v>
      </c>
      <c r="D2023" s="1" t="n">
        <v>99</v>
      </c>
      <c r="E2023" s="1" t="s">
        <v>2241</v>
      </c>
      <c r="F2023" s="1" t="n">
        <v>20</v>
      </c>
      <c r="G2023" s="1" t="str">
        <f aca="false">F2023&amp;"/"&amp;33</f>
        <v>20/33</v>
      </c>
      <c r="H2023" s="1" t="n">
        <v>3000</v>
      </c>
      <c r="I2023" s="1" t="n">
        <v>90</v>
      </c>
      <c r="J2023" s="1" t="n">
        <v>80</v>
      </c>
      <c r="K2023" s="1" t="s">
        <v>21</v>
      </c>
      <c r="L2023" s="1" t="s">
        <v>22</v>
      </c>
      <c r="M2023" s="1" t="n">
        <v>2009</v>
      </c>
      <c r="N2023" s="1" t="n">
        <v>47.442</v>
      </c>
      <c r="O2023" s="1" t="n">
        <v>-66.486</v>
      </c>
      <c r="Q2023" s="1" t="s">
        <v>2222</v>
      </c>
      <c r="R2023" s="1" t="s">
        <v>24</v>
      </c>
    </row>
    <row r="2024" customFormat="false" ht="15" hidden="false" customHeight="false" outlineLevel="0" collapsed="false">
      <c r="A2024" s="1" t="s">
        <v>2200</v>
      </c>
      <c r="B2024" s="1" t="s">
        <v>2201</v>
      </c>
      <c r="C2024" s="1" t="s">
        <v>2220</v>
      </c>
      <c r="D2024" s="1" t="n">
        <v>99</v>
      </c>
      <c r="E2024" s="1" t="s">
        <v>2242</v>
      </c>
      <c r="F2024" s="1" t="n">
        <v>21</v>
      </c>
      <c r="G2024" s="1" t="str">
        <f aca="false">F2024&amp;"/"&amp;33</f>
        <v>21/33</v>
      </c>
      <c r="H2024" s="1" t="n">
        <v>3000</v>
      </c>
      <c r="I2024" s="1" t="n">
        <v>90</v>
      </c>
      <c r="J2024" s="1" t="n">
        <v>80</v>
      </c>
      <c r="K2024" s="1" t="s">
        <v>21</v>
      </c>
      <c r="L2024" s="1" t="s">
        <v>22</v>
      </c>
      <c r="M2024" s="1" t="n">
        <v>2009</v>
      </c>
      <c r="N2024" s="1" t="n">
        <v>47.444</v>
      </c>
      <c r="O2024" s="1" t="n">
        <v>-66.483</v>
      </c>
      <c r="Q2024" s="1" t="s">
        <v>2222</v>
      </c>
      <c r="R2024" s="1" t="s">
        <v>24</v>
      </c>
    </row>
    <row r="2025" customFormat="false" ht="15" hidden="false" customHeight="false" outlineLevel="0" collapsed="false">
      <c r="A2025" s="1" t="s">
        <v>2200</v>
      </c>
      <c r="B2025" s="1" t="s">
        <v>2201</v>
      </c>
      <c r="C2025" s="1" t="s">
        <v>2220</v>
      </c>
      <c r="D2025" s="1" t="n">
        <v>99</v>
      </c>
      <c r="E2025" s="1" t="s">
        <v>2243</v>
      </c>
      <c r="F2025" s="1" t="n">
        <v>22</v>
      </c>
      <c r="G2025" s="1" t="str">
        <f aca="false">F2025&amp;"/"&amp;33</f>
        <v>22/33</v>
      </c>
      <c r="H2025" s="1" t="n">
        <v>3000</v>
      </c>
      <c r="I2025" s="1" t="n">
        <v>90</v>
      </c>
      <c r="J2025" s="1" t="n">
        <v>80</v>
      </c>
      <c r="K2025" s="1" t="s">
        <v>21</v>
      </c>
      <c r="L2025" s="1" t="s">
        <v>22</v>
      </c>
      <c r="M2025" s="1" t="n">
        <v>2009</v>
      </c>
      <c r="N2025" s="1" t="n">
        <v>47.447</v>
      </c>
      <c r="O2025" s="1" t="n">
        <v>-66.48</v>
      </c>
      <c r="Q2025" s="1" t="s">
        <v>2222</v>
      </c>
      <c r="R2025" s="1" t="s">
        <v>24</v>
      </c>
    </row>
    <row r="2026" customFormat="false" ht="15" hidden="false" customHeight="false" outlineLevel="0" collapsed="false">
      <c r="A2026" s="1" t="s">
        <v>2200</v>
      </c>
      <c r="B2026" s="1" t="s">
        <v>2201</v>
      </c>
      <c r="C2026" s="1" t="s">
        <v>2220</v>
      </c>
      <c r="D2026" s="1" t="n">
        <v>99</v>
      </c>
      <c r="E2026" s="1" t="s">
        <v>2244</v>
      </c>
      <c r="F2026" s="1" t="n">
        <v>23</v>
      </c>
      <c r="G2026" s="1" t="str">
        <f aca="false">F2026&amp;"/"&amp;33</f>
        <v>23/33</v>
      </c>
      <c r="H2026" s="1" t="n">
        <v>3000</v>
      </c>
      <c r="I2026" s="1" t="n">
        <v>90</v>
      </c>
      <c r="J2026" s="1" t="n">
        <v>80</v>
      </c>
      <c r="K2026" s="1" t="s">
        <v>21</v>
      </c>
      <c r="L2026" s="1" t="s">
        <v>22</v>
      </c>
      <c r="M2026" s="1" t="n">
        <v>2009</v>
      </c>
      <c r="N2026" s="1" t="n">
        <v>47.45</v>
      </c>
      <c r="O2026" s="1" t="n">
        <v>-66.474</v>
      </c>
      <c r="Q2026" s="1" t="s">
        <v>2222</v>
      </c>
      <c r="R2026" s="1" t="s">
        <v>24</v>
      </c>
    </row>
    <row r="2027" customFormat="false" ht="15" hidden="false" customHeight="false" outlineLevel="0" collapsed="false">
      <c r="A2027" s="1" t="s">
        <v>2200</v>
      </c>
      <c r="B2027" s="1" t="s">
        <v>2201</v>
      </c>
      <c r="C2027" s="1" t="s">
        <v>2220</v>
      </c>
      <c r="D2027" s="1" t="n">
        <v>99</v>
      </c>
      <c r="E2027" s="1" t="s">
        <v>2245</v>
      </c>
      <c r="F2027" s="1" t="n">
        <v>24</v>
      </c>
      <c r="G2027" s="1" t="str">
        <f aca="false">F2027&amp;"/"&amp;33</f>
        <v>24/33</v>
      </c>
      <c r="H2027" s="1" t="n">
        <v>3000</v>
      </c>
      <c r="I2027" s="1" t="n">
        <v>90</v>
      </c>
      <c r="J2027" s="1" t="n">
        <v>80</v>
      </c>
      <c r="K2027" s="1" t="s">
        <v>21</v>
      </c>
      <c r="L2027" s="1" t="s">
        <v>22</v>
      </c>
      <c r="M2027" s="1" t="n">
        <v>2009</v>
      </c>
      <c r="N2027" s="1" t="n">
        <v>47.452</v>
      </c>
      <c r="O2027" s="1" t="n">
        <v>-66.47</v>
      </c>
      <c r="Q2027" s="1" t="s">
        <v>2222</v>
      </c>
      <c r="R2027" s="1" t="s">
        <v>24</v>
      </c>
    </row>
    <row r="2028" customFormat="false" ht="15" hidden="false" customHeight="false" outlineLevel="0" collapsed="false">
      <c r="A2028" s="1" t="s">
        <v>2200</v>
      </c>
      <c r="B2028" s="1" t="s">
        <v>2201</v>
      </c>
      <c r="C2028" s="1" t="s">
        <v>2220</v>
      </c>
      <c r="D2028" s="1" t="n">
        <v>99</v>
      </c>
      <c r="E2028" s="1" t="s">
        <v>2246</v>
      </c>
      <c r="F2028" s="1" t="n">
        <v>25</v>
      </c>
      <c r="G2028" s="1" t="str">
        <f aca="false">F2028&amp;"/"&amp;33</f>
        <v>25/33</v>
      </c>
      <c r="H2028" s="1" t="n">
        <v>3000</v>
      </c>
      <c r="I2028" s="1" t="n">
        <v>90</v>
      </c>
      <c r="J2028" s="1" t="n">
        <v>80</v>
      </c>
      <c r="K2028" s="1" t="s">
        <v>21</v>
      </c>
      <c r="L2028" s="1" t="s">
        <v>22</v>
      </c>
      <c r="M2028" s="1" t="n">
        <v>2009</v>
      </c>
      <c r="N2028" s="1" t="n">
        <v>47.454</v>
      </c>
      <c r="O2028" s="1" t="n">
        <v>-66.465</v>
      </c>
      <c r="Q2028" s="1" t="s">
        <v>2222</v>
      </c>
      <c r="R2028" s="1" t="s">
        <v>24</v>
      </c>
    </row>
    <row r="2029" customFormat="false" ht="15" hidden="false" customHeight="false" outlineLevel="0" collapsed="false">
      <c r="A2029" s="1" t="s">
        <v>2200</v>
      </c>
      <c r="B2029" s="1" t="s">
        <v>2201</v>
      </c>
      <c r="C2029" s="1" t="s">
        <v>2220</v>
      </c>
      <c r="D2029" s="1" t="n">
        <v>99</v>
      </c>
      <c r="E2029" s="1" t="s">
        <v>2247</v>
      </c>
      <c r="F2029" s="1" t="n">
        <v>26</v>
      </c>
      <c r="G2029" s="1" t="str">
        <f aca="false">F2029&amp;"/"&amp;33</f>
        <v>26/33</v>
      </c>
      <c r="H2029" s="1" t="n">
        <v>3000</v>
      </c>
      <c r="I2029" s="1" t="n">
        <v>90</v>
      </c>
      <c r="J2029" s="1" t="n">
        <v>80</v>
      </c>
      <c r="K2029" s="1" t="s">
        <v>21</v>
      </c>
      <c r="L2029" s="1" t="s">
        <v>22</v>
      </c>
      <c r="M2029" s="1" t="n">
        <v>2009</v>
      </c>
      <c r="N2029" s="1" t="n">
        <v>47.449</v>
      </c>
      <c r="O2029" s="1" t="n">
        <v>-66.457</v>
      </c>
      <c r="Q2029" s="1" t="s">
        <v>2222</v>
      </c>
      <c r="R2029" s="1" t="s">
        <v>24</v>
      </c>
    </row>
    <row r="2030" customFormat="false" ht="15" hidden="false" customHeight="false" outlineLevel="0" collapsed="false">
      <c r="A2030" s="1" t="s">
        <v>2200</v>
      </c>
      <c r="B2030" s="1" t="s">
        <v>2201</v>
      </c>
      <c r="C2030" s="1" t="s">
        <v>2220</v>
      </c>
      <c r="D2030" s="1" t="n">
        <v>99</v>
      </c>
      <c r="E2030" s="1" t="s">
        <v>2248</v>
      </c>
      <c r="F2030" s="1" t="n">
        <v>27</v>
      </c>
      <c r="G2030" s="1" t="str">
        <f aca="false">F2030&amp;"/"&amp;33</f>
        <v>27/33</v>
      </c>
      <c r="H2030" s="1" t="n">
        <v>3000</v>
      </c>
      <c r="I2030" s="1" t="n">
        <v>90</v>
      </c>
      <c r="J2030" s="1" t="n">
        <v>80</v>
      </c>
      <c r="K2030" s="1" t="s">
        <v>21</v>
      </c>
      <c r="L2030" s="1" t="s">
        <v>22</v>
      </c>
      <c r="M2030" s="1" t="n">
        <v>2009</v>
      </c>
      <c r="N2030" s="1" t="n">
        <v>47.451</v>
      </c>
      <c r="O2030" s="1" t="n">
        <v>-66.451</v>
      </c>
      <c r="Q2030" s="1" t="s">
        <v>2222</v>
      </c>
      <c r="R2030" s="1" t="s">
        <v>24</v>
      </c>
    </row>
    <row r="2031" customFormat="false" ht="15" hidden="false" customHeight="false" outlineLevel="0" collapsed="false">
      <c r="A2031" s="1" t="s">
        <v>2200</v>
      </c>
      <c r="B2031" s="1" t="s">
        <v>2201</v>
      </c>
      <c r="C2031" s="1" t="s">
        <v>2220</v>
      </c>
      <c r="D2031" s="1" t="n">
        <v>99</v>
      </c>
      <c r="E2031" s="1" t="s">
        <v>2249</v>
      </c>
      <c r="F2031" s="1" t="n">
        <v>28</v>
      </c>
      <c r="G2031" s="1" t="str">
        <f aca="false">F2031&amp;"/"&amp;33</f>
        <v>28/33</v>
      </c>
      <c r="H2031" s="1" t="n">
        <v>3000</v>
      </c>
      <c r="I2031" s="1" t="n">
        <v>90</v>
      </c>
      <c r="J2031" s="1" t="n">
        <v>80</v>
      </c>
      <c r="K2031" s="1" t="s">
        <v>21</v>
      </c>
      <c r="L2031" s="1" t="s">
        <v>22</v>
      </c>
      <c r="M2031" s="1" t="n">
        <v>2009</v>
      </c>
      <c r="N2031" s="1" t="n">
        <v>47.442</v>
      </c>
      <c r="O2031" s="1" t="n">
        <v>-66.446</v>
      </c>
      <c r="Q2031" s="1" t="s">
        <v>2222</v>
      </c>
      <c r="R2031" s="1" t="s">
        <v>24</v>
      </c>
    </row>
    <row r="2032" customFormat="false" ht="15" hidden="false" customHeight="false" outlineLevel="0" collapsed="false">
      <c r="A2032" s="1" t="s">
        <v>2200</v>
      </c>
      <c r="B2032" s="1" t="s">
        <v>2201</v>
      </c>
      <c r="C2032" s="1" t="s">
        <v>2220</v>
      </c>
      <c r="D2032" s="1" t="n">
        <v>99</v>
      </c>
      <c r="E2032" s="1" t="s">
        <v>2250</v>
      </c>
      <c r="F2032" s="1" t="n">
        <v>29</v>
      </c>
      <c r="G2032" s="1" t="str">
        <f aca="false">F2032&amp;"/"&amp;33</f>
        <v>29/33</v>
      </c>
      <c r="H2032" s="1" t="n">
        <v>3000</v>
      </c>
      <c r="I2032" s="1" t="n">
        <v>90</v>
      </c>
      <c r="J2032" s="1" t="n">
        <v>80</v>
      </c>
      <c r="K2032" s="1" t="s">
        <v>21</v>
      </c>
      <c r="L2032" s="1" t="s">
        <v>22</v>
      </c>
      <c r="M2032" s="1" t="n">
        <v>2009</v>
      </c>
      <c r="N2032" s="1" t="n">
        <v>47.433</v>
      </c>
      <c r="O2032" s="1" t="n">
        <v>-66.468</v>
      </c>
      <c r="Q2032" s="1" t="s">
        <v>2222</v>
      </c>
      <c r="R2032" s="1" t="s">
        <v>24</v>
      </c>
    </row>
    <row r="2033" customFormat="false" ht="15" hidden="false" customHeight="false" outlineLevel="0" collapsed="false">
      <c r="A2033" s="1" t="s">
        <v>2200</v>
      </c>
      <c r="B2033" s="1" t="s">
        <v>2201</v>
      </c>
      <c r="C2033" s="1" t="s">
        <v>2220</v>
      </c>
      <c r="D2033" s="1" t="n">
        <v>99</v>
      </c>
      <c r="E2033" s="1" t="s">
        <v>2251</v>
      </c>
      <c r="F2033" s="1" t="n">
        <v>30</v>
      </c>
      <c r="G2033" s="1" t="str">
        <f aca="false">F2033&amp;"/"&amp;33</f>
        <v>30/33</v>
      </c>
      <c r="H2033" s="1" t="n">
        <v>3000</v>
      </c>
      <c r="I2033" s="1" t="n">
        <v>90</v>
      </c>
      <c r="J2033" s="1" t="n">
        <v>80</v>
      </c>
      <c r="K2033" s="1" t="s">
        <v>21</v>
      </c>
      <c r="L2033" s="1" t="s">
        <v>22</v>
      </c>
      <c r="M2033" s="1" t="n">
        <v>2009</v>
      </c>
      <c r="N2033" s="1" t="n">
        <v>47.425</v>
      </c>
      <c r="O2033" s="1" t="n">
        <v>-66.479</v>
      </c>
      <c r="Q2033" s="1" t="s">
        <v>2222</v>
      </c>
      <c r="R2033" s="1" t="s">
        <v>24</v>
      </c>
    </row>
    <row r="2034" customFormat="false" ht="15" hidden="false" customHeight="false" outlineLevel="0" collapsed="false">
      <c r="A2034" s="1" t="s">
        <v>2200</v>
      </c>
      <c r="B2034" s="1" t="s">
        <v>2201</v>
      </c>
      <c r="C2034" s="1" t="s">
        <v>2220</v>
      </c>
      <c r="D2034" s="1" t="n">
        <v>99</v>
      </c>
      <c r="E2034" s="1" t="s">
        <v>2252</v>
      </c>
      <c r="F2034" s="1" t="n">
        <v>31</v>
      </c>
      <c r="G2034" s="1" t="str">
        <f aca="false">F2034&amp;"/"&amp;33</f>
        <v>31/33</v>
      </c>
      <c r="H2034" s="1" t="n">
        <v>3000</v>
      </c>
      <c r="I2034" s="1" t="n">
        <v>90</v>
      </c>
      <c r="J2034" s="1" t="n">
        <v>80</v>
      </c>
      <c r="K2034" s="1" t="s">
        <v>21</v>
      </c>
      <c r="L2034" s="1" t="s">
        <v>22</v>
      </c>
      <c r="M2034" s="1" t="n">
        <v>2009</v>
      </c>
      <c r="N2034" s="1" t="n">
        <v>47.427</v>
      </c>
      <c r="O2034" s="1" t="n">
        <v>-66.47</v>
      </c>
      <c r="Q2034" s="1" t="s">
        <v>2222</v>
      </c>
      <c r="R2034" s="1" t="s">
        <v>24</v>
      </c>
    </row>
    <row r="2035" customFormat="false" ht="15" hidden="false" customHeight="false" outlineLevel="0" collapsed="false">
      <c r="A2035" s="1" t="s">
        <v>2200</v>
      </c>
      <c r="B2035" s="1" t="s">
        <v>2201</v>
      </c>
      <c r="C2035" s="1" t="s">
        <v>2220</v>
      </c>
      <c r="D2035" s="1" t="n">
        <v>99</v>
      </c>
      <c r="E2035" s="1" t="s">
        <v>2253</v>
      </c>
      <c r="F2035" s="1" t="n">
        <v>32</v>
      </c>
      <c r="G2035" s="1" t="str">
        <f aca="false">F2035&amp;"/"&amp;33</f>
        <v>32/33</v>
      </c>
      <c r="H2035" s="1" t="n">
        <v>3000</v>
      </c>
      <c r="I2035" s="1" t="n">
        <v>90</v>
      </c>
      <c r="J2035" s="1" t="n">
        <v>80</v>
      </c>
      <c r="K2035" s="1" t="s">
        <v>21</v>
      </c>
      <c r="L2035" s="1" t="s">
        <v>22</v>
      </c>
      <c r="M2035" s="1" t="n">
        <v>2009</v>
      </c>
      <c r="N2035" s="1" t="n">
        <v>47.429</v>
      </c>
      <c r="O2035" s="1" t="n">
        <v>-66.456</v>
      </c>
      <c r="Q2035" s="1" t="s">
        <v>2222</v>
      </c>
      <c r="R2035" s="1" t="s">
        <v>24</v>
      </c>
    </row>
    <row r="2036" customFormat="false" ht="15" hidden="false" customHeight="false" outlineLevel="0" collapsed="false">
      <c r="A2036" s="1" t="s">
        <v>2200</v>
      </c>
      <c r="B2036" s="1" t="s">
        <v>2201</v>
      </c>
      <c r="C2036" s="1" t="s">
        <v>2220</v>
      </c>
      <c r="D2036" s="1" t="n">
        <v>99</v>
      </c>
      <c r="E2036" s="1" t="s">
        <v>2254</v>
      </c>
      <c r="F2036" s="1" t="n">
        <v>33</v>
      </c>
      <c r="G2036" s="1" t="str">
        <f aca="false">F2036&amp;"/"&amp;33</f>
        <v>33/33</v>
      </c>
      <c r="H2036" s="1" t="n">
        <v>3000</v>
      </c>
      <c r="I2036" s="1" t="n">
        <v>90</v>
      </c>
      <c r="J2036" s="1" t="n">
        <v>80</v>
      </c>
      <c r="K2036" s="1" t="s">
        <v>21</v>
      </c>
      <c r="L2036" s="1" t="s">
        <v>22</v>
      </c>
      <c r="M2036" s="1" t="n">
        <v>2009</v>
      </c>
      <c r="N2036" s="1" t="n">
        <v>47.428</v>
      </c>
      <c r="O2036" s="1" t="n">
        <v>-66.45</v>
      </c>
      <c r="Q2036" s="1" t="s">
        <v>2222</v>
      </c>
      <c r="R2036" s="1" t="s">
        <v>24</v>
      </c>
    </row>
    <row r="2037" customFormat="false" ht="15" hidden="false" customHeight="false" outlineLevel="0" collapsed="false">
      <c r="A2037" s="1" t="s">
        <v>2200</v>
      </c>
      <c r="B2037" s="1" t="s">
        <v>2201</v>
      </c>
      <c r="C2037" s="1" t="s">
        <v>2255</v>
      </c>
      <c r="D2037" s="1" t="n">
        <v>167.25</v>
      </c>
      <c r="E2037" s="1" t="s">
        <v>2256</v>
      </c>
      <c r="F2037" s="1" t="n">
        <v>1</v>
      </c>
      <c r="G2037" s="1" t="str">
        <f aca="false">F2037&amp;"/"&amp;55</f>
        <v>1/55</v>
      </c>
      <c r="H2037" s="1" t="n">
        <v>3000</v>
      </c>
      <c r="I2037" s="1" t="n">
        <v>90</v>
      </c>
      <c r="J2037" s="1" t="n">
        <v>80</v>
      </c>
      <c r="K2037" s="1" t="s">
        <v>21</v>
      </c>
      <c r="L2037" s="1" t="s">
        <v>22</v>
      </c>
      <c r="M2037" s="1" t="n">
        <v>2008</v>
      </c>
      <c r="N2037" s="1" t="n">
        <v>45.8396292</v>
      </c>
      <c r="O2037" s="1" t="n">
        <v>-64.8604665</v>
      </c>
      <c r="P2037" s="1" t="s">
        <v>2257</v>
      </c>
      <c r="Q2037" s="1" t="s">
        <v>2258</v>
      </c>
      <c r="R2037" s="1" t="s">
        <v>24</v>
      </c>
    </row>
    <row r="2038" customFormat="false" ht="15" hidden="false" customHeight="false" outlineLevel="0" collapsed="false">
      <c r="A2038" s="1" t="s">
        <v>2200</v>
      </c>
      <c r="B2038" s="1" t="s">
        <v>2201</v>
      </c>
      <c r="C2038" s="1" t="s">
        <v>2255</v>
      </c>
      <c r="D2038" s="1" t="n">
        <v>167.25</v>
      </c>
      <c r="E2038" s="1" t="s">
        <v>2259</v>
      </c>
      <c r="F2038" s="1" t="n">
        <v>2</v>
      </c>
      <c r="G2038" s="1" t="str">
        <f aca="false">F2038&amp;"/"&amp;55</f>
        <v>2/55</v>
      </c>
      <c r="H2038" s="1" t="n">
        <v>3000</v>
      </c>
      <c r="I2038" s="1" t="n">
        <v>90</v>
      </c>
      <c r="J2038" s="1" t="n">
        <v>80</v>
      </c>
      <c r="K2038" s="1" t="s">
        <v>21</v>
      </c>
      <c r="L2038" s="1" t="s">
        <v>22</v>
      </c>
      <c r="M2038" s="1" t="n">
        <v>2008</v>
      </c>
      <c r="N2038" s="1" t="n">
        <v>45.8363744</v>
      </c>
      <c r="O2038" s="1" t="n">
        <v>-64.857339</v>
      </c>
      <c r="P2038" s="1" t="s">
        <v>2257</v>
      </c>
      <c r="Q2038" s="1" t="s">
        <v>2258</v>
      </c>
      <c r="R2038" s="1" t="s">
        <v>24</v>
      </c>
    </row>
    <row r="2039" customFormat="false" ht="15" hidden="false" customHeight="false" outlineLevel="0" collapsed="false">
      <c r="A2039" s="1" t="s">
        <v>2200</v>
      </c>
      <c r="B2039" s="1" t="s">
        <v>2201</v>
      </c>
      <c r="C2039" s="1" t="s">
        <v>2255</v>
      </c>
      <c r="D2039" s="1" t="n">
        <v>167.25</v>
      </c>
      <c r="E2039" s="1" t="s">
        <v>2260</v>
      </c>
      <c r="F2039" s="1" t="n">
        <v>3</v>
      </c>
      <c r="G2039" s="1" t="str">
        <f aca="false">F2039&amp;"/"&amp;55</f>
        <v>3/55</v>
      </c>
      <c r="H2039" s="1" t="n">
        <v>3000</v>
      </c>
      <c r="I2039" s="1" t="n">
        <v>90</v>
      </c>
      <c r="J2039" s="1" t="n">
        <v>80</v>
      </c>
      <c r="K2039" s="1" t="s">
        <v>21</v>
      </c>
      <c r="L2039" s="1" t="s">
        <v>22</v>
      </c>
      <c r="M2039" s="1" t="n">
        <v>2008</v>
      </c>
      <c r="N2039" s="1" t="n">
        <v>45.8364395</v>
      </c>
      <c r="O2039" s="1" t="n">
        <v>-64.8721467</v>
      </c>
      <c r="P2039" s="1" t="s">
        <v>2257</v>
      </c>
      <c r="Q2039" s="1" t="s">
        <v>2258</v>
      </c>
      <c r="R2039" s="1" t="s">
        <v>24</v>
      </c>
    </row>
    <row r="2040" customFormat="false" ht="15" hidden="false" customHeight="false" outlineLevel="0" collapsed="false">
      <c r="A2040" s="1" t="s">
        <v>2200</v>
      </c>
      <c r="B2040" s="1" t="s">
        <v>2201</v>
      </c>
      <c r="C2040" s="1" t="s">
        <v>2255</v>
      </c>
      <c r="D2040" s="1" t="n">
        <v>167.25</v>
      </c>
      <c r="E2040" s="1" t="s">
        <v>2261</v>
      </c>
      <c r="F2040" s="1" t="n">
        <v>4</v>
      </c>
      <c r="G2040" s="1" t="str">
        <f aca="false">F2040&amp;"/"&amp;55</f>
        <v>4/55</v>
      </c>
      <c r="H2040" s="1" t="n">
        <v>3000</v>
      </c>
      <c r="I2040" s="1" t="n">
        <v>90</v>
      </c>
      <c r="J2040" s="1" t="n">
        <v>80</v>
      </c>
      <c r="K2040" s="1" t="s">
        <v>21</v>
      </c>
      <c r="L2040" s="1" t="s">
        <v>22</v>
      </c>
      <c r="M2040" s="1" t="n">
        <v>2008</v>
      </c>
      <c r="N2040" s="1" t="n">
        <v>45.8334579</v>
      </c>
      <c r="O2040" s="1" t="n">
        <v>-64.8703996</v>
      </c>
      <c r="P2040" s="1" t="s">
        <v>2257</v>
      </c>
      <c r="Q2040" s="1" t="s">
        <v>2258</v>
      </c>
      <c r="R2040" s="1" t="s">
        <v>24</v>
      </c>
    </row>
    <row r="2041" customFormat="false" ht="15" hidden="false" customHeight="false" outlineLevel="0" collapsed="false">
      <c r="A2041" s="1" t="s">
        <v>2200</v>
      </c>
      <c r="B2041" s="1" t="s">
        <v>2201</v>
      </c>
      <c r="C2041" s="1" t="s">
        <v>2255</v>
      </c>
      <c r="D2041" s="1" t="n">
        <v>167.25</v>
      </c>
      <c r="E2041" s="1" t="s">
        <v>2262</v>
      </c>
      <c r="F2041" s="1" t="n">
        <v>5</v>
      </c>
      <c r="G2041" s="1" t="str">
        <f aca="false">F2041&amp;"/"&amp;55</f>
        <v>5/55</v>
      </c>
      <c r="H2041" s="1" t="n">
        <v>3000</v>
      </c>
      <c r="I2041" s="1" t="n">
        <v>90</v>
      </c>
      <c r="J2041" s="1" t="n">
        <v>80</v>
      </c>
      <c r="K2041" s="1" t="s">
        <v>21</v>
      </c>
      <c r="L2041" s="1" t="s">
        <v>22</v>
      </c>
      <c r="M2041" s="1" t="n">
        <v>2008</v>
      </c>
      <c r="N2041" s="1" t="n">
        <v>45.8292073</v>
      </c>
      <c r="O2041" s="1" t="n">
        <v>-64.8822888</v>
      </c>
      <c r="P2041" s="1" t="s">
        <v>2257</v>
      </c>
      <c r="Q2041" s="1" t="s">
        <v>2258</v>
      </c>
      <c r="R2041" s="1" t="s">
        <v>24</v>
      </c>
    </row>
    <row r="2042" customFormat="false" ht="15" hidden="false" customHeight="false" outlineLevel="0" collapsed="false">
      <c r="A2042" s="1" t="s">
        <v>2200</v>
      </c>
      <c r="B2042" s="1" t="s">
        <v>2201</v>
      </c>
      <c r="C2042" s="1" t="s">
        <v>2255</v>
      </c>
      <c r="D2042" s="1" t="n">
        <v>167.25</v>
      </c>
      <c r="E2042" s="1" t="s">
        <v>2263</v>
      </c>
      <c r="F2042" s="1" t="n">
        <v>6</v>
      </c>
      <c r="G2042" s="1" t="str">
        <f aca="false">F2042&amp;"/"&amp;55</f>
        <v>6/55</v>
      </c>
      <c r="H2042" s="1" t="n">
        <v>3000</v>
      </c>
      <c r="I2042" s="1" t="n">
        <v>90</v>
      </c>
      <c r="J2042" s="1" t="n">
        <v>80</v>
      </c>
      <c r="K2042" s="1" t="s">
        <v>21</v>
      </c>
      <c r="L2042" s="1" t="s">
        <v>22</v>
      </c>
      <c r="M2042" s="1" t="n">
        <v>2008</v>
      </c>
      <c r="N2042" s="1" t="n">
        <v>45.8232335</v>
      </c>
      <c r="O2042" s="1" t="n">
        <v>-64.8817287</v>
      </c>
      <c r="P2042" s="1" t="s">
        <v>2257</v>
      </c>
      <c r="Q2042" s="1" t="s">
        <v>2258</v>
      </c>
      <c r="R2042" s="1" t="s">
        <v>24</v>
      </c>
    </row>
    <row r="2043" customFormat="false" ht="15" hidden="false" customHeight="false" outlineLevel="0" collapsed="false">
      <c r="A2043" s="1" t="s">
        <v>2200</v>
      </c>
      <c r="B2043" s="1" t="s">
        <v>2201</v>
      </c>
      <c r="C2043" s="1" t="s">
        <v>2255</v>
      </c>
      <c r="D2043" s="1" t="n">
        <v>167.25</v>
      </c>
      <c r="E2043" s="1" t="s">
        <v>2264</v>
      </c>
      <c r="F2043" s="1" t="n">
        <v>7</v>
      </c>
      <c r="G2043" s="1" t="str">
        <f aca="false">F2043&amp;"/"&amp;55</f>
        <v>7/55</v>
      </c>
      <c r="H2043" s="1" t="n">
        <v>3000</v>
      </c>
      <c r="I2043" s="1" t="n">
        <v>90</v>
      </c>
      <c r="J2043" s="1" t="n">
        <v>80</v>
      </c>
      <c r="K2043" s="1" t="s">
        <v>21</v>
      </c>
      <c r="L2043" s="1" t="s">
        <v>22</v>
      </c>
      <c r="M2043" s="1" t="n">
        <v>2008</v>
      </c>
      <c r="N2043" s="1" t="n">
        <v>45.8229184</v>
      </c>
      <c r="O2043" s="1" t="n">
        <v>-64.8431686</v>
      </c>
      <c r="P2043" s="1" t="s">
        <v>2257</v>
      </c>
      <c r="Q2043" s="1" t="s">
        <v>2258</v>
      </c>
      <c r="R2043" s="1" t="s">
        <v>24</v>
      </c>
    </row>
    <row r="2044" customFormat="false" ht="15" hidden="false" customHeight="false" outlineLevel="0" collapsed="false">
      <c r="A2044" s="1" t="s">
        <v>2200</v>
      </c>
      <c r="B2044" s="1" t="s">
        <v>2201</v>
      </c>
      <c r="C2044" s="1" t="s">
        <v>2255</v>
      </c>
      <c r="D2044" s="1" t="n">
        <v>167.25</v>
      </c>
      <c r="E2044" s="1" t="s">
        <v>2265</v>
      </c>
      <c r="F2044" s="1" t="n">
        <v>8</v>
      </c>
      <c r="G2044" s="1" t="str">
        <f aca="false">F2044&amp;"/"&amp;55</f>
        <v>8/55</v>
      </c>
      <c r="H2044" s="1" t="n">
        <v>3000</v>
      </c>
      <c r="I2044" s="1" t="n">
        <v>90</v>
      </c>
      <c r="J2044" s="1" t="n">
        <v>80</v>
      </c>
      <c r="K2044" s="1" t="s">
        <v>21</v>
      </c>
      <c r="L2044" s="1" t="s">
        <v>22</v>
      </c>
      <c r="M2044" s="1" t="n">
        <v>2008</v>
      </c>
      <c r="N2044" s="1" t="n">
        <v>45.8178309</v>
      </c>
      <c r="O2044" s="1" t="n">
        <v>-64.8432295</v>
      </c>
      <c r="P2044" s="1" t="s">
        <v>2257</v>
      </c>
      <c r="Q2044" s="1" t="s">
        <v>2258</v>
      </c>
      <c r="R2044" s="1" t="s">
        <v>24</v>
      </c>
    </row>
    <row r="2045" customFormat="false" ht="15" hidden="false" customHeight="false" outlineLevel="0" collapsed="false">
      <c r="A2045" s="1" t="s">
        <v>2200</v>
      </c>
      <c r="B2045" s="1" t="s">
        <v>2201</v>
      </c>
      <c r="C2045" s="1" t="s">
        <v>2255</v>
      </c>
      <c r="D2045" s="1" t="n">
        <v>167.25</v>
      </c>
      <c r="E2045" s="1" t="s">
        <v>2266</v>
      </c>
      <c r="F2045" s="1" t="n">
        <v>9</v>
      </c>
      <c r="G2045" s="1" t="str">
        <f aca="false">F2045&amp;"/"&amp;55</f>
        <v>9/55</v>
      </c>
      <c r="H2045" s="1" t="n">
        <v>3000</v>
      </c>
      <c r="I2045" s="1" t="n">
        <v>90</v>
      </c>
      <c r="J2045" s="1" t="n">
        <v>80</v>
      </c>
      <c r="K2045" s="1" t="s">
        <v>21</v>
      </c>
      <c r="L2045" s="1" t="s">
        <v>22</v>
      </c>
      <c r="M2045" s="1" t="n">
        <v>2008</v>
      </c>
      <c r="N2045" s="1" t="n">
        <v>45.8126494</v>
      </c>
      <c r="O2045" s="1" t="n">
        <v>-64.8500993</v>
      </c>
      <c r="P2045" s="1" t="s">
        <v>2257</v>
      </c>
      <c r="Q2045" s="1" t="s">
        <v>2258</v>
      </c>
      <c r="R2045" s="1" t="s">
        <v>24</v>
      </c>
    </row>
    <row r="2046" customFormat="false" ht="15" hidden="false" customHeight="false" outlineLevel="0" collapsed="false">
      <c r="A2046" s="1" t="s">
        <v>2200</v>
      </c>
      <c r="B2046" s="1" t="s">
        <v>2201</v>
      </c>
      <c r="C2046" s="1" t="s">
        <v>2255</v>
      </c>
      <c r="D2046" s="1" t="n">
        <v>167.25</v>
      </c>
      <c r="E2046" s="1" t="s">
        <v>2267</v>
      </c>
      <c r="F2046" s="1" t="n">
        <v>10</v>
      </c>
      <c r="G2046" s="1" t="str">
        <f aca="false">F2046&amp;"/"&amp;55</f>
        <v>10/55</v>
      </c>
      <c r="H2046" s="1" t="n">
        <v>3000</v>
      </c>
      <c r="I2046" s="1" t="n">
        <v>90</v>
      </c>
      <c r="J2046" s="1" t="n">
        <v>80</v>
      </c>
      <c r="K2046" s="1" t="s">
        <v>21</v>
      </c>
      <c r="L2046" s="1" t="s">
        <v>22</v>
      </c>
      <c r="M2046" s="1" t="n">
        <v>2008</v>
      </c>
      <c r="N2046" s="1" t="n">
        <v>45.8095334</v>
      </c>
      <c r="O2046" s="1" t="n">
        <v>-64.8422602</v>
      </c>
      <c r="P2046" s="1" t="s">
        <v>2257</v>
      </c>
      <c r="Q2046" s="1" t="s">
        <v>2258</v>
      </c>
      <c r="R2046" s="1" t="s">
        <v>24</v>
      </c>
    </row>
    <row r="2047" customFormat="false" ht="15" hidden="false" customHeight="false" outlineLevel="0" collapsed="false">
      <c r="A2047" s="1" t="s">
        <v>2200</v>
      </c>
      <c r="B2047" s="1" t="s">
        <v>2201</v>
      </c>
      <c r="C2047" s="1" t="s">
        <v>2255</v>
      </c>
      <c r="D2047" s="1" t="n">
        <v>167.25</v>
      </c>
      <c r="E2047" s="1" t="s">
        <v>2268</v>
      </c>
      <c r="F2047" s="1" t="n">
        <v>11</v>
      </c>
      <c r="G2047" s="1" t="str">
        <f aca="false">F2047&amp;"/"&amp;55</f>
        <v>11/55</v>
      </c>
      <c r="H2047" s="1" t="n">
        <v>3000</v>
      </c>
      <c r="I2047" s="1" t="n">
        <v>90</v>
      </c>
      <c r="J2047" s="1" t="n">
        <v>80</v>
      </c>
      <c r="K2047" s="1" t="s">
        <v>21</v>
      </c>
      <c r="L2047" s="1" t="s">
        <v>22</v>
      </c>
      <c r="M2047" s="1" t="n">
        <v>2008</v>
      </c>
      <c r="N2047" s="1" t="n">
        <v>45.8180991</v>
      </c>
      <c r="O2047" s="1" t="n">
        <v>-64.912279</v>
      </c>
      <c r="P2047" s="1" t="s">
        <v>2257</v>
      </c>
      <c r="Q2047" s="1" t="s">
        <v>2258</v>
      </c>
      <c r="R2047" s="1" t="s">
        <v>24</v>
      </c>
    </row>
    <row r="2048" customFormat="false" ht="15" hidden="false" customHeight="false" outlineLevel="0" collapsed="false">
      <c r="A2048" s="1" t="s">
        <v>2200</v>
      </c>
      <c r="B2048" s="1" t="s">
        <v>2201</v>
      </c>
      <c r="C2048" s="1" t="s">
        <v>2255</v>
      </c>
      <c r="D2048" s="1" t="n">
        <v>167.25</v>
      </c>
      <c r="E2048" s="1" t="s">
        <v>2269</v>
      </c>
      <c r="F2048" s="1" t="n">
        <v>12</v>
      </c>
      <c r="G2048" s="1" t="str">
        <f aca="false">F2048&amp;"/"&amp;55</f>
        <v>12/55</v>
      </c>
      <c r="H2048" s="1" t="n">
        <v>3000</v>
      </c>
      <c r="I2048" s="1" t="n">
        <v>90</v>
      </c>
      <c r="J2048" s="1" t="n">
        <v>80</v>
      </c>
      <c r="K2048" s="1" t="s">
        <v>21</v>
      </c>
      <c r="L2048" s="1" t="s">
        <v>22</v>
      </c>
      <c r="M2048" s="1" t="n">
        <v>2008</v>
      </c>
      <c r="N2048" s="1" t="n">
        <v>45.8139405</v>
      </c>
      <c r="O2048" s="1" t="n">
        <v>-64.9092976</v>
      </c>
      <c r="P2048" s="1" t="s">
        <v>2257</v>
      </c>
      <c r="Q2048" s="1" t="s">
        <v>2258</v>
      </c>
      <c r="R2048" s="1" t="s">
        <v>24</v>
      </c>
    </row>
    <row r="2049" customFormat="false" ht="15" hidden="false" customHeight="false" outlineLevel="0" collapsed="false">
      <c r="A2049" s="1" t="s">
        <v>2200</v>
      </c>
      <c r="B2049" s="1" t="s">
        <v>2201</v>
      </c>
      <c r="C2049" s="1" t="s">
        <v>2255</v>
      </c>
      <c r="D2049" s="1" t="n">
        <v>167.25</v>
      </c>
      <c r="E2049" s="1" t="s">
        <v>2270</v>
      </c>
      <c r="F2049" s="1" t="n">
        <v>13</v>
      </c>
      <c r="G2049" s="1" t="str">
        <f aca="false">F2049&amp;"/"&amp;55</f>
        <v>13/55</v>
      </c>
      <c r="H2049" s="1" t="n">
        <v>3000</v>
      </c>
      <c r="I2049" s="1" t="n">
        <v>90</v>
      </c>
      <c r="J2049" s="1" t="n">
        <v>80</v>
      </c>
      <c r="K2049" s="1" t="s">
        <v>21</v>
      </c>
      <c r="L2049" s="1" t="s">
        <v>22</v>
      </c>
      <c r="M2049" s="1" t="n">
        <v>2008</v>
      </c>
      <c r="N2049" s="1" t="n">
        <v>45.8114454</v>
      </c>
      <c r="O2049" s="1" t="n">
        <v>-64.8997593</v>
      </c>
      <c r="P2049" s="1" t="s">
        <v>2257</v>
      </c>
      <c r="Q2049" s="1" t="s">
        <v>2258</v>
      </c>
      <c r="R2049" s="1" t="s">
        <v>24</v>
      </c>
    </row>
    <row r="2050" customFormat="false" ht="15" hidden="false" customHeight="false" outlineLevel="0" collapsed="false">
      <c r="A2050" s="1" t="s">
        <v>2200</v>
      </c>
      <c r="B2050" s="1" t="s">
        <v>2201</v>
      </c>
      <c r="C2050" s="1" t="s">
        <v>2255</v>
      </c>
      <c r="D2050" s="1" t="n">
        <v>167.25</v>
      </c>
      <c r="E2050" s="1" t="s">
        <v>2271</v>
      </c>
      <c r="F2050" s="1" t="n">
        <v>14</v>
      </c>
      <c r="G2050" s="1" t="str">
        <f aca="false">F2050&amp;"/"&amp;55</f>
        <v>14/55</v>
      </c>
      <c r="H2050" s="1" t="n">
        <v>3000</v>
      </c>
      <c r="I2050" s="1" t="n">
        <v>90</v>
      </c>
      <c r="J2050" s="1" t="n">
        <v>80</v>
      </c>
      <c r="K2050" s="1" t="s">
        <v>21</v>
      </c>
      <c r="L2050" s="1" t="s">
        <v>22</v>
      </c>
      <c r="M2050" s="1" t="n">
        <v>2008</v>
      </c>
      <c r="N2050" s="1" t="n">
        <v>45.8084473</v>
      </c>
      <c r="O2050" s="1" t="n">
        <v>-64.8979983</v>
      </c>
      <c r="P2050" s="1" t="s">
        <v>2257</v>
      </c>
      <c r="Q2050" s="1" t="s">
        <v>2258</v>
      </c>
      <c r="R2050" s="1" t="s">
        <v>24</v>
      </c>
    </row>
    <row r="2051" customFormat="false" ht="15" hidden="false" customHeight="false" outlineLevel="0" collapsed="false">
      <c r="A2051" s="1" t="s">
        <v>2200</v>
      </c>
      <c r="B2051" s="1" t="s">
        <v>2201</v>
      </c>
      <c r="C2051" s="1" t="s">
        <v>2255</v>
      </c>
      <c r="D2051" s="1" t="n">
        <v>167.25</v>
      </c>
      <c r="E2051" s="1" t="s">
        <v>2272</v>
      </c>
      <c r="F2051" s="1" t="n">
        <v>15</v>
      </c>
      <c r="G2051" s="1" t="str">
        <f aca="false">F2051&amp;"/"&amp;55</f>
        <v>15/55</v>
      </c>
      <c r="H2051" s="1" t="n">
        <v>3000</v>
      </c>
      <c r="I2051" s="1" t="n">
        <v>90</v>
      </c>
      <c r="J2051" s="1" t="n">
        <v>80</v>
      </c>
      <c r="K2051" s="1" t="s">
        <v>21</v>
      </c>
      <c r="L2051" s="1" t="s">
        <v>22</v>
      </c>
      <c r="M2051" s="1" t="n">
        <v>2008</v>
      </c>
      <c r="N2051" s="1" t="n">
        <v>45.8115282</v>
      </c>
      <c r="O2051" s="1" t="n">
        <v>-64.8877718</v>
      </c>
      <c r="P2051" s="1" t="s">
        <v>2257</v>
      </c>
      <c r="Q2051" s="1" t="s">
        <v>2258</v>
      </c>
      <c r="R2051" s="1" t="s">
        <v>24</v>
      </c>
    </row>
    <row r="2052" customFormat="false" ht="15" hidden="false" customHeight="false" outlineLevel="0" collapsed="false">
      <c r="A2052" s="1" t="s">
        <v>2200</v>
      </c>
      <c r="B2052" s="1" t="s">
        <v>2201</v>
      </c>
      <c r="C2052" s="1" t="s">
        <v>2255</v>
      </c>
      <c r="D2052" s="1" t="n">
        <v>167.25</v>
      </c>
      <c r="E2052" s="1" t="s">
        <v>2273</v>
      </c>
      <c r="F2052" s="1" t="n">
        <v>16</v>
      </c>
      <c r="G2052" s="1" t="str">
        <f aca="false">F2052&amp;"/"&amp;55</f>
        <v>16/55</v>
      </c>
      <c r="H2052" s="1" t="n">
        <v>3000</v>
      </c>
      <c r="I2052" s="1" t="n">
        <v>90</v>
      </c>
      <c r="J2052" s="1" t="n">
        <v>80</v>
      </c>
      <c r="K2052" s="1" t="s">
        <v>21</v>
      </c>
      <c r="L2052" s="1" t="s">
        <v>22</v>
      </c>
      <c r="M2052" s="1" t="n">
        <v>2008</v>
      </c>
      <c r="N2052" s="1" t="n">
        <v>45.808419</v>
      </c>
      <c r="O2052" s="1" t="n">
        <v>-64.8862548</v>
      </c>
      <c r="P2052" s="1" t="s">
        <v>2257</v>
      </c>
      <c r="Q2052" s="1" t="s">
        <v>2258</v>
      </c>
      <c r="R2052" s="1" t="s">
        <v>24</v>
      </c>
    </row>
    <row r="2053" customFormat="false" ht="15" hidden="false" customHeight="false" outlineLevel="0" collapsed="false">
      <c r="A2053" s="1" t="s">
        <v>2200</v>
      </c>
      <c r="B2053" s="1" t="s">
        <v>2201</v>
      </c>
      <c r="C2053" s="1" t="s">
        <v>2255</v>
      </c>
      <c r="D2053" s="1" t="n">
        <v>167.25</v>
      </c>
      <c r="E2053" s="1" t="s">
        <v>2274</v>
      </c>
      <c r="F2053" s="1" t="n">
        <v>17</v>
      </c>
      <c r="G2053" s="1" t="str">
        <f aca="false">F2053&amp;"/"&amp;55</f>
        <v>17/55</v>
      </c>
      <c r="H2053" s="1" t="n">
        <v>3000</v>
      </c>
      <c r="I2053" s="1" t="n">
        <v>90</v>
      </c>
      <c r="J2053" s="1" t="n">
        <v>80</v>
      </c>
      <c r="K2053" s="1" t="s">
        <v>21</v>
      </c>
      <c r="L2053" s="1" t="s">
        <v>22</v>
      </c>
      <c r="M2053" s="1" t="n">
        <v>2008</v>
      </c>
      <c r="N2053" s="1" t="n">
        <v>45.8143167</v>
      </c>
      <c r="O2053" s="1" t="n">
        <v>-64.8688108</v>
      </c>
      <c r="P2053" s="1" t="s">
        <v>2257</v>
      </c>
      <c r="Q2053" s="1" t="s">
        <v>2258</v>
      </c>
      <c r="R2053" s="1" t="s">
        <v>24</v>
      </c>
    </row>
    <row r="2054" customFormat="false" ht="15" hidden="false" customHeight="false" outlineLevel="0" collapsed="false">
      <c r="A2054" s="1" t="s">
        <v>2200</v>
      </c>
      <c r="B2054" s="1" t="s">
        <v>2201</v>
      </c>
      <c r="C2054" s="1" t="s">
        <v>2255</v>
      </c>
      <c r="D2054" s="1" t="n">
        <v>167.25</v>
      </c>
      <c r="E2054" s="1" t="s">
        <v>2275</v>
      </c>
      <c r="F2054" s="1" t="n">
        <v>18</v>
      </c>
      <c r="G2054" s="1" t="str">
        <f aca="false">F2054&amp;"/"&amp;55</f>
        <v>18/55</v>
      </c>
      <c r="H2054" s="1" t="n">
        <v>3000</v>
      </c>
      <c r="I2054" s="1" t="n">
        <v>90</v>
      </c>
      <c r="J2054" s="1" t="n">
        <v>80</v>
      </c>
      <c r="K2054" s="1" t="s">
        <v>21</v>
      </c>
      <c r="L2054" s="1" t="s">
        <v>22</v>
      </c>
      <c r="M2054" s="1" t="n">
        <v>2008</v>
      </c>
      <c r="N2054" s="1" t="n">
        <v>45.8107499</v>
      </c>
      <c r="O2054" s="1" t="n">
        <v>-64.8673984</v>
      </c>
      <c r="P2054" s="1" t="s">
        <v>2257</v>
      </c>
      <c r="Q2054" s="1" t="s">
        <v>2258</v>
      </c>
      <c r="R2054" s="1" t="s">
        <v>24</v>
      </c>
    </row>
    <row r="2055" customFormat="false" ht="15" hidden="false" customHeight="false" outlineLevel="0" collapsed="false">
      <c r="A2055" s="1" t="s">
        <v>2200</v>
      </c>
      <c r="B2055" s="1" t="s">
        <v>2201</v>
      </c>
      <c r="C2055" s="1" t="s">
        <v>2255</v>
      </c>
      <c r="D2055" s="1" t="n">
        <v>167.25</v>
      </c>
      <c r="E2055" s="1" t="s">
        <v>2276</v>
      </c>
      <c r="F2055" s="1" t="n">
        <v>19</v>
      </c>
      <c r="G2055" s="1" t="str">
        <f aca="false">F2055&amp;"/"&amp;55</f>
        <v>19/55</v>
      </c>
      <c r="H2055" s="1" t="n">
        <v>3000</v>
      </c>
      <c r="I2055" s="1" t="n">
        <v>90</v>
      </c>
      <c r="J2055" s="1" t="n">
        <v>80</v>
      </c>
      <c r="K2055" s="1" t="s">
        <v>21</v>
      </c>
      <c r="L2055" s="1" t="s">
        <v>22</v>
      </c>
      <c r="M2055" s="1" t="n">
        <v>2008</v>
      </c>
      <c r="N2055" s="1" t="n">
        <v>45.807368</v>
      </c>
      <c r="O2055" s="1" t="n">
        <v>-64.8660221</v>
      </c>
      <c r="P2055" s="1" t="s">
        <v>2257</v>
      </c>
      <c r="Q2055" s="1" t="s">
        <v>2258</v>
      </c>
      <c r="R2055" s="1" t="s">
        <v>24</v>
      </c>
    </row>
    <row r="2056" customFormat="false" ht="15" hidden="false" customHeight="false" outlineLevel="0" collapsed="false">
      <c r="A2056" s="1" t="s">
        <v>2200</v>
      </c>
      <c r="B2056" s="1" t="s">
        <v>2201</v>
      </c>
      <c r="C2056" s="1" t="s">
        <v>2255</v>
      </c>
      <c r="D2056" s="1" t="n">
        <v>167.25</v>
      </c>
      <c r="E2056" s="1" t="s">
        <v>2277</v>
      </c>
      <c r="F2056" s="1" t="n">
        <v>20</v>
      </c>
      <c r="G2056" s="1" t="str">
        <f aca="false">F2056&amp;"/"&amp;55</f>
        <v>20/55</v>
      </c>
      <c r="H2056" s="1" t="n">
        <v>3000</v>
      </c>
      <c r="I2056" s="1" t="n">
        <v>90</v>
      </c>
      <c r="J2056" s="1" t="n">
        <v>80</v>
      </c>
      <c r="K2056" s="1" t="s">
        <v>21</v>
      </c>
      <c r="L2056" s="1" t="s">
        <v>22</v>
      </c>
      <c r="M2056" s="1" t="n">
        <v>2008</v>
      </c>
      <c r="N2056" s="1" t="n">
        <v>45.8039831</v>
      </c>
      <c r="O2056" s="1" t="n">
        <v>-64.8646485</v>
      </c>
      <c r="P2056" s="1" t="s">
        <v>2257</v>
      </c>
      <c r="Q2056" s="1" t="s">
        <v>2258</v>
      </c>
      <c r="R2056" s="1" t="s">
        <v>24</v>
      </c>
    </row>
    <row r="2057" customFormat="false" ht="15" hidden="false" customHeight="false" outlineLevel="0" collapsed="false">
      <c r="A2057" s="1" t="s">
        <v>2200</v>
      </c>
      <c r="B2057" s="1" t="s">
        <v>2201</v>
      </c>
      <c r="C2057" s="1" t="s">
        <v>2255</v>
      </c>
      <c r="D2057" s="1" t="n">
        <v>167.25</v>
      </c>
      <c r="E2057" s="1" t="s">
        <v>2278</v>
      </c>
      <c r="F2057" s="1" t="n">
        <v>21</v>
      </c>
      <c r="G2057" s="1" t="str">
        <f aca="false">F2057&amp;"/"&amp;55</f>
        <v>21/55</v>
      </c>
      <c r="H2057" s="1" t="n">
        <v>3000</v>
      </c>
      <c r="I2057" s="1" t="n">
        <v>90</v>
      </c>
      <c r="J2057" s="1" t="n">
        <v>80</v>
      </c>
      <c r="K2057" s="1" t="s">
        <v>21</v>
      </c>
      <c r="L2057" s="1" t="s">
        <v>22</v>
      </c>
      <c r="M2057" s="1" t="n">
        <v>2008</v>
      </c>
      <c r="N2057" s="1" t="n">
        <v>45.8004043</v>
      </c>
      <c r="O2057" s="1" t="n">
        <v>-64.8644762</v>
      </c>
      <c r="P2057" s="1" t="s">
        <v>2257</v>
      </c>
      <c r="Q2057" s="1" t="s">
        <v>2258</v>
      </c>
      <c r="R2057" s="1" t="s">
        <v>24</v>
      </c>
    </row>
    <row r="2058" customFormat="false" ht="15" hidden="false" customHeight="false" outlineLevel="0" collapsed="false">
      <c r="A2058" s="1" t="s">
        <v>2200</v>
      </c>
      <c r="B2058" s="1" t="s">
        <v>2201</v>
      </c>
      <c r="C2058" s="1" t="s">
        <v>2255</v>
      </c>
      <c r="D2058" s="1" t="n">
        <v>167.25</v>
      </c>
      <c r="E2058" s="1" t="s">
        <v>2279</v>
      </c>
      <c r="F2058" s="1" t="n">
        <v>22</v>
      </c>
      <c r="G2058" s="1" t="str">
        <f aca="false">F2058&amp;"/"&amp;55</f>
        <v>22/55</v>
      </c>
      <c r="H2058" s="1" t="n">
        <v>3000</v>
      </c>
      <c r="I2058" s="1" t="n">
        <v>90</v>
      </c>
      <c r="J2058" s="1" t="n">
        <v>80</v>
      </c>
      <c r="K2058" s="1" t="s">
        <v>21</v>
      </c>
      <c r="L2058" s="1" t="s">
        <v>22</v>
      </c>
      <c r="M2058" s="1" t="n">
        <v>2008</v>
      </c>
      <c r="N2058" s="1" t="n">
        <v>45.7978434</v>
      </c>
      <c r="O2058" s="1" t="n">
        <v>-64.8973318</v>
      </c>
      <c r="P2058" s="1" t="s">
        <v>2257</v>
      </c>
      <c r="Q2058" s="1" t="s">
        <v>2258</v>
      </c>
      <c r="R2058" s="1" t="s">
        <v>24</v>
      </c>
    </row>
    <row r="2059" customFormat="false" ht="15" hidden="false" customHeight="false" outlineLevel="0" collapsed="false">
      <c r="A2059" s="1" t="s">
        <v>2200</v>
      </c>
      <c r="B2059" s="1" t="s">
        <v>2201</v>
      </c>
      <c r="C2059" s="1" t="s">
        <v>2255</v>
      </c>
      <c r="D2059" s="1" t="n">
        <v>167.25</v>
      </c>
      <c r="E2059" s="1" t="s">
        <v>2280</v>
      </c>
      <c r="F2059" s="1" t="n">
        <v>23</v>
      </c>
      <c r="G2059" s="1" t="str">
        <f aca="false">F2059&amp;"/"&amp;55</f>
        <v>23/55</v>
      </c>
      <c r="H2059" s="1" t="n">
        <v>3000</v>
      </c>
      <c r="I2059" s="1" t="n">
        <v>90</v>
      </c>
      <c r="J2059" s="1" t="n">
        <v>80</v>
      </c>
      <c r="K2059" s="1" t="s">
        <v>21</v>
      </c>
      <c r="L2059" s="1" t="s">
        <v>22</v>
      </c>
      <c r="M2059" s="1" t="n">
        <v>2008</v>
      </c>
      <c r="N2059" s="1" t="n">
        <v>45.794869</v>
      </c>
      <c r="O2059" s="1" t="n">
        <v>-64.8955445</v>
      </c>
      <c r="P2059" s="1" t="s">
        <v>2257</v>
      </c>
      <c r="Q2059" s="1" t="s">
        <v>2258</v>
      </c>
      <c r="R2059" s="1" t="s">
        <v>24</v>
      </c>
    </row>
    <row r="2060" customFormat="false" ht="15" hidden="false" customHeight="false" outlineLevel="0" collapsed="false">
      <c r="A2060" s="1" t="s">
        <v>2200</v>
      </c>
      <c r="B2060" s="1" t="s">
        <v>2201</v>
      </c>
      <c r="C2060" s="1" t="s">
        <v>2255</v>
      </c>
      <c r="D2060" s="1" t="n">
        <v>167.25</v>
      </c>
      <c r="E2060" s="1" t="s">
        <v>2281</v>
      </c>
      <c r="F2060" s="1" t="n">
        <v>24</v>
      </c>
      <c r="G2060" s="1" t="str">
        <f aca="false">F2060&amp;"/"&amp;55</f>
        <v>24/55</v>
      </c>
      <c r="H2060" s="1" t="n">
        <v>3000</v>
      </c>
      <c r="I2060" s="1" t="n">
        <v>90</v>
      </c>
      <c r="J2060" s="1" t="n">
        <v>80</v>
      </c>
      <c r="K2060" s="1" t="s">
        <v>21</v>
      </c>
      <c r="L2060" s="1" t="s">
        <v>22</v>
      </c>
      <c r="M2060" s="1" t="n">
        <v>2008</v>
      </c>
      <c r="N2060" s="1" t="n">
        <v>45.7942909</v>
      </c>
      <c r="O2060" s="1" t="n">
        <v>-64.9096498</v>
      </c>
      <c r="P2060" s="1" t="s">
        <v>2257</v>
      </c>
      <c r="Q2060" s="1" t="s">
        <v>2258</v>
      </c>
      <c r="R2060" s="1" t="s">
        <v>24</v>
      </c>
    </row>
    <row r="2061" customFormat="false" ht="15" hidden="false" customHeight="false" outlineLevel="0" collapsed="false">
      <c r="A2061" s="1" t="s">
        <v>2200</v>
      </c>
      <c r="B2061" s="1" t="s">
        <v>2201</v>
      </c>
      <c r="C2061" s="1" t="s">
        <v>2255</v>
      </c>
      <c r="D2061" s="1" t="n">
        <v>167.25</v>
      </c>
      <c r="E2061" s="1" t="s">
        <v>2282</v>
      </c>
      <c r="F2061" s="1" t="n">
        <v>25</v>
      </c>
      <c r="G2061" s="1" t="str">
        <f aca="false">F2061&amp;"/"&amp;55</f>
        <v>25/55</v>
      </c>
      <c r="H2061" s="1" t="n">
        <v>3000</v>
      </c>
      <c r="I2061" s="1" t="n">
        <v>90</v>
      </c>
      <c r="J2061" s="1" t="n">
        <v>80</v>
      </c>
      <c r="K2061" s="1" t="s">
        <v>21</v>
      </c>
      <c r="L2061" s="1" t="s">
        <v>22</v>
      </c>
      <c r="M2061" s="1" t="n">
        <v>2008</v>
      </c>
      <c r="N2061" s="1" t="n">
        <v>45.7899311</v>
      </c>
      <c r="O2061" s="1" t="n">
        <v>-64.9093437</v>
      </c>
      <c r="P2061" s="1" t="s">
        <v>2257</v>
      </c>
      <c r="Q2061" s="1" t="s">
        <v>2258</v>
      </c>
      <c r="R2061" s="1" t="s">
        <v>24</v>
      </c>
    </row>
    <row r="2062" customFormat="false" ht="15" hidden="false" customHeight="false" outlineLevel="0" collapsed="false">
      <c r="A2062" s="1" t="s">
        <v>2200</v>
      </c>
      <c r="B2062" s="1" t="s">
        <v>2201</v>
      </c>
      <c r="C2062" s="1" t="s">
        <v>2255</v>
      </c>
      <c r="D2062" s="1" t="n">
        <v>167.25</v>
      </c>
      <c r="E2062" s="1" t="s">
        <v>2283</v>
      </c>
      <c r="F2062" s="1" t="n">
        <v>26</v>
      </c>
      <c r="G2062" s="1" t="str">
        <f aca="false">F2062&amp;"/"&amp;55</f>
        <v>26/55</v>
      </c>
      <c r="H2062" s="1" t="n">
        <v>3000</v>
      </c>
      <c r="I2062" s="1" t="n">
        <v>90</v>
      </c>
      <c r="J2062" s="1" t="n">
        <v>80</v>
      </c>
      <c r="K2062" s="1" t="s">
        <v>21</v>
      </c>
      <c r="L2062" s="1" t="s">
        <v>22</v>
      </c>
      <c r="M2062" s="1" t="n">
        <v>2008</v>
      </c>
      <c r="N2062" s="1" t="n">
        <v>45.7862947</v>
      </c>
      <c r="O2062" s="1" t="n">
        <v>-64.9091525</v>
      </c>
      <c r="P2062" s="1" t="s">
        <v>2257</v>
      </c>
      <c r="Q2062" s="1" t="s">
        <v>2258</v>
      </c>
      <c r="R2062" s="1" t="s">
        <v>24</v>
      </c>
    </row>
    <row r="2063" customFormat="false" ht="15" hidden="false" customHeight="false" outlineLevel="0" collapsed="false">
      <c r="A2063" s="1" t="s">
        <v>2200</v>
      </c>
      <c r="B2063" s="1" t="s">
        <v>2201</v>
      </c>
      <c r="C2063" s="1" t="s">
        <v>2255</v>
      </c>
      <c r="D2063" s="1" t="n">
        <v>167.25</v>
      </c>
      <c r="E2063" s="1" t="s">
        <v>2284</v>
      </c>
      <c r="F2063" s="1" t="n">
        <v>27</v>
      </c>
      <c r="G2063" s="1" t="str">
        <f aca="false">F2063&amp;"/"&amp;55</f>
        <v>27/55</v>
      </c>
      <c r="H2063" s="1" t="n">
        <v>3000</v>
      </c>
      <c r="I2063" s="1" t="n">
        <v>90</v>
      </c>
      <c r="J2063" s="1" t="n">
        <v>80</v>
      </c>
      <c r="K2063" s="1" t="s">
        <v>21</v>
      </c>
      <c r="L2063" s="1" t="s">
        <v>22</v>
      </c>
      <c r="M2063" s="1" t="n">
        <v>2008</v>
      </c>
      <c r="N2063" s="1" t="n">
        <v>45.781198</v>
      </c>
      <c r="O2063" s="1" t="n">
        <v>-64.9081655</v>
      </c>
      <c r="P2063" s="1" t="s">
        <v>2257</v>
      </c>
      <c r="Q2063" s="1" t="s">
        <v>2258</v>
      </c>
      <c r="R2063" s="1" t="s">
        <v>24</v>
      </c>
    </row>
    <row r="2064" customFormat="false" ht="15" hidden="false" customHeight="false" outlineLevel="0" collapsed="false">
      <c r="A2064" s="1" t="s">
        <v>2200</v>
      </c>
      <c r="B2064" s="1" t="s">
        <v>2201</v>
      </c>
      <c r="C2064" s="1" t="s">
        <v>2255</v>
      </c>
      <c r="D2064" s="1" t="n">
        <v>167.25</v>
      </c>
      <c r="E2064" s="1" t="s">
        <v>2285</v>
      </c>
      <c r="F2064" s="1" t="n">
        <v>28</v>
      </c>
      <c r="G2064" s="1" t="str">
        <f aca="false">F2064&amp;"/"&amp;55</f>
        <v>28/55</v>
      </c>
      <c r="H2064" s="1" t="n">
        <v>3000</v>
      </c>
      <c r="I2064" s="1" t="n">
        <v>90</v>
      </c>
      <c r="J2064" s="1" t="n">
        <v>80</v>
      </c>
      <c r="K2064" s="1" t="s">
        <v>21</v>
      </c>
      <c r="L2064" s="1" t="s">
        <v>22</v>
      </c>
      <c r="M2064" s="1" t="n">
        <v>2008</v>
      </c>
      <c r="N2064" s="1" t="n">
        <v>45.7776019</v>
      </c>
      <c r="O2064" s="1" t="n">
        <v>-64.9073884</v>
      </c>
      <c r="P2064" s="1" t="s">
        <v>2257</v>
      </c>
      <c r="Q2064" s="1" t="s">
        <v>2258</v>
      </c>
      <c r="R2064" s="1" t="s">
        <v>24</v>
      </c>
    </row>
    <row r="2065" customFormat="false" ht="15" hidden="false" customHeight="false" outlineLevel="0" collapsed="false">
      <c r="A2065" s="1" t="s">
        <v>2200</v>
      </c>
      <c r="B2065" s="1" t="s">
        <v>2201</v>
      </c>
      <c r="C2065" s="1" t="s">
        <v>2255</v>
      </c>
      <c r="D2065" s="1" t="n">
        <v>167.25</v>
      </c>
      <c r="E2065" s="1" t="s">
        <v>2286</v>
      </c>
      <c r="F2065" s="1" t="n">
        <v>29</v>
      </c>
      <c r="G2065" s="1" t="str">
        <f aca="false">F2065&amp;"/"&amp;55</f>
        <v>29/55</v>
      </c>
      <c r="H2065" s="1" t="n">
        <v>3000</v>
      </c>
      <c r="I2065" s="1" t="n">
        <v>90</v>
      </c>
      <c r="J2065" s="1" t="n">
        <v>80</v>
      </c>
      <c r="K2065" s="1" t="s">
        <v>21</v>
      </c>
      <c r="L2065" s="1" t="s">
        <v>22</v>
      </c>
      <c r="M2065" s="1" t="n">
        <v>2008</v>
      </c>
      <c r="N2065" s="1" t="n">
        <v>45.7743086</v>
      </c>
      <c r="O2065" s="1" t="n">
        <v>-64.9057674</v>
      </c>
      <c r="P2065" s="1" t="s">
        <v>2257</v>
      </c>
      <c r="Q2065" s="1" t="s">
        <v>2258</v>
      </c>
      <c r="R2065" s="1" t="s">
        <v>24</v>
      </c>
    </row>
    <row r="2066" customFormat="false" ht="15" hidden="false" customHeight="false" outlineLevel="0" collapsed="false">
      <c r="A2066" s="1" t="s">
        <v>2200</v>
      </c>
      <c r="B2066" s="1" t="s">
        <v>2201</v>
      </c>
      <c r="C2066" s="1" t="s">
        <v>2255</v>
      </c>
      <c r="D2066" s="1" t="n">
        <v>167.25</v>
      </c>
      <c r="E2066" s="1" t="s">
        <v>2287</v>
      </c>
      <c r="F2066" s="1" t="n">
        <v>30</v>
      </c>
      <c r="G2066" s="1" t="str">
        <f aca="false">F2066&amp;"/"&amp;55</f>
        <v>30/55</v>
      </c>
      <c r="H2066" s="1" t="n">
        <v>3000</v>
      </c>
      <c r="I2066" s="1" t="n">
        <v>90</v>
      </c>
      <c r="J2066" s="1" t="n">
        <v>80</v>
      </c>
      <c r="K2066" s="1" t="s">
        <v>21</v>
      </c>
      <c r="L2066" s="1" t="s">
        <v>22</v>
      </c>
      <c r="M2066" s="1" t="n">
        <v>2008</v>
      </c>
      <c r="N2066" s="1" t="n">
        <v>45.7708924</v>
      </c>
      <c r="O2066" s="1" t="n">
        <v>-64.9040031</v>
      </c>
      <c r="P2066" s="1" t="s">
        <v>2257</v>
      </c>
      <c r="Q2066" s="1" t="s">
        <v>2258</v>
      </c>
      <c r="R2066" s="1" t="s">
        <v>24</v>
      </c>
    </row>
    <row r="2067" customFormat="false" ht="15" hidden="false" customHeight="false" outlineLevel="0" collapsed="false">
      <c r="A2067" s="1" t="s">
        <v>2200</v>
      </c>
      <c r="B2067" s="1" t="s">
        <v>2201</v>
      </c>
      <c r="C2067" s="1" t="s">
        <v>2255</v>
      </c>
      <c r="D2067" s="1" t="n">
        <v>167.25</v>
      </c>
      <c r="E2067" s="1" t="s">
        <v>2288</v>
      </c>
      <c r="F2067" s="1" t="n">
        <v>31</v>
      </c>
      <c r="G2067" s="1" t="str">
        <f aca="false">F2067&amp;"/"&amp;55</f>
        <v>31/55</v>
      </c>
      <c r="H2067" s="1" t="n">
        <v>3000</v>
      </c>
      <c r="I2067" s="1" t="n">
        <v>90</v>
      </c>
      <c r="J2067" s="1" t="n">
        <v>80</v>
      </c>
      <c r="K2067" s="1" t="s">
        <v>21</v>
      </c>
      <c r="L2067" s="1" t="s">
        <v>22</v>
      </c>
      <c r="M2067" s="1" t="n">
        <v>2008</v>
      </c>
      <c r="N2067" s="1" t="n">
        <v>45.7675573</v>
      </c>
      <c r="O2067" s="1" t="n">
        <v>-64.9023524</v>
      </c>
      <c r="P2067" s="1" t="s">
        <v>2257</v>
      </c>
      <c r="Q2067" s="1" t="s">
        <v>2258</v>
      </c>
      <c r="R2067" s="1" t="s">
        <v>24</v>
      </c>
    </row>
    <row r="2068" customFormat="false" ht="15" hidden="false" customHeight="false" outlineLevel="0" collapsed="false">
      <c r="A2068" s="1" t="s">
        <v>2200</v>
      </c>
      <c r="B2068" s="1" t="s">
        <v>2201</v>
      </c>
      <c r="C2068" s="1" t="s">
        <v>2255</v>
      </c>
      <c r="D2068" s="1" t="n">
        <v>167.25</v>
      </c>
      <c r="E2068" s="1" t="s">
        <v>2289</v>
      </c>
      <c r="F2068" s="1" t="n">
        <v>32</v>
      </c>
      <c r="G2068" s="1" t="str">
        <f aca="false">F2068&amp;"/"&amp;55</f>
        <v>32/55</v>
      </c>
      <c r="H2068" s="1" t="n">
        <v>3000</v>
      </c>
      <c r="I2068" s="1" t="n">
        <v>90</v>
      </c>
      <c r="J2068" s="1" t="n">
        <v>80</v>
      </c>
      <c r="K2068" s="1" t="s">
        <v>21</v>
      </c>
      <c r="L2068" s="1" t="s">
        <v>22</v>
      </c>
      <c r="M2068" s="1" t="n">
        <v>2008</v>
      </c>
      <c r="N2068" s="1" t="n">
        <v>45.764221</v>
      </c>
      <c r="O2068" s="1" t="n">
        <v>-64.9006858</v>
      </c>
      <c r="P2068" s="1" t="s">
        <v>2257</v>
      </c>
      <c r="Q2068" s="1" t="s">
        <v>2258</v>
      </c>
      <c r="R2068" s="1" t="s">
        <v>24</v>
      </c>
    </row>
    <row r="2069" customFormat="false" ht="15" hidden="false" customHeight="false" outlineLevel="0" collapsed="false">
      <c r="A2069" s="1" t="s">
        <v>2200</v>
      </c>
      <c r="B2069" s="1" t="s">
        <v>2201</v>
      </c>
      <c r="C2069" s="1" t="s">
        <v>2255</v>
      </c>
      <c r="D2069" s="1" t="n">
        <v>167.25</v>
      </c>
      <c r="E2069" s="1" t="s">
        <v>2290</v>
      </c>
      <c r="F2069" s="1" t="n">
        <v>33</v>
      </c>
      <c r="G2069" s="1" t="str">
        <f aca="false">F2069&amp;"/"&amp;55</f>
        <v>33/55</v>
      </c>
      <c r="H2069" s="1" t="n">
        <v>3000</v>
      </c>
      <c r="I2069" s="1" t="n">
        <v>90</v>
      </c>
      <c r="J2069" s="1" t="n">
        <v>80</v>
      </c>
      <c r="K2069" s="1" t="s">
        <v>21</v>
      </c>
      <c r="L2069" s="1" t="s">
        <v>22</v>
      </c>
      <c r="M2069" s="1" t="n">
        <v>2010</v>
      </c>
      <c r="N2069" s="1" t="n">
        <v>45.8273428</v>
      </c>
      <c r="O2069" s="1" t="n">
        <v>-64.8945593</v>
      </c>
      <c r="P2069" s="1" t="s">
        <v>2257</v>
      </c>
      <c r="Q2069" s="1" t="s">
        <v>2258</v>
      </c>
      <c r="R2069" s="1" t="s">
        <v>24</v>
      </c>
    </row>
    <row r="2070" customFormat="false" ht="15" hidden="false" customHeight="false" outlineLevel="0" collapsed="false">
      <c r="A2070" s="1" t="s">
        <v>2200</v>
      </c>
      <c r="B2070" s="1" t="s">
        <v>2201</v>
      </c>
      <c r="C2070" s="1" t="s">
        <v>2255</v>
      </c>
      <c r="D2070" s="1" t="n">
        <v>167.25</v>
      </c>
      <c r="E2070" s="1" t="s">
        <v>2291</v>
      </c>
      <c r="F2070" s="1" t="n">
        <v>34</v>
      </c>
      <c r="G2070" s="1" t="str">
        <f aca="false">F2070&amp;"/"&amp;55</f>
        <v>34/55</v>
      </c>
      <c r="H2070" s="1" t="n">
        <v>3000</v>
      </c>
      <c r="I2070" s="1" t="n">
        <v>90</v>
      </c>
      <c r="J2070" s="1" t="n">
        <v>80</v>
      </c>
      <c r="K2070" s="1" t="s">
        <v>21</v>
      </c>
      <c r="L2070" s="1" t="s">
        <v>22</v>
      </c>
      <c r="M2070" s="1" t="n">
        <v>2010</v>
      </c>
      <c r="N2070" s="1" t="n">
        <v>45.8237315</v>
      </c>
      <c r="O2070" s="1" t="n">
        <v>-64.8934794</v>
      </c>
      <c r="P2070" s="1" t="s">
        <v>2257</v>
      </c>
      <c r="Q2070" s="1" t="s">
        <v>2258</v>
      </c>
      <c r="R2070" s="1" t="s">
        <v>24</v>
      </c>
    </row>
    <row r="2071" customFormat="false" ht="15" hidden="false" customHeight="false" outlineLevel="0" collapsed="false">
      <c r="A2071" s="1" t="s">
        <v>2200</v>
      </c>
      <c r="B2071" s="1" t="s">
        <v>2201</v>
      </c>
      <c r="C2071" s="1" t="s">
        <v>2255</v>
      </c>
      <c r="D2071" s="1" t="n">
        <v>167.25</v>
      </c>
      <c r="E2071" s="1" t="s">
        <v>2292</v>
      </c>
      <c r="F2071" s="1" t="n">
        <v>35</v>
      </c>
      <c r="G2071" s="1" t="str">
        <f aca="false">F2071&amp;"/"&amp;55</f>
        <v>35/55</v>
      </c>
      <c r="H2071" s="1" t="n">
        <v>3000</v>
      </c>
      <c r="I2071" s="1" t="n">
        <v>90</v>
      </c>
      <c r="J2071" s="1" t="n">
        <v>80</v>
      </c>
      <c r="K2071" s="1" t="s">
        <v>21</v>
      </c>
      <c r="L2071" s="1" t="s">
        <v>22</v>
      </c>
      <c r="M2071" s="1" t="n">
        <v>2010</v>
      </c>
      <c r="N2071" s="1" t="n">
        <v>45.7919706</v>
      </c>
      <c r="O2071" s="1" t="n">
        <v>-64.8936766</v>
      </c>
      <c r="P2071" s="1" t="s">
        <v>2257</v>
      </c>
      <c r="Q2071" s="1" t="s">
        <v>2258</v>
      </c>
      <c r="R2071" s="1" t="s">
        <v>24</v>
      </c>
    </row>
    <row r="2072" customFormat="false" ht="15" hidden="false" customHeight="false" outlineLevel="0" collapsed="false">
      <c r="A2072" s="1" t="s">
        <v>2200</v>
      </c>
      <c r="B2072" s="1" t="s">
        <v>2201</v>
      </c>
      <c r="C2072" s="1" t="s">
        <v>2255</v>
      </c>
      <c r="D2072" s="1" t="n">
        <v>167.25</v>
      </c>
      <c r="E2072" s="1" t="s">
        <v>2293</v>
      </c>
      <c r="F2072" s="1" t="n">
        <v>36</v>
      </c>
      <c r="G2072" s="1" t="str">
        <f aca="false">F2072&amp;"/"&amp;55</f>
        <v>36/55</v>
      </c>
      <c r="H2072" s="1" t="n">
        <v>3000</v>
      </c>
      <c r="I2072" s="1" t="n">
        <v>90</v>
      </c>
      <c r="J2072" s="1" t="n">
        <v>80</v>
      </c>
      <c r="K2072" s="1" t="s">
        <v>21</v>
      </c>
      <c r="L2072" s="1" t="s">
        <v>22</v>
      </c>
      <c r="M2072" s="1" t="n">
        <v>2010</v>
      </c>
      <c r="N2072" s="1" t="n">
        <v>45.7847213</v>
      </c>
      <c r="O2072" s="1" t="n">
        <v>-64.8875857</v>
      </c>
      <c r="P2072" s="1" t="s">
        <v>2257</v>
      </c>
      <c r="Q2072" s="1" t="s">
        <v>2258</v>
      </c>
      <c r="R2072" s="1" t="s">
        <v>24</v>
      </c>
    </row>
    <row r="2073" customFormat="false" ht="15" hidden="false" customHeight="false" outlineLevel="0" collapsed="false">
      <c r="A2073" s="1" t="s">
        <v>2200</v>
      </c>
      <c r="B2073" s="1" t="s">
        <v>2201</v>
      </c>
      <c r="C2073" s="1" t="s">
        <v>2255</v>
      </c>
      <c r="D2073" s="1" t="n">
        <v>167.25</v>
      </c>
      <c r="E2073" s="1" t="s">
        <v>2294</v>
      </c>
      <c r="F2073" s="1" t="n">
        <v>37</v>
      </c>
      <c r="G2073" s="1" t="str">
        <f aca="false">F2073&amp;"/"&amp;55</f>
        <v>37/55</v>
      </c>
      <c r="H2073" s="1" t="n">
        <v>3000</v>
      </c>
      <c r="I2073" s="1" t="n">
        <v>90</v>
      </c>
      <c r="J2073" s="1" t="n">
        <v>80</v>
      </c>
      <c r="K2073" s="1" t="s">
        <v>21</v>
      </c>
      <c r="L2073" s="1" t="s">
        <v>22</v>
      </c>
      <c r="M2073" s="1" t="n">
        <v>2010</v>
      </c>
      <c r="N2073" s="1" t="n">
        <v>45.7820381</v>
      </c>
      <c r="O2073" s="1" t="n">
        <v>-64.8858137</v>
      </c>
      <c r="P2073" s="1" t="s">
        <v>2257</v>
      </c>
      <c r="Q2073" s="1" t="s">
        <v>2258</v>
      </c>
      <c r="R2073" s="1" t="s">
        <v>24</v>
      </c>
    </row>
    <row r="2074" customFormat="false" ht="15" hidden="false" customHeight="false" outlineLevel="0" collapsed="false">
      <c r="A2074" s="1" t="s">
        <v>2200</v>
      </c>
      <c r="B2074" s="1" t="s">
        <v>2201</v>
      </c>
      <c r="C2074" s="1" t="s">
        <v>2255</v>
      </c>
      <c r="D2074" s="1" t="n">
        <v>167.25</v>
      </c>
      <c r="E2074" s="1" t="s">
        <v>2295</v>
      </c>
      <c r="F2074" s="1" t="n">
        <v>38</v>
      </c>
      <c r="G2074" s="1" t="str">
        <f aca="false">F2074&amp;"/"&amp;55</f>
        <v>38/55</v>
      </c>
      <c r="H2074" s="1" t="n">
        <v>3000</v>
      </c>
      <c r="I2074" s="1" t="n">
        <v>90</v>
      </c>
      <c r="J2074" s="1" t="n">
        <v>80</v>
      </c>
      <c r="K2074" s="1" t="s">
        <v>21</v>
      </c>
      <c r="L2074" s="1" t="s">
        <v>22</v>
      </c>
      <c r="M2074" s="1" t="n">
        <v>2010</v>
      </c>
      <c r="N2074" s="1" t="n">
        <v>45.7791058</v>
      </c>
      <c r="O2074" s="1" t="n">
        <v>-64.8802344</v>
      </c>
      <c r="P2074" s="1" t="s">
        <v>2257</v>
      </c>
      <c r="Q2074" s="1" t="s">
        <v>2258</v>
      </c>
      <c r="R2074" s="1" t="s">
        <v>24</v>
      </c>
    </row>
    <row r="2075" customFormat="false" ht="15" hidden="false" customHeight="false" outlineLevel="0" collapsed="false">
      <c r="A2075" s="1" t="s">
        <v>2200</v>
      </c>
      <c r="B2075" s="1" t="s">
        <v>2201</v>
      </c>
      <c r="C2075" s="1" t="s">
        <v>2255</v>
      </c>
      <c r="D2075" s="1" t="n">
        <v>167.25</v>
      </c>
      <c r="E2075" s="1" t="s">
        <v>2296</v>
      </c>
      <c r="F2075" s="1" t="n">
        <v>39</v>
      </c>
      <c r="G2075" s="1" t="str">
        <f aca="false">F2075&amp;"/"&amp;55</f>
        <v>39/55</v>
      </c>
      <c r="H2075" s="1" t="n">
        <v>3000</v>
      </c>
      <c r="I2075" s="1" t="n">
        <v>90</v>
      </c>
      <c r="J2075" s="1" t="n">
        <v>80</v>
      </c>
      <c r="K2075" s="1" t="s">
        <v>21</v>
      </c>
      <c r="L2075" s="1" t="s">
        <v>22</v>
      </c>
      <c r="M2075" s="1" t="n">
        <v>2010</v>
      </c>
      <c r="N2075" s="1" t="n">
        <v>45.7764331</v>
      </c>
      <c r="O2075" s="1" t="n">
        <v>-64.8783764</v>
      </c>
      <c r="P2075" s="1" t="s">
        <v>2257</v>
      </c>
      <c r="Q2075" s="1" t="s">
        <v>2258</v>
      </c>
      <c r="R2075" s="1" t="s">
        <v>24</v>
      </c>
    </row>
    <row r="2076" customFormat="false" ht="15" hidden="false" customHeight="false" outlineLevel="0" collapsed="false">
      <c r="A2076" s="1" t="s">
        <v>2200</v>
      </c>
      <c r="B2076" s="1" t="s">
        <v>2201</v>
      </c>
      <c r="C2076" s="1" t="s">
        <v>2255</v>
      </c>
      <c r="D2076" s="1" t="n">
        <v>167.25</v>
      </c>
      <c r="E2076" s="1" t="s">
        <v>2297</v>
      </c>
      <c r="F2076" s="1" t="n">
        <v>40</v>
      </c>
      <c r="G2076" s="1" t="str">
        <f aca="false">F2076&amp;"/"&amp;55</f>
        <v>40/55</v>
      </c>
      <c r="H2076" s="1" t="n">
        <v>3000</v>
      </c>
      <c r="I2076" s="1" t="n">
        <v>90</v>
      </c>
      <c r="J2076" s="1" t="n">
        <v>80</v>
      </c>
      <c r="K2076" s="1" t="s">
        <v>21</v>
      </c>
      <c r="L2076" s="1" t="s">
        <v>22</v>
      </c>
      <c r="M2076" s="1" t="n">
        <v>2010</v>
      </c>
      <c r="N2076" s="1" t="n">
        <v>45.7735953</v>
      </c>
      <c r="O2076" s="1" t="n">
        <v>-64.8764978</v>
      </c>
      <c r="P2076" s="1" t="s">
        <v>2257</v>
      </c>
      <c r="Q2076" s="1" t="s">
        <v>2258</v>
      </c>
      <c r="R2076" s="1" t="s">
        <v>24</v>
      </c>
    </row>
    <row r="2077" customFormat="false" ht="15" hidden="false" customHeight="false" outlineLevel="0" collapsed="false">
      <c r="A2077" s="1" t="s">
        <v>2200</v>
      </c>
      <c r="B2077" s="1" t="s">
        <v>2201</v>
      </c>
      <c r="C2077" s="1" t="s">
        <v>2255</v>
      </c>
      <c r="D2077" s="1" t="n">
        <v>167.25</v>
      </c>
      <c r="E2077" s="1" t="s">
        <v>2298</v>
      </c>
      <c r="F2077" s="1" t="n">
        <v>41</v>
      </c>
      <c r="G2077" s="1" t="str">
        <f aca="false">F2077&amp;"/"&amp;55</f>
        <v>41/55</v>
      </c>
      <c r="H2077" s="1" t="n">
        <v>3000</v>
      </c>
      <c r="I2077" s="1" t="n">
        <v>90</v>
      </c>
      <c r="J2077" s="1" t="n">
        <v>80</v>
      </c>
      <c r="K2077" s="1" t="s">
        <v>21</v>
      </c>
      <c r="L2077" s="1" t="s">
        <v>22</v>
      </c>
      <c r="M2077" s="1" t="n">
        <v>2010</v>
      </c>
      <c r="N2077" s="1" t="n">
        <v>45.7880023</v>
      </c>
      <c r="O2077" s="1" t="n">
        <v>-64.9476233</v>
      </c>
      <c r="P2077" s="1" t="s">
        <v>2257</v>
      </c>
      <c r="Q2077" s="1" t="s">
        <v>2258</v>
      </c>
      <c r="R2077" s="1" t="s">
        <v>24</v>
      </c>
    </row>
    <row r="2078" customFormat="false" ht="15" hidden="false" customHeight="false" outlineLevel="0" collapsed="false">
      <c r="A2078" s="1" t="s">
        <v>2200</v>
      </c>
      <c r="B2078" s="1" t="s">
        <v>2201</v>
      </c>
      <c r="C2078" s="1" t="s">
        <v>2255</v>
      </c>
      <c r="D2078" s="1" t="n">
        <v>167.25</v>
      </c>
      <c r="E2078" s="1" t="s">
        <v>2299</v>
      </c>
      <c r="F2078" s="1" t="n">
        <v>42</v>
      </c>
      <c r="G2078" s="1" t="str">
        <f aca="false">F2078&amp;"/"&amp;55</f>
        <v>42/55</v>
      </c>
      <c r="H2078" s="1" t="n">
        <v>3000</v>
      </c>
      <c r="I2078" s="1" t="n">
        <v>90</v>
      </c>
      <c r="J2078" s="1" t="n">
        <v>80</v>
      </c>
      <c r="K2078" s="1" t="s">
        <v>21</v>
      </c>
      <c r="L2078" s="1" t="s">
        <v>22</v>
      </c>
      <c r="M2078" s="1" t="n">
        <v>2010</v>
      </c>
      <c r="N2078" s="1" t="n">
        <v>45.7839338</v>
      </c>
      <c r="O2078" s="1" t="n">
        <v>-64.9473547</v>
      </c>
      <c r="P2078" s="1" t="s">
        <v>2257</v>
      </c>
      <c r="Q2078" s="1" t="s">
        <v>2258</v>
      </c>
      <c r="R2078" s="1" t="s">
        <v>24</v>
      </c>
    </row>
    <row r="2079" customFormat="false" ht="15" hidden="false" customHeight="false" outlineLevel="0" collapsed="false">
      <c r="A2079" s="1" t="s">
        <v>2200</v>
      </c>
      <c r="B2079" s="1" t="s">
        <v>2201</v>
      </c>
      <c r="C2079" s="1" t="s">
        <v>2255</v>
      </c>
      <c r="D2079" s="1" t="n">
        <v>167.25</v>
      </c>
      <c r="E2079" s="1" t="s">
        <v>2300</v>
      </c>
      <c r="F2079" s="1" t="n">
        <v>43</v>
      </c>
      <c r="G2079" s="1" t="str">
        <f aca="false">F2079&amp;"/"&amp;55</f>
        <v>43/55</v>
      </c>
      <c r="H2079" s="1" t="n">
        <v>3000</v>
      </c>
      <c r="I2079" s="1" t="n">
        <v>90</v>
      </c>
      <c r="J2079" s="1" t="n">
        <v>80</v>
      </c>
      <c r="K2079" s="1" t="s">
        <v>21</v>
      </c>
      <c r="L2079" s="1" t="s">
        <v>22</v>
      </c>
      <c r="M2079" s="1" t="n">
        <v>2010</v>
      </c>
      <c r="N2079" s="1" t="n">
        <v>45.7797272</v>
      </c>
      <c r="O2079" s="1" t="n">
        <v>-64.9471319</v>
      </c>
      <c r="P2079" s="1" t="s">
        <v>2257</v>
      </c>
      <c r="Q2079" s="1" t="s">
        <v>2258</v>
      </c>
      <c r="R2079" s="1" t="s">
        <v>24</v>
      </c>
    </row>
    <row r="2080" customFormat="false" ht="15" hidden="false" customHeight="false" outlineLevel="0" collapsed="false">
      <c r="A2080" s="1" t="s">
        <v>2200</v>
      </c>
      <c r="B2080" s="1" t="s">
        <v>2201</v>
      </c>
      <c r="C2080" s="1" t="s">
        <v>2255</v>
      </c>
      <c r="D2080" s="1" t="n">
        <v>167.25</v>
      </c>
      <c r="E2080" s="1" t="s">
        <v>2301</v>
      </c>
      <c r="F2080" s="1" t="n">
        <v>44</v>
      </c>
      <c r="G2080" s="1" t="str">
        <f aca="false">F2080&amp;"/"&amp;55</f>
        <v>44/55</v>
      </c>
      <c r="H2080" s="1" t="n">
        <v>3000</v>
      </c>
      <c r="I2080" s="1" t="n">
        <v>90</v>
      </c>
      <c r="J2080" s="1" t="n">
        <v>80</v>
      </c>
      <c r="K2080" s="1" t="s">
        <v>21</v>
      </c>
      <c r="L2080" s="1" t="s">
        <v>22</v>
      </c>
      <c r="M2080" s="1" t="n">
        <v>2010</v>
      </c>
      <c r="N2080" s="1" t="n">
        <v>45.7743314</v>
      </c>
      <c r="O2080" s="1" t="n">
        <v>-64.9488607</v>
      </c>
      <c r="P2080" s="1" t="s">
        <v>2257</v>
      </c>
      <c r="Q2080" s="1" t="s">
        <v>2258</v>
      </c>
      <c r="R2080" s="1" t="s">
        <v>24</v>
      </c>
    </row>
    <row r="2081" customFormat="false" ht="15" hidden="false" customHeight="false" outlineLevel="0" collapsed="false">
      <c r="A2081" s="1" t="s">
        <v>2200</v>
      </c>
      <c r="B2081" s="1" t="s">
        <v>2201</v>
      </c>
      <c r="C2081" s="1" t="s">
        <v>2255</v>
      </c>
      <c r="D2081" s="1" t="n">
        <v>167.25</v>
      </c>
      <c r="E2081" s="1" t="s">
        <v>2302</v>
      </c>
      <c r="F2081" s="1" t="n">
        <v>45</v>
      </c>
      <c r="G2081" s="1" t="str">
        <f aca="false">F2081&amp;"/"&amp;55</f>
        <v>45/55</v>
      </c>
      <c r="H2081" s="1" t="n">
        <v>3000</v>
      </c>
      <c r="I2081" s="1" t="n">
        <v>90</v>
      </c>
      <c r="J2081" s="1" t="n">
        <v>80</v>
      </c>
      <c r="K2081" s="1" t="s">
        <v>21</v>
      </c>
      <c r="L2081" s="1" t="s">
        <v>22</v>
      </c>
      <c r="M2081" s="1" t="n">
        <v>2010</v>
      </c>
      <c r="N2081" s="1" t="n">
        <v>45.7688019</v>
      </c>
      <c r="O2081" s="1" t="n">
        <v>-64.9509487</v>
      </c>
      <c r="P2081" s="1" t="s">
        <v>2257</v>
      </c>
      <c r="Q2081" s="1" t="s">
        <v>2258</v>
      </c>
      <c r="R2081" s="1" t="s">
        <v>24</v>
      </c>
    </row>
    <row r="2082" customFormat="false" ht="15" hidden="false" customHeight="false" outlineLevel="0" collapsed="false">
      <c r="A2082" s="1" t="s">
        <v>2200</v>
      </c>
      <c r="B2082" s="1" t="s">
        <v>2201</v>
      </c>
      <c r="C2082" s="1" t="s">
        <v>2255</v>
      </c>
      <c r="D2082" s="1" t="n">
        <v>167.25</v>
      </c>
      <c r="E2082" s="1" t="s">
        <v>2303</v>
      </c>
      <c r="F2082" s="1" t="n">
        <v>46</v>
      </c>
      <c r="G2082" s="1" t="str">
        <f aca="false">F2082&amp;"/"&amp;55</f>
        <v>46/55</v>
      </c>
      <c r="H2082" s="1" t="n">
        <v>3000</v>
      </c>
      <c r="I2082" s="1" t="n">
        <v>90</v>
      </c>
      <c r="J2082" s="1" t="n">
        <v>80</v>
      </c>
      <c r="K2082" s="1" t="s">
        <v>21</v>
      </c>
      <c r="L2082" s="1" t="s">
        <v>22</v>
      </c>
      <c r="M2082" s="1" t="n">
        <v>2010</v>
      </c>
      <c r="N2082" s="1" t="n">
        <v>45.7648747</v>
      </c>
      <c r="O2082" s="1" t="n">
        <v>-64.95036</v>
      </c>
      <c r="P2082" s="1" t="s">
        <v>2257</v>
      </c>
      <c r="Q2082" s="1" t="s">
        <v>2258</v>
      </c>
      <c r="R2082" s="1" t="s">
        <v>24</v>
      </c>
    </row>
    <row r="2083" customFormat="false" ht="15" hidden="false" customHeight="false" outlineLevel="0" collapsed="false">
      <c r="A2083" s="1" t="s">
        <v>2200</v>
      </c>
      <c r="B2083" s="1" t="s">
        <v>2201</v>
      </c>
      <c r="C2083" s="1" t="s">
        <v>2255</v>
      </c>
      <c r="D2083" s="1" t="n">
        <v>167.25</v>
      </c>
      <c r="E2083" s="1" t="s">
        <v>2304</v>
      </c>
      <c r="F2083" s="1" t="n">
        <v>47</v>
      </c>
      <c r="G2083" s="1" t="str">
        <f aca="false">F2083&amp;"/"&amp;55</f>
        <v>47/55</v>
      </c>
      <c r="H2083" s="1" t="n">
        <v>3000</v>
      </c>
      <c r="I2083" s="1" t="n">
        <v>90</v>
      </c>
      <c r="J2083" s="1" t="n">
        <v>80</v>
      </c>
      <c r="K2083" s="1" t="s">
        <v>21</v>
      </c>
      <c r="L2083" s="1" t="s">
        <v>22</v>
      </c>
      <c r="M2083" s="1" t="n">
        <v>2010</v>
      </c>
      <c r="N2083" s="1" t="n">
        <v>45.7718467</v>
      </c>
      <c r="O2083" s="1" t="n">
        <v>-64.9300993</v>
      </c>
      <c r="P2083" s="1" t="s">
        <v>2257</v>
      </c>
      <c r="Q2083" s="1" t="s">
        <v>2258</v>
      </c>
      <c r="R2083" s="1" t="s">
        <v>24</v>
      </c>
    </row>
    <row r="2084" customFormat="false" ht="15" hidden="false" customHeight="false" outlineLevel="0" collapsed="false">
      <c r="A2084" s="1" t="s">
        <v>2200</v>
      </c>
      <c r="B2084" s="1" t="s">
        <v>2201</v>
      </c>
      <c r="C2084" s="1" t="s">
        <v>2255</v>
      </c>
      <c r="D2084" s="1" t="n">
        <v>167.25</v>
      </c>
      <c r="E2084" s="1" t="s">
        <v>2305</v>
      </c>
      <c r="F2084" s="1" t="n">
        <v>48</v>
      </c>
      <c r="G2084" s="1" t="str">
        <f aca="false">F2084&amp;"/"&amp;55</f>
        <v>48/55</v>
      </c>
      <c r="H2084" s="1" t="n">
        <v>3000</v>
      </c>
      <c r="I2084" s="1" t="n">
        <v>90</v>
      </c>
      <c r="J2084" s="1" t="n">
        <v>80</v>
      </c>
      <c r="K2084" s="1" t="s">
        <v>21</v>
      </c>
      <c r="L2084" s="1" t="s">
        <v>22</v>
      </c>
      <c r="M2084" s="1" t="n">
        <v>2010</v>
      </c>
      <c r="N2084" s="1" t="n">
        <v>45.7686711</v>
      </c>
      <c r="O2084" s="1" t="n">
        <v>-64.928039</v>
      </c>
      <c r="P2084" s="1" t="s">
        <v>2257</v>
      </c>
      <c r="Q2084" s="1" t="s">
        <v>2258</v>
      </c>
      <c r="R2084" s="1" t="s">
        <v>24</v>
      </c>
    </row>
    <row r="2085" customFormat="false" ht="15" hidden="false" customHeight="false" outlineLevel="0" collapsed="false">
      <c r="A2085" s="1" t="s">
        <v>2200</v>
      </c>
      <c r="B2085" s="1" t="s">
        <v>2201</v>
      </c>
      <c r="C2085" s="1" t="s">
        <v>2255</v>
      </c>
      <c r="D2085" s="1" t="n">
        <v>167.25</v>
      </c>
      <c r="E2085" s="1" t="s">
        <v>2306</v>
      </c>
      <c r="F2085" s="1" t="n">
        <v>49</v>
      </c>
      <c r="G2085" s="1" t="str">
        <f aca="false">F2085&amp;"/"&amp;55</f>
        <v>49/55</v>
      </c>
      <c r="H2085" s="1" t="n">
        <v>3000</v>
      </c>
      <c r="I2085" s="1" t="n">
        <v>90</v>
      </c>
      <c r="J2085" s="1" t="n">
        <v>80</v>
      </c>
      <c r="K2085" s="1" t="s">
        <v>21</v>
      </c>
      <c r="L2085" s="1" t="s">
        <v>22</v>
      </c>
      <c r="M2085" s="1" t="n">
        <v>2010</v>
      </c>
      <c r="N2085" s="1" t="n">
        <v>45.756475</v>
      </c>
      <c r="O2085" s="1" t="n">
        <v>-64.9391562</v>
      </c>
      <c r="P2085" s="1" t="s">
        <v>2257</v>
      </c>
      <c r="Q2085" s="1" t="s">
        <v>2258</v>
      </c>
      <c r="R2085" s="1" t="s">
        <v>24</v>
      </c>
    </row>
    <row r="2086" customFormat="false" ht="15" hidden="false" customHeight="false" outlineLevel="0" collapsed="false">
      <c r="A2086" s="1" t="s">
        <v>2200</v>
      </c>
      <c r="B2086" s="1" t="s">
        <v>2201</v>
      </c>
      <c r="C2086" s="1" t="s">
        <v>2255</v>
      </c>
      <c r="D2086" s="1" t="n">
        <v>167.25</v>
      </c>
      <c r="E2086" s="1" t="s">
        <v>2307</v>
      </c>
      <c r="F2086" s="1" t="n">
        <v>50</v>
      </c>
      <c r="G2086" s="1" t="str">
        <f aca="false">F2086&amp;"/"&amp;55</f>
        <v>50/55</v>
      </c>
      <c r="H2086" s="1" t="n">
        <v>3000</v>
      </c>
      <c r="I2086" s="1" t="n">
        <v>90</v>
      </c>
      <c r="J2086" s="1" t="n">
        <v>80</v>
      </c>
      <c r="K2086" s="1" t="s">
        <v>21</v>
      </c>
      <c r="L2086" s="1" t="s">
        <v>22</v>
      </c>
      <c r="M2086" s="1" t="n">
        <v>2010</v>
      </c>
      <c r="N2086" s="1" t="n">
        <v>45.7539978</v>
      </c>
      <c r="O2086" s="1" t="n">
        <v>-64.937218</v>
      </c>
      <c r="P2086" s="1" t="s">
        <v>2257</v>
      </c>
      <c r="Q2086" s="1" t="s">
        <v>2258</v>
      </c>
      <c r="R2086" s="1" t="s">
        <v>24</v>
      </c>
    </row>
    <row r="2087" customFormat="false" ht="15" hidden="false" customHeight="false" outlineLevel="0" collapsed="false">
      <c r="A2087" s="1" t="s">
        <v>2200</v>
      </c>
      <c r="B2087" s="1" t="s">
        <v>2201</v>
      </c>
      <c r="C2087" s="1" t="s">
        <v>2255</v>
      </c>
      <c r="D2087" s="1" t="n">
        <v>167.25</v>
      </c>
      <c r="E2087" s="1" t="s">
        <v>2308</v>
      </c>
      <c r="F2087" s="1" t="n">
        <v>51</v>
      </c>
      <c r="G2087" s="1" t="str">
        <f aca="false">F2087&amp;"/"&amp;55</f>
        <v>51/55</v>
      </c>
      <c r="H2087" s="1" t="n">
        <v>3450</v>
      </c>
      <c r="I2087" s="1" t="n">
        <v>126</v>
      </c>
      <c r="J2087" s="1" t="n">
        <v>117</v>
      </c>
      <c r="K2087" s="1" t="s">
        <v>21</v>
      </c>
      <c r="L2087" s="1" t="s">
        <v>2309</v>
      </c>
      <c r="M2087" s="1" t="n">
        <v>2018</v>
      </c>
      <c r="N2087" s="1" t="n">
        <v>45.8021287</v>
      </c>
      <c r="O2087" s="1" t="n">
        <v>-64.8333638</v>
      </c>
      <c r="P2087" s="1" t="s">
        <v>2257</v>
      </c>
      <c r="Q2087" s="1" t="s">
        <v>2258</v>
      </c>
      <c r="R2087" s="1" t="s">
        <v>24</v>
      </c>
    </row>
    <row r="2088" customFormat="false" ht="15" hidden="false" customHeight="false" outlineLevel="0" collapsed="false">
      <c r="A2088" s="1" t="s">
        <v>2200</v>
      </c>
      <c r="B2088" s="1" t="s">
        <v>2201</v>
      </c>
      <c r="C2088" s="1" t="s">
        <v>2255</v>
      </c>
      <c r="D2088" s="1" t="n">
        <v>167.25</v>
      </c>
      <c r="E2088" s="1" t="s">
        <v>2310</v>
      </c>
      <c r="F2088" s="1" t="n">
        <v>52</v>
      </c>
      <c r="G2088" s="1" t="str">
        <f aca="false">F2088&amp;"/"&amp;55</f>
        <v>52/55</v>
      </c>
      <c r="H2088" s="1" t="n">
        <v>3450</v>
      </c>
      <c r="I2088" s="1" t="n">
        <v>126</v>
      </c>
      <c r="J2088" s="1" t="n">
        <v>117</v>
      </c>
      <c r="K2088" s="1" t="s">
        <v>21</v>
      </c>
      <c r="L2088" s="1" t="s">
        <v>2309</v>
      </c>
      <c r="M2088" s="1" t="n">
        <v>2018</v>
      </c>
      <c r="N2088" s="1" t="n">
        <v>45.7964994</v>
      </c>
      <c r="O2088" s="1" t="n">
        <v>-64.8335495</v>
      </c>
      <c r="P2088" s="1" t="s">
        <v>2257</v>
      </c>
      <c r="Q2088" s="1" t="s">
        <v>2258</v>
      </c>
      <c r="R2088" s="1" t="s">
        <v>24</v>
      </c>
    </row>
    <row r="2089" customFormat="false" ht="15" hidden="false" customHeight="false" outlineLevel="0" collapsed="false">
      <c r="A2089" s="1" t="s">
        <v>2200</v>
      </c>
      <c r="B2089" s="1" t="s">
        <v>2201</v>
      </c>
      <c r="C2089" s="1" t="s">
        <v>2255</v>
      </c>
      <c r="D2089" s="1" t="n">
        <v>167.25</v>
      </c>
      <c r="E2089" s="1" t="s">
        <v>2311</v>
      </c>
      <c r="F2089" s="1" t="n">
        <v>53</v>
      </c>
      <c r="G2089" s="1" t="str">
        <f aca="false">F2089&amp;"/"&amp;55</f>
        <v>53/55</v>
      </c>
      <c r="H2089" s="1" t="n">
        <v>3450</v>
      </c>
      <c r="I2089" s="1" t="n">
        <v>126</v>
      </c>
      <c r="J2089" s="1" t="n">
        <v>117</v>
      </c>
      <c r="K2089" s="1" t="s">
        <v>21</v>
      </c>
      <c r="L2089" s="1" t="s">
        <v>2309</v>
      </c>
      <c r="M2089" s="1" t="n">
        <v>2018</v>
      </c>
      <c r="N2089" s="1" t="n">
        <v>45.7575856</v>
      </c>
      <c r="O2089" s="1" t="n">
        <v>-64.9640855</v>
      </c>
      <c r="P2089" s="1" t="s">
        <v>2257</v>
      </c>
      <c r="Q2089" s="1" t="s">
        <v>2258</v>
      </c>
      <c r="R2089" s="1" t="s">
        <v>24</v>
      </c>
    </row>
    <row r="2090" customFormat="false" ht="15" hidden="false" customHeight="false" outlineLevel="0" collapsed="false">
      <c r="A2090" s="1" t="s">
        <v>2200</v>
      </c>
      <c r="B2090" s="1" t="s">
        <v>2201</v>
      </c>
      <c r="C2090" s="1" t="s">
        <v>2255</v>
      </c>
      <c r="D2090" s="1" t="n">
        <v>167.25</v>
      </c>
      <c r="E2090" s="1" t="s">
        <v>2312</v>
      </c>
      <c r="F2090" s="1" t="n">
        <v>54</v>
      </c>
      <c r="G2090" s="1" t="str">
        <f aca="false">F2090&amp;"/"&amp;55</f>
        <v>54/55</v>
      </c>
      <c r="H2090" s="1" t="n">
        <v>3450</v>
      </c>
      <c r="I2090" s="1" t="n">
        <v>126</v>
      </c>
      <c r="J2090" s="1" t="n">
        <v>117</v>
      </c>
      <c r="K2090" s="1" t="s">
        <v>21</v>
      </c>
      <c r="L2090" s="1" t="s">
        <v>2309</v>
      </c>
      <c r="M2090" s="1" t="n">
        <v>2018</v>
      </c>
      <c r="N2090" s="1" t="n">
        <v>45.7515448</v>
      </c>
      <c r="O2090" s="1" t="n">
        <v>-64.9594669</v>
      </c>
      <c r="P2090" s="1" t="s">
        <v>2257</v>
      </c>
      <c r="Q2090" s="1" t="s">
        <v>2258</v>
      </c>
      <c r="R2090" s="1" t="s">
        <v>24</v>
      </c>
    </row>
    <row r="2091" customFormat="false" ht="15" hidden="false" customHeight="false" outlineLevel="0" collapsed="false">
      <c r="A2091" s="1" t="s">
        <v>2200</v>
      </c>
      <c r="B2091" s="1" t="s">
        <v>2201</v>
      </c>
      <c r="C2091" s="1" t="s">
        <v>2255</v>
      </c>
      <c r="D2091" s="1" t="n">
        <v>167.25</v>
      </c>
      <c r="E2091" s="1" t="s">
        <v>2313</v>
      </c>
      <c r="F2091" s="1" t="n">
        <v>55</v>
      </c>
      <c r="G2091" s="1" t="str">
        <f aca="false">F2091&amp;"/"&amp;55</f>
        <v>55/55</v>
      </c>
      <c r="H2091" s="1" t="n">
        <v>3450</v>
      </c>
      <c r="I2091" s="1" t="n">
        <v>126</v>
      </c>
      <c r="J2091" s="1" t="n">
        <v>117</v>
      </c>
      <c r="K2091" s="1" t="s">
        <v>21</v>
      </c>
      <c r="L2091" s="1" t="s">
        <v>2309</v>
      </c>
      <c r="M2091" s="1" t="n">
        <v>2018</v>
      </c>
      <c r="N2091" s="1" t="n">
        <v>45.744931</v>
      </c>
      <c r="O2091" s="1" t="n">
        <v>-64.9492784</v>
      </c>
      <c r="P2091" s="1" t="s">
        <v>2257</v>
      </c>
      <c r="Q2091" s="1" t="s">
        <v>2258</v>
      </c>
      <c r="R2091" s="1" t="s">
        <v>24</v>
      </c>
    </row>
    <row r="2092" customFormat="false" ht="15" hidden="false" customHeight="false" outlineLevel="0" collapsed="false">
      <c r="A2092" s="1" t="s">
        <v>2200</v>
      </c>
      <c r="B2092" s="1" t="s">
        <v>2201</v>
      </c>
      <c r="C2092" s="1" t="s">
        <v>2314</v>
      </c>
      <c r="D2092" s="1" t="n">
        <v>45</v>
      </c>
      <c r="E2092" s="1" t="s">
        <v>2315</v>
      </c>
      <c r="F2092" s="1" t="n">
        <v>1</v>
      </c>
      <c r="G2092" s="1" t="str">
        <f aca="false">F2092&amp;"/"&amp;30</f>
        <v>1/30</v>
      </c>
      <c r="H2092" s="1" t="n">
        <v>1500</v>
      </c>
      <c r="I2092" s="1" t="n">
        <v>77</v>
      </c>
      <c r="J2092" s="1" t="n">
        <v>80</v>
      </c>
      <c r="K2092" s="1" t="s">
        <v>2316</v>
      </c>
      <c r="L2092" s="1" t="s">
        <v>2317</v>
      </c>
      <c r="M2092" s="1" t="n">
        <v>2011</v>
      </c>
      <c r="N2092" s="1" t="n">
        <v>47.8758797</v>
      </c>
      <c r="O2092" s="1" t="n">
        <v>-64.6152294</v>
      </c>
      <c r="Q2092" s="1" t="s">
        <v>2318</v>
      </c>
      <c r="R2092" s="1" t="s">
        <v>24</v>
      </c>
    </row>
    <row r="2093" customFormat="false" ht="15" hidden="false" customHeight="false" outlineLevel="0" collapsed="false">
      <c r="A2093" s="1" t="s">
        <v>2200</v>
      </c>
      <c r="B2093" s="1" t="s">
        <v>2201</v>
      </c>
      <c r="C2093" s="1" t="s">
        <v>2314</v>
      </c>
      <c r="D2093" s="1" t="n">
        <v>45</v>
      </c>
      <c r="E2093" s="1" t="s">
        <v>2319</v>
      </c>
      <c r="F2093" s="1" t="n">
        <v>2</v>
      </c>
      <c r="G2093" s="1" t="str">
        <f aca="false">F2093&amp;"/"&amp;30</f>
        <v>2/30</v>
      </c>
      <c r="H2093" s="1" t="n">
        <v>1500</v>
      </c>
      <c r="I2093" s="1" t="n">
        <v>77</v>
      </c>
      <c r="J2093" s="1" t="n">
        <v>80</v>
      </c>
      <c r="K2093" s="1" t="s">
        <v>2316</v>
      </c>
      <c r="L2093" s="1" t="s">
        <v>2317</v>
      </c>
      <c r="M2093" s="1" t="n">
        <v>2011</v>
      </c>
      <c r="N2093" s="1" t="n">
        <v>47.873199</v>
      </c>
      <c r="O2093" s="1" t="n">
        <v>-64.6120108</v>
      </c>
      <c r="Q2093" s="1" t="s">
        <v>2318</v>
      </c>
      <c r="R2093" s="1" t="s">
        <v>24</v>
      </c>
    </row>
    <row r="2094" customFormat="false" ht="15" hidden="false" customHeight="false" outlineLevel="0" collapsed="false">
      <c r="A2094" s="1" t="s">
        <v>2200</v>
      </c>
      <c r="B2094" s="1" t="s">
        <v>2201</v>
      </c>
      <c r="C2094" s="1" t="s">
        <v>2314</v>
      </c>
      <c r="D2094" s="1" t="n">
        <v>45</v>
      </c>
      <c r="E2094" s="1" t="s">
        <v>2320</v>
      </c>
      <c r="F2094" s="1" t="n">
        <v>3</v>
      </c>
      <c r="G2094" s="1" t="str">
        <f aca="false">F2094&amp;"/"&amp;30</f>
        <v>3/30</v>
      </c>
      <c r="H2094" s="1" t="n">
        <v>1500</v>
      </c>
      <c r="I2094" s="1" t="n">
        <v>77</v>
      </c>
      <c r="J2094" s="1" t="n">
        <v>80</v>
      </c>
      <c r="K2094" s="1" t="s">
        <v>2316</v>
      </c>
      <c r="L2094" s="1" t="s">
        <v>2317</v>
      </c>
      <c r="M2094" s="1" t="n">
        <v>2011</v>
      </c>
      <c r="N2094" s="1" t="n">
        <v>47.869904</v>
      </c>
      <c r="O2094" s="1" t="n">
        <v>-64.6114587</v>
      </c>
      <c r="Q2094" s="1" t="s">
        <v>2318</v>
      </c>
      <c r="R2094" s="1" t="s">
        <v>24</v>
      </c>
    </row>
    <row r="2095" customFormat="false" ht="15" hidden="false" customHeight="false" outlineLevel="0" collapsed="false">
      <c r="A2095" s="1" t="s">
        <v>2200</v>
      </c>
      <c r="B2095" s="1" t="s">
        <v>2201</v>
      </c>
      <c r="C2095" s="1" t="s">
        <v>2314</v>
      </c>
      <c r="D2095" s="1" t="n">
        <v>45</v>
      </c>
      <c r="E2095" s="1" t="s">
        <v>2321</v>
      </c>
      <c r="F2095" s="1" t="n">
        <v>4</v>
      </c>
      <c r="G2095" s="1" t="str">
        <f aca="false">F2095&amp;"/"&amp;30</f>
        <v>4/30</v>
      </c>
      <c r="H2095" s="1" t="n">
        <v>1500</v>
      </c>
      <c r="I2095" s="1" t="n">
        <v>77</v>
      </c>
      <c r="J2095" s="1" t="n">
        <v>80</v>
      </c>
      <c r="K2095" s="1" t="s">
        <v>2316</v>
      </c>
      <c r="L2095" s="1" t="s">
        <v>2317</v>
      </c>
      <c r="M2095" s="1" t="n">
        <v>2011</v>
      </c>
      <c r="N2095" s="1" t="n">
        <v>47.8666117</v>
      </c>
      <c r="O2095" s="1" t="n">
        <v>-64.6109266</v>
      </c>
      <c r="Q2095" s="1" t="s">
        <v>2318</v>
      </c>
      <c r="R2095" s="1" t="s">
        <v>24</v>
      </c>
    </row>
    <row r="2096" customFormat="false" ht="15" hidden="false" customHeight="false" outlineLevel="0" collapsed="false">
      <c r="A2096" s="1" t="s">
        <v>2200</v>
      </c>
      <c r="B2096" s="1" t="s">
        <v>2201</v>
      </c>
      <c r="C2096" s="1" t="s">
        <v>2314</v>
      </c>
      <c r="D2096" s="1" t="n">
        <v>45</v>
      </c>
      <c r="E2096" s="1" t="s">
        <v>2322</v>
      </c>
      <c r="F2096" s="1" t="n">
        <v>5</v>
      </c>
      <c r="G2096" s="1" t="str">
        <f aca="false">F2096&amp;"/"&amp;30</f>
        <v>5/30</v>
      </c>
      <c r="H2096" s="1" t="n">
        <v>1500</v>
      </c>
      <c r="I2096" s="1" t="n">
        <v>77</v>
      </c>
      <c r="J2096" s="1" t="n">
        <v>80</v>
      </c>
      <c r="K2096" s="1" t="s">
        <v>2316</v>
      </c>
      <c r="L2096" s="1" t="s">
        <v>2317</v>
      </c>
      <c r="M2096" s="1" t="n">
        <v>2011</v>
      </c>
      <c r="N2096" s="1" t="n">
        <v>47.8697589</v>
      </c>
      <c r="O2096" s="1" t="n">
        <v>-64.6237745</v>
      </c>
      <c r="Q2096" s="1" t="s">
        <v>2318</v>
      </c>
      <c r="R2096" s="1" t="s">
        <v>24</v>
      </c>
    </row>
    <row r="2097" customFormat="false" ht="15" hidden="false" customHeight="false" outlineLevel="0" collapsed="false">
      <c r="A2097" s="1" t="s">
        <v>2200</v>
      </c>
      <c r="B2097" s="1" t="s">
        <v>2201</v>
      </c>
      <c r="C2097" s="1" t="s">
        <v>2314</v>
      </c>
      <c r="D2097" s="1" t="n">
        <v>45</v>
      </c>
      <c r="E2097" s="1" t="s">
        <v>2323</v>
      </c>
      <c r="F2097" s="1" t="n">
        <v>6</v>
      </c>
      <c r="G2097" s="1" t="str">
        <f aca="false">F2097&amp;"/"&amp;30</f>
        <v>6/30</v>
      </c>
      <c r="H2097" s="1" t="n">
        <v>1500</v>
      </c>
      <c r="I2097" s="1" t="n">
        <v>77</v>
      </c>
      <c r="J2097" s="1" t="n">
        <v>80</v>
      </c>
      <c r="K2097" s="1" t="s">
        <v>2316</v>
      </c>
      <c r="L2097" s="1" t="s">
        <v>2317</v>
      </c>
      <c r="M2097" s="1" t="n">
        <v>2011</v>
      </c>
      <c r="N2097" s="1" t="n">
        <v>47.8668839</v>
      </c>
      <c r="O2097" s="1" t="n">
        <v>-64.6230229</v>
      </c>
      <c r="Q2097" s="1" t="s">
        <v>2318</v>
      </c>
      <c r="R2097" s="1" t="s">
        <v>24</v>
      </c>
    </row>
    <row r="2098" customFormat="false" ht="15" hidden="false" customHeight="false" outlineLevel="0" collapsed="false">
      <c r="A2098" s="1" t="s">
        <v>2200</v>
      </c>
      <c r="B2098" s="1" t="s">
        <v>2201</v>
      </c>
      <c r="C2098" s="1" t="s">
        <v>2314</v>
      </c>
      <c r="D2098" s="1" t="n">
        <v>45</v>
      </c>
      <c r="E2098" s="1" t="s">
        <v>2324</v>
      </c>
      <c r="F2098" s="1" t="n">
        <v>7</v>
      </c>
      <c r="G2098" s="1" t="str">
        <f aca="false">F2098&amp;"/"&amp;30</f>
        <v>7/30</v>
      </c>
      <c r="H2098" s="1" t="n">
        <v>1500</v>
      </c>
      <c r="I2098" s="1" t="n">
        <v>77</v>
      </c>
      <c r="J2098" s="1" t="n">
        <v>80</v>
      </c>
      <c r="K2098" s="1" t="s">
        <v>2316</v>
      </c>
      <c r="L2098" s="1" t="s">
        <v>2317</v>
      </c>
      <c r="M2098" s="1" t="n">
        <v>2011</v>
      </c>
      <c r="N2098" s="1" t="n">
        <v>47.8641408</v>
      </c>
      <c r="O2098" s="1" t="n">
        <v>-64.620344</v>
      </c>
      <c r="Q2098" s="1" t="s">
        <v>2318</v>
      </c>
      <c r="R2098" s="1" t="s">
        <v>24</v>
      </c>
    </row>
    <row r="2099" customFormat="false" ht="15" hidden="false" customHeight="false" outlineLevel="0" collapsed="false">
      <c r="A2099" s="1" t="s">
        <v>2200</v>
      </c>
      <c r="B2099" s="1" t="s">
        <v>2201</v>
      </c>
      <c r="C2099" s="1" t="s">
        <v>2314</v>
      </c>
      <c r="D2099" s="1" t="n">
        <v>45</v>
      </c>
      <c r="E2099" s="1" t="s">
        <v>2325</v>
      </c>
      <c r="F2099" s="1" t="n">
        <v>8</v>
      </c>
      <c r="G2099" s="1" t="str">
        <f aca="false">F2099&amp;"/"&amp;30</f>
        <v>8/30</v>
      </c>
      <c r="H2099" s="1" t="n">
        <v>1500</v>
      </c>
      <c r="I2099" s="1" t="n">
        <v>77</v>
      </c>
      <c r="J2099" s="1" t="n">
        <v>80</v>
      </c>
      <c r="K2099" s="1" t="s">
        <v>2316</v>
      </c>
      <c r="L2099" s="1" t="s">
        <v>2317</v>
      </c>
      <c r="M2099" s="1" t="n">
        <v>2011</v>
      </c>
      <c r="N2099" s="1" t="n">
        <v>47.8615008</v>
      </c>
      <c r="O2099" s="1" t="n">
        <v>-64.6197118</v>
      </c>
      <c r="Q2099" s="1" t="s">
        <v>2318</v>
      </c>
      <c r="R2099" s="1" t="s">
        <v>24</v>
      </c>
    </row>
    <row r="2100" customFormat="false" ht="15" hidden="false" customHeight="false" outlineLevel="0" collapsed="false">
      <c r="A2100" s="1" t="s">
        <v>2200</v>
      </c>
      <c r="B2100" s="1" t="s">
        <v>2201</v>
      </c>
      <c r="C2100" s="1" t="s">
        <v>2314</v>
      </c>
      <c r="D2100" s="1" t="n">
        <v>45</v>
      </c>
      <c r="E2100" s="1" t="s">
        <v>2326</v>
      </c>
      <c r="F2100" s="1" t="n">
        <v>9</v>
      </c>
      <c r="G2100" s="1" t="str">
        <f aca="false">F2100&amp;"/"&amp;30</f>
        <v>9/30</v>
      </c>
      <c r="H2100" s="1" t="n">
        <v>1500</v>
      </c>
      <c r="I2100" s="1" t="n">
        <v>77</v>
      </c>
      <c r="J2100" s="1" t="n">
        <v>80</v>
      </c>
      <c r="K2100" s="1" t="s">
        <v>2316</v>
      </c>
      <c r="L2100" s="1" t="s">
        <v>2317</v>
      </c>
      <c r="M2100" s="1" t="n">
        <v>2011</v>
      </c>
      <c r="N2100" s="1" t="n">
        <v>47.8643905</v>
      </c>
      <c r="O2100" s="1" t="n">
        <v>-64.6005766</v>
      </c>
      <c r="Q2100" s="1" t="s">
        <v>2318</v>
      </c>
      <c r="R2100" s="1" t="s">
        <v>24</v>
      </c>
    </row>
    <row r="2101" customFormat="false" ht="15" hidden="false" customHeight="false" outlineLevel="0" collapsed="false">
      <c r="A2101" s="1" t="s">
        <v>2200</v>
      </c>
      <c r="B2101" s="1" t="s">
        <v>2201</v>
      </c>
      <c r="C2101" s="1" t="s">
        <v>2314</v>
      </c>
      <c r="D2101" s="1" t="n">
        <v>45</v>
      </c>
      <c r="E2101" s="1" t="s">
        <v>2327</v>
      </c>
      <c r="F2101" s="1" t="n">
        <v>10</v>
      </c>
      <c r="G2101" s="1" t="str">
        <f aca="false">F2101&amp;"/"&amp;30</f>
        <v>10/30</v>
      </c>
      <c r="H2101" s="1" t="n">
        <v>1500</v>
      </c>
      <c r="I2101" s="1" t="n">
        <v>77</v>
      </c>
      <c r="J2101" s="1" t="n">
        <v>80</v>
      </c>
      <c r="K2101" s="1" t="s">
        <v>2316</v>
      </c>
      <c r="L2101" s="1" t="s">
        <v>2317</v>
      </c>
      <c r="M2101" s="1" t="n">
        <v>2011</v>
      </c>
      <c r="N2101" s="1" t="n">
        <v>47.8560192</v>
      </c>
      <c r="O2101" s="1" t="n">
        <v>-64.5991772</v>
      </c>
      <c r="Q2101" s="1" t="s">
        <v>2318</v>
      </c>
      <c r="R2101" s="1" t="s">
        <v>24</v>
      </c>
    </row>
    <row r="2102" customFormat="false" ht="15" hidden="false" customHeight="false" outlineLevel="0" collapsed="false">
      <c r="A2102" s="1" t="s">
        <v>2200</v>
      </c>
      <c r="B2102" s="1" t="s">
        <v>2201</v>
      </c>
      <c r="C2102" s="1" t="s">
        <v>2314</v>
      </c>
      <c r="D2102" s="1" t="n">
        <v>45</v>
      </c>
      <c r="E2102" s="1" t="s">
        <v>2328</v>
      </c>
      <c r="F2102" s="1" t="n">
        <v>11</v>
      </c>
      <c r="G2102" s="1" t="str">
        <f aca="false">F2102&amp;"/"&amp;30</f>
        <v>11/30</v>
      </c>
      <c r="H2102" s="1" t="n">
        <v>1500</v>
      </c>
      <c r="I2102" s="1" t="n">
        <v>77</v>
      </c>
      <c r="J2102" s="1" t="n">
        <v>80</v>
      </c>
      <c r="K2102" s="1" t="s">
        <v>2316</v>
      </c>
      <c r="L2102" s="1" t="s">
        <v>2317</v>
      </c>
      <c r="M2102" s="1" t="n">
        <v>2011</v>
      </c>
      <c r="N2102" s="1" t="n">
        <v>47.8514474</v>
      </c>
      <c r="O2102" s="1" t="n">
        <v>-64.6199419</v>
      </c>
      <c r="Q2102" s="1" t="s">
        <v>2318</v>
      </c>
      <c r="R2102" s="1" t="s">
        <v>24</v>
      </c>
    </row>
    <row r="2103" customFormat="false" ht="15" hidden="false" customHeight="false" outlineLevel="0" collapsed="false">
      <c r="A2103" s="1" t="s">
        <v>2200</v>
      </c>
      <c r="B2103" s="1" t="s">
        <v>2201</v>
      </c>
      <c r="C2103" s="1" t="s">
        <v>2314</v>
      </c>
      <c r="D2103" s="1" t="n">
        <v>45</v>
      </c>
      <c r="E2103" s="1" t="s">
        <v>2329</v>
      </c>
      <c r="F2103" s="1" t="n">
        <v>12</v>
      </c>
      <c r="G2103" s="1" t="str">
        <f aca="false">F2103&amp;"/"&amp;30</f>
        <v>12/30</v>
      </c>
      <c r="H2103" s="1" t="n">
        <v>1500</v>
      </c>
      <c r="I2103" s="1" t="n">
        <v>77</v>
      </c>
      <c r="J2103" s="1" t="n">
        <v>80</v>
      </c>
      <c r="K2103" s="1" t="s">
        <v>2316</v>
      </c>
      <c r="L2103" s="1" t="s">
        <v>2317</v>
      </c>
      <c r="M2103" s="1" t="n">
        <v>2011</v>
      </c>
      <c r="N2103" s="1" t="n">
        <v>47.8493075</v>
      </c>
      <c r="O2103" s="1" t="n">
        <v>-64.6186385</v>
      </c>
      <c r="Q2103" s="1" t="s">
        <v>2318</v>
      </c>
      <c r="R2103" s="1" t="s">
        <v>24</v>
      </c>
    </row>
    <row r="2104" customFormat="false" ht="15" hidden="false" customHeight="false" outlineLevel="0" collapsed="false">
      <c r="A2104" s="1" t="s">
        <v>2200</v>
      </c>
      <c r="B2104" s="1" t="s">
        <v>2201</v>
      </c>
      <c r="C2104" s="1" t="s">
        <v>2314</v>
      </c>
      <c r="D2104" s="1" t="n">
        <v>45</v>
      </c>
      <c r="E2104" s="1" t="s">
        <v>2330</v>
      </c>
      <c r="F2104" s="1" t="n">
        <v>13</v>
      </c>
      <c r="G2104" s="1" t="str">
        <f aca="false">F2104&amp;"/"&amp;30</f>
        <v>13/30</v>
      </c>
      <c r="H2104" s="1" t="n">
        <v>1500</v>
      </c>
      <c r="I2104" s="1" t="n">
        <v>77</v>
      </c>
      <c r="J2104" s="1" t="n">
        <v>80</v>
      </c>
      <c r="K2104" s="1" t="s">
        <v>2316</v>
      </c>
      <c r="L2104" s="1" t="s">
        <v>2317</v>
      </c>
      <c r="M2104" s="1" t="n">
        <v>2011</v>
      </c>
      <c r="N2104" s="1" t="n">
        <v>47.8463313</v>
      </c>
      <c r="O2104" s="1" t="n">
        <v>-64.6153284</v>
      </c>
      <c r="Q2104" s="1" t="s">
        <v>2318</v>
      </c>
      <c r="R2104" s="1" t="s">
        <v>24</v>
      </c>
    </row>
    <row r="2105" customFormat="false" ht="15" hidden="false" customHeight="false" outlineLevel="0" collapsed="false">
      <c r="A2105" s="1" t="s">
        <v>2200</v>
      </c>
      <c r="B2105" s="1" t="s">
        <v>2201</v>
      </c>
      <c r="C2105" s="1" t="s">
        <v>2314</v>
      </c>
      <c r="D2105" s="1" t="n">
        <v>45</v>
      </c>
      <c r="E2105" s="1" t="s">
        <v>2331</v>
      </c>
      <c r="F2105" s="1" t="n">
        <v>14</v>
      </c>
      <c r="G2105" s="1" t="str">
        <f aca="false">F2105&amp;"/"&amp;30</f>
        <v>14/30</v>
      </c>
      <c r="H2105" s="1" t="n">
        <v>1500</v>
      </c>
      <c r="I2105" s="1" t="n">
        <v>77</v>
      </c>
      <c r="J2105" s="1" t="n">
        <v>80</v>
      </c>
      <c r="K2105" s="1" t="s">
        <v>2316</v>
      </c>
      <c r="L2105" s="1" t="s">
        <v>2317</v>
      </c>
      <c r="M2105" s="1" t="n">
        <v>2011</v>
      </c>
      <c r="N2105" s="1" t="n">
        <v>47.8438667</v>
      </c>
      <c r="O2105" s="1" t="n">
        <v>-64.6242923</v>
      </c>
      <c r="Q2105" s="1" t="s">
        <v>2318</v>
      </c>
      <c r="R2105" s="1" t="s">
        <v>24</v>
      </c>
    </row>
    <row r="2106" customFormat="false" ht="15" hidden="false" customHeight="false" outlineLevel="0" collapsed="false">
      <c r="A2106" s="1" t="s">
        <v>2200</v>
      </c>
      <c r="B2106" s="1" t="s">
        <v>2201</v>
      </c>
      <c r="C2106" s="1" t="s">
        <v>2314</v>
      </c>
      <c r="D2106" s="1" t="n">
        <v>45</v>
      </c>
      <c r="E2106" s="1" t="s">
        <v>2332</v>
      </c>
      <c r="F2106" s="1" t="n">
        <v>15</v>
      </c>
      <c r="G2106" s="1" t="str">
        <f aca="false">F2106&amp;"/"&amp;30</f>
        <v>15/30</v>
      </c>
      <c r="H2106" s="1" t="n">
        <v>1500</v>
      </c>
      <c r="I2106" s="1" t="n">
        <v>77</v>
      </c>
      <c r="J2106" s="1" t="n">
        <v>80</v>
      </c>
      <c r="K2106" s="1" t="s">
        <v>2316</v>
      </c>
      <c r="L2106" s="1" t="s">
        <v>2317</v>
      </c>
      <c r="M2106" s="1" t="n">
        <v>2011</v>
      </c>
      <c r="N2106" s="1" t="n">
        <v>47.8409087</v>
      </c>
      <c r="O2106" s="1" t="n">
        <v>-64.6235119</v>
      </c>
      <c r="Q2106" s="1" t="s">
        <v>2318</v>
      </c>
      <c r="R2106" s="1" t="s">
        <v>24</v>
      </c>
    </row>
    <row r="2107" customFormat="false" ht="15" hidden="false" customHeight="false" outlineLevel="0" collapsed="false">
      <c r="A2107" s="1" t="s">
        <v>2200</v>
      </c>
      <c r="B2107" s="1" t="s">
        <v>2201</v>
      </c>
      <c r="C2107" s="1" t="s">
        <v>2314</v>
      </c>
      <c r="D2107" s="1" t="n">
        <v>45</v>
      </c>
      <c r="E2107" s="1" t="s">
        <v>2333</v>
      </c>
      <c r="F2107" s="1" t="n">
        <v>16</v>
      </c>
      <c r="G2107" s="1" t="str">
        <f aca="false">F2107&amp;"/"&amp;30</f>
        <v>16/30</v>
      </c>
      <c r="H2107" s="1" t="n">
        <v>1500</v>
      </c>
      <c r="I2107" s="1" t="n">
        <v>77</v>
      </c>
      <c r="J2107" s="1" t="n">
        <v>80</v>
      </c>
      <c r="K2107" s="1" t="s">
        <v>2316</v>
      </c>
      <c r="L2107" s="1" t="s">
        <v>2317</v>
      </c>
      <c r="M2107" s="1" t="n">
        <v>2011</v>
      </c>
      <c r="N2107" s="1" t="n">
        <v>47.8378441</v>
      </c>
      <c r="O2107" s="1" t="n">
        <v>-64.6189261</v>
      </c>
      <c r="Q2107" s="1" t="s">
        <v>2318</v>
      </c>
      <c r="R2107" s="1" t="s">
        <v>24</v>
      </c>
    </row>
    <row r="2108" customFormat="false" ht="15" hidden="false" customHeight="false" outlineLevel="0" collapsed="false">
      <c r="A2108" s="1" t="s">
        <v>2200</v>
      </c>
      <c r="B2108" s="1" t="s">
        <v>2201</v>
      </c>
      <c r="C2108" s="1" t="s">
        <v>2314</v>
      </c>
      <c r="D2108" s="1" t="n">
        <v>45</v>
      </c>
      <c r="E2108" s="1" t="s">
        <v>2334</v>
      </c>
      <c r="F2108" s="1" t="n">
        <v>17</v>
      </c>
      <c r="G2108" s="1" t="str">
        <f aca="false">F2108&amp;"/"&amp;30</f>
        <v>17/30</v>
      </c>
      <c r="H2108" s="1" t="n">
        <v>1500</v>
      </c>
      <c r="I2108" s="1" t="n">
        <v>77</v>
      </c>
      <c r="J2108" s="1" t="n">
        <v>80</v>
      </c>
      <c r="K2108" s="1" t="s">
        <v>2316</v>
      </c>
      <c r="L2108" s="1" t="s">
        <v>2317</v>
      </c>
      <c r="M2108" s="1" t="n">
        <v>2011</v>
      </c>
      <c r="N2108" s="1" t="n">
        <v>47.8339676</v>
      </c>
      <c r="O2108" s="1" t="n">
        <v>-64.653227</v>
      </c>
      <c r="Q2108" s="1" t="s">
        <v>2318</v>
      </c>
      <c r="R2108" s="1" t="s">
        <v>24</v>
      </c>
    </row>
    <row r="2109" customFormat="false" ht="15" hidden="false" customHeight="false" outlineLevel="0" collapsed="false">
      <c r="A2109" s="1" t="s">
        <v>2200</v>
      </c>
      <c r="B2109" s="1" t="s">
        <v>2201</v>
      </c>
      <c r="C2109" s="1" t="s">
        <v>2314</v>
      </c>
      <c r="D2109" s="1" t="n">
        <v>45</v>
      </c>
      <c r="E2109" s="1" t="s">
        <v>2335</v>
      </c>
      <c r="F2109" s="1" t="n">
        <v>18</v>
      </c>
      <c r="G2109" s="1" t="str">
        <f aca="false">F2109&amp;"/"&amp;30</f>
        <v>18/30</v>
      </c>
      <c r="H2109" s="1" t="n">
        <v>1500</v>
      </c>
      <c r="I2109" s="1" t="n">
        <v>77</v>
      </c>
      <c r="J2109" s="1" t="n">
        <v>80</v>
      </c>
      <c r="K2109" s="1" t="s">
        <v>2316</v>
      </c>
      <c r="L2109" s="1" t="s">
        <v>2317</v>
      </c>
      <c r="M2109" s="1" t="n">
        <v>2011</v>
      </c>
      <c r="N2109" s="1" t="n">
        <v>47.8382994</v>
      </c>
      <c r="O2109" s="1" t="n">
        <v>-64.6543313</v>
      </c>
      <c r="Q2109" s="1" t="s">
        <v>2318</v>
      </c>
      <c r="R2109" s="1" t="s">
        <v>24</v>
      </c>
    </row>
    <row r="2110" customFormat="false" ht="15" hidden="false" customHeight="false" outlineLevel="0" collapsed="false">
      <c r="A2110" s="1" t="s">
        <v>2200</v>
      </c>
      <c r="B2110" s="1" t="s">
        <v>2201</v>
      </c>
      <c r="C2110" s="1" t="s">
        <v>2314</v>
      </c>
      <c r="D2110" s="1" t="n">
        <v>45</v>
      </c>
      <c r="E2110" s="1" t="s">
        <v>2336</v>
      </c>
      <c r="F2110" s="1" t="n">
        <v>19</v>
      </c>
      <c r="G2110" s="1" t="str">
        <f aca="false">F2110&amp;"/"&amp;30</f>
        <v>19/30</v>
      </c>
      <c r="H2110" s="1" t="n">
        <v>1500</v>
      </c>
      <c r="I2110" s="1" t="n">
        <v>77</v>
      </c>
      <c r="J2110" s="1" t="n">
        <v>80</v>
      </c>
      <c r="K2110" s="1" t="s">
        <v>2316</v>
      </c>
      <c r="L2110" s="1" t="s">
        <v>2317</v>
      </c>
      <c r="M2110" s="1" t="n">
        <v>2011</v>
      </c>
      <c r="N2110" s="1" t="n">
        <v>47.8421825</v>
      </c>
      <c r="O2110" s="1" t="n">
        <v>-64.646129</v>
      </c>
      <c r="Q2110" s="1" t="s">
        <v>2318</v>
      </c>
      <c r="R2110" s="1" t="s">
        <v>24</v>
      </c>
    </row>
    <row r="2111" customFormat="false" ht="15" hidden="false" customHeight="false" outlineLevel="0" collapsed="false">
      <c r="A2111" s="1" t="s">
        <v>2200</v>
      </c>
      <c r="B2111" s="1" t="s">
        <v>2201</v>
      </c>
      <c r="C2111" s="1" t="s">
        <v>2314</v>
      </c>
      <c r="D2111" s="1" t="n">
        <v>45</v>
      </c>
      <c r="E2111" s="1" t="s">
        <v>2337</v>
      </c>
      <c r="F2111" s="1" t="n">
        <v>20</v>
      </c>
      <c r="G2111" s="1" t="str">
        <f aca="false">F2111&amp;"/"&amp;30</f>
        <v>20/30</v>
      </c>
      <c r="H2111" s="1" t="n">
        <v>1500</v>
      </c>
      <c r="I2111" s="1" t="n">
        <v>77</v>
      </c>
      <c r="J2111" s="1" t="n">
        <v>80</v>
      </c>
      <c r="K2111" s="1" t="s">
        <v>2316</v>
      </c>
      <c r="L2111" s="1" t="s">
        <v>2317</v>
      </c>
      <c r="M2111" s="1" t="n">
        <v>2011</v>
      </c>
      <c r="N2111" s="1" t="n">
        <v>47.838235</v>
      </c>
      <c r="O2111" s="1" t="n">
        <v>-64.6327536</v>
      </c>
      <c r="Q2111" s="1" t="s">
        <v>2318</v>
      </c>
      <c r="R2111" s="1" t="s">
        <v>24</v>
      </c>
    </row>
    <row r="2112" customFormat="false" ht="15" hidden="false" customHeight="false" outlineLevel="0" collapsed="false">
      <c r="A2112" s="1" t="s">
        <v>2200</v>
      </c>
      <c r="B2112" s="1" t="s">
        <v>2201</v>
      </c>
      <c r="C2112" s="1" t="s">
        <v>2314</v>
      </c>
      <c r="D2112" s="1" t="n">
        <v>45</v>
      </c>
      <c r="E2112" s="1" t="s">
        <v>2338</v>
      </c>
      <c r="F2112" s="1" t="n">
        <v>21</v>
      </c>
      <c r="G2112" s="1" t="str">
        <f aca="false">F2112&amp;"/"&amp;30</f>
        <v>21/30</v>
      </c>
      <c r="H2112" s="1" t="n">
        <v>1500</v>
      </c>
      <c r="I2112" s="1" t="n">
        <v>77</v>
      </c>
      <c r="J2112" s="1" t="n">
        <v>80</v>
      </c>
      <c r="K2112" s="1" t="s">
        <v>2316</v>
      </c>
      <c r="L2112" s="1" t="s">
        <v>2317</v>
      </c>
      <c r="M2112" s="1" t="n">
        <v>2011</v>
      </c>
      <c r="N2112" s="1" t="n">
        <v>47.8360371</v>
      </c>
      <c r="O2112" s="1" t="n">
        <v>-64.6307007</v>
      </c>
      <c r="Q2112" s="1" t="s">
        <v>2318</v>
      </c>
      <c r="R2112" s="1" t="s">
        <v>24</v>
      </c>
    </row>
    <row r="2113" customFormat="false" ht="15" hidden="false" customHeight="false" outlineLevel="0" collapsed="false">
      <c r="A2113" s="1" t="s">
        <v>2200</v>
      </c>
      <c r="B2113" s="1" t="s">
        <v>2201</v>
      </c>
      <c r="C2113" s="1" t="s">
        <v>2314</v>
      </c>
      <c r="D2113" s="1" t="n">
        <v>45</v>
      </c>
      <c r="E2113" s="1" t="s">
        <v>2339</v>
      </c>
      <c r="F2113" s="1" t="n">
        <v>22</v>
      </c>
      <c r="G2113" s="1" t="str">
        <f aca="false">F2113&amp;"/"&amp;30</f>
        <v>22/30</v>
      </c>
      <c r="H2113" s="1" t="n">
        <v>1500</v>
      </c>
      <c r="I2113" s="1" t="n">
        <v>77</v>
      </c>
      <c r="J2113" s="1" t="n">
        <v>80</v>
      </c>
      <c r="K2113" s="1" t="s">
        <v>2316</v>
      </c>
      <c r="L2113" s="1" t="s">
        <v>2317</v>
      </c>
      <c r="M2113" s="1" t="n">
        <v>2011</v>
      </c>
      <c r="N2113" s="1" t="n">
        <v>47.8338297</v>
      </c>
      <c r="O2113" s="1" t="n">
        <v>-64.6286604</v>
      </c>
      <c r="Q2113" s="1" t="s">
        <v>2318</v>
      </c>
      <c r="R2113" s="1" t="s">
        <v>24</v>
      </c>
    </row>
    <row r="2114" customFormat="false" ht="15" hidden="false" customHeight="false" outlineLevel="0" collapsed="false">
      <c r="A2114" s="1" t="s">
        <v>2200</v>
      </c>
      <c r="B2114" s="1" t="s">
        <v>2201</v>
      </c>
      <c r="C2114" s="1" t="s">
        <v>2314</v>
      </c>
      <c r="D2114" s="1" t="n">
        <v>45</v>
      </c>
      <c r="E2114" s="1" t="s">
        <v>2340</v>
      </c>
      <c r="F2114" s="1" t="n">
        <v>23</v>
      </c>
      <c r="G2114" s="1" t="str">
        <f aca="false">F2114&amp;"/"&amp;30</f>
        <v>23/30</v>
      </c>
      <c r="H2114" s="1" t="n">
        <v>1500</v>
      </c>
      <c r="I2114" s="1" t="n">
        <v>77</v>
      </c>
      <c r="J2114" s="1" t="n">
        <v>80</v>
      </c>
      <c r="K2114" s="1" t="s">
        <v>2316</v>
      </c>
      <c r="L2114" s="1" t="s">
        <v>2317</v>
      </c>
      <c r="M2114" s="1" t="n">
        <v>2011</v>
      </c>
      <c r="N2114" s="1" t="n">
        <v>47.832886</v>
      </c>
      <c r="O2114" s="1" t="n">
        <v>-64.6387916</v>
      </c>
      <c r="Q2114" s="1" t="s">
        <v>2318</v>
      </c>
      <c r="R2114" s="1" t="s">
        <v>24</v>
      </c>
    </row>
    <row r="2115" customFormat="false" ht="15" hidden="false" customHeight="false" outlineLevel="0" collapsed="false">
      <c r="A2115" s="1" t="s">
        <v>2200</v>
      </c>
      <c r="B2115" s="1" t="s">
        <v>2201</v>
      </c>
      <c r="C2115" s="1" t="s">
        <v>2314</v>
      </c>
      <c r="D2115" s="1" t="n">
        <v>45</v>
      </c>
      <c r="E2115" s="1" t="s">
        <v>2341</v>
      </c>
      <c r="F2115" s="1" t="n">
        <v>24</v>
      </c>
      <c r="G2115" s="1" t="str">
        <f aca="false">F2115&amp;"/"&amp;30</f>
        <v>24/30</v>
      </c>
      <c r="H2115" s="1" t="n">
        <v>1500</v>
      </c>
      <c r="I2115" s="1" t="n">
        <v>77</v>
      </c>
      <c r="J2115" s="1" t="n">
        <v>80</v>
      </c>
      <c r="K2115" s="1" t="s">
        <v>2316</v>
      </c>
      <c r="L2115" s="1" t="s">
        <v>2317</v>
      </c>
      <c r="M2115" s="1" t="n">
        <v>2011</v>
      </c>
      <c r="N2115" s="1" t="n">
        <v>47.8298167</v>
      </c>
      <c r="O2115" s="1" t="n">
        <v>-64.6372907</v>
      </c>
      <c r="Q2115" s="1" t="s">
        <v>2318</v>
      </c>
      <c r="R2115" s="1" t="s">
        <v>24</v>
      </c>
    </row>
    <row r="2116" customFormat="false" ht="15" hidden="false" customHeight="false" outlineLevel="0" collapsed="false">
      <c r="A2116" s="1" t="s">
        <v>2200</v>
      </c>
      <c r="B2116" s="1" t="s">
        <v>2201</v>
      </c>
      <c r="C2116" s="1" t="s">
        <v>2314</v>
      </c>
      <c r="D2116" s="1" t="n">
        <v>45</v>
      </c>
      <c r="E2116" s="1" t="s">
        <v>2342</v>
      </c>
      <c r="F2116" s="1" t="n">
        <v>25</v>
      </c>
      <c r="G2116" s="1" t="str">
        <f aca="false">F2116&amp;"/"&amp;30</f>
        <v>25/30</v>
      </c>
      <c r="H2116" s="1" t="n">
        <v>1500</v>
      </c>
      <c r="I2116" s="1" t="n">
        <v>77</v>
      </c>
      <c r="J2116" s="1" t="n">
        <v>80</v>
      </c>
      <c r="K2116" s="1" t="s">
        <v>2316</v>
      </c>
      <c r="L2116" s="1" t="s">
        <v>2317</v>
      </c>
      <c r="M2116" s="1" t="n">
        <v>2011</v>
      </c>
      <c r="N2116" s="1" t="n">
        <v>47.8270083</v>
      </c>
      <c r="O2116" s="1" t="n">
        <v>-64.6361839</v>
      </c>
      <c r="Q2116" s="1" t="s">
        <v>2318</v>
      </c>
      <c r="R2116" s="1" t="s">
        <v>24</v>
      </c>
    </row>
    <row r="2117" customFormat="false" ht="15" hidden="false" customHeight="false" outlineLevel="0" collapsed="false">
      <c r="A2117" s="1" t="s">
        <v>2200</v>
      </c>
      <c r="B2117" s="1" t="s">
        <v>2201</v>
      </c>
      <c r="C2117" s="1" t="s">
        <v>2314</v>
      </c>
      <c r="D2117" s="1" t="n">
        <v>45</v>
      </c>
      <c r="E2117" s="1" t="s">
        <v>2343</v>
      </c>
      <c r="F2117" s="1" t="n">
        <v>26</v>
      </c>
      <c r="G2117" s="1" t="str">
        <f aca="false">F2117&amp;"/"&amp;30</f>
        <v>26/30</v>
      </c>
      <c r="H2117" s="1" t="n">
        <v>1500</v>
      </c>
      <c r="I2117" s="1" t="n">
        <v>77</v>
      </c>
      <c r="J2117" s="1" t="n">
        <v>80</v>
      </c>
      <c r="K2117" s="1" t="s">
        <v>2316</v>
      </c>
      <c r="L2117" s="1" t="s">
        <v>2317</v>
      </c>
      <c r="M2117" s="1" t="n">
        <v>2011</v>
      </c>
      <c r="N2117" s="1" t="n">
        <v>47.8245685</v>
      </c>
      <c r="O2117" s="1" t="n">
        <v>-64.6509718</v>
      </c>
      <c r="Q2117" s="1" t="s">
        <v>2318</v>
      </c>
      <c r="R2117" s="1" t="s">
        <v>24</v>
      </c>
    </row>
    <row r="2118" customFormat="false" ht="15" hidden="false" customHeight="false" outlineLevel="0" collapsed="false">
      <c r="A2118" s="1" t="s">
        <v>2200</v>
      </c>
      <c r="B2118" s="1" t="s">
        <v>2201</v>
      </c>
      <c r="C2118" s="1" t="s">
        <v>2314</v>
      </c>
      <c r="D2118" s="1" t="n">
        <v>45</v>
      </c>
      <c r="E2118" s="1" t="s">
        <v>2344</v>
      </c>
      <c r="F2118" s="1" t="n">
        <v>27</v>
      </c>
      <c r="G2118" s="1" t="str">
        <f aca="false">F2118&amp;"/"&amp;30</f>
        <v>27/30</v>
      </c>
      <c r="H2118" s="1" t="n">
        <v>1500</v>
      </c>
      <c r="I2118" s="1" t="n">
        <v>77</v>
      </c>
      <c r="J2118" s="1" t="n">
        <v>80</v>
      </c>
      <c r="K2118" s="1" t="s">
        <v>2316</v>
      </c>
      <c r="L2118" s="1" t="s">
        <v>2317</v>
      </c>
      <c r="M2118" s="1" t="n">
        <v>2011</v>
      </c>
      <c r="N2118" s="1" t="n">
        <v>47.8220459</v>
      </c>
      <c r="O2118" s="1" t="n">
        <v>-64.6495392</v>
      </c>
      <c r="Q2118" s="1" t="s">
        <v>2318</v>
      </c>
      <c r="R2118" s="1" t="s">
        <v>24</v>
      </c>
    </row>
    <row r="2119" customFormat="false" ht="15" hidden="false" customHeight="false" outlineLevel="0" collapsed="false">
      <c r="A2119" s="1" t="s">
        <v>2200</v>
      </c>
      <c r="B2119" s="1" t="s">
        <v>2201</v>
      </c>
      <c r="C2119" s="1" t="s">
        <v>2314</v>
      </c>
      <c r="D2119" s="1" t="n">
        <v>45</v>
      </c>
      <c r="E2119" s="1" t="s">
        <v>2345</v>
      </c>
      <c r="F2119" s="1" t="n">
        <v>28</v>
      </c>
      <c r="G2119" s="1" t="str">
        <f aca="false">F2119&amp;"/"&amp;30</f>
        <v>28/30</v>
      </c>
      <c r="H2119" s="1" t="n">
        <v>1500</v>
      </c>
      <c r="I2119" s="1" t="n">
        <v>77</v>
      </c>
      <c r="J2119" s="1" t="n">
        <v>80</v>
      </c>
      <c r="K2119" s="1" t="s">
        <v>2316</v>
      </c>
      <c r="L2119" s="1" t="s">
        <v>2317</v>
      </c>
      <c r="M2119" s="1" t="n">
        <v>2011</v>
      </c>
      <c r="N2119" s="1" t="n">
        <v>47.8192037</v>
      </c>
      <c r="O2119" s="1" t="n">
        <v>-64.6479736</v>
      </c>
      <c r="Q2119" s="1" t="s">
        <v>2318</v>
      </c>
      <c r="R2119" s="1" t="s">
        <v>24</v>
      </c>
    </row>
    <row r="2120" customFormat="false" ht="15" hidden="false" customHeight="false" outlineLevel="0" collapsed="false">
      <c r="A2120" s="1" t="s">
        <v>2200</v>
      </c>
      <c r="B2120" s="1" t="s">
        <v>2201</v>
      </c>
      <c r="C2120" s="1" t="s">
        <v>2314</v>
      </c>
      <c r="D2120" s="1" t="n">
        <v>45</v>
      </c>
      <c r="E2120" s="1" t="s">
        <v>2346</v>
      </c>
      <c r="F2120" s="1" t="n">
        <v>29</v>
      </c>
      <c r="G2120" s="1" t="str">
        <f aca="false">F2120&amp;"/"&amp;30</f>
        <v>29/30</v>
      </c>
      <c r="H2120" s="1" t="n">
        <v>1500</v>
      </c>
      <c r="I2120" s="1" t="n">
        <v>77</v>
      </c>
      <c r="J2120" s="1" t="n">
        <v>80</v>
      </c>
      <c r="K2120" s="1" t="s">
        <v>2316</v>
      </c>
      <c r="L2120" s="1" t="s">
        <v>2317</v>
      </c>
      <c r="M2120" s="1" t="n">
        <v>2011</v>
      </c>
      <c r="N2120" s="1" t="n">
        <v>47.8168126</v>
      </c>
      <c r="O2120" s="1" t="n">
        <v>-64.6471204</v>
      </c>
      <c r="Q2120" s="1" t="s">
        <v>2318</v>
      </c>
      <c r="R2120" s="1" t="s">
        <v>24</v>
      </c>
    </row>
    <row r="2121" customFormat="false" ht="15" hidden="false" customHeight="false" outlineLevel="0" collapsed="false">
      <c r="A2121" s="1" t="s">
        <v>2200</v>
      </c>
      <c r="B2121" s="1" t="s">
        <v>2201</v>
      </c>
      <c r="C2121" s="1" t="s">
        <v>2314</v>
      </c>
      <c r="D2121" s="1" t="n">
        <v>45</v>
      </c>
      <c r="E2121" s="1" t="s">
        <v>2347</v>
      </c>
      <c r="F2121" s="1" t="n">
        <v>30</v>
      </c>
      <c r="G2121" s="1" t="str">
        <f aca="false">F2121&amp;"/"&amp;30</f>
        <v>30/30</v>
      </c>
      <c r="H2121" s="1" t="n">
        <v>1500</v>
      </c>
      <c r="I2121" s="1" t="n">
        <v>77</v>
      </c>
      <c r="J2121" s="1" t="n">
        <v>80</v>
      </c>
      <c r="K2121" s="1" t="s">
        <v>2316</v>
      </c>
      <c r="L2121" s="1" t="s">
        <v>2317</v>
      </c>
      <c r="M2121" s="1" t="n">
        <v>2011</v>
      </c>
      <c r="N2121" s="1" t="n">
        <v>47.8144138</v>
      </c>
      <c r="O2121" s="1" t="n">
        <v>-64.6462637</v>
      </c>
      <c r="Q2121" s="1" t="s">
        <v>2318</v>
      </c>
      <c r="R2121" s="1" t="s">
        <v>24</v>
      </c>
    </row>
    <row r="2122" customFormat="false" ht="15" hidden="false" customHeight="false" outlineLevel="0" collapsed="false">
      <c r="A2122" s="1" t="s">
        <v>2200</v>
      </c>
      <c r="B2122" s="1" t="s">
        <v>2201</v>
      </c>
      <c r="C2122" s="1" t="s">
        <v>2348</v>
      </c>
      <c r="D2122" s="1" t="n">
        <v>3.8</v>
      </c>
      <c r="E2122" s="1" t="s">
        <v>2349</v>
      </c>
      <c r="F2122" s="1" t="n">
        <v>1</v>
      </c>
      <c r="G2122" s="1" t="str">
        <f aca="false">F2122&amp;"/"&amp;1</f>
        <v>1/1</v>
      </c>
      <c r="H2122" s="1" t="n">
        <v>3500</v>
      </c>
      <c r="I2122" s="1" t="n">
        <v>127</v>
      </c>
      <c r="J2122" s="1" t="n">
        <v>135</v>
      </c>
      <c r="K2122" s="1" t="s">
        <v>2350</v>
      </c>
      <c r="L2122" s="1" t="s">
        <v>2351</v>
      </c>
      <c r="M2122" s="1" t="n">
        <v>2020</v>
      </c>
      <c r="N2122" s="1" t="n">
        <v>46.66205</v>
      </c>
      <c r="O2122" s="1" t="n">
        <v>-64.891119</v>
      </c>
      <c r="P2122" s="1" t="s">
        <v>2352</v>
      </c>
      <c r="Q2122" s="1" t="s">
        <v>2353</v>
      </c>
      <c r="R2122" s="1" t="s">
        <v>24</v>
      </c>
    </row>
    <row r="2123" customFormat="false" ht="15" hidden="false" customHeight="false" outlineLevel="0" collapsed="false">
      <c r="A2123" s="1" t="s">
        <v>2200</v>
      </c>
      <c r="B2123" s="1" t="s">
        <v>2201</v>
      </c>
      <c r="C2123" s="1" t="s">
        <v>2354</v>
      </c>
      <c r="D2123" s="1" t="n">
        <v>18</v>
      </c>
      <c r="E2123" s="1" t="s">
        <v>2355</v>
      </c>
      <c r="F2123" s="1" t="n">
        <v>1</v>
      </c>
      <c r="G2123" s="1" t="str">
        <f aca="false">F2123&amp;"/"&amp;5</f>
        <v>1/5</v>
      </c>
      <c r="H2123" s="1" t="n">
        <v>3600</v>
      </c>
      <c r="I2123" s="1" t="n">
        <v>126</v>
      </c>
      <c r="J2123" s="1" t="n">
        <v>117</v>
      </c>
      <c r="K2123" s="1" t="s">
        <v>21</v>
      </c>
      <c r="L2123" s="1" t="s">
        <v>2356</v>
      </c>
      <c r="M2123" s="1" t="n">
        <v>2019</v>
      </c>
      <c r="N2123" s="1" t="n">
        <v>45.721377</v>
      </c>
      <c r="O2123" s="1" t="n">
        <v>-64.886613</v>
      </c>
      <c r="Q2123" s="1" t="s">
        <v>2357</v>
      </c>
      <c r="R2123" s="1" t="s">
        <v>24</v>
      </c>
    </row>
    <row r="2124" customFormat="false" ht="15" hidden="false" customHeight="false" outlineLevel="0" collapsed="false">
      <c r="A2124" s="1" t="s">
        <v>2200</v>
      </c>
      <c r="B2124" s="1" t="s">
        <v>2201</v>
      </c>
      <c r="C2124" s="1" t="s">
        <v>2354</v>
      </c>
      <c r="D2124" s="1" t="n">
        <v>18</v>
      </c>
      <c r="E2124" s="1" t="s">
        <v>2358</v>
      </c>
      <c r="F2124" s="1" t="n">
        <v>2</v>
      </c>
      <c r="G2124" s="1" t="str">
        <f aca="false">F2124&amp;"/"&amp;5</f>
        <v>2/5</v>
      </c>
      <c r="H2124" s="1" t="n">
        <v>3600</v>
      </c>
      <c r="I2124" s="1" t="n">
        <v>126</v>
      </c>
      <c r="J2124" s="1" t="n">
        <v>117</v>
      </c>
      <c r="K2124" s="1" t="s">
        <v>21</v>
      </c>
      <c r="L2124" s="1" t="s">
        <v>2356</v>
      </c>
      <c r="M2124" s="1" t="n">
        <v>2019</v>
      </c>
      <c r="N2124" s="1" t="n">
        <v>45.714068</v>
      </c>
      <c r="O2124" s="1" t="n">
        <v>-64.888232</v>
      </c>
      <c r="Q2124" s="1" t="s">
        <v>2357</v>
      </c>
      <c r="R2124" s="1" t="s">
        <v>24</v>
      </c>
    </row>
    <row r="2125" customFormat="false" ht="15" hidden="false" customHeight="false" outlineLevel="0" collapsed="false">
      <c r="A2125" s="1" t="s">
        <v>2200</v>
      </c>
      <c r="B2125" s="1" t="s">
        <v>2201</v>
      </c>
      <c r="C2125" s="1" t="s">
        <v>2354</v>
      </c>
      <c r="D2125" s="1" t="n">
        <v>18</v>
      </c>
      <c r="E2125" s="1" t="s">
        <v>2359</v>
      </c>
      <c r="F2125" s="1" t="n">
        <v>3</v>
      </c>
      <c r="G2125" s="1" t="str">
        <f aca="false">F2125&amp;"/"&amp;5</f>
        <v>3/5</v>
      </c>
      <c r="H2125" s="1" t="n">
        <v>3600</v>
      </c>
      <c r="I2125" s="1" t="n">
        <v>126</v>
      </c>
      <c r="J2125" s="1" t="n">
        <v>117</v>
      </c>
      <c r="K2125" s="1" t="s">
        <v>21</v>
      </c>
      <c r="L2125" s="1" t="s">
        <v>2356</v>
      </c>
      <c r="M2125" s="1" t="n">
        <v>2019</v>
      </c>
      <c r="N2125" s="1" t="n">
        <v>45.710607</v>
      </c>
      <c r="O2125" s="1" t="n">
        <v>-64.892357</v>
      </c>
      <c r="Q2125" s="1" t="s">
        <v>2357</v>
      </c>
      <c r="R2125" s="1" t="s">
        <v>24</v>
      </c>
    </row>
    <row r="2126" customFormat="false" ht="15" hidden="false" customHeight="false" outlineLevel="0" collapsed="false">
      <c r="A2126" s="1" t="s">
        <v>2200</v>
      </c>
      <c r="B2126" s="1" t="s">
        <v>2201</v>
      </c>
      <c r="C2126" s="1" t="s">
        <v>2354</v>
      </c>
      <c r="D2126" s="1" t="n">
        <v>18</v>
      </c>
      <c r="E2126" s="1" t="s">
        <v>2360</v>
      </c>
      <c r="F2126" s="1" t="n">
        <v>4</v>
      </c>
      <c r="G2126" s="1" t="str">
        <f aca="false">F2126&amp;"/"&amp;5</f>
        <v>4/5</v>
      </c>
      <c r="H2126" s="1" t="n">
        <v>3600</v>
      </c>
      <c r="I2126" s="1" t="n">
        <v>126</v>
      </c>
      <c r="J2126" s="1" t="n">
        <v>117</v>
      </c>
      <c r="K2126" s="1" t="s">
        <v>21</v>
      </c>
      <c r="L2126" s="1" t="s">
        <v>2356</v>
      </c>
      <c r="M2126" s="1" t="n">
        <v>2019</v>
      </c>
      <c r="N2126" s="1" t="n">
        <v>45.706227</v>
      </c>
      <c r="O2126" s="1" t="n">
        <v>-64.884488</v>
      </c>
      <c r="Q2126" s="1" t="s">
        <v>2357</v>
      </c>
      <c r="R2126" s="1" t="s">
        <v>24</v>
      </c>
    </row>
    <row r="2127" customFormat="false" ht="15" hidden="false" customHeight="false" outlineLevel="0" collapsed="false">
      <c r="A2127" s="1" t="s">
        <v>2200</v>
      </c>
      <c r="B2127" s="1" t="s">
        <v>2201</v>
      </c>
      <c r="C2127" s="1" t="s">
        <v>2354</v>
      </c>
      <c r="D2127" s="1" t="n">
        <v>18</v>
      </c>
      <c r="E2127" s="1" t="s">
        <v>2361</v>
      </c>
      <c r="F2127" s="1" t="n">
        <v>5</v>
      </c>
      <c r="G2127" s="1" t="str">
        <f aca="false">F2127&amp;"/"&amp;5</f>
        <v>5/5</v>
      </c>
      <c r="H2127" s="1" t="n">
        <v>3600</v>
      </c>
      <c r="I2127" s="1" t="n">
        <v>126</v>
      </c>
      <c r="J2127" s="1" t="n">
        <v>117</v>
      </c>
      <c r="K2127" s="1" t="s">
        <v>21</v>
      </c>
      <c r="L2127" s="1" t="s">
        <v>2356</v>
      </c>
      <c r="M2127" s="1" t="n">
        <v>2019</v>
      </c>
      <c r="N2127" s="1" t="n">
        <v>45.701032</v>
      </c>
      <c r="O2127" s="1" t="n">
        <v>-64.883629</v>
      </c>
      <c r="Q2127" s="1" t="s">
        <v>2357</v>
      </c>
      <c r="R2127" s="1" t="s">
        <v>24</v>
      </c>
    </row>
    <row r="2128" customFormat="false" ht="15" hidden="false" customHeight="false" outlineLevel="0" collapsed="false">
      <c r="A2128" s="1" t="s">
        <v>2200</v>
      </c>
      <c r="B2128" s="1" t="s">
        <v>2201</v>
      </c>
      <c r="C2128" s="1" t="s">
        <v>2362</v>
      </c>
      <c r="D2128" s="1" t="n">
        <v>20</v>
      </c>
      <c r="E2128" s="1" t="s">
        <v>2363</v>
      </c>
      <c r="F2128" s="1" t="n">
        <v>1</v>
      </c>
      <c r="G2128" s="1" t="str">
        <f aca="false">F2128&amp;"/"&amp;5</f>
        <v>1/5</v>
      </c>
      <c r="H2128" s="1" t="n">
        <v>4000</v>
      </c>
      <c r="I2128" s="1" t="n">
        <v>127</v>
      </c>
      <c r="J2128" s="1" t="n">
        <v>131</v>
      </c>
      <c r="K2128" s="1" t="s">
        <v>357</v>
      </c>
      <c r="L2128" s="1" t="s">
        <v>2364</v>
      </c>
      <c r="M2128" s="1" t="n">
        <v>2020</v>
      </c>
      <c r="N2128" s="1" t="n">
        <v>45.797038</v>
      </c>
      <c r="O2128" s="1" t="n">
        <v>-65.2549752</v>
      </c>
      <c r="Q2128" s="1" t="s">
        <v>2365</v>
      </c>
      <c r="R2128" s="1" t="s">
        <v>24</v>
      </c>
    </row>
    <row r="2129" customFormat="false" ht="15" hidden="false" customHeight="false" outlineLevel="0" collapsed="false">
      <c r="A2129" s="1" t="s">
        <v>2200</v>
      </c>
      <c r="B2129" s="1" t="s">
        <v>2201</v>
      </c>
      <c r="C2129" s="1" t="s">
        <v>2362</v>
      </c>
      <c r="D2129" s="1" t="n">
        <v>20</v>
      </c>
      <c r="E2129" s="1" t="s">
        <v>2366</v>
      </c>
      <c r="F2129" s="1" t="n">
        <v>2</v>
      </c>
      <c r="G2129" s="1" t="str">
        <f aca="false">F2129&amp;"/"&amp;5</f>
        <v>2/5</v>
      </c>
      <c r="H2129" s="1" t="n">
        <v>4000</v>
      </c>
      <c r="I2129" s="1" t="n">
        <v>127</v>
      </c>
      <c r="J2129" s="1" t="n">
        <v>131</v>
      </c>
      <c r="K2129" s="1" t="s">
        <v>357</v>
      </c>
      <c r="L2129" s="1" t="s">
        <v>2364</v>
      </c>
      <c r="M2129" s="1" t="n">
        <v>2020</v>
      </c>
      <c r="N2129" s="1" t="n">
        <v>45.7928577</v>
      </c>
      <c r="O2129" s="1" t="n">
        <v>-65.2552697</v>
      </c>
      <c r="Q2129" s="1" t="s">
        <v>2365</v>
      </c>
      <c r="R2129" s="1" t="s">
        <v>24</v>
      </c>
    </row>
    <row r="2130" customFormat="false" ht="15" hidden="false" customHeight="false" outlineLevel="0" collapsed="false">
      <c r="A2130" s="1" t="s">
        <v>2200</v>
      </c>
      <c r="B2130" s="1" t="s">
        <v>2201</v>
      </c>
      <c r="C2130" s="1" t="s">
        <v>2362</v>
      </c>
      <c r="D2130" s="1" t="n">
        <v>20</v>
      </c>
      <c r="E2130" s="1" t="s">
        <v>2367</v>
      </c>
      <c r="F2130" s="1" t="n">
        <v>3</v>
      </c>
      <c r="G2130" s="1" t="str">
        <f aca="false">F2130&amp;"/"&amp;5</f>
        <v>3/5</v>
      </c>
      <c r="H2130" s="1" t="n">
        <v>4000</v>
      </c>
      <c r="I2130" s="1" t="n">
        <v>127</v>
      </c>
      <c r="J2130" s="1" t="n">
        <v>131</v>
      </c>
      <c r="K2130" s="1" t="s">
        <v>357</v>
      </c>
      <c r="L2130" s="1" t="s">
        <v>2364</v>
      </c>
      <c r="M2130" s="1" t="n">
        <v>2020</v>
      </c>
      <c r="N2130" s="1" t="n">
        <v>45.8028787</v>
      </c>
      <c r="O2130" s="1" t="n">
        <v>-65.2523984</v>
      </c>
      <c r="Q2130" s="1" t="s">
        <v>2365</v>
      </c>
      <c r="R2130" s="1" t="s">
        <v>24</v>
      </c>
    </row>
    <row r="2131" customFormat="false" ht="15" hidden="false" customHeight="false" outlineLevel="0" collapsed="false">
      <c r="A2131" s="1" t="s">
        <v>2200</v>
      </c>
      <c r="B2131" s="1" t="s">
        <v>2201</v>
      </c>
      <c r="C2131" s="1" t="s">
        <v>2362</v>
      </c>
      <c r="D2131" s="1" t="n">
        <v>20</v>
      </c>
      <c r="E2131" s="1" t="s">
        <v>2368</v>
      </c>
      <c r="F2131" s="1" t="n">
        <v>4</v>
      </c>
      <c r="G2131" s="1" t="str">
        <f aca="false">F2131&amp;"/"&amp;5</f>
        <v>4/5</v>
      </c>
      <c r="H2131" s="1" t="n">
        <v>4000</v>
      </c>
      <c r="I2131" s="1" t="n">
        <v>127</v>
      </c>
      <c r="J2131" s="1" t="n">
        <v>131</v>
      </c>
      <c r="K2131" s="1" t="s">
        <v>357</v>
      </c>
      <c r="L2131" s="1" t="s">
        <v>2364</v>
      </c>
      <c r="M2131" s="1" t="n">
        <v>2020</v>
      </c>
      <c r="N2131" s="1" t="n">
        <v>45.8076707</v>
      </c>
      <c r="O2131" s="1" t="n">
        <v>-65.2506497</v>
      </c>
      <c r="Q2131" s="1" t="s">
        <v>2365</v>
      </c>
      <c r="R2131" s="1" t="s">
        <v>24</v>
      </c>
    </row>
    <row r="2132" customFormat="false" ht="15" hidden="false" customHeight="false" outlineLevel="0" collapsed="false">
      <c r="A2132" s="1" t="s">
        <v>2200</v>
      </c>
      <c r="B2132" s="1" t="s">
        <v>2201</v>
      </c>
      <c r="C2132" s="1" t="s">
        <v>2362</v>
      </c>
      <c r="D2132" s="1" t="n">
        <v>20</v>
      </c>
      <c r="E2132" s="1" t="s">
        <v>2369</v>
      </c>
      <c r="F2132" s="1" t="n">
        <v>5</v>
      </c>
      <c r="G2132" s="1" t="str">
        <f aca="false">F2132&amp;"/"&amp;5</f>
        <v>5/5</v>
      </c>
      <c r="H2132" s="1" t="n">
        <v>4000</v>
      </c>
      <c r="I2132" s="1" t="n">
        <v>127</v>
      </c>
      <c r="J2132" s="1" t="n">
        <v>131</v>
      </c>
      <c r="K2132" s="1" t="s">
        <v>357</v>
      </c>
      <c r="L2132" s="1" t="s">
        <v>2364</v>
      </c>
      <c r="M2132" s="1" t="n">
        <v>2020</v>
      </c>
      <c r="N2132" s="1" t="n">
        <v>45.8122551</v>
      </c>
      <c r="O2132" s="1" t="n">
        <v>-65.2498823</v>
      </c>
      <c r="Q2132" s="1" t="s">
        <v>2365</v>
      </c>
      <c r="R2132" s="1" t="s">
        <v>24</v>
      </c>
    </row>
    <row r="2133" customFormat="false" ht="15" hidden="false" customHeight="false" outlineLevel="0" collapsed="false">
      <c r="A2133" s="1" t="s">
        <v>2370</v>
      </c>
      <c r="B2133" s="1" t="s">
        <v>2371</v>
      </c>
      <c r="C2133" s="1" t="s">
        <v>2372</v>
      </c>
      <c r="D2133" s="1" t="n">
        <v>27</v>
      </c>
      <c r="E2133" s="1" t="s">
        <v>2373</v>
      </c>
      <c r="F2133" s="1" t="n">
        <v>1</v>
      </c>
      <c r="G2133" s="1" t="str">
        <f aca="false">F2133&amp;"/"&amp;9</f>
        <v>1/9</v>
      </c>
      <c r="H2133" s="1" t="n">
        <v>3000</v>
      </c>
      <c r="I2133" s="1" t="n">
        <v>90</v>
      </c>
      <c r="J2133" s="1" t="n">
        <v>80</v>
      </c>
      <c r="K2133" s="1" t="s">
        <v>21</v>
      </c>
      <c r="L2133" s="1" t="s">
        <v>22</v>
      </c>
      <c r="M2133" s="1" t="n">
        <v>2009</v>
      </c>
      <c r="N2133" s="1" t="n">
        <v>46.989586</v>
      </c>
      <c r="O2133" s="1" t="n">
        <v>-53.017913</v>
      </c>
      <c r="Q2133" s="1" t="s">
        <v>2374</v>
      </c>
      <c r="R2133" s="1" t="s">
        <v>24</v>
      </c>
    </row>
    <row r="2134" customFormat="false" ht="15" hidden="false" customHeight="false" outlineLevel="0" collapsed="false">
      <c r="A2134" s="1" t="s">
        <v>2370</v>
      </c>
      <c r="B2134" s="1" t="s">
        <v>2371</v>
      </c>
      <c r="C2134" s="1" t="s">
        <v>2372</v>
      </c>
      <c r="D2134" s="1" t="n">
        <v>27</v>
      </c>
      <c r="E2134" s="1" t="s">
        <v>2375</v>
      </c>
      <c r="F2134" s="1" t="n">
        <v>2</v>
      </c>
      <c r="G2134" s="1" t="str">
        <f aca="false">F2134&amp;"/"&amp;9</f>
        <v>2/9</v>
      </c>
      <c r="H2134" s="1" t="n">
        <v>3000</v>
      </c>
      <c r="I2134" s="1" t="n">
        <v>90</v>
      </c>
      <c r="J2134" s="1" t="n">
        <v>80</v>
      </c>
      <c r="K2134" s="1" t="s">
        <v>21</v>
      </c>
      <c r="L2134" s="1" t="s">
        <v>22</v>
      </c>
      <c r="M2134" s="1" t="n">
        <v>2009</v>
      </c>
      <c r="N2134" s="1" t="n">
        <v>46.988596</v>
      </c>
      <c r="O2134" s="1" t="n">
        <v>-53.013315</v>
      </c>
      <c r="Q2134" s="1" t="s">
        <v>2374</v>
      </c>
      <c r="R2134" s="1" t="s">
        <v>24</v>
      </c>
    </row>
    <row r="2135" customFormat="false" ht="15" hidden="false" customHeight="false" outlineLevel="0" collapsed="false">
      <c r="A2135" s="1" t="s">
        <v>2370</v>
      </c>
      <c r="B2135" s="1" t="s">
        <v>2371</v>
      </c>
      <c r="C2135" s="1" t="s">
        <v>2372</v>
      </c>
      <c r="D2135" s="1" t="n">
        <v>27</v>
      </c>
      <c r="E2135" s="1" t="s">
        <v>2376</v>
      </c>
      <c r="F2135" s="1" t="n">
        <v>3</v>
      </c>
      <c r="G2135" s="1" t="str">
        <f aca="false">F2135&amp;"/"&amp;9</f>
        <v>3/9</v>
      </c>
      <c r="H2135" s="1" t="n">
        <v>3000</v>
      </c>
      <c r="I2135" s="1" t="n">
        <v>90</v>
      </c>
      <c r="J2135" s="1" t="n">
        <v>80</v>
      </c>
      <c r="K2135" s="1" t="s">
        <v>21</v>
      </c>
      <c r="L2135" s="1" t="s">
        <v>22</v>
      </c>
      <c r="M2135" s="1" t="n">
        <v>2009</v>
      </c>
      <c r="N2135" s="1" t="n">
        <v>46.986463</v>
      </c>
      <c r="O2135" s="1" t="n">
        <v>-53.010742</v>
      </c>
      <c r="Q2135" s="1" t="s">
        <v>2374</v>
      </c>
      <c r="R2135" s="1" t="s">
        <v>24</v>
      </c>
    </row>
    <row r="2136" customFormat="false" ht="15" hidden="false" customHeight="false" outlineLevel="0" collapsed="false">
      <c r="A2136" s="1" t="s">
        <v>2370</v>
      </c>
      <c r="B2136" s="1" t="s">
        <v>2371</v>
      </c>
      <c r="C2136" s="1" t="s">
        <v>2372</v>
      </c>
      <c r="D2136" s="1" t="n">
        <v>27</v>
      </c>
      <c r="E2136" s="1" t="s">
        <v>2377</v>
      </c>
      <c r="F2136" s="1" t="n">
        <v>4</v>
      </c>
      <c r="G2136" s="1" t="str">
        <f aca="false">F2136&amp;"/"&amp;9</f>
        <v>4/9</v>
      </c>
      <c r="H2136" s="1" t="n">
        <v>3000</v>
      </c>
      <c r="I2136" s="1" t="n">
        <v>90</v>
      </c>
      <c r="J2136" s="1" t="n">
        <v>80</v>
      </c>
      <c r="K2136" s="1" t="s">
        <v>21</v>
      </c>
      <c r="L2136" s="1" t="s">
        <v>22</v>
      </c>
      <c r="M2136" s="1" t="n">
        <v>2009</v>
      </c>
      <c r="N2136" s="1" t="n">
        <v>46.984552</v>
      </c>
      <c r="O2136" s="1" t="n">
        <v>-53.007956</v>
      </c>
      <c r="Q2136" s="1" t="s">
        <v>2374</v>
      </c>
      <c r="R2136" s="1" t="s">
        <v>24</v>
      </c>
    </row>
    <row r="2137" customFormat="false" ht="15" hidden="false" customHeight="false" outlineLevel="0" collapsed="false">
      <c r="A2137" s="1" t="s">
        <v>2370</v>
      </c>
      <c r="B2137" s="1" t="s">
        <v>2371</v>
      </c>
      <c r="C2137" s="1" t="s">
        <v>2372</v>
      </c>
      <c r="D2137" s="1" t="n">
        <v>27</v>
      </c>
      <c r="E2137" s="1" t="s">
        <v>2378</v>
      </c>
      <c r="F2137" s="1" t="n">
        <v>5</v>
      </c>
      <c r="G2137" s="1" t="str">
        <f aca="false">F2137&amp;"/"&amp;9</f>
        <v>5/9</v>
      </c>
      <c r="H2137" s="1" t="n">
        <v>3000</v>
      </c>
      <c r="I2137" s="1" t="n">
        <v>90</v>
      </c>
      <c r="J2137" s="1" t="n">
        <v>80</v>
      </c>
      <c r="K2137" s="1" t="s">
        <v>21</v>
      </c>
      <c r="L2137" s="1" t="s">
        <v>22</v>
      </c>
      <c r="M2137" s="1" t="n">
        <v>2009</v>
      </c>
      <c r="N2137" s="1" t="n">
        <v>46.983373</v>
      </c>
      <c r="O2137" s="1" t="n">
        <v>-53.004918</v>
      </c>
      <c r="Q2137" s="1" t="s">
        <v>2374</v>
      </c>
      <c r="R2137" s="1" t="s">
        <v>24</v>
      </c>
    </row>
    <row r="2138" customFormat="false" ht="15" hidden="false" customHeight="false" outlineLevel="0" collapsed="false">
      <c r="A2138" s="1" t="s">
        <v>2370</v>
      </c>
      <c r="B2138" s="1" t="s">
        <v>2371</v>
      </c>
      <c r="C2138" s="1" t="s">
        <v>2372</v>
      </c>
      <c r="D2138" s="1" t="n">
        <v>27</v>
      </c>
      <c r="E2138" s="1" t="s">
        <v>2379</v>
      </c>
      <c r="F2138" s="1" t="n">
        <v>6</v>
      </c>
      <c r="G2138" s="1" t="str">
        <f aca="false">F2138&amp;"/"&amp;9</f>
        <v>6/9</v>
      </c>
      <c r="H2138" s="1" t="n">
        <v>3000</v>
      </c>
      <c r="I2138" s="1" t="n">
        <v>90</v>
      </c>
      <c r="J2138" s="1" t="n">
        <v>80</v>
      </c>
      <c r="K2138" s="1" t="s">
        <v>21</v>
      </c>
      <c r="L2138" s="1" t="s">
        <v>22</v>
      </c>
      <c r="M2138" s="1" t="n">
        <v>2009</v>
      </c>
      <c r="N2138" s="1" t="n">
        <v>46.981144</v>
      </c>
      <c r="O2138" s="1" t="n">
        <v>-53.002098</v>
      </c>
      <c r="Q2138" s="1" t="s">
        <v>2374</v>
      </c>
      <c r="R2138" s="1" t="s">
        <v>24</v>
      </c>
    </row>
    <row r="2139" customFormat="false" ht="15" hidden="false" customHeight="false" outlineLevel="0" collapsed="false">
      <c r="A2139" s="1" t="s">
        <v>2370</v>
      </c>
      <c r="B2139" s="1" t="s">
        <v>2371</v>
      </c>
      <c r="C2139" s="1" t="s">
        <v>2372</v>
      </c>
      <c r="D2139" s="1" t="n">
        <v>27</v>
      </c>
      <c r="E2139" s="1" t="s">
        <v>2380</v>
      </c>
      <c r="F2139" s="1" t="n">
        <v>7</v>
      </c>
      <c r="G2139" s="1" t="str">
        <f aca="false">F2139&amp;"/"&amp;9</f>
        <v>7/9</v>
      </c>
      <c r="H2139" s="1" t="n">
        <v>3000</v>
      </c>
      <c r="I2139" s="1" t="n">
        <v>90</v>
      </c>
      <c r="J2139" s="1" t="n">
        <v>80</v>
      </c>
      <c r="K2139" s="1" t="s">
        <v>21</v>
      </c>
      <c r="L2139" s="1" t="s">
        <v>22</v>
      </c>
      <c r="M2139" s="1" t="n">
        <v>2009</v>
      </c>
      <c r="N2139" s="1" t="n">
        <v>46.97253</v>
      </c>
      <c r="O2139" s="1" t="n">
        <v>-52.977666</v>
      </c>
      <c r="Q2139" s="1" t="s">
        <v>2374</v>
      </c>
      <c r="R2139" s="1" t="s">
        <v>24</v>
      </c>
    </row>
    <row r="2140" customFormat="false" ht="15" hidden="false" customHeight="false" outlineLevel="0" collapsed="false">
      <c r="A2140" s="1" t="s">
        <v>2370</v>
      </c>
      <c r="B2140" s="1" t="s">
        <v>2371</v>
      </c>
      <c r="C2140" s="1" t="s">
        <v>2372</v>
      </c>
      <c r="D2140" s="1" t="n">
        <v>27</v>
      </c>
      <c r="E2140" s="1" t="s">
        <v>2381</v>
      </c>
      <c r="F2140" s="1" t="n">
        <v>8</v>
      </c>
      <c r="G2140" s="1" t="str">
        <f aca="false">F2140&amp;"/"&amp;9</f>
        <v>8/9</v>
      </c>
      <c r="H2140" s="1" t="n">
        <v>3000</v>
      </c>
      <c r="I2140" s="1" t="n">
        <v>90</v>
      </c>
      <c r="J2140" s="1" t="n">
        <v>80</v>
      </c>
      <c r="K2140" s="1" t="s">
        <v>21</v>
      </c>
      <c r="L2140" s="1" t="s">
        <v>22</v>
      </c>
      <c r="M2140" s="1" t="n">
        <v>2009</v>
      </c>
      <c r="N2140" s="1" t="n">
        <v>46.971025</v>
      </c>
      <c r="O2140" s="1" t="n">
        <v>-52.973944</v>
      </c>
      <c r="Q2140" s="1" t="s">
        <v>2374</v>
      </c>
      <c r="R2140" s="1" t="s">
        <v>24</v>
      </c>
    </row>
    <row r="2141" customFormat="false" ht="15" hidden="false" customHeight="false" outlineLevel="0" collapsed="false">
      <c r="A2141" s="1" t="s">
        <v>2370</v>
      </c>
      <c r="B2141" s="1" t="s">
        <v>2371</v>
      </c>
      <c r="C2141" s="1" t="s">
        <v>2372</v>
      </c>
      <c r="D2141" s="1" t="n">
        <v>27</v>
      </c>
      <c r="E2141" s="1" t="s">
        <v>2382</v>
      </c>
      <c r="F2141" s="1" t="n">
        <v>9</v>
      </c>
      <c r="G2141" s="1" t="str">
        <f aca="false">F2141&amp;"/"&amp;9</f>
        <v>9/9</v>
      </c>
      <c r="H2141" s="1" t="n">
        <v>3000</v>
      </c>
      <c r="I2141" s="1" t="n">
        <v>90</v>
      </c>
      <c r="J2141" s="1" t="n">
        <v>80</v>
      </c>
      <c r="K2141" s="1" t="s">
        <v>21</v>
      </c>
      <c r="L2141" s="1" t="s">
        <v>22</v>
      </c>
      <c r="M2141" s="1" t="n">
        <v>2009</v>
      </c>
      <c r="N2141" s="1" t="n">
        <v>46.969893</v>
      </c>
      <c r="O2141" s="1" t="n">
        <v>-52.970072</v>
      </c>
      <c r="Q2141" s="1" t="s">
        <v>2374</v>
      </c>
      <c r="R2141" s="1" t="s">
        <v>24</v>
      </c>
    </row>
    <row r="2142" customFormat="false" ht="15" hidden="false" customHeight="false" outlineLevel="0" collapsed="false">
      <c r="A2142" s="1" t="s">
        <v>2370</v>
      </c>
      <c r="B2142" s="1" t="s">
        <v>2371</v>
      </c>
      <c r="C2142" s="1" t="s">
        <v>2383</v>
      </c>
      <c r="D2142" s="1" t="n">
        <v>0.39</v>
      </c>
      <c r="E2142" s="1" t="s">
        <v>2384</v>
      </c>
      <c r="F2142" s="1" t="n">
        <v>1</v>
      </c>
      <c r="G2142" s="1" t="str">
        <f aca="false">F2142&amp;"/"&amp;6</f>
        <v>1/6</v>
      </c>
      <c r="H2142" s="1" t="n">
        <v>65</v>
      </c>
      <c r="I2142" s="1" t="n">
        <v>15.5</v>
      </c>
      <c r="J2142" s="1" t="n">
        <v>24.5</v>
      </c>
      <c r="K2142" s="1" t="s">
        <v>2385</v>
      </c>
      <c r="L2142" s="1" t="s">
        <v>2386</v>
      </c>
      <c r="M2142" s="1" t="n">
        <v>2004</v>
      </c>
      <c r="N2142" s="1" t="n">
        <v>47.526602</v>
      </c>
      <c r="O2142" s="1" t="n">
        <v>-57.38893</v>
      </c>
      <c r="Q2142" s="1" t="s">
        <v>2387</v>
      </c>
      <c r="R2142" s="1" t="s">
        <v>254</v>
      </c>
    </row>
    <row r="2143" customFormat="false" ht="15" hidden="false" customHeight="false" outlineLevel="0" collapsed="false">
      <c r="A2143" s="1" t="s">
        <v>2370</v>
      </c>
      <c r="B2143" s="1" t="s">
        <v>2371</v>
      </c>
      <c r="C2143" s="1" t="s">
        <v>2383</v>
      </c>
      <c r="D2143" s="1" t="n">
        <v>0.39</v>
      </c>
      <c r="E2143" s="1" t="s">
        <v>2388</v>
      </c>
      <c r="F2143" s="1" t="n">
        <v>2</v>
      </c>
      <c r="G2143" s="1" t="str">
        <f aca="false">F2143&amp;"/"&amp;6</f>
        <v>2/6</v>
      </c>
      <c r="H2143" s="1" t="n">
        <v>65</v>
      </c>
      <c r="I2143" s="1" t="n">
        <v>15.5</v>
      </c>
      <c r="J2143" s="1" t="n">
        <v>24.5</v>
      </c>
      <c r="K2143" s="1" t="s">
        <v>2385</v>
      </c>
      <c r="L2143" s="1" t="s">
        <v>2386</v>
      </c>
      <c r="M2143" s="1" t="n">
        <v>2004</v>
      </c>
      <c r="N2143" s="1" t="n">
        <v>47.5234214610544</v>
      </c>
      <c r="O2143" s="1" t="n">
        <v>-57.3983317838019</v>
      </c>
      <c r="Q2143" s="1" t="s">
        <v>2387</v>
      </c>
      <c r="R2143" s="1" t="s">
        <v>254</v>
      </c>
    </row>
    <row r="2144" customFormat="false" ht="15" hidden="false" customHeight="false" outlineLevel="0" collapsed="false">
      <c r="A2144" s="1" t="s">
        <v>2370</v>
      </c>
      <c r="B2144" s="1" t="s">
        <v>2371</v>
      </c>
      <c r="C2144" s="1" t="s">
        <v>2383</v>
      </c>
      <c r="D2144" s="1" t="n">
        <v>0.39</v>
      </c>
      <c r="E2144" s="1" t="s">
        <v>2389</v>
      </c>
      <c r="F2144" s="1" t="n">
        <v>3</v>
      </c>
      <c r="G2144" s="1" t="str">
        <f aca="false">F2144&amp;"/"&amp;6</f>
        <v>3/6</v>
      </c>
      <c r="H2144" s="1" t="n">
        <v>65</v>
      </c>
      <c r="I2144" s="1" t="n">
        <v>15.5</v>
      </c>
      <c r="J2144" s="1" t="n">
        <v>24.5</v>
      </c>
      <c r="K2144" s="1" t="s">
        <v>2385</v>
      </c>
      <c r="L2144" s="1" t="s">
        <v>2386</v>
      </c>
      <c r="M2144" s="1" t="n">
        <v>2004</v>
      </c>
      <c r="N2144" s="1" t="n">
        <v>47.523073576813</v>
      </c>
      <c r="O2144" s="1" t="n">
        <v>-57.3978435649182</v>
      </c>
      <c r="Q2144" s="1" t="s">
        <v>2387</v>
      </c>
      <c r="R2144" s="1" t="s">
        <v>254</v>
      </c>
    </row>
    <row r="2145" customFormat="false" ht="15" hidden="false" customHeight="false" outlineLevel="0" collapsed="false">
      <c r="A2145" s="1" t="s">
        <v>2370</v>
      </c>
      <c r="B2145" s="1" t="s">
        <v>2371</v>
      </c>
      <c r="C2145" s="1" t="s">
        <v>2383</v>
      </c>
      <c r="D2145" s="1" t="n">
        <v>0.39</v>
      </c>
      <c r="E2145" s="1" t="s">
        <v>2390</v>
      </c>
      <c r="F2145" s="1" t="n">
        <v>4</v>
      </c>
      <c r="G2145" s="1" t="str">
        <f aca="false">F2145&amp;"/"&amp;6</f>
        <v>4/6</v>
      </c>
      <c r="H2145" s="1" t="n">
        <v>65</v>
      </c>
      <c r="I2145" s="1" t="n">
        <v>15.5</v>
      </c>
      <c r="J2145" s="1" t="n">
        <v>24.5</v>
      </c>
      <c r="K2145" s="1" t="s">
        <v>2385</v>
      </c>
      <c r="L2145" s="1" t="s">
        <v>2386</v>
      </c>
      <c r="M2145" s="1" t="n">
        <v>2004</v>
      </c>
      <c r="N2145" s="1" t="n">
        <v>47.5227714996242</v>
      </c>
      <c r="O2145" s="1" t="n">
        <v>-57.3976969110651</v>
      </c>
      <c r="Q2145" s="1" t="s">
        <v>2387</v>
      </c>
      <c r="R2145" s="1" t="s">
        <v>254</v>
      </c>
    </row>
    <row r="2146" customFormat="false" ht="15" hidden="false" customHeight="false" outlineLevel="0" collapsed="false">
      <c r="A2146" s="1" t="s">
        <v>2370</v>
      </c>
      <c r="B2146" s="1" t="s">
        <v>2371</v>
      </c>
      <c r="C2146" s="1" t="s">
        <v>2383</v>
      </c>
      <c r="D2146" s="1" t="n">
        <v>0.39</v>
      </c>
      <c r="E2146" s="1" t="s">
        <v>2391</v>
      </c>
      <c r="F2146" s="1" t="n">
        <v>5</v>
      </c>
      <c r="G2146" s="1" t="str">
        <f aca="false">F2146&amp;"/"&amp;6</f>
        <v>5/6</v>
      </c>
      <c r="H2146" s="1" t="n">
        <v>65</v>
      </c>
      <c r="I2146" s="1" t="n">
        <v>15.5</v>
      </c>
      <c r="J2146" s="1" t="n">
        <v>24.5</v>
      </c>
      <c r="K2146" s="1" t="s">
        <v>2385</v>
      </c>
      <c r="L2146" s="1" t="s">
        <v>2386</v>
      </c>
      <c r="M2146" s="1" t="n">
        <v>2004</v>
      </c>
      <c r="N2146" s="1" t="n">
        <v>47.5224799836052</v>
      </c>
      <c r="O2146" s="1" t="n">
        <v>-57.3988583622151</v>
      </c>
      <c r="Q2146" s="1" t="s">
        <v>2387</v>
      </c>
      <c r="R2146" s="1" t="s">
        <v>254</v>
      </c>
    </row>
    <row r="2147" customFormat="false" ht="15" hidden="false" customHeight="false" outlineLevel="0" collapsed="false">
      <c r="A2147" s="1" t="s">
        <v>2370</v>
      </c>
      <c r="B2147" s="1" t="s">
        <v>2371</v>
      </c>
      <c r="C2147" s="1" t="s">
        <v>2383</v>
      </c>
      <c r="D2147" s="1" t="n">
        <v>0.39</v>
      </c>
      <c r="E2147" s="1" t="s">
        <v>2392</v>
      </c>
      <c r="F2147" s="1" t="n">
        <v>6</v>
      </c>
      <c r="G2147" s="1" t="str">
        <f aca="false">F2147&amp;"/"&amp;6</f>
        <v>6/6</v>
      </c>
      <c r="H2147" s="1" t="n">
        <v>65</v>
      </c>
      <c r="I2147" s="1" t="n">
        <v>15.5</v>
      </c>
      <c r="J2147" s="1" t="n">
        <v>24.5</v>
      </c>
      <c r="K2147" s="1" t="s">
        <v>2385</v>
      </c>
      <c r="L2147" s="1" t="s">
        <v>2386</v>
      </c>
      <c r="M2147" s="1" t="n">
        <v>2004</v>
      </c>
      <c r="N2147" s="1" t="n">
        <v>47.5222242436326</v>
      </c>
      <c r="O2147" s="1" t="n">
        <v>-57.3984864081693</v>
      </c>
      <c r="Q2147" s="1" t="s">
        <v>2387</v>
      </c>
      <c r="R2147" s="1" t="s">
        <v>254</v>
      </c>
    </row>
    <row r="2148" customFormat="false" ht="15" hidden="false" customHeight="false" outlineLevel="0" collapsed="false">
      <c r="A2148" s="1" t="s">
        <v>2370</v>
      </c>
      <c r="B2148" s="1" t="s">
        <v>2371</v>
      </c>
      <c r="C2148" s="1" t="s">
        <v>2393</v>
      </c>
      <c r="D2148" s="1" t="n">
        <v>0.3</v>
      </c>
      <c r="E2148" s="1" t="s">
        <v>2394</v>
      </c>
      <c r="F2148" s="1" t="n">
        <v>1</v>
      </c>
      <c r="G2148" s="1" t="str">
        <f aca="false">F2148&amp;"/"&amp;3</f>
        <v>1/3</v>
      </c>
      <c r="H2148" s="1" t="n">
        <v>100</v>
      </c>
      <c r="I2148" s="1" t="n">
        <v>21</v>
      </c>
      <c r="J2148" s="1" t="n">
        <v>37</v>
      </c>
      <c r="K2148" s="1" t="s">
        <v>2395</v>
      </c>
      <c r="L2148" s="1" t="s">
        <v>2396</v>
      </c>
      <c r="M2148" s="1" t="n">
        <v>2011</v>
      </c>
      <c r="N2148" s="1" t="n">
        <v>47.526883</v>
      </c>
      <c r="O2148" s="1" t="n">
        <v>-57.387321</v>
      </c>
      <c r="Q2148" s="1" t="s">
        <v>2397</v>
      </c>
      <c r="R2148" s="1" t="s">
        <v>24</v>
      </c>
    </row>
    <row r="2149" customFormat="false" ht="15" hidden="false" customHeight="false" outlineLevel="0" collapsed="false">
      <c r="A2149" s="1" t="s">
        <v>2370</v>
      </c>
      <c r="B2149" s="1" t="s">
        <v>2371</v>
      </c>
      <c r="C2149" s="1" t="s">
        <v>2393</v>
      </c>
      <c r="D2149" s="1" t="n">
        <v>0.3</v>
      </c>
      <c r="E2149" s="1" t="s">
        <v>2398</v>
      </c>
      <c r="F2149" s="1" t="n">
        <v>2</v>
      </c>
      <c r="G2149" s="1" t="str">
        <f aca="false">F2149&amp;"/"&amp;3</f>
        <v>2/3</v>
      </c>
      <c r="H2149" s="1" t="n">
        <v>100</v>
      </c>
      <c r="I2149" s="1" t="n">
        <v>21</v>
      </c>
      <c r="J2149" s="1" t="n">
        <v>37</v>
      </c>
      <c r="K2149" s="1" t="s">
        <v>2395</v>
      </c>
      <c r="L2149" s="1" t="s">
        <v>2396</v>
      </c>
      <c r="M2149" s="1" t="n">
        <v>2011</v>
      </c>
      <c r="N2149" s="1" t="n">
        <v>47.5222698229124</v>
      </c>
      <c r="O2149" s="1" t="n">
        <v>-57.3972588221246</v>
      </c>
      <c r="Q2149" s="1" t="s">
        <v>2397</v>
      </c>
      <c r="R2149" s="1" t="s">
        <v>24</v>
      </c>
    </row>
    <row r="2150" customFormat="false" ht="15" hidden="false" customHeight="false" outlineLevel="0" collapsed="false">
      <c r="A2150" s="1" t="s">
        <v>2370</v>
      </c>
      <c r="B2150" s="1" t="s">
        <v>2371</v>
      </c>
      <c r="C2150" s="1" t="s">
        <v>2393</v>
      </c>
      <c r="D2150" s="1" t="n">
        <v>0.3</v>
      </c>
      <c r="E2150" s="1" t="s">
        <v>2399</v>
      </c>
      <c r="F2150" s="1" t="n">
        <v>3</v>
      </c>
      <c r="G2150" s="1" t="str">
        <f aca="false">F2150&amp;"/"&amp;3</f>
        <v>3/3</v>
      </c>
      <c r="H2150" s="1" t="n">
        <v>100</v>
      </c>
      <c r="I2150" s="1" t="n">
        <v>21</v>
      </c>
      <c r="J2150" s="1" t="n">
        <v>37</v>
      </c>
      <c r="K2150" s="1" t="s">
        <v>2395</v>
      </c>
      <c r="L2150" s="1" t="s">
        <v>2396</v>
      </c>
      <c r="M2150" s="1" t="n">
        <v>2011</v>
      </c>
      <c r="N2150" s="1" t="n">
        <v>47.526864</v>
      </c>
      <c r="O2150" s="1" t="n">
        <v>-57.389697</v>
      </c>
      <c r="Q2150" s="1" t="s">
        <v>2397</v>
      </c>
      <c r="R2150" s="1" t="s">
        <v>24</v>
      </c>
    </row>
    <row r="2151" customFormat="false" ht="15" hidden="false" customHeight="false" outlineLevel="0" collapsed="false">
      <c r="A2151" s="1" t="s">
        <v>2370</v>
      </c>
      <c r="B2151" s="1" t="s">
        <v>2371</v>
      </c>
      <c r="C2151" s="1" t="s">
        <v>2400</v>
      </c>
      <c r="D2151" s="1" t="n">
        <v>27</v>
      </c>
      <c r="E2151" s="1" t="s">
        <v>1351</v>
      </c>
      <c r="F2151" s="1" t="n">
        <v>1</v>
      </c>
      <c r="G2151" s="1" t="str">
        <f aca="false">F2151&amp;"/"&amp;9</f>
        <v>1/9</v>
      </c>
      <c r="H2151" s="1" t="n">
        <v>3000</v>
      </c>
      <c r="I2151" s="1" t="n">
        <v>90</v>
      </c>
      <c r="J2151" s="1" t="n">
        <v>80</v>
      </c>
      <c r="K2151" s="1" t="s">
        <v>21</v>
      </c>
      <c r="L2151" s="1" t="s">
        <v>22</v>
      </c>
      <c r="M2151" s="1" t="n">
        <v>2009</v>
      </c>
      <c r="N2151" s="1" t="n">
        <v>46.965958</v>
      </c>
      <c r="O2151" s="1" t="n">
        <v>-55.426824</v>
      </c>
      <c r="Q2151" s="1" t="s">
        <v>2401</v>
      </c>
      <c r="R2151" s="1" t="s">
        <v>24</v>
      </c>
    </row>
    <row r="2152" customFormat="false" ht="15" hidden="false" customHeight="false" outlineLevel="0" collapsed="false">
      <c r="A2152" s="1" t="s">
        <v>2370</v>
      </c>
      <c r="B2152" s="1" t="s">
        <v>2371</v>
      </c>
      <c r="C2152" s="1" t="s">
        <v>2400</v>
      </c>
      <c r="D2152" s="1" t="n">
        <v>27</v>
      </c>
      <c r="E2152" s="1" t="s">
        <v>1352</v>
      </c>
      <c r="F2152" s="1" t="n">
        <v>2</v>
      </c>
      <c r="G2152" s="1" t="str">
        <f aca="false">F2152&amp;"/"&amp;9</f>
        <v>2/9</v>
      </c>
      <c r="H2152" s="1" t="n">
        <v>3000</v>
      </c>
      <c r="I2152" s="1" t="n">
        <v>90</v>
      </c>
      <c r="J2152" s="1" t="n">
        <v>80</v>
      </c>
      <c r="K2152" s="1" t="s">
        <v>21</v>
      </c>
      <c r="L2152" s="1" t="s">
        <v>22</v>
      </c>
      <c r="M2152" s="1" t="n">
        <v>2009</v>
      </c>
      <c r="N2152" s="1" t="n">
        <v>46.963797</v>
      </c>
      <c r="O2152" s="1" t="n">
        <v>-55.425298</v>
      </c>
      <c r="Q2152" s="1" t="s">
        <v>2401</v>
      </c>
      <c r="R2152" s="1" t="s">
        <v>24</v>
      </c>
    </row>
    <row r="2153" customFormat="false" ht="15" hidden="false" customHeight="false" outlineLevel="0" collapsed="false">
      <c r="A2153" s="1" t="s">
        <v>2370</v>
      </c>
      <c r="B2153" s="1" t="s">
        <v>2371</v>
      </c>
      <c r="C2153" s="1" t="s">
        <v>2400</v>
      </c>
      <c r="D2153" s="1" t="n">
        <v>27</v>
      </c>
      <c r="E2153" s="1" t="s">
        <v>1353</v>
      </c>
      <c r="F2153" s="1" t="n">
        <v>3</v>
      </c>
      <c r="G2153" s="1" t="str">
        <f aca="false">F2153&amp;"/"&amp;9</f>
        <v>3/9</v>
      </c>
      <c r="H2153" s="1" t="n">
        <v>3000</v>
      </c>
      <c r="I2153" s="1" t="n">
        <v>90</v>
      </c>
      <c r="J2153" s="1" t="n">
        <v>80</v>
      </c>
      <c r="K2153" s="1" t="s">
        <v>21</v>
      </c>
      <c r="L2153" s="1" t="s">
        <v>22</v>
      </c>
      <c r="M2153" s="1" t="n">
        <v>2009</v>
      </c>
      <c r="N2153" s="1" t="n">
        <v>46.961292</v>
      </c>
      <c r="O2153" s="1" t="n">
        <v>-55.426575</v>
      </c>
      <c r="Q2153" s="1" t="s">
        <v>2401</v>
      </c>
      <c r="R2153" s="1" t="s">
        <v>24</v>
      </c>
    </row>
    <row r="2154" customFormat="false" ht="15" hidden="false" customHeight="false" outlineLevel="0" collapsed="false">
      <c r="A2154" s="1" t="s">
        <v>2370</v>
      </c>
      <c r="B2154" s="1" t="s">
        <v>2371</v>
      </c>
      <c r="C2154" s="1" t="s">
        <v>2400</v>
      </c>
      <c r="D2154" s="1" t="n">
        <v>27</v>
      </c>
      <c r="E2154" s="1" t="s">
        <v>1354</v>
      </c>
      <c r="F2154" s="1" t="n">
        <v>4</v>
      </c>
      <c r="G2154" s="1" t="str">
        <f aca="false">F2154&amp;"/"&amp;9</f>
        <v>4/9</v>
      </c>
      <c r="H2154" s="1" t="n">
        <v>3000</v>
      </c>
      <c r="I2154" s="1" t="n">
        <v>90</v>
      </c>
      <c r="J2154" s="1" t="n">
        <v>80</v>
      </c>
      <c r="K2154" s="1" t="s">
        <v>21</v>
      </c>
      <c r="L2154" s="1" t="s">
        <v>22</v>
      </c>
      <c r="M2154" s="1" t="n">
        <v>2009</v>
      </c>
      <c r="N2154" s="1" t="n">
        <v>46.958974</v>
      </c>
      <c r="O2154" s="1" t="n">
        <v>-55.422809</v>
      </c>
      <c r="Q2154" s="1" t="s">
        <v>2401</v>
      </c>
      <c r="R2154" s="1" t="s">
        <v>24</v>
      </c>
    </row>
    <row r="2155" customFormat="false" ht="15" hidden="false" customHeight="false" outlineLevel="0" collapsed="false">
      <c r="A2155" s="1" t="s">
        <v>2370</v>
      </c>
      <c r="B2155" s="1" t="s">
        <v>2371</v>
      </c>
      <c r="C2155" s="1" t="s">
        <v>2400</v>
      </c>
      <c r="D2155" s="1" t="n">
        <v>27</v>
      </c>
      <c r="E2155" s="1" t="s">
        <v>1355</v>
      </c>
      <c r="F2155" s="1" t="n">
        <v>5</v>
      </c>
      <c r="G2155" s="1" t="str">
        <f aca="false">F2155&amp;"/"&amp;9</f>
        <v>5/9</v>
      </c>
      <c r="H2155" s="1" t="n">
        <v>3000</v>
      </c>
      <c r="I2155" s="1" t="n">
        <v>90</v>
      </c>
      <c r="J2155" s="1" t="n">
        <v>80</v>
      </c>
      <c r="K2155" s="1" t="s">
        <v>21</v>
      </c>
      <c r="L2155" s="1" t="s">
        <v>22</v>
      </c>
      <c r="M2155" s="1" t="n">
        <v>2009</v>
      </c>
      <c r="N2155" s="1" t="n">
        <v>46.956083</v>
      </c>
      <c r="O2155" s="1" t="n">
        <v>-55.432136</v>
      </c>
      <c r="Q2155" s="1" t="s">
        <v>2401</v>
      </c>
      <c r="R2155" s="1" t="s">
        <v>24</v>
      </c>
    </row>
    <row r="2156" customFormat="false" ht="15" hidden="false" customHeight="false" outlineLevel="0" collapsed="false">
      <c r="A2156" s="1" t="s">
        <v>2370</v>
      </c>
      <c r="B2156" s="1" t="s">
        <v>2371</v>
      </c>
      <c r="C2156" s="1" t="s">
        <v>2400</v>
      </c>
      <c r="D2156" s="1" t="n">
        <v>27</v>
      </c>
      <c r="E2156" s="1" t="s">
        <v>1356</v>
      </c>
      <c r="F2156" s="1" t="n">
        <v>6</v>
      </c>
      <c r="G2156" s="1" t="str">
        <f aca="false">F2156&amp;"/"&amp;9</f>
        <v>6/9</v>
      </c>
      <c r="H2156" s="1" t="n">
        <v>3000</v>
      </c>
      <c r="I2156" s="1" t="n">
        <v>90</v>
      </c>
      <c r="J2156" s="1" t="n">
        <v>80</v>
      </c>
      <c r="K2156" s="1" t="s">
        <v>21</v>
      </c>
      <c r="L2156" s="1" t="s">
        <v>22</v>
      </c>
      <c r="M2156" s="1" t="n">
        <v>2009</v>
      </c>
      <c r="N2156" s="1" t="n">
        <v>46.953709</v>
      </c>
      <c r="O2156" s="1" t="n">
        <v>-55.431985</v>
      </c>
      <c r="Q2156" s="1" t="s">
        <v>2401</v>
      </c>
      <c r="R2156" s="1" t="s">
        <v>24</v>
      </c>
    </row>
    <row r="2157" customFormat="false" ht="15" hidden="false" customHeight="false" outlineLevel="0" collapsed="false">
      <c r="A2157" s="1" t="s">
        <v>2370</v>
      </c>
      <c r="B2157" s="1" t="s">
        <v>2371</v>
      </c>
      <c r="C2157" s="1" t="s">
        <v>2400</v>
      </c>
      <c r="D2157" s="1" t="n">
        <v>27</v>
      </c>
      <c r="E2157" s="1" t="s">
        <v>1357</v>
      </c>
      <c r="F2157" s="1" t="n">
        <v>7</v>
      </c>
      <c r="G2157" s="1" t="str">
        <f aca="false">F2157&amp;"/"&amp;9</f>
        <v>7/9</v>
      </c>
      <c r="H2157" s="1" t="n">
        <v>3000</v>
      </c>
      <c r="I2157" s="1" t="n">
        <v>90</v>
      </c>
      <c r="J2157" s="1" t="n">
        <v>80</v>
      </c>
      <c r="K2157" s="1" t="s">
        <v>21</v>
      </c>
      <c r="L2157" s="1" t="s">
        <v>22</v>
      </c>
      <c r="M2157" s="1" t="n">
        <v>2009</v>
      </c>
      <c r="N2157" s="1" t="n">
        <v>46.951246</v>
      </c>
      <c r="O2157" s="1" t="n">
        <v>-55.430778</v>
      </c>
      <c r="Q2157" s="1" t="s">
        <v>2401</v>
      </c>
      <c r="R2157" s="1" t="s">
        <v>24</v>
      </c>
    </row>
    <row r="2158" customFormat="false" ht="15" hidden="false" customHeight="false" outlineLevel="0" collapsed="false">
      <c r="A2158" s="1" t="s">
        <v>2370</v>
      </c>
      <c r="B2158" s="1" t="s">
        <v>2371</v>
      </c>
      <c r="C2158" s="1" t="s">
        <v>2400</v>
      </c>
      <c r="D2158" s="1" t="n">
        <v>27</v>
      </c>
      <c r="E2158" s="1" t="s">
        <v>1358</v>
      </c>
      <c r="F2158" s="1" t="n">
        <v>8</v>
      </c>
      <c r="G2158" s="1" t="str">
        <f aca="false">F2158&amp;"/"&amp;9</f>
        <v>8/9</v>
      </c>
      <c r="H2158" s="1" t="n">
        <v>3000</v>
      </c>
      <c r="I2158" s="1" t="n">
        <v>90</v>
      </c>
      <c r="J2158" s="1" t="n">
        <v>80</v>
      </c>
      <c r="K2158" s="1" t="s">
        <v>21</v>
      </c>
      <c r="L2158" s="1" t="s">
        <v>22</v>
      </c>
      <c r="M2158" s="1" t="n">
        <v>2009</v>
      </c>
      <c r="N2158" s="1" t="n">
        <v>46.972828</v>
      </c>
      <c r="O2158" s="1" t="n">
        <v>-55.42759</v>
      </c>
      <c r="Q2158" s="1" t="s">
        <v>2401</v>
      </c>
      <c r="R2158" s="1" t="s">
        <v>24</v>
      </c>
    </row>
    <row r="2159" customFormat="false" ht="15" hidden="false" customHeight="false" outlineLevel="0" collapsed="false">
      <c r="A2159" s="1" t="s">
        <v>2370</v>
      </c>
      <c r="B2159" s="1" t="s">
        <v>2371</v>
      </c>
      <c r="C2159" s="1" t="s">
        <v>2400</v>
      </c>
      <c r="D2159" s="1" t="n">
        <v>27</v>
      </c>
      <c r="E2159" s="1" t="s">
        <v>1358</v>
      </c>
      <c r="F2159" s="1" t="n">
        <v>9</v>
      </c>
      <c r="G2159" s="1" t="str">
        <f aca="false">F2159&amp;"/"&amp;9</f>
        <v>9/9</v>
      </c>
      <c r="H2159" s="1" t="n">
        <v>3000</v>
      </c>
      <c r="I2159" s="1" t="n">
        <v>90</v>
      </c>
      <c r="J2159" s="1" t="n">
        <v>80</v>
      </c>
      <c r="K2159" s="1" t="s">
        <v>21</v>
      </c>
      <c r="L2159" s="1" t="s">
        <v>22</v>
      </c>
      <c r="M2159" s="1" t="n">
        <v>2009</v>
      </c>
      <c r="N2159" s="1" t="n">
        <v>46.9679831</v>
      </c>
      <c r="O2159" s="1" t="n">
        <v>-55.4287047</v>
      </c>
      <c r="Q2159" s="1" t="s">
        <v>2401</v>
      </c>
      <c r="R2159" s="1" t="s">
        <v>24</v>
      </c>
    </row>
    <row r="2160" customFormat="false" ht="15" hidden="false" customHeight="false" outlineLevel="0" collapsed="false">
      <c r="A2160" s="1" t="s">
        <v>2402</v>
      </c>
      <c r="B2160" s="1" t="s">
        <v>2403</v>
      </c>
      <c r="C2160" s="1" t="s">
        <v>2404</v>
      </c>
      <c r="D2160" s="1" t="n">
        <v>9.2</v>
      </c>
      <c r="E2160" s="1" t="s">
        <v>2405</v>
      </c>
      <c r="F2160" s="1" t="n">
        <v>1</v>
      </c>
      <c r="G2160" s="1" t="str">
        <f aca="false">F2160&amp;"/"&amp;4</f>
        <v>1/4</v>
      </c>
      <c r="H2160" s="1" t="n">
        <v>2300</v>
      </c>
      <c r="I2160" s="1" t="n">
        <v>71</v>
      </c>
      <c r="J2160" s="1" t="n">
        <v>64</v>
      </c>
      <c r="K2160" s="1" t="s">
        <v>357</v>
      </c>
      <c r="L2160" s="1" t="s">
        <v>358</v>
      </c>
      <c r="M2160" s="1" t="n">
        <v>2012</v>
      </c>
      <c r="N2160" s="1" t="n">
        <v>64.49412</v>
      </c>
      <c r="O2160" s="1" t="n">
        <v>-110.334604</v>
      </c>
      <c r="Q2160" s="1" t="s">
        <v>2406</v>
      </c>
      <c r="R2160" s="1" t="s">
        <v>24</v>
      </c>
    </row>
    <row r="2161" customFormat="false" ht="15" hidden="false" customHeight="false" outlineLevel="0" collapsed="false">
      <c r="A2161" s="1" t="s">
        <v>2402</v>
      </c>
      <c r="B2161" s="1" t="s">
        <v>2403</v>
      </c>
      <c r="C2161" s="1" t="s">
        <v>2404</v>
      </c>
      <c r="D2161" s="1" t="n">
        <v>9.2</v>
      </c>
      <c r="E2161" s="1" t="s">
        <v>2407</v>
      </c>
      <c r="F2161" s="1" t="n">
        <v>2</v>
      </c>
      <c r="G2161" s="1" t="str">
        <f aca="false">F2161&amp;"/"&amp;4</f>
        <v>2/4</v>
      </c>
      <c r="H2161" s="1" t="n">
        <v>2300</v>
      </c>
      <c r="I2161" s="1" t="n">
        <v>71</v>
      </c>
      <c r="J2161" s="1" t="n">
        <v>64</v>
      </c>
      <c r="K2161" s="1" t="s">
        <v>357</v>
      </c>
      <c r="L2161" s="1" t="s">
        <v>358</v>
      </c>
      <c r="M2161" s="1" t="n">
        <v>2012</v>
      </c>
      <c r="N2161" s="1" t="n">
        <v>64.493746</v>
      </c>
      <c r="O2161" s="1" t="n">
        <v>-110.34204</v>
      </c>
      <c r="Q2161" s="1" t="s">
        <v>2406</v>
      </c>
      <c r="R2161" s="1" t="s">
        <v>24</v>
      </c>
    </row>
    <row r="2162" customFormat="false" ht="15" hidden="false" customHeight="false" outlineLevel="0" collapsed="false">
      <c r="A2162" s="1" t="s">
        <v>2402</v>
      </c>
      <c r="B2162" s="1" t="s">
        <v>2403</v>
      </c>
      <c r="C2162" s="1" t="s">
        <v>2404</v>
      </c>
      <c r="D2162" s="1" t="n">
        <v>9.2</v>
      </c>
      <c r="E2162" s="1" t="s">
        <v>2408</v>
      </c>
      <c r="F2162" s="1" t="n">
        <v>3</v>
      </c>
      <c r="G2162" s="1" t="str">
        <f aca="false">F2162&amp;"/"&amp;4</f>
        <v>3/4</v>
      </c>
      <c r="H2162" s="1" t="n">
        <v>2300</v>
      </c>
      <c r="I2162" s="1" t="n">
        <v>71</v>
      </c>
      <c r="J2162" s="1" t="n">
        <v>64</v>
      </c>
      <c r="K2162" s="1" t="s">
        <v>357</v>
      </c>
      <c r="L2162" s="1" t="s">
        <v>358</v>
      </c>
      <c r="M2162" s="1" t="n">
        <v>2012</v>
      </c>
      <c r="N2162" s="1" t="n">
        <v>64.489958</v>
      </c>
      <c r="O2162" s="1" t="n">
        <v>-110.342319</v>
      </c>
      <c r="Q2162" s="1" t="s">
        <v>2406</v>
      </c>
      <c r="R2162" s="1" t="s">
        <v>24</v>
      </c>
    </row>
    <row r="2163" customFormat="false" ht="15" hidden="false" customHeight="false" outlineLevel="0" collapsed="false">
      <c r="A2163" s="1" t="s">
        <v>2402</v>
      </c>
      <c r="B2163" s="1" t="s">
        <v>2403</v>
      </c>
      <c r="C2163" s="1" t="s">
        <v>2404</v>
      </c>
      <c r="D2163" s="1" t="n">
        <v>9.2</v>
      </c>
      <c r="E2163" s="1" t="s">
        <v>2409</v>
      </c>
      <c r="F2163" s="1" t="n">
        <v>4</v>
      </c>
      <c r="G2163" s="1" t="str">
        <f aca="false">F2163&amp;"/"&amp;4</f>
        <v>4/4</v>
      </c>
      <c r="H2163" s="1" t="n">
        <v>2300</v>
      </c>
      <c r="I2163" s="1" t="n">
        <v>71</v>
      </c>
      <c r="J2163" s="1" t="n">
        <v>64</v>
      </c>
      <c r="K2163" s="1" t="s">
        <v>357</v>
      </c>
      <c r="L2163" s="1" t="s">
        <v>358</v>
      </c>
      <c r="M2163" s="1" t="n">
        <v>2012</v>
      </c>
      <c r="N2163" s="1" t="n">
        <v>64.484569</v>
      </c>
      <c r="O2163" s="1" t="n">
        <v>-110.33456</v>
      </c>
      <c r="Q2163" s="1" t="s">
        <v>2406</v>
      </c>
      <c r="R2163" s="1" t="s">
        <v>24</v>
      </c>
    </row>
    <row r="2164" customFormat="false" ht="15" hidden="false" customHeight="false" outlineLevel="0" collapsed="false">
      <c r="A2164" s="1" t="s">
        <v>2402</v>
      </c>
      <c r="B2164" s="1" t="s">
        <v>2403</v>
      </c>
      <c r="C2164" s="1" t="s">
        <v>2410</v>
      </c>
      <c r="D2164" s="1" t="n">
        <v>3.5</v>
      </c>
      <c r="E2164" s="1" t="s">
        <v>2411</v>
      </c>
      <c r="F2164" s="1" t="n">
        <v>1</v>
      </c>
      <c r="G2164" s="1" t="str">
        <f aca="false">F2164&amp;"/"&amp;1</f>
        <v>1/1</v>
      </c>
      <c r="H2164" s="1" t="n">
        <v>3500</v>
      </c>
      <c r="I2164" s="1" t="n">
        <v>138.25</v>
      </c>
      <c r="J2164" s="1" t="n">
        <v>150</v>
      </c>
      <c r="K2164" s="1" t="s">
        <v>357</v>
      </c>
      <c r="L2164" s="1" t="s">
        <v>2412</v>
      </c>
      <c r="M2164" s="1" t="n">
        <v>2023</v>
      </c>
      <c r="N2164" s="1" t="n">
        <v>68.3564401</v>
      </c>
      <c r="O2164" s="1" t="n">
        <v>-133.4069475</v>
      </c>
      <c r="P2164" s="1" t="s">
        <v>2413</v>
      </c>
      <c r="Q2164" s="1" t="s">
        <v>2414</v>
      </c>
      <c r="R2164" s="1" t="s">
        <v>24</v>
      </c>
    </row>
    <row r="2165" customFormat="false" ht="15" hidden="false" customHeight="false" outlineLevel="0" collapsed="false">
      <c r="A2165" s="1" t="s">
        <v>2415</v>
      </c>
      <c r="B2165" s="1" t="s">
        <v>2416</v>
      </c>
      <c r="C2165" s="1" t="s">
        <v>2417</v>
      </c>
      <c r="D2165" s="1" t="n">
        <v>6</v>
      </c>
      <c r="E2165" s="1" t="s">
        <v>2418</v>
      </c>
      <c r="F2165" s="1" t="n">
        <v>1</v>
      </c>
      <c r="G2165" s="1" t="str">
        <f aca="false">F2165&amp;"/"&amp;2</f>
        <v>1/2</v>
      </c>
      <c r="H2165" s="1" t="n">
        <v>3000</v>
      </c>
      <c r="I2165" s="1" t="n">
        <v>101</v>
      </c>
      <c r="J2165" s="1" t="n">
        <v>99</v>
      </c>
      <c r="K2165" s="1" t="s">
        <v>357</v>
      </c>
      <c r="L2165" s="1" t="s">
        <v>2419</v>
      </c>
      <c r="M2165" s="1" t="n">
        <v>2016</v>
      </c>
      <c r="N2165" s="1" t="n">
        <v>45.8344028591863</v>
      </c>
      <c r="O2165" s="1" t="n">
        <v>-64.1442446837613</v>
      </c>
      <c r="Q2165" s="1" t="s">
        <v>2420</v>
      </c>
      <c r="R2165" s="1" t="s">
        <v>24</v>
      </c>
    </row>
    <row r="2166" customFormat="false" ht="15" hidden="false" customHeight="false" outlineLevel="0" collapsed="false">
      <c r="A2166" s="1" t="s">
        <v>2415</v>
      </c>
      <c r="B2166" s="1" t="s">
        <v>2416</v>
      </c>
      <c r="C2166" s="1" t="s">
        <v>2417</v>
      </c>
      <c r="D2166" s="1" t="n">
        <v>6</v>
      </c>
      <c r="E2166" s="1" t="s">
        <v>2421</v>
      </c>
      <c r="F2166" s="1" t="n">
        <v>2</v>
      </c>
      <c r="G2166" s="1" t="str">
        <f aca="false">F2166&amp;"/"&amp;2</f>
        <v>2/2</v>
      </c>
      <c r="H2166" s="1" t="n">
        <v>3000</v>
      </c>
      <c r="I2166" s="1" t="n">
        <v>101</v>
      </c>
      <c r="J2166" s="1" t="n">
        <v>99</v>
      </c>
      <c r="K2166" s="1" t="s">
        <v>357</v>
      </c>
      <c r="L2166" s="1" t="s">
        <v>2419</v>
      </c>
      <c r="M2166" s="1" t="n">
        <v>2016</v>
      </c>
      <c r="N2166" s="1" t="n">
        <v>45.8309357294438</v>
      </c>
      <c r="O2166" s="1" t="n">
        <v>-64.1476960677897</v>
      </c>
      <c r="Q2166" s="1" t="s">
        <v>2420</v>
      </c>
      <c r="R2166" s="1" t="s">
        <v>24</v>
      </c>
    </row>
    <row r="2167" customFormat="false" ht="15" hidden="false" customHeight="false" outlineLevel="0" collapsed="false">
      <c r="A2167" s="1" t="s">
        <v>2415</v>
      </c>
      <c r="B2167" s="1" t="s">
        <v>2416</v>
      </c>
      <c r="C2167" s="1" t="s">
        <v>2422</v>
      </c>
      <c r="D2167" s="1" t="n">
        <v>31.5</v>
      </c>
      <c r="E2167" s="1" t="s">
        <v>2423</v>
      </c>
      <c r="F2167" s="1" t="n">
        <v>1</v>
      </c>
      <c r="G2167" s="1" t="str">
        <f aca="false">F2167&amp;"/"&amp;15</f>
        <v>1/15</v>
      </c>
      <c r="H2167" s="1" t="n">
        <v>2100</v>
      </c>
      <c r="I2167" s="1" t="n">
        <v>97</v>
      </c>
      <c r="J2167" s="1" t="n">
        <v>90</v>
      </c>
      <c r="K2167" s="1" t="s">
        <v>2424</v>
      </c>
      <c r="L2167" s="1" t="s">
        <v>2425</v>
      </c>
      <c r="M2167" s="1" t="n">
        <v>2012</v>
      </c>
      <c r="N2167" s="1" t="n">
        <v>45.8428680096785</v>
      </c>
      <c r="O2167" s="1" t="n">
        <v>-64.2552122782047</v>
      </c>
      <c r="Q2167" s="1" t="s">
        <v>2426</v>
      </c>
      <c r="R2167" s="1" t="s">
        <v>24</v>
      </c>
    </row>
    <row r="2168" customFormat="false" ht="15" hidden="false" customHeight="false" outlineLevel="0" collapsed="false">
      <c r="A2168" s="1" t="s">
        <v>2415</v>
      </c>
      <c r="B2168" s="1" t="s">
        <v>2416</v>
      </c>
      <c r="C2168" s="1" t="s">
        <v>2422</v>
      </c>
      <c r="D2168" s="1" t="n">
        <v>31.5</v>
      </c>
      <c r="E2168" s="1" t="s">
        <v>2427</v>
      </c>
      <c r="F2168" s="1" t="n">
        <v>2</v>
      </c>
      <c r="G2168" s="1" t="str">
        <f aca="false">F2168&amp;"/"&amp;15</f>
        <v>2/15</v>
      </c>
      <c r="H2168" s="1" t="n">
        <v>2100</v>
      </c>
      <c r="I2168" s="1" t="n">
        <v>97</v>
      </c>
      <c r="J2168" s="1" t="n">
        <v>90</v>
      </c>
      <c r="K2168" s="1" t="s">
        <v>2424</v>
      </c>
      <c r="L2168" s="1" t="s">
        <v>2425</v>
      </c>
      <c r="M2168" s="1" t="n">
        <v>2012</v>
      </c>
      <c r="N2168" s="1" t="n">
        <v>45.8386700399886</v>
      </c>
      <c r="O2168" s="1" t="n">
        <v>-64.2615162740625</v>
      </c>
      <c r="Q2168" s="1" t="s">
        <v>2426</v>
      </c>
      <c r="R2168" s="1" t="s">
        <v>24</v>
      </c>
    </row>
    <row r="2169" customFormat="false" ht="15" hidden="false" customHeight="false" outlineLevel="0" collapsed="false">
      <c r="A2169" s="1" t="s">
        <v>2415</v>
      </c>
      <c r="B2169" s="1" t="s">
        <v>2416</v>
      </c>
      <c r="C2169" s="1" t="s">
        <v>2422</v>
      </c>
      <c r="D2169" s="1" t="n">
        <v>31.5</v>
      </c>
      <c r="E2169" s="1" t="s">
        <v>2428</v>
      </c>
      <c r="F2169" s="1" t="n">
        <v>3</v>
      </c>
      <c r="G2169" s="1" t="str">
        <f aca="false">F2169&amp;"/"&amp;15</f>
        <v>3/15</v>
      </c>
      <c r="H2169" s="1" t="n">
        <v>2100</v>
      </c>
      <c r="I2169" s="1" t="n">
        <v>97</v>
      </c>
      <c r="J2169" s="1" t="n">
        <v>90</v>
      </c>
      <c r="K2169" s="1" t="s">
        <v>2424</v>
      </c>
      <c r="L2169" s="1" t="s">
        <v>2425</v>
      </c>
      <c r="M2169" s="1" t="n">
        <v>2012</v>
      </c>
      <c r="N2169" s="1" t="n">
        <v>45.8393877211469</v>
      </c>
      <c r="O2169" s="1" t="n">
        <v>-64.2581232907875</v>
      </c>
      <c r="Q2169" s="1" t="s">
        <v>2426</v>
      </c>
      <c r="R2169" s="1" t="s">
        <v>24</v>
      </c>
    </row>
    <row r="2170" customFormat="false" ht="15" hidden="false" customHeight="false" outlineLevel="0" collapsed="false">
      <c r="A2170" s="1" t="s">
        <v>2415</v>
      </c>
      <c r="B2170" s="1" t="s">
        <v>2416</v>
      </c>
      <c r="C2170" s="1" t="s">
        <v>2422</v>
      </c>
      <c r="D2170" s="1" t="n">
        <v>31.5</v>
      </c>
      <c r="E2170" s="1" t="s">
        <v>2429</v>
      </c>
      <c r="F2170" s="1" t="n">
        <v>4</v>
      </c>
      <c r="G2170" s="1" t="str">
        <f aca="false">F2170&amp;"/"&amp;15</f>
        <v>4/15</v>
      </c>
      <c r="H2170" s="1" t="n">
        <v>2100</v>
      </c>
      <c r="I2170" s="1" t="n">
        <v>97</v>
      </c>
      <c r="J2170" s="1" t="n">
        <v>90</v>
      </c>
      <c r="K2170" s="1" t="s">
        <v>2424</v>
      </c>
      <c r="L2170" s="1" t="s">
        <v>2425</v>
      </c>
      <c r="M2170" s="1" t="n">
        <v>2012</v>
      </c>
      <c r="N2170" s="1" t="n">
        <v>45.837350898055</v>
      </c>
      <c r="O2170" s="1" t="n">
        <v>-64.2554996689254</v>
      </c>
      <c r="Q2170" s="1" t="s">
        <v>2426</v>
      </c>
      <c r="R2170" s="1" t="s">
        <v>24</v>
      </c>
    </row>
    <row r="2171" customFormat="false" ht="15" hidden="false" customHeight="false" outlineLevel="0" collapsed="false">
      <c r="A2171" s="1" t="s">
        <v>2415</v>
      </c>
      <c r="B2171" s="1" t="s">
        <v>2416</v>
      </c>
      <c r="C2171" s="1" t="s">
        <v>2422</v>
      </c>
      <c r="D2171" s="1" t="n">
        <v>31.5</v>
      </c>
      <c r="E2171" s="1" t="s">
        <v>2430</v>
      </c>
      <c r="F2171" s="1" t="n">
        <v>5</v>
      </c>
      <c r="G2171" s="1" t="str">
        <f aca="false">F2171&amp;"/"&amp;15</f>
        <v>5/15</v>
      </c>
      <c r="H2171" s="1" t="n">
        <v>2100</v>
      </c>
      <c r="I2171" s="1" t="n">
        <v>97</v>
      </c>
      <c r="J2171" s="1" t="n">
        <v>90</v>
      </c>
      <c r="K2171" s="1" t="s">
        <v>2424</v>
      </c>
      <c r="L2171" s="1" t="s">
        <v>2425</v>
      </c>
      <c r="M2171" s="1" t="n">
        <v>2012</v>
      </c>
      <c r="N2171" s="1" t="n">
        <v>45.8374890061107</v>
      </c>
      <c r="O2171" s="1" t="n">
        <v>-64.2507136346957</v>
      </c>
      <c r="Q2171" s="1" t="s">
        <v>2426</v>
      </c>
      <c r="R2171" s="1" t="s">
        <v>24</v>
      </c>
    </row>
    <row r="2172" customFormat="false" ht="15" hidden="false" customHeight="false" outlineLevel="0" collapsed="false">
      <c r="A2172" s="1" t="s">
        <v>2415</v>
      </c>
      <c r="B2172" s="1" t="s">
        <v>2416</v>
      </c>
      <c r="C2172" s="1" t="s">
        <v>2422</v>
      </c>
      <c r="D2172" s="1" t="n">
        <v>31.5</v>
      </c>
      <c r="E2172" s="1" t="s">
        <v>2431</v>
      </c>
      <c r="F2172" s="1" t="n">
        <v>6</v>
      </c>
      <c r="G2172" s="1" t="str">
        <f aca="false">F2172&amp;"/"&amp;15</f>
        <v>6/15</v>
      </c>
      <c r="H2172" s="1" t="n">
        <v>2100</v>
      </c>
      <c r="I2172" s="1" t="n">
        <v>97</v>
      </c>
      <c r="J2172" s="1" t="n">
        <v>90</v>
      </c>
      <c r="K2172" s="1" t="s">
        <v>2424</v>
      </c>
      <c r="L2172" s="1" t="s">
        <v>2425</v>
      </c>
      <c r="M2172" s="1" t="n">
        <v>2012</v>
      </c>
      <c r="N2172" s="1" t="n">
        <v>45.8334918616488</v>
      </c>
      <c r="O2172" s="1" t="n">
        <v>-64.2508137417587</v>
      </c>
      <c r="Q2172" s="1" t="s">
        <v>2426</v>
      </c>
      <c r="R2172" s="1" t="s">
        <v>24</v>
      </c>
    </row>
    <row r="2173" customFormat="false" ht="15" hidden="false" customHeight="false" outlineLevel="0" collapsed="false">
      <c r="A2173" s="1" t="s">
        <v>2415</v>
      </c>
      <c r="B2173" s="1" t="s">
        <v>2416</v>
      </c>
      <c r="C2173" s="1" t="s">
        <v>2422</v>
      </c>
      <c r="D2173" s="1" t="n">
        <v>31.5</v>
      </c>
      <c r="E2173" s="1" t="s">
        <v>2432</v>
      </c>
      <c r="F2173" s="1" t="n">
        <v>7</v>
      </c>
      <c r="G2173" s="1" t="str">
        <f aca="false">F2173&amp;"/"&amp;15</f>
        <v>7/15</v>
      </c>
      <c r="H2173" s="1" t="n">
        <v>2100</v>
      </c>
      <c r="I2173" s="1" t="n">
        <v>97</v>
      </c>
      <c r="J2173" s="1" t="n">
        <v>90</v>
      </c>
      <c r="K2173" s="1" t="s">
        <v>2424</v>
      </c>
      <c r="L2173" s="1" t="s">
        <v>2425</v>
      </c>
      <c r="M2173" s="1" t="n">
        <v>2012</v>
      </c>
      <c r="N2173" s="1" t="n">
        <v>45.8357419702399</v>
      </c>
      <c r="O2173" s="1" t="n">
        <v>-64.2461977321163</v>
      </c>
      <c r="Q2173" s="1" t="s">
        <v>2426</v>
      </c>
      <c r="R2173" s="1" t="s">
        <v>24</v>
      </c>
    </row>
    <row r="2174" customFormat="false" ht="15" hidden="false" customHeight="false" outlineLevel="0" collapsed="false">
      <c r="A2174" s="1" t="s">
        <v>2415</v>
      </c>
      <c r="B2174" s="1" t="s">
        <v>2416</v>
      </c>
      <c r="C2174" s="1" t="s">
        <v>2422</v>
      </c>
      <c r="D2174" s="1" t="n">
        <v>31.5</v>
      </c>
      <c r="E2174" s="1" t="s">
        <v>2433</v>
      </c>
      <c r="F2174" s="1" t="n">
        <v>8</v>
      </c>
      <c r="G2174" s="1" t="str">
        <f aca="false">F2174&amp;"/"&amp;15</f>
        <v>8/15</v>
      </c>
      <c r="H2174" s="1" t="n">
        <v>2100</v>
      </c>
      <c r="I2174" s="1" t="n">
        <v>97</v>
      </c>
      <c r="J2174" s="1" t="n">
        <v>90</v>
      </c>
      <c r="K2174" s="1" t="s">
        <v>2424</v>
      </c>
      <c r="L2174" s="1" t="s">
        <v>2425</v>
      </c>
      <c r="M2174" s="1" t="n">
        <v>2012</v>
      </c>
      <c r="N2174" s="1" t="n">
        <v>45.8288792651957</v>
      </c>
      <c r="O2174" s="1" t="n">
        <v>-64.2531593279576</v>
      </c>
      <c r="Q2174" s="1" t="s">
        <v>2426</v>
      </c>
      <c r="R2174" s="1" t="s">
        <v>24</v>
      </c>
    </row>
    <row r="2175" customFormat="false" ht="15" hidden="false" customHeight="false" outlineLevel="0" collapsed="false">
      <c r="A2175" s="1" t="s">
        <v>2415</v>
      </c>
      <c r="B2175" s="1" t="s">
        <v>2416</v>
      </c>
      <c r="C2175" s="1" t="s">
        <v>2422</v>
      </c>
      <c r="D2175" s="1" t="n">
        <v>31.5</v>
      </c>
      <c r="E2175" s="1" t="s">
        <v>2434</v>
      </c>
      <c r="F2175" s="1" t="n">
        <v>9</v>
      </c>
      <c r="G2175" s="1" t="str">
        <f aca="false">F2175&amp;"/"&amp;15</f>
        <v>9/15</v>
      </c>
      <c r="H2175" s="1" t="n">
        <v>2100</v>
      </c>
      <c r="I2175" s="1" t="n">
        <v>97</v>
      </c>
      <c r="J2175" s="1" t="n">
        <v>90</v>
      </c>
      <c r="K2175" s="1" t="s">
        <v>2424</v>
      </c>
      <c r="L2175" s="1" t="s">
        <v>2425</v>
      </c>
      <c r="M2175" s="1" t="n">
        <v>2012</v>
      </c>
      <c r="N2175" s="1" t="n">
        <v>45.8296815367509</v>
      </c>
      <c r="O2175" s="1" t="n">
        <v>-64.2491126663006</v>
      </c>
      <c r="Q2175" s="1" t="s">
        <v>2426</v>
      </c>
      <c r="R2175" s="1" t="s">
        <v>24</v>
      </c>
    </row>
    <row r="2176" customFormat="false" ht="15" hidden="false" customHeight="false" outlineLevel="0" collapsed="false">
      <c r="A2176" s="1" t="s">
        <v>2415</v>
      </c>
      <c r="B2176" s="1" t="s">
        <v>2416</v>
      </c>
      <c r="C2176" s="1" t="s">
        <v>2422</v>
      </c>
      <c r="D2176" s="1" t="n">
        <v>31.5</v>
      </c>
      <c r="E2176" s="1" t="s">
        <v>2435</v>
      </c>
      <c r="F2176" s="1" t="n">
        <v>10</v>
      </c>
      <c r="G2176" s="1" t="str">
        <f aca="false">F2176&amp;"/"&amp;15</f>
        <v>10/15</v>
      </c>
      <c r="H2176" s="1" t="n">
        <v>2100</v>
      </c>
      <c r="I2176" s="1" t="n">
        <v>97</v>
      </c>
      <c r="J2176" s="1" t="n">
        <v>90</v>
      </c>
      <c r="K2176" s="1" t="s">
        <v>2424</v>
      </c>
      <c r="L2176" s="1" t="s">
        <v>2425</v>
      </c>
      <c r="M2176" s="1" t="n">
        <v>2012</v>
      </c>
      <c r="N2176" s="1" t="n">
        <v>45.8323194589872</v>
      </c>
      <c r="O2176" s="1" t="n">
        <v>-64.2422473858654</v>
      </c>
      <c r="Q2176" s="1" t="s">
        <v>2426</v>
      </c>
      <c r="R2176" s="1" t="s">
        <v>24</v>
      </c>
    </row>
    <row r="2177" customFormat="false" ht="15" hidden="false" customHeight="false" outlineLevel="0" collapsed="false">
      <c r="A2177" s="1" t="s">
        <v>2415</v>
      </c>
      <c r="B2177" s="1" t="s">
        <v>2416</v>
      </c>
      <c r="C2177" s="1" t="s">
        <v>2422</v>
      </c>
      <c r="D2177" s="1" t="n">
        <v>31.5</v>
      </c>
      <c r="E2177" s="1" t="s">
        <v>2436</v>
      </c>
      <c r="F2177" s="1" t="n">
        <v>11</v>
      </c>
      <c r="G2177" s="1" t="str">
        <f aca="false">F2177&amp;"/"&amp;15</f>
        <v>11/15</v>
      </c>
      <c r="H2177" s="1" t="n">
        <v>2100</v>
      </c>
      <c r="I2177" s="1" t="n">
        <v>97</v>
      </c>
      <c r="J2177" s="1" t="n">
        <v>90</v>
      </c>
      <c r="K2177" s="1" t="s">
        <v>2424</v>
      </c>
      <c r="L2177" s="1" t="s">
        <v>2425</v>
      </c>
      <c r="M2177" s="1" t="n">
        <v>2012</v>
      </c>
      <c r="N2177" s="1" t="n">
        <v>45.8256386000011</v>
      </c>
      <c r="O2177" s="1" t="n">
        <v>-64.2511325887361</v>
      </c>
      <c r="Q2177" s="1" t="s">
        <v>2426</v>
      </c>
      <c r="R2177" s="1" t="s">
        <v>24</v>
      </c>
    </row>
    <row r="2178" customFormat="false" ht="15" hidden="false" customHeight="false" outlineLevel="0" collapsed="false">
      <c r="A2178" s="1" t="s">
        <v>2415</v>
      </c>
      <c r="B2178" s="1" t="s">
        <v>2416</v>
      </c>
      <c r="C2178" s="1" t="s">
        <v>2422</v>
      </c>
      <c r="D2178" s="1" t="n">
        <v>31.5</v>
      </c>
      <c r="E2178" s="1" t="s">
        <v>2437</v>
      </c>
      <c r="F2178" s="1" t="n">
        <v>12</v>
      </c>
      <c r="G2178" s="1" t="str">
        <f aca="false">F2178&amp;"/"&amp;15</f>
        <v>12/15</v>
      </c>
      <c r="H2178" s="1" t="n">
        <v>2100</v>
      </c>
      <c r="I2178" s="1" t="n">
        <v>97</v>
      </c>
      <c r="J2178" s="1" t="n">
        <v>90</v>
      </c>
      <c r="K2178" s="1" t="s">
        <v>2424</v>
      </c>
      <c r="L2178" s="1" t="s">
        <v>2425</v>
      </c>
      <c r="M2178" s="1" t="n">
        <v>2012</v>
      </c>
      <c r="N2178" s="1" t="n">
        <v>45.8280782989988</v>
      </c>
      <c r="O2178" s="1" t="n">
        <v>-64.2460464766469</v>
      </c>
      <c r="Q2178" s="1" t="s">
        <v>2426</v>
      </c>
      <c r="R2178" s="1" t="s">
        <v>24</v>
      </c>
    </row>
    <row r="2179" customFormat="false" ht="15" hidden="false" customHeight="false" outlineLevel="0" collapsed="false">
      <c r="A2179" s="1" t="s">
        <v>2415</v>
      </c>
      <c r="B2179" s="1" t="s">
        <v>2416</v>
      </c>
      <c r="C2179" s="1" t="s">
        <v>2422</v>
      </c>
      <c r="D2179" s="1" t="n">
        <v>31.5</v>
      </c>
      <c r="E2179" s="1" t="s">
        <v>2438</v>
      </c>
      <c r="F2179" s="1" t="n">
        <v>13</v>
      </c>
      <c r="G2179" s="1" t="str">
        <f aca="false">F2179&amp;"/"&amp;15</f>
        <v>13/15</v>
      </c>
      <c r="H2179" s="1" t="n">
        <v>2100</v>
      </c>
      <c r="I2179" s="1" t="n">
        <v>97</v>
      </c>
      <c r="J2179" s="1" t="n">
        <v>90</v>
      </c>
      <c r="K2179" s="1" t="s">
        <v>2424</v>
      </c>
      <c r="L2179" s="1" t="s">
        <v>2425</v>
      </c>
      <c r="M2179" s="1" t="n">
        <v>2012</v>
      </c>
      <c r="N2179" s="1" t="n">
        <v>45.8286671645212</v>
      </c>
      <c r="O2179" s="1" t="n">
        <v>-64.2411613724856</v>
      </c>
      <c r="Q2179" s="1" t="s">
        <v>2426</v>
      </c>
      <c r="R2179" s="1" t="s">
        <v>24</v>
      </c>
    </row>
    <row r="2180" customFormat="false" ht="15" hidden="false" customHeight="false" outlineLevel="0" collapsed="false">
      <c r="A2180" s="1" t="s">
        <v>2415</v>
      </c>
      <c r="B2180" s="1" t="s">
        <v>2416</v>
      </c>
      <c r="C2180" s="1" t="s">
        <v>2422</v>
      </c>
      <c r="D2180" s="1" t="n">
        <v>31.5</v>
      </c>
      <c r="E2180" s="1" t="s">
        <v>2439</v>
      </c>
      <c r="F2180" s="1" t="n">
        <v>14</v>
      </c>
      <c r="G2180" s="1" t="str">
        <f aca="false">F2180&amp;"/"&amp;15</f>
        <v>14/15</v>
      </c>
      <c r="H2180" s="1" t="n">
        <v>2100</v>
      </c>
      <c r="I2180" s="1" t="n">
        <v>97</v>
      </c>
      <c r="J2180" s="1" t="n">
        <v>90</v>
      </c>
      <c r="K2180" s="1" t="s">
        <v>2424</v>
      </c>
      <c r="L2180" s="1" t="s">
        <v>2425</v>
      </c>
      <c r="M2180" s="1" t="n">
        <v>2012</v>
      </c>
      <c r="N2180" s="1" t="n">
        <v>45.8243217002191</v>
      </c>
      <c r="O2180" s="1" t="n">
        <v>-64.2486145842131</v>
      </c>
      <c r="Q2180" s="1" t="s">
        <v>2426</v>
      </c>
      <c r="R2180" s="1" t="s">
        <v>24</v>
      </c>
    </row>
    <row r="2181" customFormat="false" ht="15" hidden="false" customHeight="false" outlineLevel="0" collapsed="false">
      <c r="A2181" s="1" t="s">
        <v>2415</v>
      </c>
      <c r="B2181" s="1" t="s">
        <v>2416</v>
      </c>
      <c r="C2181" s="1" t="s">
        <v>2422</v>
      </c>
      <c r="D2181" s="1" t="n">
        <v>31.5</v>
      </c>
      <c r="E2181" s="1" t="s">
        <v>2440</v>
      </c>
      <c r="F2181" s="1" t="n">
        <v>15</v>
      </c>
      <c r="G2181" s="1" t="str">
        <f aca="false">F2181&amp;"/"&amp;15</f>
        <v>15/15</v>
      </c>
      <c r="H2181" s="1" t="n">
        <v>2100</v>
      </c>
      <c r="I2181" s="1" t="n">
        <v>97</v>
      </c>
      <c r="J2181" s="1" t="n">
        <v>90</v>
      </c>
      <c r="K2181" s="1" t="s">
        <v>2424</v>
      </c>
      <c r="L2181" s="1" t="s">
        <v>2425</v>
      </c>
      <c r="M2181" s="1" t="n">
        <v>2012</v>
      </c>
      <c r="N2181" s="1" t="n">
        <v>45.8244582391858</v>
      </c>
      <c r="O2181" s="1" t="n">
        <v>-64.2437660474093</v>
      </c>
      <c r="Q2181" s="1" t="s">
        <v>2426</v>
      </c>
      <c r="R2181" s="1" t="s">
        <v>24</v>
      </c>
    </row>
    <row r="2182" customFormat="false" ht="15" hidden="false" customHeight="false" outlineLevel="0" collapsed="false">
      <c r="A2182" s="1" t="s">
        <v>2415</v>
      </c>
      <c r="B2182" s="1" t="s">
        <v>2416</v>
      </c>
      <c r="C2182" s="1" t="s">
        <v>2441</v>
      </c>
      <c r="D2182" s="1" t="n">
        <v>4.6</v>
      </c>
      <c r="E2182" s="1" t="s">
        <v>2442</v>
      </c>
      <c r="F2182" s="1" t="n">
        <v>1</v>
      </c>
      <c r="G2182" s="1" t="str">
        <f aca="false">F2182&amp;"/"&amp;2</f>
        <v>1/2</v>
      </c>
      <c r="H2182" s="1" t="n">
        <v>2300</v>
      </c>
      <c r="I2182" s="1" t="n">
        <v>92</v>
      </c>
      <c r="J2182" s="1" t="n">
        <v>98</v>
      </c>
      <c r="K2182" s="1" t="s">
        <v>357</v>
      </c>
      <c r="L2182" s="1" t="s">
        <v>2218</v>
      </c>
      <c r="M2182" s="1" t="n">
        <v>2015</v>
      </c>
      <c r="N2182" s="1" t="n">
        <v>45.5947933</v>
      </c>
      <c r="O2182" s="1" t="n">
        <v>-62.3745935</v>
      </c>
      <c r="P2182" s="1" t="s">
        <v>2443</v>
      </c>
      <c r="Q2182" s="1" t="s">
        <v>2444</v>
      </c>
      <c r="R2182" s="1" t="s">
        <v>24</v>
      </c>
    </row>
    <row r="2183" customFormat="false" ht="15" hidden="false" customHeight="false" outlineLevel="0" collapsed="false">
      <c r="A2183" s="1" t="s">
        <v>2415</v>
      </c>
      <c r="B2183" s="1" t="s">
        <v>2416</v>
      </c>
      <c r="C2183" s="1" t="s">
        <v>2441</v>
      </c>
      <c r="D2183" s="1" t="n">
        <v>4.6</v>
      </c>
      <c r="E2183" s="1" t="s">
        <v>2445</v>
      </c>
      <c r="F2183" s="1" t="n">
        <v>2</v>
      </c>
      <c r="G2183" s="1" t="str">
        <f aca="false">F2183&amp;"/"&amp;2</f>
        <v>2/2</v>
      </c>
      <c r="H2183" s="1" t="n">
        <v>2300</v>
      </c>
      <c r="I2183" s="1" t="n">
        <v>92</v>
      </c>
      <c r="J2183" s="1" t="n">
        <v>98</v>
      </c>
      <c r="K2183" s="1" t="s">
        <v>357</v>
      </c>
      <c r="L2183" s="1" t="s">
        <v>2218</v>
      </c>
      <c r="M2183" s="1" t="n">
        <v>2015</v>
      </c>
      <c r="N2183" s="1" t="n">
        <v>45.5906419</v>
      </c>
      <c r="O2183" s="1" t="n">
        <v>-62.3710273</v>
      </c>
      <c r="P2183" s="1" t="s">
        <v>2443</v>
      </c>
      <c r="Q2183" s="1" t="s">
        <v>2444</v>
      </c>
      <c r="R2183" s="1" t="s">
        <v>24</v>
      </c>
    </row>
    <row r="2184" customFormat="false" ht="15" hidden="false" customHeight="false" outlineLevel="0" collapsed="false">
      <c r="A2184" s="1" t="s">
        <v>2415</v>
      </c>
      <c r="B2184" s="1" t="s">
        <v>2416</v>
      </c>
      <c r="C2184" s="1" t="s">
        <v>2446</v>
      </c>
      <c r="D2184" s="1" t="n">
        <v>1.7</v>
      </c>
      <c r="E2184" s="1" t="s">
        <v>2447</v>
      </c>
      <c r="F2184" s="1" t="n">
        <v>1</v>
      </c>
      <c r="G2184" s="1" t="str">
        <f aca="false">F2184&amp;"/"&amp;3</f>
        <v>1/3</v>
      </c>
      <c r="H2184" s="1" t="n">
        <v>1600</v>
      </c>
      <c r="I2184" s="1" t="n">
        <v>92</v>
      </c>
      <c r="J2184" s="1" t="n">
        <v>85</v>
      </c>
      <c r="K2184" s="1" t="s">
        <v>357</v>
      </c>
      <c r="L2184" s="1" t="s">
        <v>2218</v>
      </c>
      <c r="M2184" s="1" t="n">
        <v>2016</v>
      </c>
      <c r="N2184" s="1" t="n">
        <v>45.632541</v>
      </c>
      <c r="O2184" s="1" t="n">
        <v>-62.278397</v>
      </c>
      <c r="P2184" s="1" t="s">
        <v>2443</v>
      </c>
      <c r="Q2184" s="1" t="s">
        <v>2448</v>
      </c>
      <c r="R2184" s="1" t="s">
        <v>24</v>
      </c>
    </row>
    <row r="2185" customFormat="false" ht="15" hidden="false" customHeight="false" outlineLevel="0" collapsed="false">
      <c r="A2185" s="1" t="s">
        <v>2415</v>
      </c>
      <c r="B2185" s="1" t="s">
        <v>2416</v>
      </c>
      <c r="C2185" s="1" t="s">
        <v>2449</v>
      </c>
      <c r="D2185" s="1" t="n">
        <v>1.7</v>
      </c>
      <c r="E2185" s="1" t="s">
        <v>2450</v>
      </c>
      <c r="F2185" s="1" t="n">
        <v>2</v>
      </c>
      <c r="G2185" s="1" t="str">
        <f aca="false">F2185&amp;"/"&amp;3</f>
        <v>2/3</v>
      </c>
      <c r="H2185" s="1" t="n">
        <v>50</v>
      </c>
      <c r="I2185" s="1" t="n">
        <v>21.5</v>
      </c>
      <c r="J2185" s="1" t="n">
        <v>42</v>
      </c>
      <c r="K2185" s="1" t="s">
        <v>2451</v>
      </c>
      <c r="L2185" s="1" t="s">
        <v>2452</v>
      </c>
      <c r="M2185" s="1" t="n">
        <v>2016</v>
      </c>
      <c r="N2185" s="1" t="n">
        <v>45.63733</v>
      </c>
      <c r="O2185" s="1" t="n">
        <v>-62.290666</v>
      </c>
      <c r="Q2185" s="1" t="s">
        <v>2453</v>
      </c>
      <c r="R2185" s="1" t="s">
        <v>254</v>
      </c>
    </row>
    <row r="2186" customFormat="false" ht="15" hidden="false" customHeight="false" outlineLevel="0" collapsed="false">
      <c r="A2186" s="1" t="s">
        <v>2415</v>
      </c>
      <c r="B2186" s="1" t="s">
        <v>2416</v>
      </c>
      <c r="C2186" s="1" t="s">
        <v>2449</v>
      </c>
      <c r="D2186" s="1" t="n">
        <v>1.7</v>
      </c>
      <c r="E2186" s="1" t="s">
        <v>2454</v>
      </c>
      <c r="F2186" s="1" t="n">
        <v>3</v>
      </c>
      <c r="G2186" s="1" t="str">
        <f aca="false">F2186&amp;"/"&amp;3</f>
        <v>3/3</v>
      </c>
      <c r="H2186" s="1" t="n">
        <v>50</v>
      </c>
      <c r="I2186" s="1" t="n">
        <v>21.5</v>
      </c>
      <c r="J2186" s="1" t="n">
        <v>42</v>
      </c>
      <c r="K2186" s="1" t="s">
        <v>2451</v>
      </c>
      <c r="L2186" s="1" t="s">
        <v>2452</v>
      </c>
      <c r="M2186" s="1" t="n">
        <v>2016</v>
      </c>
      <c r="N2186" s="1" t="n">
        <v>45.636789</v>
      </c>
      <c r="O2186" s="1" t="n">
        <v>-62.287285</v>
      </c>
      <c r="Q2186" s="1" t="s">
        <v>2453</v>
      </c>
      <c r="R2186" s="1" t="s">
        <v>254</v>
      </c>
    </row>
    <row r="2187" customFormat="false" ht="15" hidden="false" customHeight="false" outlineLevel="0" collapsed="false">
      <c r="A2187" s="2" t="s">
        <v>2415</v>
      </c>
      <c r="B2187" s="2" t="s">
        <v>2416</v>
      </c>
      <c r="C2187" s="2" t="s">
        <v>2455</v>
      </c>
      <c r="D2187" s="1" t="n">
        <v>1.7</v>
      </c>
      <c r="E2187" s="1" t="s">
        <v>2456</v>
      </c>
      <c r="F2187" s="1" t="n">
        <v>1</v>
      </c>
      <c r="G2187" s="1" t="str">
        <f aca="false">F2187&amp;"/"&amp;1</f>
        <v>1/1</v>
      </c>
      <c r="H2187" s="1" t="n">
        <v>1700</v>
      </c>
      <c r="I2187" s="1" t="n">
        <v>100</v>
      </c>
      <c r="J2187" s="1" t="n">
        <v>100</v>
      </c>
      <c r="K2187" s="1" t="s">
        <v>21</v>
      </c>
      <c r="L2187" s="1" t="s">
        <v>2457</v>
      </c>
      <c r="M2187" s="1" t="n">
        <v>2016</v>
      </c>
      <c r="N2187" s="1" t="n">
        <v>46.146833</v>
      </c>
      <c r="O2187" s="1" t="n">
        <v>-60.696197</v>
      </c>
      <c r="P2187" s="1" t="s">
        <v>2458</v>
      </c>
      <c r="Q2187" s="1" t="s">
        <v>2459</v>
      </c>
      <c r="R2187" s="1" t="s">
        <v>24</v>
      </c>
    </row>
    <row r="2188" customFormat="false" ht="15" hidden="false" customHeight="false" outlineLevel="0" collapsed="false">
      <c r="A2188" s="2" t="s">
        <v>2415</v>
      </c>
      <c r="B2188" s="2" t="s">
        <v>2416</v>
      </c>
      <c r="C2188" s="2" t="s">
        <v>2460</v>
      </c>
      <c r="D2188" s="1" t="n">
        <v>4.7</v>
      </c>
      <c r="E2188" s="1" t="s">
        <v>2461</v>
      </c>
      <c r="F2188" s="1" t="n">
        <v>1</v>
      </c>
      <c r="G2188" s="1" t="str">
        <f aca="false">F2188&amp;"/"&amp;2</f>
        <v>1/2</v>
      </c>
      <c r="H2188" s="1" t="n">
        <v>2350</v>
      </c>
      <c r="I2188" s="1" t="n">
        <v>92</v>
      </c>
      <c r="J2188" s="1" t="n">
        <v>98</v>
      </c>
      <c r="K2188" s="1" t="s">
        <v>357</v>
      </c>
      <c r="L2188" s="1" t="s">
        <v>2218</v>
      </c>
      <c r="M2188" s="1" t="n">
        <v>2015</v>
      </c>
      <c r="N2188" s="1" t="n">
        <v>46.1583913137698</v>
      </c>
      <c r="O2188" s="1" t="n">
        <v>-60.4033945144069</v>
      </c>
      <c r="Q2188" s="1" t="s">
        <v>2462</v>
      </c>
      <c r="R2188" s="1" t="s">
        <v>24</v>
      </c>
    </row>
    <row r="2189" customFormat="false" ht="15" hidden="false" customHeight="false" outlineLevel="0" collapsed="false">
      <c r="A2189" s="2" t="s">
        <v>2415</v>
      </c>
      <c r="B2189" s="2" t="s">
        <v>2416</v>
      </c>
      <c r="C2189" s="2" t="s">
        <v>2460</v>
      </c>
      <c r="D2189" s="1" t="n">
        <v>4.7</v>
      </c>
      <c r="E2189" s="1" t="s">
        <v>2463</v>
      </c>
      <c r="F2189" s="1" t="n">
        <v>2</v>
      </c>
      <c r="G2189" s="1" t="str">
        <f aca="false">F2189&amp;"/"&amp;2</f>
        <v>2/2</v>
      </c>
      <c r="H2189" s="1" t="n">
        <v>2350</v>
      </c>
      <c r="I2189" s="1" t="n">
        <v>92</v>
      </c>
      <c r="J2189" s="1" t="n">
        <v>98</v>
      </c>
      <c r="K2189" s="1" t="s">
        <v>357</v>
      </c>
      <c r="L2189" s="1" t="s">
        <v>2218</v>
      </c>
      <c r="M2189" s="1" t="n">
        <v>2015</v>
      </c>
      <c r="N2189" s="1" t="n">
        <v>46.1534219921968</v>
      </c>
      <c r="O2189" s="1" t="n">
        <v>-60.4027497672333</v>
      </c>
      <c r="Q2189" s="1" t="s">
        <v>2462</v>
      </c>
      <c r="R2189" s="1" t="s">
        <v>24</v>
      </c>
    </row>
    <row r="2190" customFormat="false" ht="15" hidden="false" customHeight="false" outlineLevel="0" collapsed="false">
      <c r="A2190" s="2" t="s">
        <v>2415</v>
      </c>
      <c r="B2190" s="2" t="s">
        <v>2416</v>
      </c>
      <c r="C2190" s="2" t="s">
        <v>2464</v>
      </c>
      <c r="D2190" s="1" t="n">
        <v>3.2</v>
      </c>
      <c r="E2190" s="1" t="s">
        <v>2465</v>
      </c>
      <c r="F2190" s="1" t="n">
        <v>1</v>
      </c>
      <c r="G2190" s="1" t="str">
        <f aca="false">F2190&amp;"/"&amp;2</f>
        <v>1/2</v>
      </c>
      <c r="H2190" s="1" t="n">
        <v>1600</v>
      </c>
      <c r="I2190" s="1" t="n">
        <v>82.5</v>
      </c>
      <c r="J2190" s="1" t="n">
        <v>80</v>
      </c>
      <c r="K2190" s="1" t="s">
        <v>271</v>
      </c>
      <c r="L2190" s="1" t="s">
        <v>2466</v>
      </c>
      <c r="M2190" s="1" t="n">
        <v>2015</v>
      </c>
      <c r="N2190" s="1" t="n">
        <v>43.522735</v>
      </c>
      <c r="O2190" s="1" t="n">
        <v>-65.666345</v>
      </c>
      <c r="Q2190" s="1" t="s">
        <v>2467</v>
      </c>
      <c r="R2190" s="1" t="s">
        <v>24</v>
      </c>
    </row>
    <row r="2191" customFormat="false" ht="15" hidden="false" customHeight="false" outlineLevel="0" collapsed="false">
      <c r="A2191" s="2" t="s">
        <v>2415</v>
      </c>
      <c r="B2191" s="2" t="s">
        <v>2416</v>
      </c>
      <c r="C2191" s="2" t="s">
        <v>2464</v>
      </c>
      <c r="D2191" s="1" t="n">
        <v>3.2</v>
      </c>
      <c r="E2191" s="1" t="s">
        <v>2468</v>
      </c>
      <c r="F2191" s="1" t="n">
        <v>2</v>
      </c>
      <c r="G2191" s="1" t="str">
        <f aca="false">F2191&amp;"/"&amp;2</f>
        <v>2/2</v>
      </c>
      <c r="H2191" s="1" t="n">
        <v>1600</v>
      </c>
      <c r="I2191" s="1" t="n">
        <v>82.5</v>
      </c>
      <c r="J2191" s="1" t="n">
        <v>80</v>
      </c>
      <c r="K2191" s="1" t="s">
        <v>271</v>
      </c>
      <c r="L2191" s="1" t="s">
        <v>2466</v>
      </c>
      <c r="M2191" s="1" t="n">
        <v>2015</v>
      </c>
      <c r="N2191" s="1" t="n">
        <v>43.519578</v>
      </c>
      <c r="O2191" s="1" t="n">
        <v>-65.661655</v>
      </c>
      <c r="Q2191" s="1" t="s">
        <v>2467</v>
      </c>
      <c r="R2191" s="1" t="s">
        <v>24</v>
      </c>
    </row>
    <row r="2192" customFormat="false" ht="15" hidden="false" customHeight="false" outlineLevel="0" collapsed="false">
      <c r="A2192" s="2" t="s">
        <v>2415</v>
      </c>
      <c r="B2192" s="2" t="s">
        <v>2416</v>
      </c>
      <c r="C2192" s="2" t="s">
        <v>2469</v>
      </c>
      <c r="D2192" s="1" t="n">
        <v>2.3</v>
      </c>
      <c r="E2192" s="1" t="s">
        <v>2470</v>
      </c>
      <c r="F2192" s="1" t="n">
        <v>1</v>
      </c>
      <c r="G2192" s="1" t="str">
        <f aca="false">F2192&amp;"/"&amp;1</f>
        <v>1/1</v>
      </c>
      <c r="H2192" s="1" t="n">
        <v>2300</v>
      </c>
      <c r="I2192" s="1" t="n">
        <v>92</v>
      </c>
      <c r="J2192" s="1" t="n">
        <v>98</v>
      </c>
      <c r="K2192" s="1" t="s">
        <v>357</v>
      </c>
      <c r="L2192" s="1" t="s">
        <v>2218</v>
      </c>
      <c r="M2192" s="1" t="n">
        <v>2015</v>
      </c>
      <c r="N2192" s="1" t="n">
        <v>45.993053</v>
      </c>
      <c r="O2192" s="1" t="n">
        <v>-59.907585</v>
      </c>
      <c r="P2192" s="1" t="s">
        <v>2443</v>
      </c>
      <c r="Q2192" s="1" t="s">
        <v>2471</v>
      </c>
      <c r="R2192" s="1" t="s">
        <v>24</v>
      </c>
    </row>
    <row r="2193" customFormat="false" ht="15" hidden="false" customHeight="false" outlineLevel="0" collapsed="false">
      <c r="A2193" s="1" t="s">
        <v>2415</v>
      </c>
      <c r="B2193" s="1" t="s">
        <v>2416</v>
      </c>
      <c r="C2193" s="1" t="s">
        <v>2472</v>
      </c>
      <c r="D2193" s="1" t="n">
        <v>1.99</v>
      </c>
      <c r="E2193" s="1" t="s">
        <v>2473</v>
      </c>
      <c r="F2193" s="1" t="n">
        <v>1</v>
      </c>
      <c r="G2193" s="1" t="str">
        <f aca="false">F2193&amp;"/"&amp;1</f>
        <v>1/1</v>
      </c>
      <c r="H2193" s="1" t="n">
        <v>1990</v>
      </c>
      <c r="I2193" s="1" t="n">
        <v>100</v>
      </c>
      <c r="J2193" s="1" t="n">
        <v>80</v>
      </c>
      <c r="K2193" s="1" t="s">
        <v>21</v>
      </c>
      <c r="L2193" s="1" t="s">
        <v>2457</v>
      </c>
      <c r="M2193" s="1" t="n">
        <v>2015</v>
      </c>
      <c r="N2193" s="1" t="n">
        <v>43.750934</v>
      </c>
      <c r="O2193" s="1" t="n">
        <v>-66.020473</v>
      </c>
      <c r="P2193" s="1" t="s">
        <v>2458</v>
      </c>
      <c r="Q2193" s="1" t="s">
        <v>2474</v>
      </c>
      <c r="R2193" s="1" t="s">
        <v>24</v>
      </c>
    </row>
    <row r="2194" customFormat="false" ht="15" hidden="false" customHeight="false" outlineLevel="0" collapsed="false">
      <c r="A2194" s="1" t="s">
        <v>2415</v>
      </c>
      <c r="B2194" s="1" t="s">
        <v>2416</v>
      </c>
      <c r="C2194" s="1" t="s">
        <v>2475</v>
      </c>
      <c r="D2194" s="1" t="n">
        <v>1.99</v>
      </c>
      <c r="E2194" s="1" t="s">
        <v>2476</v>
      </c>
      <c r="F2194" s="1" t="n">
        <v>1</v>
      </c>
      <c r="G2194" s="1" t="str">
        <f aca="false">F2194&amp;"/"&amp;1</f>
        <v>1/1</v>
      </c>
      <c r="H2194" s="1" t="n">
        <v>1990</v>
      </c>
      <c r="I2194" s="1" t="n">
        <v>100</v>
      </c>
      <c r="J2194" s="1" t="n">
        <v>95</v>
      </c>
      <c r="K2194" s="1" t="s">
        <v>21</v>
      </c>
      <c r="L2194" s="1" t="s">
        <v>2457</v>
      </c>
      <c r="M2194" s="1" t="n">
        <v>2016</v>
      </c>
      <c r="N2194" s="1" t="n">
        <v>43.973393</v>
      </c>
      <c r="O2194" s="1" t="n">
        <v>-66.08307</v>
      </c>
      <c r="P2194" s="1" t="s">
        <v>2458</v>
      </c>
      <c r="Q2194" s="1" t="s">
        <v>2477</v>
      </c>
      <c r="R2194" s="1" t="s">
        <v>24</v>
      </c>
    </row>
    <row r="2195" customFormat="false" ht="15" hidden="false" customHeight="false" outlineLevel="0" collapsed="false">
      <c r="A2195" s="1" t="s">
        <v>2415</v>
      </c>
      <c r="B2195" s="1" t="s">
        <v>2416</v>
      </c>
      <c r="C2195" s="1" t="s">
        <v>2478</v>
      </c>
      <c r="D2195" s="1" t="n">
        <v>0.6</v>
      </c>
      <c r="E2195" s="1" t="s">
        <v>2479</v>
      </c>
      <c r="F2195" s="1" t="n">
        <v>1</v>
      </c>
      <c r="G2195" s="1" t="str">
        <f aca="false">F2195&amp;"/"&amp;1</f>
        <v>1/1</v>
      </c>
      <c r="H2195" s="1" t="n">
        <v>600</v>
      </c>
      <c r="I2195" s="1" t="n">
        <v>48</v>
      </c>
      <c r="J2195" s="1" t="n">
        <v>50</v>
      </c>
      <c r="K2195" s="1" t="s">
        <v>2480</v>
      </c>
      <c r="L2195" s="1" t="s">
        <v>2481</v>
      </c>
      <c r="M2195" s="1" t="n">
        <v>2005</v>
      </c>
      <c r="N2195" s="1" t="n">
        <v>45.267193</v>
      </c>
      <c r="O2195" s="1" t="n">
        <v>-63.251702</v>
      </c>
      <c r="Q2195" s="1" t="s">
        <v>2482</v>
      </c>
      <c r="R2195" s="1" t="s">
        <v>751</v>
      </c>
    </row>
    <row r="2196" customFormat="false" ht="15" hidden="false" customHeight="false" outlineLevel="0" collapsed="false">
      <c r="A2196" s="1" t="s">
        <v>2415</v>
      </c>
      <c r="B2196" s="1" t="s">
        <v>2416</v>
      </c>
      <c r="C2196" s="1" t="s">
        <v>2483</v>
      </c>
      <c r="D2196" s="1" t="n">
        <v>10</v>
      </c>
      <c r="E2196" s="1" t="s">
        <v>2484</v>
      </c>
      <c r="F2196" s="1" t="n">
        <v>1</v>
      </c>
      <c r="G2196" s="1" t="str">
        <f aca="false">F2196&amp;"/"&amp;5</f>
        <v>1/5</v>
      </c>
      <c r="H2196" s="1" t="n">
        <v>2000</v>
      </c>
      <c r="I2196" s="1" t="n">
        <v>100</v>
      </c>
      <c r="J2196" s="1" t="n">
        <v>100</v>
      </c>
      <c r="K2196" s="1" t="s">
        <v>21</v>
      </c>
      <c r="L2196" s="1" t="s">
        <v>2457</v>
      </c>
      <c r="M2196" s="1" t="n">
        <v>2014</v>
      </c>
      <c r="N2196" s="1" t="n">
        <v>44.7777763367086</v>
      </c>
      <c r="O2196" s="1" t="n">
        <v>-63.8425236307688</v>
      </c>
      <c r="Q2196" s="1" t="s">
        <v>2485</v>
      </c>
      <c r="R2196" s="1" t="s">
        <v>24</v>
      </c>
    </row>
    <row r="2197" customFormat="false" ht="15" hidden="false" customHeight="false" outlineLevel="0" collapsed="false">
      <c r="A2197" s="1" t="s">
        <v>2415</v>
      </c>
      <c r="B2197" s="1" t="s">
        <v>2416</v>
      </c>
      <c r="C2197" s="1" t="s">
        <v>2483</v>
      </c>
      <c r="D2197" s="1" t="n">
        <v>10</v>
      </c>
      <c r="E2197" s="1" t="s">
        <v>2486</v>
      </c>
      <c r="F2197" s="1" t="n">
        <v>2</v>
      </c>
      <c r="G2197" s="1" t="str">
        <f aca="false">F2197&amp;"/"&amp;5</f>
        <v>2/5</v>
      </c>
      <c r="H2197" s="1" t="n">
        <v>2000</v>
      </c>
      <c r="I2197" s="1" t="n">
        <v>100</v>
      </c>
      <c r="J2197" s="1" t="n">
        <v>100</v>
      </c>
      <c r="K2197" s="1" t="s">
        <v>21</v>
      </c>
      <c r="L2197" s="1" t="s">
        <v>2457</v>
      </c>
      <c r="M2197" s="1" t="n">
        <v>2014</v>
      </c>
      <c r="N2197" s="1" t="n">
        <v>44.774414485283</v>
      </c>
      <c r="O2197" s="1" t="n">
        <v>-63.8407275365586</v>
      </c>
      <c r="Q2197" s="1" t="s">
        <v>2485</v>
      </c>
      <c r="R2197" s="1" t="s">
        <v>24</v>
      </c>
    </row>
    <row r="2198" customFormat="false" ht="15" hidden="false" customHeight="false" outlineLevel="0" collapsed="false">
      <c r="A2198" s="1" t="s">
        <v>2415</v>
      </c>
      <c r="B2198" s="1" t="s">
        <v>2416</v>
      </c>
      <c r="C2198" s="1" t="s">
        <v>2483</v>
      </c>
      <c r="D2198" s="1" t="n">
        <v>10</v>
      </c>
      <c r="E2198" s="1" t="s">
        <v>2487</v>
      </c>
      <c r="F2198" s="1" t="n">
        <v>3</v>
      </c>
      <c r="G2198" s="1" t="str">
        <f aca="false">F2198&amp;"/"&amp;5</f>
        <v>3/5</v>
      </c>
      <c r="H2198" s="1" t="n">
        <v>2000</v>
      </c>
      <c r="I2198" s="1" t="n">
        <v>100</v>
      </c>
      <c r="J2198" s="1" t="n">
        <v>100</v>
      </c>
      <c r="K2198" s="1" t="s">
        <v>21</v>
      </c>
      <c r="L2198" s="1" t="s">
        <v>2457</v>
      </c>
      <c r="M2198" s="1" t="n">
        <v>2014</v>
      </c>
      <c r="N2198" s="1" t="n">
        <v>44.7701351310797</v>
      </c>
      <c r="O2198" s="1" t="n">
        <v>-63.8381200553068</v>
      </c>
      <c r="Q2198" s="1" t="s">
        <v>2485</v>
      </c>
      <c r="R2198" s="1" t="s">
        <v>24</v>
      </c>
    </row>
    <row r="2199" customFormat="false" ht="15" hidden="false" customHeight="false" outlineLevel="0" collapsed="false">
      <c r="A2199" s="1" t="s">
        <v>2415</v>
      </c>
      <c r="B2199" s="1" t="s">
        <v>2416</v>
      </c>
      <c r="C2199" s="1" t="s">
        <v>2483</v>
      </c>
      <c r="D2199" s="1" t="n">
        <v>10</v>
      </c>
      <c r="E2199" s="1" t="s">
        <v>2488</v>
      </c>
      <c r="F2199" s="1" t="n">
        <v>4</v>
      </c>
      <c r="G2199" s="1" t="str">
        <f aca="false">F2199&amp;"/"&amp;5</f>
        <v>4/5</v>
      </c>
      <c r="H2199" s="1" t="n">
        <v>2000</v>
      </c>
      <c r="I2199" s="1" t="n">
        <v>100</v>
      </c>
      <c r="J2199" s="1" t="n">
        <v>100</v>
      </c>
      <c r="K2199" s="1" t="s">
        <v>21</v>
      </c>
      <c r="L2199" s="1" t="s">
        <v>2457</v>
      </c>
      <c r="M2199" s="1" t="n">
        <v>2014</v>
      </c>
      <c r="N2199" s="1" t="n">
        <v>44.7672071886735</v>
      </c>
      <c r="O2199" s="1" t="n">
        <v>-63.8352027643699</v>
      </c>
      <c r="Q2199" s="1" t="s">
        <v>2485</v>
      </c>
      <c r="R2199" s="1" t="s">
        <v>24</v>
      </c>
    </row>
    <row r="2200" customFormat="false" ht="15" hidden="false" customHeight="false" outlineLevel="0" collapsed="false">
      <c r="A2200" s="1" t="s">
        <v>2415</v>
      </c>
      <c r="B2200" s="1" t="s">
        <v>2416</v>
      </c>
      <c r="C2200" s="1" t="s">
        <v>2483</v>
      </c>
      <c r="D2200" s="1" t="n">
        <v>10</v>
      </c>
      <c r="E2200" s="1" t="s">
        <v>2489</v>
      </c>
      <c r="F2200" s="1" t="n">
        <v>5</v>
      </c>
      <c r="G2200" s="1" t="str">
        <f aca="false">F2200&amp;"/"&amp;5</f>
        <v>5/5</v>
      </c>
      <c r="H2200" s="1" t="n">
        <v>2000</v>
      </c>
      <c r="I2200" s="1" t="n">
        <v>100</v>
      </c>
      <c r="J2200" s="1" t="n">
        <v>100</v>
      </c>
      <c r="K2200" s="1" t="s">
        <v>21</v>
      </c>
      <c r="L2200" s="1" t="s">
        <v>2457</v>
      </c>
      <c r="M2200" s="1" t="n">
        <v>2014</v>
      </c>
      <c r="N2200" s="1" t="n">
        <v>44.7636842917965</v>
      </c>
      <c r="O2200" s="1" t="n">
        <v>-63.8274017489012</v>
      </c>
      <c r="Q2200" s="1" t="s">
        <v>2485</v>
      </c>
      <c r="R2200" s="1" t="s">
        <v>24</v>
      </c>
    </row>
    <row r="2201" customFormat="false" ht="15" hidden="false" customHeight="false" outlineLevel="0" collapsed="false">
      <c r="A2201" s="1" t="s">
        <v>2415</v>
      </c>
      <c r="B2201" s="1" t="s">
        <v>2416</v>
      </c>
      <c r="C2201" s="1" t="s">
        <v>2490</v>
      </c>
      <c r="D2201" s="1" t="n">
        <v>7.05</v>
      </c>
      <c r="E2201" s="1" t="s">
        <v>2491</v>
      </c>
      <c r="F2201" s="1" t="n">
        <v>1</v>
      </c>
      <c r="G2201" s="1" t="str">
        <f aca="false">F2201&amp;"/"&amp;3</f>
        <v>1/3</v>
      </c>
      <c r="H2201" s="1" t="n">
        <v>2350</v>
      </c>
      <c r="I2201" s="1" t="n">
        <v>92</v>
      </c>
      <c r="J2201" s="1" t="n">
        <v>85</v>
      </c>
      <c r="K2201" s="1" t="s">
        <v>357</v>
      </c>
      <c r="L2201" s="1" t="s">
        <v>2218</v>
      </c>
      <c r="M2201" s="1" t="n">
        <v>2017</v>
      </c>
      <c r="N2201" s="1" t="n">
        <v>44.502518</v>
      </c>
      <c r="O2201" s="1" t="n">
        <v>-63.7102699999999</v>
      </c>
      <c r="Q2201" s="1" t="s">
        <v>2492</v>
      </c>
      <c r="R2201" s="1" t="s">
        <v>24</v>
      </c>
    </row>
    <row r="2202" customFormat="false" ht="15" hidden="false" customHeight="false" outlineLevel="0" collapsed="false">
      <c r="A2202" s="1" t="s">
        <v>2415</v>
      </c>
      <c r="B2202" s="1" t="s">
        <v>2416</v>
      </c>
      <c r="C2202" s="1" t="s">
        <v>2490</v>
      </c>
      <c r="D2202" s="1" t="n">
        <v>7.05</v>
      </c>
      <c r="E2202" s="1" t="s">
        <v>2493</v>
      </c>
      <c r="F2202" s="1" t="n">
        <v>2</v>
      </c>
      <c r="G2202" s="1" t="str">
        <f aca="false">F2202&amp;"/"&amp;3</f>
        <v>2/3</v>
      </c>
      <c r="H2202" s="1" t="n">
        <v>2350</v>
      </c>
      <c r="I2202" s="1" t="n">
        <v>92</v>
      </c>
      <c r="J2202" s="1" t="n">
        <v>85</v>
      </c>
      <c r="K2202" s="1" t="s">
        <v>357</v>
      </c>
      <c r="L2202" s="1" t="s">
        <v>2218</v>
      </c>
      <c r="M2202" s="1" t="n">
        <v>2017</v>
      </c>
      <c r="N2202" s="1" t="n">
        <v>44.505343</v>
      </c>
      <c r="O2202" s="1" t="n">
        <v>-63.711536</v>
      </c>
      <c r="Q2202" s="1" t="s">
        <v>2492</v>
      </c>
      <c r="R2202" s="1" t="s">
        <v>24</v>
      </c>
    </row>
    <row r="2203" customFormat="false" ht="15" hidden="false" customHeight="false" outlineLevel="0" collapsed="false">
      <c r="A2203" s="1" t="s">
        <v>2415</v>
      </c>
      <c r="B2203" s="1" t="s">
        <v>2416</v>
      </c>
      <c r="C2203" s="1" t="s">
        <v>2490</v>
      </c>
      <c r="D2203" s="1" t="n">
        <v>7.05</v>
      </c>
      <c r="E2203" s="1" t="s">
        <v>2494</v>
      </c>
      <c r="F2203" s="1" t="n">
        <v>3</v>
      </c>
      <c r="G2203" s="1" t="str">
        <f aca="false">F2203&amp;"/"&amp;3</f>
        <v>3/3</v>
      </c>
      <c r="H2203" s="1" t="n">
        <v>2350</v>
      </c>
      <c r="I2203" s="1" t="n">
        <v>92</v>
      </c>
      <c r="J2203" s="1" t="n">
        <v>85</v>
      </c>
      <c r="K2203" s="1" t="s">
        <v>357</v>
      </c>
      <c r="L2203" s="1" t="s">
        <v>2218</v>
      </c>
      <c r="M2203" s="1" t="n">
        <v>2017</v>
      </c>
      <c r="N2203" s="1" t="n">
        <v>44.508192</v>
      </c>
      <c r="O2203" s="1" t="n">
        <v>-63.7128019999999</v>
      </c>
      <c r="Q2203" s="1" t="s">
        <v>2492</v>
      </c>
      <c r="R2203" s="1" t="s">
        <v>24</v>
      </c>
    </row>
    <row r="2204" customFormat="false" ht="15" hidden="false" customHeight="false" outlineLevel="0" collapsed="false">
      <c r="A2204" s="1" t="s">
        <v>2415</v>
      </c>
      <c r="B2204" s="1" t="s">
        <v>2416</v>
      </c>
      <c r="C2204" s="1" t="s">
        <v>2495</v>
      </c>
      <c r="D2204" s="1" t="n">
        <v>0.9</v>
      </c>
      <c r="E2204" s="1" t="s">
        <v>2496</v>
      </c>
      <c r="F2204" s="1" t="n">
        <v>1</v>
      </c>
      <c r="G2204" s="1" t="str">
        <f aca="false">F2204&amp;"/"&amp;1</f>
        <v>1/1</v>
      </c>
      <c r="H2204" s="1" t="n">
        <v>900</v>
      </c>
      <c r="I2204" s="1" t="n">
        <v>44</v>
      </c>
      <c r="J2204" s="1" t="n">
        <v>55</v>
      </c>
      <c r="K2204" s="1" t="s">
        <v>357</v>
      </c>
      <c r="L2204" s="1" t="s">
        <v>2497</v>
      </c>
      <c r="M2204" s="1" t="n">
        <v>2015</v>
      </c>
      <c r="N2204" s="1" t="n">
        <v>46.58231</v>
      </c>
      <c r="O2204" s="1" t="n">
        <v>-60.974132</v>
      </c>
      <c r="Q2204" s="1" t="s">
        <v>2498</v>
      </c>
      <c r="R2204" s="1" t="s">
        <v>24</v>
      </c>
    </row>
    <row r="2205" customFormat="false" ht="15" hidden="false" customHeight="false" outlineLevel="0" collapsed="false">
      <c r="A2205" s="1" t="s">
        <v>2415</v>
      </c>
      <c r="B2205" s="1" t="s">
        <v>2416</v>
      </c>
      <c r="C2205" s="1" t="s">
        <v>2499</v>
      </c>
      <c r="D2205" s="1" t="n">
        <v>0.3</v>
      </c>
      <c r="E2205" s="1" t="s">
        <v>2500</v>
      </c>
      <c r="F2205" s="1" t="n">
        <v>1</v>
      </c>
      <c r="G2205" s="1" t="str">
        <f aca="false">F2205&amp;"/"&amp;6</f>
        <v>1/6</v>
      </c>
      <c r="H2205" s="1" t="n">
        <v>50</v>
      </c>
      <c r="I2205" s="1" t="n">
        <v>21.5</v>
      </c>
      <c r="J2205" s="1" t="n">
        <v>42</v>
      </c>
      <c r="K2205" s="1" t="s">
        <v>2451</v>
      </c>
      <c r="L2205" s="1" t="s">
        <v>2452</v>
      </c>
      <c r="M2205" s="1" t="n">
        <v>2015</v>
      </c>
      <c r="N2205" s="1" t="n">
        <v>46.581721</v>
      </c>
      <c r="O2205" s="1" t="n">
        <v>-60.972103</v>
      </c>
      <c r="Q2205" s="1" t="s">
        <v>2501</v>
      </c>
      <c r="R2205" s="1" t="s">
        <v>24</v>
      </c>
    </row>
    <row r="2206" customFormat="false" ht="15" hidden="false" customHeight="false" outlineLevel="0" collapsed="false">
      <c r="A2206" s="1" t="s">
        <v>2415</v>
      </c>
      <c r="B2206" s="1" t="s">
        <v>2416</v>
      </c>
      <c r="C2206" s="1" t="s">
        <v>2499</v>
      </c>
      <c r="D2206" s="1" t="n">
        <v>0.3</v>
      </c>
      <c r="E2206" s="1" t="s">
        <v>2502</v>
      </c>
      <c r="F2206" s="1" t="n">
        <v>2</v>
      </c>
      <c r="G2206" s="1" t="str">
        <f aca="false">F2206&amp;"/"&amp;6</f>
        <v>2/6</v>
      </c>
      <c r="H2206" s="1" t="n">
        <v>50</v>
      </c>
      <c r="I2206" s="1" t="n">
        <v>21.5</v>
      </c>
      <c r="J2206" s="1" t="n">
        <v>42</v>
      </c>
      <c r="K2206" s="1" t="s">
        <v>2451</v>
      </c>
      <c r="L2206" s="1" t="s">
        <v>2452</v>
      </c>
      <c r="M2206" s="1" t="n">
        <v>2015</v>
      </c>
      <c r="N2206" s="1" t="n">
        <v>46.581226</v>
      </c>
      <c r="O2206" s="1" t="n">
        <v>-60.97071</v>
      </c>
      <c r="Q2206" s="1" t="s">
        <v>2501</v>
      </c>
      <c r="R2206" s="1" t="s">
        <v>24</v>
      </c>
    </row>
    <row r="2207" customFormat="false" ht="15" hidden="false" customHeight="false" outlineLevel="0" collapsed="false">
      <c r="A2207" s="1" t="s">
        <v>2415</v>
      </c>
      <c r="B2207" s="1" t="s">
        <v>2416</v>
      </c>
      <c r="C2207" s="1" t="s">
        <v>2499</v>
      </c>
      <c r="D2207" s="1" t="n">
        <v>0.3</v>
      </c>
      <c r="E2207" s="1" t="s">
        <v>2503</v>
      </c>
      <c r="F2207" s="1" t="n">
        <v>3</v>
      </c>
      <c r="G2207" s="1" t="str">
        <f aca="false">F2207&amp;"/"&amp;6</f>
        <v>3/6</v>
      </c>
      <c r="H2207" s="1" t="n">
        <v>50</v>
      </c>
      <c r="I2207" s="1" t="n">
        <v>21.5</v>
      </c>
      <c r="J2207" s="1" t="n">
        <v>42</v>
      </c>
      <c r="K2207" s="1" t="s">
        <v>2451</v>
      </c>
      <c r="L2207" s="1" t="s">
        <v>2452</v>
      </c>
      <c r="M2207" s="1" t="n">
        <v>2017</v>
      </c>
      <c r="N2207" s="1" t="n">
        <v>46.580691</v>
      </c>
      <c r="O2207" s="1" t="n">
        <v>-60.969189</v>
      </c>
      <c r="Q2207" s="1" t="s">
        <v>2501</v>
      </c>
      <c r="R2207" s="1" t="s">
        <v>24</v>
      </c>
    </row>
    <row r="2208" customFormat="false" ht="15" hidden="false" customHeight="false" outlineLevel="0" collapsed="false">
      <c r="A2208" s="1" t="s">
        <v>2415</v>
      </c>
      <c r="B2208" s="1" t="s">
        <v>2416</v>
      </c>
      <c r="C2208" s="1" t="s">
        <v>2499</v>
      </c>
      <c r="D2208" s="1" t="n">
        <v>0.3</v>
      </c>
      <c r="E2208" s="1" t="s">
        <v>2504</v>
      </c>
      <c r="F2208" s="1" t="n">
        <v>4</v>
      </c>
      <c r="G2208" s="1" t="str">
        <f aca="false">F2208&amp;"/"&amp;6</f>
        <v>4/6</v>
      </c>
      <c r="H2208" s="1" t="n">
        <v>50</v>
      </c>
      <c r="I2208" s="1" t="n">
        <v>21.5</v>
      </c>
      <c r="J2208" s="1" t="n">
        <v>42</v>
      </c>
      <c r="K2208" s="1" t="s">
        <v>2451</v>
      </c>
      <c r="L2208" s="1" t="s">
        <v>2452</v>
      </c>
      <c r="M2208" s="1" t="n">
        <v>2017</v>
      </c>
      <c r="N2208" s="1" t="n">
        <v>46.580157</v>
      </c>
      <c r="O2208" s="1" t="n">
        <v>-60.967691</v>
      </c>
      <c r="Q2208" s="1" t="s">
        <v>2501</v>
      </c>
      <c r="R2208" s="1" t="s">
        <v>24</v>
      </c>
    </row>
    <row r="2209" customFormat="false" ht="15" hidden="false" customHeight="false" outlineLevel="0" collapsed="false">
      <c r="A2209" s="1" t="s">
        <v>2415</v>
      </c>
      <c r="B2209" s="1" t="s">
        <v>2416</v>
      </c>
      <c r="C2209" s="1" t="s">
        <v>2499</v>
      </c>
      <c r="D2209" s="1" t="n">
        <v>0.3</v>
      </c>
      <c r="E2209" s="1" t="s">
        <v>2505</v>
      </c>
      <c r="F2209" s="1" t="n">
        <v>5</v>
      </c>
      <c r="G2209" s="1" t="str">
        <f aca="false">F2209&amp;"/"&amp;6</f>
        <v>5/6</v>
      </c>
      <c r="H2209" s="1" t="n">
        <v>50</v>
      </c>
      <c r="I2209" s="1" t="n">
        <v>21.5</v>
      </c>
      <c r="J2209" s="1" t="n">
        <v>42</v>
      </c>
      <c r="K2209" s="1" t="s">
        <v>2451</v>
      </c>
      <c r="L2209" s="1" t="s">
        <v>2452</v>
      </c>
      <c r="M2209" s="1" t="n">
        <v>2017</v>
      </c>
      <c r="N2209" s="1" t="n">
        <v>46.579636</v>
      </c>
      <c r="O2209" s="1" t="n">
        <v>-60.966213</v>
      </c>
      <c r="Q2209" s="1" t="s">
        <v>2501</v>
      </c>
      <c r="R2209" s="1" t="s">
        <v>24</v>
      </c>
    </row>
    <row r="2210" customFormat="false" ht="15" hidden="false" customHeight="false" outlineLevel="0" collapsed="false">
      <c r="A2210" s="1" t="s">
        <v>2415</v>
      </c>
      <c r="B2210" s="1" t="s">
        <v>2416</v>
      </c>
      <c r="C2210" s="1" t="s">
        <v>2499</v>
      </c>
      <c r="D2210" s="1" t="n">
        <v>0.3</v>
      </c>
      <c r="E2210" s="1" t="s">
        <v>2506</v>
      </c>
      <c r="F2210" s="1" t="n">
        <v>6</v>
      </c>
      <c r="G2210" s="1" t="str">
        <f aca="false">F2210&amp;"/"&amp;6</f>
        <v>6/6</v>
      </c>
      <c r="H2210" s="1" t="n">
        <v>50</v>
      </c>
      <c r="I2210" s="1" t="n">
        <v>21.5</v>
      </c>
      <c r="J2210" s="1" t="n">
        <v>42</v>
      </c>
      <c r="K2210" s="1" t="s">
        <v>2451</v>
      </c>
      <c r="L2210" s="1" t="s">
        <v>2452</v>
      </c>
      <c r="M2210" s="1" t="n">
        <v>2017</v>
      </c>
      <c r="N2210" s="1" t="n">
        <v>46.579194</v>
      </c>
      <c r="O2210" s="1" t="n">
        <v>-60.965097</v>
      </c>
      <c r="Q2210" s="1" t="s">
        <v>2501</v>
      </c>
      <c r="R2210" s="1" t="s">
        <v>24</v>
      </c>
    </row>
    <row r="2211" customFormat="false" ht="15" hidden="false" customHeight="false" outlineLevel="0" collapsed="false">
      <c r="A2211" s="1" t="s">
        <v>2415</v>
      </c>
      <c r="B2211" s="1" t="s">
        <v>2416</v>
      </c>
      <c r="C2211" s="1" t="s">
        <v>2507</v>
      </c>
      <c r="D2211" s="1" t="n">
        <v>2</v>
      </c>
      <c r="E2211" s="1" t="s">
        <v>2508</v>
      </c>
      <c r="F2211" s="1" t="n">
        <v>1</v>
      </c>
      <c r="G2211" s="1" t="str">
        <f aca="false">F2211&amp;"/"&amp;1</f>
        <v>1/1</v>
      </c>
      <c r="H2211" s="1" t="n">
        <v>2000</v>
      </c>
      <c r="I2211" s="1" t="n">
        <v>82</v>
      </c>
      <c r="J2211" s="1" t="n">
        <v>78</v>
      </c>
      <c r="K2211" s="1" t="s">
        <v>357</v>
      </c>
      <c r="L2211" s="1" t="s">
        <v>2509</v>
      </c>
      <c r="M2211" s="1" t="n">
        <v>2013</v>
      </c>
      <c r="N2211" s="1" t="n">
        <v>45.727666</v>
      </c>
      <c r="O2211" s="1" t="n">
        <v>-61.42591</v>
      </c>
      <c r="Q2211" s="1" t="s">
        <v>2510</v>
      </c>
      <c r="R2211" s="1" t="s">
        <v>24</v>
      </c>
    </row>
    <row r="2212" customFormat="false" ht="15" hidden="false" customHeight="false" outlineLevel="0" collapsed="false">
      <c r="A2212" s="1" t="s">
        <v>2415</v>
      </c>
      <c r="B2212" s="1" t="s">
        <v>2416</v>
      </c>
      <c r="C2212" s="1" t="s">
        <v>2511</v>
      </c>
      <c r="D2212" s="1" t="n">
        <v>51</v>
      </c>
      <c r="E2212" s="1" t="s">
        <v>2512</v>
      </c>
      <c r="F2212" s="1" t="n">
        <v>1</v>
      </c>
      <c r="G2212" s="1" t="str">
        <f aca="false">F2212&amp;"/"&amp;34</f>
        <v>1/34</v>
      </c>
      <c r="H2212" s="1" t="n">
        <v>1500</v>
      </c>
      <c r="I2212" s="1" t="n">
        <v>77</v>
      </c>
      <c r="J2212" s="1" t="n">
        <v>80</v>
      </c>
      <c r="K2212" s="1" t="s">
        <v>271</v>
      </c>
      <c r="L2212" s="1" t="s">
        <v>402</v>
      </c>
      <c r="M2212" s="1" t="n">
        <v>2009</v>
      </c>
      <c r="N2212" s="1" t="n">
        <v>45.5804447829543</v>
      </c>
      <c r="O2212" s="1" t="n">
        <v>-62.9401441751291</v>
      </c>
      <c r="Q2212" s="1" t="s">
        <v>2513</v>
      </c>
      <c r="R2212" s="1" t="s">
        <v>24</v>
      </c>
    </row>
    <row r="2213" customFormat="false" ht="15" hidden="false" customHeight="false" outlineLevel="0" collapsed="false">
      <c r="A2213" s="1" t="s">
        <v>2415</v>
      </c>
      <c r="B2213" s="1" t="s">
        <v>2416</v>
      </c>
      <c r="C2213" s="1" t="s">
        <v>2511</v>
      </c>
      <c r="D2213" s="1" t="n">
        <v>51</v>
      </c>
      <c r="E2213" s="1" t="s">
        <v>2514</v>
      </c>
      <c r="F2213" s="1" t="n">
        <v>2</v>
      </c>
      <c r="G2213" s="1" t="str">
        <f aca="false">F2213&amp;"/"&amp;34</f>
        <v>2/34</v>
      </c>
      <c r="H2213" s="1" t="n">
        <v>1500</v>
      </c>
      <c r="I2213" s="1" t="n">
        <v>77</v>
      </c>
      <c r="J2213" s="1" t="n">
        <v>80</v>
      </c>
      <c r="K2213" s="1" t="s">
        <v>271</v>
      </c>
      <c r="L2213" s="1" t="s">
        <v>402</v>
      </c>
      <c r="M2213" s="1" t="n">
        <v>2009</v>
      </c>
      <c r="N2213" s="1" t="n">
        <v>45.5823315272272</v>
      </c>
      <c r="O2213" s="1" t="n">
        <v>-62.9438181358219</v>
      </c>
      <c r="Q2213" s="1" t="s">
        <v>2513</v>
      </c>
      <c r="R2213" s="1" t="s">
        <v>24</v>
      </c>
    </row>
    <row r="2214" customFormat="false" ht="15" hidden="false" customHeight="false" outlineLevel="0" collapsed="false">
      <c r="A2214" s="1" t="s">
        <v>2415</v>
      </c>
      <c r="B2214" s="1" t="s">
        <v>2416</v>
      </c>
      <c r="C2214" s="1" t="s">
        <v>2511</v>
      </c>
      <c r="D2214" s="1" t="n">
        <v>51</v>
      </c>
      <c r="E2214" s="1" t="s">
        <v>2515</v>
      </c>
      <c r="F2214" s="1" t="n">
        <v>3</v>
      </c>
      <c r="G2214" s="1" t="str">
        <f aca="false">F2214&amp;"/"&amp;34</f>
        <v>3/34</v>
      </c>
      <c r="H2214" s="1" t="n">
        <v>1500</v>
      </c>
      <c r="I2214" s="1" t="n">
        <v>77</v>
      </c>
      <c r="J2214" s="1" t="n">
        <v>80</v>
      </c>
      <c r="K2214" s="1" t="s">
        <v>271</v>
      </c>
      <c r="L2214" s="1" t="s">
        <v>402</v>
      </c>
      <c r="M2214" s="1" t="n">
        <v>2009</v>
      </c>
      <c r="N2214" s="1" t="n">
        <v>45.5852923124013</v>
      </c>
      <c r="O2214" s="1" t="n">
        <v>-62.9464174297547</v>
      </c>
      <c r="Q2214" s="1" t="s">
        <v>2513</v>
      </c>
      <c r="R2214" s="1" t="s">
        <v>24</v>
      </c>
    </row>
    <row r="2215" customFormat="false" ht="15" hidden="false" customHeight="false" outlineLevel="0" collapsed="false">
      <c r="A2215" s="1" t="s">
        <v>2415</v>
      </c>
      <c r="B2215" s="1" t="s">
        <v>2416</v>
      </c>
      <c r="C2215" s="1" t="s">
        <v>2511</v>
      </c>
      <c r="D2215" s="1" t="n">
        <v>51</v>
      </c>
      <c r="E2215" s="1" t="s">
        <v>2516</v>
      </c>
      <c r="F2215" s="1" t="n">
        <v>4</v>
      </c>
      <c r="G2215" s="1" t="str">
        <f aca="false">F2215&amp;"/"&amp;34</f>
        <v>4/34</v>
      </c>
      <c r="H2215" s="1" t="n">
        <v>1500</v>
      </c>
      <c r="I2215" s="1" t="n">
        <v>77</v>
      </c>
      <c r="J2215" s="1" t="n">
        <v>80</v>
      </c>
      <c r="K2215" s="1" t="s">
        <v>271</v>
      </c>
      <c r="L2215" s="1" t="s">
        <v>402</v>
      </c>
      <c r="M2215" s="1" t="n">
        <v>2009</v>
      </c>
      <c r="N2215" s="1" t="n">
        <v>45.5823578939351</v>
      </c>
      <c r="O2215" s="1" t="n">
        <v>-62.9494962273809</v>
      </c>
      <c r="Q2215" s="1" t="s">
        <v>2513</v>
      </c>
      <c r="R2215" s="1" t="s">
        <v>24</v>
      </c>
    </row>
    <row r="2216" customFormat="false" ht="15" hidden="false" customHeight="false" outlineLevel="0" collapsed="false">
      <c r="A2216" s="1" t="s">
        <v>2415</v>
      </c>
      <c r="B2216" s="1" t="s">
        <v>2416</v>
      </c>
      <c r="C2216" s="1" t="s">
        <v>2511</v>
      </c>
      <c r="D2216" s="1" t="n">
        <v>51</v>
      </c>
      <c r="E2216" s="1" t="s">
        <v>2517</v>
      </c>
      <c r="F2216" s="1" t="n">
        <v>5</v>
      </c>
      <c r="G2216" s="1" t="str">
        <f aca="false">F2216&amp;"/"&amp;34</f>
        <v>5/34</v>
      </c>
      <c r="H2216" s="1" t="n">
        <v>1500</v>
      </c>
      <c r="I2216" s="1" t="n">
        <v>77</v>
      </c>
      <c r="J2216" s="1" t="n">
        <v>80</v>
      </c>
      <c r="K2216" s="1" t="s">
        <v>271</v>
      </c>
      <c r="L2216" s="1" t="s">
        <v>402</v>
      </c>
      <c r="M2216" s="1" t="n">
        <v>2009</v>
      </c>
      <c r="N2216" s="1" t="n">
        <v>45.5788235024502</v>
      </c>
      <c r="O2216" s="1" t="n">
        <v>-62.9582580770977</v>
      </c>
      <c r="Q2216" s="1" t="s">
        <v>2513</v>
      </c>
      <c r="R2216" s="1" t="s">
        <v>24</v>
      </c>
    </row>
    <row r="2217" customFormat="false" ht="15" hidden="false" customHeight="false" outlineLevel="0" collapsed="false">
      <c r="A2217" s="1" t="s">
        <v>2415</v>
      </c>
      <c r="B2217" s="1" t="s">
        <v>2416</v>
      </c>
      <c r="C2217" s="1" t="s">
        <v>2511</v>
      </c>
      <c r="D2217" s="1" t="n">
        <v>51</v>
      </c>
      <c r="E2217" s="1" t="s">
        <v>2518</v>
      </c>
      <c r="F2217" s="1" t="n">
        <v>6</v>
      </c>
      <c r="G2217" s="1" t="str">
        <f aca="false">F2217&amp;"/"&amp;34</f>
        <v>6/34</v>
      </c>
      <c r="H2217" s="1" t="n">
        <v>1500</v>
      </c>
      <c r="I2217" s="1" t="n">
        <v>77</v>
      </c>
      <c r="J2217" s="1" t="n">
        <v>80</v>
      </c>
      <c r="K2217" s="1" t="s">
        <v>271</v>
      </c>
      <c r="L2217" s="1" t="s">
        <v>402</v>
      </c>
      <c r="M2217" s="1" t="n">
        <v>2009</v>
      </c>
      <c r="N2217" s="1" t="n">
        <v>45.5736148291992</v>
      </c>
      <c r="O2217" s="1" t="n">
        <v>-62.9619403844494</v>
      </c>
      <c r="Q2217" s="1" t="s">
        <v>2513</v>
      </c>
      <c r="R2217" s="1" t="s">
        <v>24</v>
      </c>
    </row>
    <row r="2218" customFormat="false" ht="15" hidden="false" customHeight="false" outlineLevel="0" collapsed="false">
      <c r="A2218" s="1" t="s">
        <v>2415</v>
      </c>
      <c r="B2218" s="1" t="s">
        <v>2416</v>
      </c>
      <c r="C2218" s="1" t="s">
        <v>2511</v>
      </c>
      <c r="D2218" s="1" t="n">
        <v>51</v>
      </c>
      <c r="E2218" s="1" t="s">
        <v>2519</v>
      </c>
      <c r="F2218" s="1" t="n">
        <v>7</v>
      </c>
      <c r="G2218" s="1" t="str">
        <f aca="false">F2218&amp;"/"&amp;34</f>
        <v>7/34</v>
      </c>
      <c r="H2218" s="1" t="n">
        <v>1500</v>
      </c>
      <c r="I2218" s="1" t="n">
        <v>77</v>
      </c>
      <c r="J2218" s="1" t="n">
        <v>80</v>
      </c>
      <c r="K2218" s="1" t="s">
        <v>271</v>
      </c>
      <c r="L2218" s="1" t="s">
        <v>402</v>
      </c>
      <c r="M2218" s="1" t="n">
        <v>2009</v>
      </c>
      <c r="N2218" s="1" t="n">
        <v>45.5643425902257</v>
      </c>
      <c r="O2218" s="1" t="n">
        <v>-62.9510240248614</v>
      </c>
      <c r="Q2218" s="1" t="s">
        <v>2513</v>
      </c>
      <c r="R2218" s="1" t="s">
        <v>24</v>
      </c>
    </row>
    <row r="2219" customFormat="false" ht="15" hidden="false" customHeight="false" outlineLevel="0" collapsed="false">
      <c r="A2219" s="1" t="s">
        <v>2415</v>
      </c>
      <c r="B2219" s="1" t="s">
        <v>2416</v>
      </c>
      <c r="C2219" s="1" t="s">
        <v>2511</v>
      </c>
      <c r="D2219" s="1" t="n">
        <v>51</v>
      </c>
      <c r="E2219" s="1" t="s">
        <v>2520</v>
      </c>
      <c r="F2219" s="1" t="n">
        <v>8</v>
      </c>
      <c r="G2219" s="1" t="str">
        <f aca="false">F2219&amp;"/"&amp;34</f>
        <v>8/34</v>
      </c>
      <c r="H2219" s="1" t="n">
        <v>1500</v>
      </c>
      <c r="I2219" s="1" t="n">
        <v>77</v>
      </c>
      <c r="J2219" s="1" t="n">
        <v>80</v>
      </c>
      <c r="K2219" s="1" t="s">
        <v>271</v>
      </c>
      <c r="L2219" s="1" t="s">
        <v>402</v>
      </c>
      <c r="M2219" s="1" t="n">
        <v>2009</v>
      </c>
      <c r="N2219" s="1" t="n">
        <v>45.5667100950023</v>
      </c>
      <c r="O2219" s="1" t="n">
        <v>-62.9476734029105</v>
      </c>
      <c r="Q2219" s="1" t="s">
        <v>2513</v>
      </c>
      <c r="R2219" s="1" t="s">
        <v>24</v>
      </c>
    </row>
    <row r="2220" customFormat="false" ht="15" hidden="false" customHeight="false" outlineLevel="0" collapsed="false">
      <c r="A2220" s="1" t="s">
        <v>2415</v>
      </c>
      <c r="B2220" s="1" t="s">
        <v>2416</v>
      </c>
      <c r="C2220" s="1" t="s">
        <v>2511</v>
      </c>
      <c r="D2220" s="1" t="n">
        <v>51</v>
      </c>
      <c r="E2220" s="1" t="s">
        <v>2521</v>
      </c>
      <c r="F2220" s="1" t="n">
        <v>9</v>
      </c>
      <c r="G2220" s="1" t="str">
        <f aca="false">F2220&amp;"/"&amp;34</f>
        <v>9/34</v>
      </c>
      <c r="H2220" s="1" t="n">
        <v>1500</v>
      </c>
      <c r="I2220" s="1" t="n">
        <v>77</v>
      </c>
      <c r="J2220" s="1" t="n">
        <v>80</v>
      </c>
      <c r="K2220" s="1" t="s">
        <v>271</v>
      </c>
      <c r="L2220" s="1" t="s">
        <v>402</v>
      </c>
      <c r="M2220" s="1" t="n">
        <v>2009</v>
      </c>
      <c r="N2220" s="1" t="n">
        <v>45.5695631427716</v>
      </c>
      <c r="O2220" s="1" t="n">
        <v>-62.944821719904</v>
      </c>
      <c r="Q2220" s="1" t="s">
        <v>2513</v>
      </c>
      <c r="R2220" s="1" t="s">
        <v>24</v>
      </c>
    </row>
    <row r="2221" customFormat="false" ht="15" hidden="false" customHeight="false" outlineLevel="0" collapsed="false">
      <c r="A2221" s="1" t="s">
        <v>2415</v>
      </c>
      <c r="B2221" s="1" t="s">
        <v>2416</v>
      </c>
      <c r="C2221" s="1" t="s">
        <v>2511</v>
      </c>
      <c r="D2221" s="1" t="n">
        <v>51</v>
      </c>
      <c r="E2221" s="1" t="s">
        <v>2522</v>
      </c>
      <c r="F2221" s="1" t="n">
        <v>10</v>
      </c>
      <c r="G2221" s="1" t="str">
        <f aca="false">F2221&amp;"/"&amp;34</f>
        <v>10/34</v>
      </c>
      <c r="H2221" s="1" t="n">
        <v>1500</v>
      </c>
      <c r="I2221" s="1" t="n">
        <v>77</v>
      </c>
      <c r="J2221" s="1" t="n">
        <v>80</v>
      </c>
      <c r="K2221" s="1" t="s">
        <v>271</v>
      </c>
      <c r="L2221" s="1" t="s">
        <v>402</v>
      </c>
      <c r="M2221" s="1" t="n">
        <v>2009</v>
      </c>
      <c r="N2221" s="1" t="n">
        <v>45.5705967457152</v>
      </c>
      <c r="O2221" s="1" t="n">
        <v>-62.9502302848226</v>
      </c>
      <c r="Q2221" s="1" t="s">
        <v>2513</v>
      </c>
      <c r="R2221" s="1" t="s">
        <v>24</v>
      </c>
    </row>
    <row r="2222" customFormat="false" ht="15" hidden="false" customHeight="false" outlineLevel="0" collapsed="false">
      <c r="A2222" s="1" t="s">
        <v>2415</v>
      </c>
      <c r="B2222" s="1" t="s">
        <v>2416</v>
      </c>
      <c r="C2222" s="1" t="s">
        <v>2511</v>
      </c>
      <c r="D2222" s="1" t="n">
        <v>51</v>
      </c>
      <c r="E2222" s="1" t="s">
        <v>2523</v>
      </c>
      <c r="F2222" s="1" t="n">
        <v>11</v>
      </c>
      <c r="G2222" s="1" t="str">
        <f aca="false">F2222&amp;"/"&amp;34</f>
        <v>11/34</v>
      </c>
      <c r="H2222" s="1" t="n">
        <v>1500</v>
      </c>
      <c r="I2222" s="1" t="n">
        <v>77</v>
      </c>
      <c r="J2222" s="1" t="n">
        <v>80</v>
      </c>
      <c r="K2222" s="1" t="s">
        <v>271</v>
      </c>
      <c r="L2222" s="1" t="s">
        <v>402</v>
      </c>
      <c r="M2222" s="1" t="n">
        <v>2009</v>
      </c>
      <c r="N2222" s="1" t="n">
        <v>45.5748612254214</v>
      </c>
      <c r="O2222" s="1" t="n">
        <v>-62.9479432781871</v>
      </c>
      <c r="Q2222" s="1" t="s">
        <v>2513</v>
      </c>
      <c r="R2222" s="1" t="s">
        <v>24</v>
      </c>
    </row>
    <row r="2223" customFormat="false" ht="15" hidden="false" customHeight="false" outlineLevel="0" collapsed="false">
      <c r="A2223" s="1" t="s">
        <v>2415</v>
      </c>
      <c r="B2223" s="1" t="s">
        <v>2416</v>
      </c>
      <c r="C2223" s="1" t="s">
        <v>2511</v>
      </c>
      <c r="D2223" s="1" t="n">
        <v>51</v>
      </c>
      <c r="E2223" s="1" t="s">
        <v>2524</v>
      </c>
      <c r="F2223" s="1" t="n">
        <v>12</v>
      </c>
      <c r="G2223" s="1" t="str">
        <f aca="false">F2223&amp;"/"&amp;34</f>
        <v>12/34</v>
      </c>
      <c r="H2223" s="1" t="n">
        <v>1500</v>
      </c>
      <c r="I2223" s="1" t="n">
        <v>77</v>
      </c>
      <c r="J2223" s="1" t="n">
        <v>80</v>
      </c>
      <c r="K2223" s="1" t="s">
        <v>271</v>
      </c>
      <c r="L2223" s="1" t="s">
        <v>402</v>
      </c>
      <c r="M2223" s="1" t="n">
        <v>2009</v>
      </c>
      <c r="N2223" s="1" t="n">
        <v>45.5654203825017</v>
      </c>
      <c r="O2223" s="1" t="n">
        <v>-62.9598953355043</v>
      </c>
      <c r="Q2223" s="1" t="s">
        <v>2513</v>
      </c>
      <c r="R2223" s="1" t="s">
        <v>24</v>
      </c>
    </row>
    <row r="2224" customFormat="false" ht="15" hidden="false" customHeight="false" outlineLevel="0" collapsed="false">
      <c r="A2224" s="1" t="s">
        <v>2415</v>
      </c>
      <c r="B2224" s="1" t="s">
        <v>2416</v>
      </c>
      <c r="C2224" s="1" t="s">
        <v>2511</v>
      </c>
      <c r="D2224" s="1" t="n">
        <v>51</v>
      </c>
      <c r="E2224" s="1" t="s">
        <v>2525</v>
      </c>
      <c r="F2224" s="1" t="n">
        <v>13</v>
      </c>
      <c r="G2224" s="1" t="str">
        <f aca="false">F2224&amp;"/"&amp;34</f>
        <v>13/34</v>
      </c>
      <c r="H2224" s="1" t="n">
        <v>1500</v>
      </c>
      <c r="I2224" s="1" t="n">
        <v>77</v>
      </c>
      <c r="J2224" s="1" t="n">
        <v>80</v>
      </c>
      <c r="K2224" s="1" t="s">
        <v>271</v>
      </c>
      <c r="L2224" s="1" t="s">
        <v>402</v>
      </c>
      <c r="M2224" s="1" t="n">
        <v>2009</v>
      </c>
      <c r="N2224" s="1" t="n">
        <v>45.5679877842543</v>
      </c>
      <c r="O2224" s="1" t="n">
        <v>-62.9563067971951</v>
      </c>
      <c r="Q2224" s="1" t="s">
        <v>2513</v>
      </c>
      <c r="R2224" s="1" t="s">
        <v>24</v>
      </c>
    </row>
    <row r="2225" customFormat="false" ht="15" hidden="false" customHeight="false" outlineLevel="0" collapsed="false">
      <c r="A2225" s="1" t="s">
        <v>2415</v>
      </c>
      <c r="B2225" s="1" t="s">
        <v>2416</v>
      </c>
      <c r="C2225" s="1" t="s">
        <v>2511</v>
      </c>
      <c r="D2225" s="1" t="n">
        <v>51</v>
      </c>
      <c r="E2225" s="1" t="s">
        <v>2526</v>
      </c>
      <c r="F2225" s="1" t="n">
        <v>14</v>
      </c>
      <c r="G2225" s="1" t="str">
        <f aca="false">F2225&amp;"/"&amp;34</f>
        <v>14/34</v>
      </c>
      <c r="H2225" s="1" t="n">
        <v>1500</v>
      </c>
      <c r="I2225" s="1" t="n">
        <v>77</v>
      </c>
      <c r="J2225" s="1" t="n">
        <v>80</v>
      </c>
      <c r="K2225" s="1" t="s">
        <v>271</v>
      </c>
      <c r="L2225" s="1" t="s">
        <v>402</v>
      </c>
      <c r="M2225" s="1" t="n">
        <v>2009</v>
      </c>
      <c r="N2225" s="1" t="n">
        <v>45.5721064917342</v>
      </c>
      <c r="O2225" s="1" t="n">
        <v>-62.9553645748856</v>
      </c>
      <c r="Q2225" s="1" t="s">
        <v>2513</v>
      </c>
      <c r="R2225" s="1" t="s">
        <v>24</v>
      </c>
    </row>
    <row r="2226" customFormat="false" ht="15" hidden="false" customHeight="false" outlineLevel="0" collapsed="false">
      <c r="A2226" s="1" t="s">
        <v>2415</v>
      </c>
      <c r="B2226" s="1" t="s">
        <v>2416</v>
      </c>
      <c r="C2226" s="1" t="s">
        <v>2511</v>
      </c>
      <c r="D2226" s="1" t="n">
        <v>51</v>
      </c>
      <c r="E2226" s="1" t="s">
        <v>2527</v>
      </c>
      <c r="F2226" s="1" t="n">
        <v>15</v>
      </c>
      <c r="G2226" s="1" t="str">
        <f aca="false">F2226&amp;"/"&amp;34</f>
        <v>15/34</v>
      </c>
      <c r="H2226" s="1" t="n">
        <v>1500</v>
      </c>
      <c r="I2226" s="1" t="n">
        <v>77</v>
      </c>
      <c r="J2226" s="1" t="n">
        <v>80</v>
      </c>
      <c r="K2226" s="1" t="s">
        <v>271</v>
      </c>
      <c r="L2226" s="1" t="s">
        <v>402</v>
      </c>
      <c r="M2226" s="1" t="n">
        <v>2009</v>
      </c>
      <c r="N2226" s="1" t="n">
        <v>45.5698573757782</v>
      </c>
      <c r="O2226" s="1" t="n">
        <v>-62.9622529663027</v>
      </c>
      <c r="Q2226" s="1" t="s">
        <v>2513</v>
      </c>
      <c r="R2226" s="1" t="s">
        <v>24</v>
      </c>
    </row>
    <row r="2227" customFormat="false" ht="15" hidden="false" customHeight="false" outlineLevel="0" collapsed="false">
      <c r="A2227" s="1" t="s">
        <v>2415</v>
      </c>
      <c r="B2227" s="1" t="s">
        <v>2416</v>
      </c>
      <c r="C2227" s="1" t="s">
        <v>2511</v>
      </c>
      <c r="D2227" s="1" t="n">
        <v>51</v>
      </c>
      <c r="E2227" s="1" t="s">
        <v>2528</v>
      </c>
      <c r="F2227" s="1" t="n">
        <v>16</v>
      </c>
      <c r="G2227" s="1" t="str">
        <f aca="false">F2227&amp;"/"&amp;34</f>
        <v>16/34</v>
      </c>
      <c r="H2227" s="1" t="n">
        <v>1500</v>
      </c>
      <c r="I2227" s="1" t="n">
        <v>77</v>
      </c>
      <c r="J2227" s="1" t="n">
        <v>80</v>
      </c>
      <c r="K2227" s="1" t="s">
        <v>271</v>
      </c>
      <c r="L2227" s="1" t="s">
        <v>402</v>
      </c>
      <c r="M2227" s="1" t="n">
        <v>2009</v>
      </c>
      <c r="N2227" s="1" t="n">
        <v>45.5698573058312</v>
      </c>
      <c r="O2227" s="1" t="n">
        <v>-62.9675411628137</v>
      </c>
      <c r="Q2227" s="1" t="s">
        <v>2513</v>
      </c>
      <c r="R2227" s="1" t="s">
        <v>24</v>
      </c>
    </row>
    <row r="2228" customFormat="false" ht="15" hidden="false" customHeight="false" outlineLevel="0" collapsed="false">
      <c r="A2228" s="1" t="s">
        <v>2415</v>
      </c>
      <c r="B2228" s="1" t="s">
        <v>2416</v>
      </c>
      <c r="C2228" s="1" t="s">
        <v>2511</v>
      </c>
      <c r="D2228" s="1" t="n">
        <v>51</v>
      </c>
      <c r="E2228" s="1" t="s">
        <v>2529</v>
      </c>
      <c r="F2228" s="1" t="n">
        <v>17</v>
      </c>
      <c r="G2228" s="1" t="str">
        <f aca="false">F2228&amp;"/"&amp;34</f>
        <v>17/34</v>
      </c>
      <c r="H2228" s="1" t="n">
        <v>1500</v>
      </c>
      <c r="I2228" s="1" t="n">
        <v>77</v>
      </c>
      <c r="J2228" s="1" t="n">
        <v>80</v>
      </c>
      <c r="K2228" s="1" t="s">
        <v>271</v>
      </c>
      <c r="L2228" s="1" t="s">
        <v>402</v>
      </c>
      <c r="M2228" s="1" t="n">
        <v>2009</v>
      </c>
      <c r="N2228" s="1" t="n">
        <v>45.573303265928</v>
      </c>
      <c r="O2228" s="1" t="n">
        <v>-62.9690429586974</v>
      </c>
      <c r="Q2228" s="1" t="s">
        <v>2513</v>
      </c>
      <c r="R2228" s="1" t="s">
        <v>24</v>
      </c>
    </row>
    <row r="2229" customFormat="false" ht="15" hidden="false" customHeight="false" outlineLevel="0" collapsed="false">
      <c r="A2229" s="1" t="s">
        <v>2415</v>
      </c>
      <c r="B2229" s="1" t="s">
        <v>2416</v>
      </c>
      <c r="C2229" s="1" t="s">
        <v>2511</v>
      </c>
      <c r="D2229" s="1" t="n">
        <v>51</v>
      </c>
      <c r="E2229" s="1" t="s">
        <v>2530</v>
      </c>
      <c r="F2229" s="1" t="n">
        <v>18</v>
      </c>
      <c r="G2229" s="1" t="str">
        <f aca="false">F2229&amp;"/"&amp;34</f>
        <v>18/34</v>
      </c>
      <c r="H2229" s="1" t="n">
        <v>1500</v>
      </c>
      <c r="I2229" s="1" t="n">
        <v>77</v>
      </c>
      <c r="J2229" s="1" t="n">
        <v>80</v>
      </c>
      <c r="K2229" s="1" t="s">
        <v>271</v>
      </c>
      <c r="L2229" s="1" t="s">
        <v>402</v>
      </c>
      <c r="M2229" s="1" t="n">
        <v>2009</v>
      </c>
      <c r="N2229" s="1" t="n">
        <v>45.5927567518904</v>
      </c>
      <c r="O2229" s="1" t="n">
        <v>-62.9630570527765</v>
      </c>
      <c r="Q2229" s="1" t="s">
        <v>2513</v>
      </c>
      <c r="R2229" s="1" t="s">
        <v>24</v>
      </c>
    </row>
    <row r="2230" customFormat="false" ht="15" hidden="false" customHeight="false" outlineLevel="0" collapsed="false">
      <c r="A2230" s="1" t="s">
        <v>2415</v>
      </c>
      <c r="B2230" s="1" t="s">
        <v>2416</v>
      </c>
      <c r="C2230" s="1" t="s">
        <v>2511</v>
      </c>
      <c r="D2230" s="1" t="n">
        <v>51</v>
      </c>
      <c r="E2230" s="1" t="s">
        <v>2531</v>
      </c>
      <c r="F2230" s="1" t="n">
        <v>19</v>
      </c>
      <c r="G2230" s="1" t="str">
        <f aca="false">F2230&amp;"/"&amp;34</f>
        <v>19/34</v>
      </c>
      <c r="H2230" s="1" t="n">
        <v>1500</v>
      </c>
      <c r="I2230" s="1" t="n">
        <v>77</v>
      </c>
      <c r="J2230" s="1" t="n">
        <v>80</v>
      </c>
      <c r="K2230" s="1" t="s">
        <v>271</v>
      </c>
      <c r="L2230" s="1" t="s">
        <v>402</v>
      </c>
      <c r="M2230" s="1" t="n">
        <v>2009</v>
      </c>
      <c r="N2230" s="1" t="n">
        <v>45.5892388105344</v>
      </c>
      <c r="O2230" s="1" t="n">
        <v>-62.966991091083</v>
      </c>
      <c r="Q2230" s="1" t="s">
        <v>2513</v>
      </c>
      <c r="R2230" s="1" t="s">
        <v>24</v>
      </c>
    </row>
    <row r="2231" customFormat="false" ht="15" hidden="false" customHeight="false" outlineLevel="0" collapsed="false">
      <c r="A2231" s="1" t="s">
        <v>2415</v>
      </c>
      <c r="B2231" s="1" t="s">
        <v>2416</v>
      </c>
      <c r="C2231" s="1" t="s">
        <v>2511</v>
      </c>
      <c r="D2231" s="1" t="n">
        <v>51</v>
      </c>
      <c r="E2231" s="1" t="s">
        <v>2532</v>
      </c>
      <c r="F2231" s="1" t="n">
        <v>20</v>
      </c>
      <c r="G2231" s="1" t="str">
        <f aca="false">F2231&amp;"/"&amp;34</f>
        <v>20/34</v>
      </c>
      <c r="H2231" s="1" t="n">
        <v>1500</v>
      </c>
      <c r="I2231" s="1" t="n">
        <v>77</v>
      </c>
      <c r="J2231" s="1" t="n">
        <v>80</v>
      </c>
      <c r="K2231" s="1" t="s">
        <v>271</v>
      </c>
      <c r="L2231" s="1" t="s">
        <v>402</v>
      </c>
      <c r="M2231" s="1" t="n">
        <v>2009</v>
      </c>
      <c r="N2231" s="1" t="n">
        <v>45.5860113641563</v>
      </c>
      <c r="O2231" s="1" t="n">
        <v>-62.970850537331</v>
      </c>
      <c r="Q2231" s="1" t="s">
        <v>2513</v>
      </c>
      <c r="R2231" s="1" t="s">
        <v>24</v>
      </c>
    </row>
    <row r="2232" customFormat="false" ht="15" hidden="false" customHeight="false" outlineLevel="0" collapsed="false">
      <c r="A2232" s="1" t="s">
        <v>2415</v>
      </c>
      <c r="B2232" s="1" t="s">
        <v>2416</v>
      </c>
      <c r="C2232" s="1" t="s">
        <v>2511</v>
      </c>
      <c r="D2232" s="1" t="n">
        <v>51</v>
      </c>
      <c r="E2232" s="1" t="s">
        <v>2533</v>
      </c>
      <c r="F2232" s="1" t="n">
        <v>21</v>
      </c>
      <c r="G2232" s="1" t="str">
        <f aca="false">F2232&amp;"/"&amp;34</f>
        <v>21/34</v>
      </c>
      <c r="H2232" s="1" t="n">
        <v>1500</v>
      </c>
      <c r="I2232" s="1" t="n">
        <v>77</v>
      </c>
      <c r="J2232" s="1" t="n">
        <v>80</v>
      </c>
      <c r="K2232" s="1" t="s">
        <v>271</v>
      </c>
      <c r="L2232" s="1" t="s">
        <v>402</v>
      </c>
      <c r="M2232" s="1" t="n">
        <v>2009</v>
      </c>
      <c r="N2232" s="1" t="n">
        <v>45.5829334793646</v>
      </c>
      <c r="O2232" s="1" t="n">
        <v>-62.9752547253367</v>
      </c>
      <c r="Q2232" s="1" t="s">
        <v>2513</v>
      </c>
      <c r="R2232" s="1" t="s">
        <v>24</v>
      </c>
    </row>
    <row r="2233" customFormat="false" ht="15" hidden="false" customHeight="false" outlineLevel="0" collapsed="false">
      <c r="A2233" s="1" t="s">
        <v>2415</v>
      </c>
      <c r="B2233" s="1" t="s">
        <v>2416</v>
      </c>
      <c r="C2233" s="1" t="s">
        <v>2511</v>
      </c>
      <c r="D2233" s="1" t="n">
        <v>51</v>
      </c>
      <c r="E2233" s="1" t="s">
        <v>2534</v>
      </c>
      <c r="F2233" s="1" t="n">
        <v>22</v>
      </c>
      <c r="G2233" s="1" t="str">
        <f aca="false">F2233&amp;"/"&amp;34</f>
        <v>22/34</v>
      </c>
      <c r="H2233" s="1" t="n">
        <v>1500</v>
      </c>
      <c r="I2233" s="1" t="n">
        <v>77</v>
      </c>
      <c r="J2233" s="1" t="n">
        <v>80</v>
      </c>
      <c r="K2233" s="1" t="s">
        <v>271</v>
      </c>
      <c r="L2233" s="1" t="s">
        <v>402</v>
      </c>
      <c r="M2233" s="1" t="n">
        <v>2009</v>
      </c>
      <c r="N2233" s="1" t="n">
        <v>45.5775315409345</v>
      </c>
      <c r="O2233" s="1" t="n">
        <v>-62.970796643723</v>
      </c>
      <c r="Q2233" s="1" t="s">
        <v>2513</v>
      </c>
      <c r="R2233" s="1" t="s">
        <v>24</v>
      </c>
    </row>
    <row r="2234" customFormat="false" ht="15" hidden="false" customHeight="false" outlineLevel="0" collapsed="false">
      <c r="A2234" s="1" t="s">
        <v>2415</v>
      </c>
      <c r="B2234" s="1" t="s">
        <v>2416</v>
      </c>
      <c r="C2234" s="1" t="s">
        <v>2511</v>
      </c>
      <c r="D2234" s="1" t="n">
        <v>51</v>
      </c>
      <c r="E2234" s="1" t="s">
        <v>2535</v>
      </c>
      <c r="F2234" s="1" t="n">
        <v>23</v>
      </c>
      <c r="G2234" s="1" t="str">
        <f aca="false">F2234&amp;"/"&amp;34</f>
        <v>23/34</v>
      </c>
      <c r="H2234" s="1" t="n">
        <v>1500</v>
      </c>
      <c r="I2234" s="1" t="n">
        <v>77</v>
      </c>
      <c r="J2234" s="1" t="n">
        <v>80</v>
      </c>
      <c r="K2234" s="1" t="s">
        <v>271</v>
      </c>
      <c r="L2234" s="1" t="s">
        <v>402</v>
      </c>
      <c r="M2234" s="1" t="n">
        <v>2009</v>
      </c>
      <c r="N2234" s="1" t="n">
        <v>45.5751400917419</v>
      </c>
      <c r="O2234" s="1" t="n">
        <v>-62.9759545638001</v>
      </c>
      <c r="Q2234" s="1" t="s">
        <v>2513</v>
      </c>
      <c r="R2234" s="1" t="s">
        <v>24</v>
      </c>
    </row>
    <row r="2235" customFormat="false" ht="15" hidden="false" customHeight="false" outlineLevel="0" collapsed="false">
      <c r="A2235" s="1" t="s">
        <v>2415</v>
      </c>
      <c r="B2235" s="1" t="s">
        <v>2416</v>
      </c>
      <c r="C2235" s="1" t="s">
        <v>2511</v>
      </c>
      <c r="D2235" s="1" t="n">
        <v>51</v>
      </c>
      <c r="E2235" s="1" t="s">
        <v>2536</v>
      </c>
      <c r="F2235" s="1" t="n">
        <v>24</v>
      </c>
      <c r="G2235" s="1" t="str">
        <f aca="false">F2235&amp;"/"&amp;34</f>
        <v>24/34</v>
      </c>
      <c r="H2235" s="1" t="n">
        <v>1500</v>
      </c>
      <c r="I2235" s="1" t="n">
        <v>77</v>
      </c>
      <c r="J2235" s="1" t="n">
        <v>80</v>
      </c>
      <c r="K2235" s="1" t="s">
        <v>271</v>
      </c>
      <c r="L2235" s="1" t="s">
        <v>402</v>
      </c>
      <c r="M2235" s="1" t="n">
        <v>2009</v>
      </c>
      <c r="N2235" s="1" t="n">
        <v>45.5722114858498</v>
      </c>
      <c r="O2235" s="1" t="n">
        <v>-62.980786504061</v>
      </c>
      <c r="Q2235" s="1" t="s">
        <v>2513</v>
      </c>
      <c r="R2235" s="1" t="s">
        <v>24</v>
      </c>
    </row>
    <row r="2236" customFormat="false" ht="15" hidden="false" customHeight="false" outlineLevel="0" collapsed="false">
      <c r="A2236" s="1" t="s">
        <v>2415</v>
      </c>
      <c r="B2236" s="1" t="s">
        <v>2416</v>
      </c>
      <c r="C2236" s="1" t="s">
        <v>2511</v>
      </c>
      <c r="D2236" s="1" t="n">
        <v>51</v>
      </c>
      <c r="E2236" s="1" t="s">
        <v>2537</v>
      </c>
      <c r="F2236" s="1" t="n">
        <v>25</v>
      </c>
      <c r="G2236" s="1" t="str">
        <f aca="false">F2236&amp;"/"&amp;34</f>
        <v>25/34</v>
      </c>
      <c r="H2236" s="1" t="n">
        <v>1500</v>
      </c>
      <c r="I2236" s="1" t="n">
        <v>77</v>
      </c>
      <c r="J2236" s="1" t="n">
        <v>80</v>
      </c>
      <c r="K2236" s="1" t="s">
        <v>271</v>
      </c>
      <c r="L2236" s="1" t="s">
        <v>402</v>
      </c>
      <c r="M2236" s="1" t="n">
        <v>2009</v>
      </c>
      <c r="N2236" s="1" t="n">
        <v>45.5688588233252</v>
      </c>
      <c r="O2236" s="1" t="n">
        <v>-62.9844428091973</v>
      </c>
      <c r="Q2236" s="1" t="s">
        <v>2513</v>
      </c>
      <c r="R2236" s="1" t="s">
        <v>24</v>
      </c>
    </row>
    <row r="2237" customFormat="false" ht="15" hidden="false" customHeight="false" outlineLevel="0" collapsed="false">
      <c r="A2237" s="1" t="s">
        <v>2415</v>
      </c>
      <c r="B2237" s="1" t="s">
        <v>2416</v>
      </c>
      <c r="C2237" s="1" t="s">
        <v>2511</v>
      </c>
      <c r="D2237" s="1" t="n">
        <v>51</v>
      </c>
      <c r="E2237" s="1" t="s">
        <v>2538</v>
      </c>
      <c r="F2237" s="1" t="n">
        <v>26</v>
      </c>
      <c r="G2237" s="1" t="str">
        <f aca="false">F2237&amp;"/"&amp;34</f>
        <v>26/34</v>
      </c>
      <c r="H2237" s="1" t="n">
        <v>1500</v>
      </c>
      <c r="I2237" s="1" t="n">
        <v>77</v>
      </c>
      <c r="J2237" s="1" t="n">
        <v>80</v>
      </c>
      <c r="K2237" s="1" t="s">
        <v>271</v>
      </c>
      <c r="L2237" s="1" t="s">
        <v>402</v>
      </c>
      <c r="M2237" s="1" t="n">
        <v>2009</v>
      </c>
      <c r="N2237" s="1" t="n">
        <v>45.5667379220663</v>
      </c>
      <c r="O2237" s="1" t="n">
        <v>-62.9905672970505</v>
      </c>
      <c r="Q2237" s="1" t="s">
        <v>2513</v>
      </c>
      <c r="R2237" s="1" t="s">
        <v>24</v>
      </c>
    </row>
    <row r="2238" customFormat="false" ht="15" hidden="false" customHeight="false" outlineLevel="0" collapsed="false">
      <c r="A2238" s="1" t="s">
        <v>2415</v>
      </c>
      <c r="B2238" s="1" t="s">
        <v>2416</v>
      </c>
      <c r="C2238" s="1" t="s">
        <v>2511</v>
      </c>
      <c r="D2238" s="1" t="n">
        <v>51</v>
      </c>
      <c r="E2238" s="1" t="s">
        <v>2539</v>
      </c>
      <c r="F2238" s="1" t="n">
        <v>27</v>
      </c>
      <c r="G2238" s="1" t="str">
        <f aca="false">F2238&amp;"/"&amp;34</f>
        <v>27/34</v>
      </c>
      <c r="H2238" s="1" t="n">
        <v>1500</v>
      </c>
      <c r="I2238" s="1" t="n">
        <v>77</v>
      </c>
      <c r="J2238" s="1" t="n">
        <v>80</v>
      </c>
      <c r="K2238" s="1" t="s">
        <v>271</v>
      </c>
      <c r="L2238" s="1" t="s">
        <v>402</v>
      </c>
      <c r="M2238" s="1" t="n">
        <v>2009</v>
      </c>
      <c r="N2238" s="1" t="n">
        <v>45.5665567835966</v>
      </c>
      <c r="O2238" s="1" t="n">
        <v>-62.9959822660636</v>
      </c>
      <c r="Q2238" s="1" t="s">
        <v>2513</v>
      </c>
      <c r="R2238" s="1" t="s">
        <v>24</v>
      </c>
    </row>
    <row r="2239" customFormat="false" ht="15" hidden="false" customHeight="false" outlineLevel="0" collapsed="false">
      <c r="A2239" s="1" t="s">
        <v>2415</v>
      </c>
      <c r="B2239" s="1" t="s">
        <v>2416</v>
      </c>
      <c r="C2239" s="1" t="s">
        <v>2511</v>
      </c>
      <c r="D2239" s="1" t="n">
        <v>51</v>
      </c>
      <c r="E2239" s="1" t="s">
        <v>2540</v>
      </c>
      <c r="F2239" s="1" t="n">
        <v>28</v>
      </c>
      <c r="G2239" s="1" t="str">
        <f aca="false">F2239&amp;"/"&amp;34</f>
        <v>28/34</v>
      </c>
      <c r="H2239" s="1" t="n">
        <v>1500</v>
      </c>
      <c r="I2239" s="1" t="n">
        <v>77</v>
      </c>
      <c r="J2239" s="1" t="n">
        <v>80</v>
      </c>
      <c r="K2239" s="1" t="s">
        <v>271</v>
      </c>
      <c r="L2239" s="1" t="s">
        <v>402</v>
      </c>
      <c r="M2239" s="1" t="n">
        <v>2009</v>
      </c>
      <c r="N2239" s="1" t="n">
        <v>45.569832757659</v>
      </c>
      <c r="O2239" s="1" t="n">
        <v>-62.9989144824109</v>
      </c>
      <c r="Q2239" s="1" t="s">
        <v>2513</v>
      </c>
      <c r="R2239" s="1" t="s">
        <v>24</v>
      </c>
    </row>
    <row r="2240" customFormat="false" ht="15" hidden="false" customHeight="false" outlineLevel="0" collapsed="false">
      <c r="A2240" s="1" t="s">
        <v>2415</v>
      </c>
      <c r="B2240" s="1" t="s">
        <v>2416</v>
      </c>
      <c r="C2240" s="1" t="s">
        <v>2511</v>
      </c>
      <c r="D2240" s="1" t="n">
        <v>51</v>
      </c>
      <c r="E2240" s="1" t="s">
        <v>2541</v>
      </c>
      <c r="F2240" s="1" t="n">
        <v>29</v>
      </c>
      <c r="G2240" s="1" t="str">
        <f aca="false">F2240&amp;"/"&amp;34</f>
        <v>29/34</v>
      </c>
      <c r="H2240" s="1" t="n">
        <v>1500</v>
      </c>
      <c r="I2240" s="1" t="n">
        <v>77</v>
      </c>
      <c r="J2240" s="1" t="n">
        <v>80</v>
      </c>
      <c r="K2240" s="1" t="s">
        <v>271</v>
      </c>
      <c r="L2240" s="1" t="s">
        <v>402</v>
      </c>
      <c r="M2240" s="1" t="n">
        <v>2009</v>
      </c>
      <c r="N2240" s="1" t="n">
        <v>45.5686695931459</v>
      </c>
      <c r="O2240" s="1" t="n">
        <v>-63.0048273562466</v>
      </c>
      <c r="Q2240" s="1" t="s">
        <v>2513</v>
      </c>
      <c r="R2240" s="1" t="s">
        <v>24</v>
      </c>
    </row>
    <row r="2241" customFormat="false" ht="15" hidden="false" customHeight="false" outlineLevel="0" collapsed="false">
      <c r="A2241" s="1" t="s">
        <v>2415</v>
      </c>
      <c r="B2241" s="1" t="s">
        <v>2416</v>
      </c>
      <c r="C2241" s="1" t="s">
        <v>2511</v>
      </c>
      <c r="D2241" s="1" t="n">
        <v>51</v>
      </c>
      <c r="E2241" s="1" t="s">
        <v>2542</v>
      </c>
      <c r="F2241" s="1" t="n">
        <v>30</v>
      </c>
      <c r="G2241" s="1" t="str">
        <f aca="false">F2241&amp;"/"&amp;34</f>
        <v>30/34</v>
      </c>
      <c r="H2241" s="1" t="n">
        <v>1500</v>
      </c>
      <c r="I2241" s="1" t="n">
        <v>77</v>
      </c>
      <c r="J2241" s="1" t="n">
        <v>80</v>
      </c>
      <c r="K2241" s="1" t="s">
        <v>271</v>
      </c>
      <c r="L2241" s="1" t="s">
        <v>402</v>
      </c>
      <c r="M2241" s="1" t="n">
        <v>2009</v>
      </c>
      <c r="N2241" s="1" t="n">
        <v>45.560779876195</v>
      </c>
      <c r="O2241" s="1" t="n">
        <v>-62.987403879499</v>
      </c>
      <c r="Q2241" s="1" t="s">
        <v>2513</v>
      </c>
      <c r="R2241" s="1" t="s">
        <v>24</v>
      </c>
    </row>
    <row r="2242" customFormat="false" ht="15" hidden="false" customHeight="false" outlineLevel="0" collapsed="false">
      <c r="A2242" s="1" t="s">
        <v>2415</v>
      </c>
      <c r="B2242" s="1" t="s">
        <v>2416</v>
      </c>
      <c r="C2242" s="1" t="s">
        <v>2511</v>
      </c>
      <c r="D2242" s="1" t="n">
        <v>51</v>
      </c>
      <c r="E2242" s="1" t="s">
        <v>2543</v>
      </c>
      <c r="F2242" s="1" t="n">
        <v>31</v>
      </c>
      <c r="G2242" s="1" t="str">
        <f aca="false">F2242&amp;"/"&amp;34</f>
        <v>31/34</v>
      </c>
      <c r="H2242" s="1" t="n">
        <v>1500</v>
      </c>
      <c r="I2242" s="1" t="n">
        <v>77</v>
      </c>
      <c r="J2242" s="1" t="n">
        <v>80</v>
      </c>
      <c r="K2242" s="1" t="s">
        <v>271</v>
      </c>
      <c r="L2242" s="1" t="s">
        <v>402</v>
      </c>
      <c r="M2242" s="1" t="n">
        <v>2009</v>
      </c>
      <c r="N2242" s="1" t="n">
        <v>45.5561382278607</v>
      </c>
      <c r="O2242" s="1" t="n">
        <v>-62.9850922971204</v>
      </c>
      <c r="Q2242" s="1" t="s">
        <v>2513</v>
      </c>
      <c r="R2242" s="1" t="s">
        <v>24</v>
      </c>
    </row>
    <row r="2243" customFormat="false" ht="15" hidden="false" customHeight="false" outlineLevel="0" collapsed="false">
      <c r="A2243" s="1" t="s">
        <v>2415</v>
      </c>
      <c r="B2243" s="1" t="s">
        <v>2416</v>
      </c>
      <c r="C2243" s="1" t="s">
        <v>2511</v>
      </c>
      <c r="D2243" s="1" t="n">
        <v>51</v>
      </c>
      <c r="E2243" s="1" t="s">
        <v>2544</v>
      </c>
      <c r="F2243" s="1" t="n">
        <v>32</v>
      </c>
      <c r="G2243" s="1" t="str">
        <f aca="false">F2243&amp;"/"&amp;34</f>
        <v>32/34</v>
      </c>
      <c r="H2243" s="1" t="n">
        <v>1500</v>
      </c>
      <c r="I2243" s="1" t="n">
        <v>77</v>
      </c>
      <c r="J2243" s="1" t="n">
        <v>80</v>
      </c>
      <c r="K2243" s="1" t="s">
        <v>271</v>
      </c>
      <c r="L2243" s="1" t="s">
        <v>402</v>
      </c>
      <c r="M2243" s="1" t="n">
        <v>2009</v>
      </c>
      <c r="N2243" s="1" t="n">
        <v>45.5518955737633</v>
      </c>
      <c r="O2243" s="1" t="n">
        <v>-62.977466065375</v>
      </c>
      <c r="Q2243" s="1" t="s">
        <v>2513</v>
      </c>
      <c r="R2243" s="1" t="s">
        <v>24</v>
      </c>
    </row>
    <row r="2244" customFormat="false" ht="15" hidden="false" customHeight="false" outlineLevel="0" collapsed="false">
      <c r="A2244" s="1" t="s">
        <v>2415</v>
      </c>
      <c r="B2244" s="1" t="s">
        <v>2416</v>
      </c>
      <c r="C2244" s="1" t="s">
        <v>2511</v>
      </c>
      <c r="D2244" s="1" t="n">
        <v>51</v>
      </c>
      <c r="E2244" s="1" t="s">
        <v>2545</v>
      </c>
      <c r="F2244" s="1" t="n">
        <v>33</v>
      </c>
      <c r="G2244" s="1" t="str">
        <f aca="false">F2244&amp;"/"&amp;34</f>
        <v>33/34</v>
      </c>
      <c r="H2244" s="1" t="n">
        <v>1500</v>
      </c>
      <c r="I2244" s="1" t="n">
        <v>77</v>
      </c>
      <c r="J2244" s="1" t="n">
        <v>80</v>
      </c>
      <c r="K2244" s="1" t="s">
        <v>271</v>
      </c>
      <c r="L2244" s="1" t="s">
        <v>402</v>
      </c>
      <c r="M2244" s="1" t="n">
        <v>2009</v>
      </c>
      <c r="N2244" s="1" t="n">
        <v>45.5471577835941</v>
      </c>
      <c r="O2244" s="1" t="n">
        <v>-62.975599500267</v>
      </c>
      <c r="Q2244" s="1" t="s">
        <v>2513</v>
      </c>
      <c r="R2244" s="1" t="s">
        <v>24</v>
      </c>
    </row>
    <row r="2245" customFormat="false" ht="15" hidden="false" customHeight="false" outlineLevel="0" collapsed="false">
      <c r="A2245" s="1" t="s">
        <v>2415</v>
      </c>
      <c r="B2245" s="1" t="s">
        <v>2416</v>
      </c>
      <c r="C2245" s="1" t="s">
        <v>2511</v>
      </c>
      <c r="D2245" s="1" t="n">
        <v>51</v>
      </c>
      <c r="E2245" s="1" t="s">
        <v>2546</v>
      </c>
      <c r="F2245" s="1" t="n">
        <v>34</v>
      </c>
      <c r="G2245" s="1" t="str">
        <f aca="false">F2245&amp;"/"&amp;34</f>
        <v>34/34</v>
      </c>
      <c r="H2245" s="1" t="n">
        <v>1500</v>
      </c>
      <c r="I2245" s="1" t="n">
        <v>77</v>
      </c>
      <c r="J2245" s="1" t="n">
        <v>80</v>
      </c>
      <c r="K2245" s="1" t="s">
        <v>271</v>
      </c>
      <c r="L2245" s="1" t="s">
        <v>402</v>
      </c>
      <c r="M2245" s="1" t="n">
        <v>2009</v>
      </c>
      <c r="N2245" s="1" t="n">
        <v>45.5431136774609</v>
      </c>
      <c r="O2245" s="1" t="n">
        <v>-62.9779873815693</v>
      </c>
      <c r="Q2245" s="1" t="s">
        <v>2513</v>
      </c>
      <c r="R2245" s="1" t="s">
        <v>24</v>
      </c>
    </row>
    <row r="2246" customFormat="false" ht="15" hidden="false" customHeight="false" outlineLevel="0" collapsed="false">
      <c r="A2246" s="1" t="s">
        <v>2415</v>
      </c>
      <c r="B2246" s="1" t="s">
        <v>2416</v>
      </c>
      <c r="C2246" s="1" t="s">
        <v>2547</v>
      </c>
      <c r="D2246" s="1" t="n">
        <v>1.4</v>
      </c>
      <c r="E2246" s="1" t="s">
        <v>2548</v>
      </c>
      <c r="F2246" s="1" t="n">
        <v>1</v>
      </c>
      <c r="G2246" s="1" t="str">
        <f aca="false">F2246&amp;"/"&amp;1</f>
        <v>1/1</v>
      </c>
      <c r="H2246" s="1" t="n">
        <v>1400</v>
      </c>
      <c r="I2246" s="1" t="n">
        <v>82.5</v>
      </c>
      <c r="J2246" s="1" t="n">
        <v>80</v>
      </c>
      <c r="K2246" s="1" t="s">
        <v>271</v>
      </c>
      <c r="L2246" s="1" t="s">
        <v>2466</v>
      </c>
      <c r="M2246" s="1" t="n">
        <v>2014</v>
      </c>
      <c r="N2246" s="1" t="n">
        <v>45.5980677</v>
      </c>
      <c r="O2246" s="1" t="n">
        <v>-62.9549665</v>
      </c>
      <c r="P2246" s="1" t="s">
        <v>2549</v>
      </c>
      <c r="Q2246" s="1" t="s">
        <v>2550</v>
      </c>
      <c r="R2246" s="1" t="s">
        <v>24</v>
      </c>
    </row>
    <row r="2247" customFormat="false" ht="15" hidden="false" customHeight="false" outlineLevel="0" collapsed="false">
      <c r="A2247" s="1" t="s">
        <v>2415</v>
      </c>
      <c r="B2247" s="1" t="s">
        <v>2416</v>
      </c>
      <c r="C2247" s="1" t="s">
        <v>2551</v>
      </c>
      <c r="D2247" s="1" t="n">
        <v>30</v>
      </c>
      <c r="E2247" s="1" t="s">
        <v>2552</v>
      </c>
      <c r="F2247" s="1" t="n">
        <v>1</v>
      </c>
      <c r="G2247" s="1" t="str">
        <f aca="false">F2247&amp;"/"&amp;20</f>
        <v>1/20</v>
      </c>
      <c r="H2247" s="1" t="n">
        <v>1500</v>
      </c>
      <c r="I2247" s="1" t="n">
        <v>77</v>
      </c>
      <c r="J2247" s="1" t="n">
        <v>80</v>
      </c>
      <c r="K2247" s="1" t="s">
        <v>271</v>
      </c>
      <c r="L2247" s="1" t="s">
        <v>402</v>
      </c>
      <c r="M2247" s="1" t="n">
        <v>2010</v>
      </c>
      <c r="N2247" s="1" t="n">
        <v>44.6043565953198</v>
      </c>
      <c r="O2247" s="1" t="n">
        <v>-65.9444286897598</v>
      </c>
      <c r="Q2247" s="1" t="s">
        <v>2553</v>
      </c>
      <c r="R2247" s="1" t="s">
        <v>24</v>
      </c>
    </row>
    <row r="2248" customFormat="false" ht="15" hidden="false" customHeight="false" outlineLevel="0" collapsed="false">
      <c r="A2248" s="1" t="s">
        <v>2415</v>
      </c>
      <c r="B2248" s="1" t="s">
        <v>2416</v>
      </c>
      <c r="C2248" s="1" t="s">
        <v>2551</v>
      </c>
      <c r="D2248" s="1" t="n">
        <v>30</v>
      </c>
      <c r="E2248" s="1" t="s">
        <v>2554</v>
      </c>
      <c r="F2248" s="1" t="n">
        <v>2</v>
      </c>
      <c r="G2248" s="1" t="str">
        <f aca="false">F2248&amp;"/"&amp;20</f>
        <v>2/20</v>
      </c>
      <c r="H2248" s="1" t="n">
        <v>1500</v>
      </c>
      <c r="I2248" s="1" t="n">
        <v>77</v>
      </c>
      <c r="J2248" s="1" t="n">
        <v>80</v>
      </c>
      <c r="K2248" s="1" t="s">
        <v>271</v>
      </c>
      <c r="L2248" s="1" t="s">
        <v>402</v>
      </c>
      <c r="M2248" s="1" t="n">
        <v>2010</v>
      </c>
      <c r="N2248" s="1" t="n">
        <v>44.6007678145739</v>
      </c>
      <c r="O2248" s="1" t="n">
        <v>-65.9508213255448</v>
      </c>
      <c r="Q2248" s="1" t="s">
        <v>2553</v>
      </c>
      <c r="R2248" s="1" t="s">
        <v>24</v>
      </c>
    </row>
    <row r="2249" customFormat="false" ht="15" hidden="false" customHeight="false" outlineLevel="0" collapsed="false">
      <c r="A2249" s="1" t="s">
        <v>2415</v>
      </c>
      <c r="B2249" s="1" t="s">
        <v>2416</v>
      </c>
      <c r="C2249" s="1" t="s">
        <v>2551</v>
      </c>
      <c r="D2249" s="1" t="n">
        <v>30</v>
      </c>
      <c r="E2249" s="1" t="s">
        <v>2555</v>
      </c>
      <c r="F2249" s="1" t="n">
        <v>3</v>
      </c>
      <c r="G2249" s="1" t="str">
        <f aca="false">F2249&amp;"/"&amp;20</f>
        <v>3/20</v>
      </c>
      <c r="H2249" s="1" t="n">
        <v>1500</v>
      </c>
      <c r="I2249" s="1" t="n">
        <v>77</v>
      </c>
      <c r="J2249" s="1" t="n">
        <v>80</v>
      </c>
      <c r="K2249" s="1" t="s">
        <v>271</v>
      </c>
      <c r="L2249" s="1" t="s">
        <v>402</v>
      </c>
      <c r="M2249" s="1" t="n">
        <v>2010</v>
      </c>
      <c r="N2249" s="1" t="n">
        <v>44.5970726074659</v>
      </c>
      <c r="O2249" s="1" t="n">
        <v>-65.9544594805283</v>
      </c>
      <c r="Q2249" s="1" t="s">
        <v>2553</v>
      </c>
      <c r="R2249" s="1" t="s">
        <v>24</v>
      </c>
    </row>
    <row r="2250" customFormat="false" ht="15" hidden="false" customHeight="false" outlineLevel="0" collapsed="false">
      <c r="A2250" s="1" t="s">
        <v>2415</v>
      </c>
      <c r="B2250" s="1" t="s">
        <v>2416</v>
      </c>
      <c r="C2250" s="1" t="s">
        <v>2551</v>
      </c>
      <c r="D2250" s="1" t="n">
        <v>30</v>
      </c>
      <c r="E2250" s="1" t="s">
        <v>2556</v>
      </c>
      <c r="F2250" s="1" t="n">
        <v>4</v>
      </c>
      <c r="G2250" s="1" t="str">
        <f aca="false">F2250&amp;"/"&amp;20</f>
        <v>4/20</v>
      </c>
      <c r="H2250" s="1" t="n">
        <v>1500</v>
      </c>
      <c r="I2250" s="1" t="n">
        <v>77</v>
      </c>
      <c r="J2250" s="1" t="n">
        <v>80</v>
      </c>
      <c r="K2250" s="1" t="s">
        <v>271</v>
      </c>
      <c r="L2250" s="1" t="s">
        <v>402</v>
      </c>
      <c r="M2250" s="1" t="n">
        <v>2010</v>
      </c>
      <c r="N2250" s="1" t="n">
        <v>44.594488091232</v>
      </c>
      <c r="O2250" s="1" t="n">
        <v>-65.9569435575633</v>
      </c>
      <c r="Q2250" s="1" t="s">
        <v>2553</v>
      </c>
      <c r="R2250" s="1" t="s">
        <v>24</v>
      </c>
    </row>
    <row r="2251" customFormat="false" ht="15" hidden="false" customHeight="false" outlineLevel="0" collapsed="false">
      <c r="A2251" s="1" t="s">
        <v>2415</v>
      </c>
      <c r="B2251" s="1" t="s">
        <v>2416</v>
      </c>
      <c r="C2251" s="1" t="s">
        <v>2551</v>
      </c>
      <c r="D2251" s="1" t="n">
        <v>30</v>
      </c>
      <c r="E2251" s="1" t="s">
        <v>2557</v>
      </c>
      <c r="F2251" s="1" t="n">
        <v>5</v>
      </c>
      <c r="G2251" s="1" t="str">
        <f aca="false">F2251&amp;"/"&amp;20</f>
        <v>5/20</v>
      </c>
      <c r="H2251" s="1" t="n">
        <v>1500</v>
      </c>
      <c r="I2251" s="1" t="n">
        <v>77</v>
      </c>
      <c r="J2251" s="1" t="n">
        <v>80</v>
      </c>
      <c r="K2251" s="1" t="s">
        <v>271</v>
      </c>
      <c r="L2251" s="1" t="s">
        <v>402</v>
      </c>
      <c r="M2251" s="1" t="n">
        <v>2010</v>
      </c>
      <c r="N2251" s="1" t="n">
        <v>44.6048804927392</v>
      </c>
      <c r="O2251" s="1" t="n">
        <v>-65.935635690671</v>
      </c>
      <c r="Q2251" s="1" t="s">
        <v>2553</v>
      </c>
      <c r="R2251" s="1" t="s">
        <v>24</v>
      </c>
    </row>
    <row r="2252" customFormat="false" ht="15" hidden="false" customHeight="false" outlineLevel="0" collapsed="false">
      <c r="A2252" s="1" t="s">
        <v>2415</v>
      </c>
      <c r="B2252" s="1" t="s">
        <v>2416</v>
      </c>
      <c r="C2252" s="1" t="s">
        <v>2551</v>
      </c>
      <c r="D2252" s="1" t="n">
        <v>30</v>
      </c>
      <c r="E2252" s="1" t="s">
        <v>2558</v>
      </c>
      <c r="F2252" s="1" t="n">
        <v>6</v>
      </c>
      <c r="G2252" s="1" t="str">
        <f aca="false">F2252&amp;"/"&amp;20</f>
        <v>6/20</v>
      </c>
      <c r="H2252" s="1" t="n">
        <v>1500</v>
      </c>
      <c r="I2252" s="1" t="n">
        <v>77</v>
      </c>
      <c r="J2252" s="1" t="n">
        <v>80</v>
      </c>
      <c r="K2252" s="1" t="s">
        <v>271</v>
      </c>
      <c r="L2252" s="1" t="s">
        <v>402</v>
      </c>
      <c r="M2252" s="1" t="n">
        <v>2010</v>
      </c>
      <c r="N2252" s="1" t="n">
        <v>44.6025804578521</v>
      </c>
      <c r="O2252" s="1" t="n">
        <v>-65.9395448198904</v>
      </c>
      <c r="Q2252" s="1" t="s">
        <v>2553</v>
      </c>
      <c r="R2252" s="1" t="s">
        <v>24</v>
      </c>
    </row>
    <row r="2253" customFormat="false" ht="15" hidden="false" customHeight="false" outlineLevel="0" collapsed="false">
      <c r="A2253" s="1" t="s">
        <v>2415</v>
      </c>
      <c r="B2253" s="1" t="s">
        <v>2416</v>
      </c>
      <c r="C2253" s="1" t="s">
        <v>2551</v>
      </c>
      <c r="D2253" s="1" t="n">
        <v>30</v>
      </c>
      <c r="E2253" s="1" t="s">
        <v>2559</v>
      </c>
      <c r="F2253" s="1" t="n">
        <v>7</v>
      </c>
      <c r="G2253" s="1" t="str">
        <f aca="false">F2253&amp;"/"&amp;20</f>
        <v>7/20</v>
      </c>
      <c r="H2253" s="1" t="n">
        <v>1500</v>
      </c>
      <c r="I2253" s="1" t="n">
        <v>77</v>
      </c>
      <c r="J2253" s="1" t="n">
        <v>80</v>
      </c>
      <c r="K2253" s="1" t="s">
        <v>271</v>
      </c>
      <c r="L2253" s="1" t="s">
        <v>402</v>
      </c>
      <c r="M2253" s="1" t="n">
        <v>2010</v>
      </c>
      <c r="N2253" s="1" t="n">
        <v>44.6007082472136</v>
      </c>
      <c r="O2253" s="1" t="n">
        <v>-65.9424814198344</v>
      </c>
      <c r="Q2253" s="1" t="s">
        <v>2553</v>
      </c>
      <c r="R2253" s="1" t="s">
        <v>24</v>
      </c>
    </row>
    <row r="2254" customFormat="false" ht="15" hidden="false" customHeight="false" outlineLevel="0" collapsed="false">
      <c r="A2254" s="1" t="s">
        <v>2415</v>
      </c>
      <c r="B2254" s="1" t="s">
        <v>2416</v>
      </c>
      <c r="C2254" s="1" t="s">
        <v>2551</v>
      </c>
      <c r="D2254" s="1" t="n">
        <v>30</v>
      </c>
      <c r="E2254" s="1" t="s">
        <v>2560</v>
      </c>
      <c r="F2254" s="1" t="n">
        <v>8</v>
      </c>
      <c r="G2254" s="1" t="str">
        <f aca="false">F2254&amp;"/"&amp;20</f>
        <v>8/20</v>
      </c>
      <c r="H2254" s="1" t="n">
        <v>1500</v>
      </c>
      <c r="I2254" s="1" t="n">
        <v>77</v>
      </c>
      <c r="J2254" s="1" t="n">
        <v>80</v>
      </c>
      <c r="K2254" s="1" t="s">
        <v>271</v>
      </c>
      <c r="L2254" s="1" t="s">
        <v>402</v>
      </c>
      <c r="M2254" s="1" t="n">
        <v>2010</v>
      </c>
      <c r="N2254" s="1" t="n">
        <v>44.5968580127021</v>
      </c>
      <c r="O2254" s="1" t="n">
        <v>-65.9492452018429</v>
      </c>
      <c r="Q2254" s="1" t="s">
        <v>2553</v>
      </c>
      <c r="R2254" s="1" t="s">
        <v>24</v>
      </c>
    </row>
    <row r="2255" customFormat="false" ht="15" hidden="false" customHeight="false" outlineLevel="0" collapsed="false">
      <c r="A2255" s="1" t="s">
        <v>2415</v>
      </c>
      <c r="B2255" s="1" t="s">
        <v>2416</v>
      </c>
      <c r="C2255" s="1" t="s">
        <v>2551</v>
      </c>
      <c r="D2255" s="1" t="n">
        <v>30</v>
      </c>
      <c r="E2255" s="1" t="s">
        <v>2561</v>
      </c>
      <c r="F2255" s="1" t="n">
        <v>9</v>
      </c>
      <c r="G2255" s="1" t="str">
        <f aca="false">F2255&amp;"/"&amp;20</f>
        <v>9/20</v>
      </c>
      <c r="H2255" s="1" t="n">
        <v>1500</v>
      </c>
      <c r="I2255" s="1" t="n">
        <v>77</v>
      </c>
      <c r="J2255" s="1" t="n">
        <v>80</v>
      </c>
      <c r="K2255" s="1" t="s">
        <v>271</v>
      </c>
      <c r="L2255" s="1" t="s">
        <v>402</v>
      </c>
      <c r="M2255" s="1" t="n">
        <v>2010</v>
      </c>
      <c r="N2255" s="1" t="n">
        <v>44.5937046715721</v>
      </c>
      <c r="O2255" s="1" t="n">
        <v>-65.9539946535759</v>
      </c>
      <c r="Q2255" s="1" t="s">
        <v>2553</v>
      </c>
      <c r="R2255" s="1" t="s">
        <v>24</v>
      </c>
    </row>
    <row r="2256" customFormat="false" ht="15" hidden="false" customHeight="false" outlineLevel="0" collapsed="false">
      <c r="A2256" s="1" t="s">
        <v>2415</v>
      </c>
      <c r="B2256" s="1" t="s">
        <v>2416</v>
      </c>
      <c r="C2256" s="1" t="s">
        <v>2551</v>
      </c>
      <c r="D2256" s="1" t="n">
        <v>30</v>
      </c>
      <c r="E2256" s="1" t="s">
        <v>2562</v>
      </c>
      <c r="F2256" s="1" t="n">
        <v>10</v>
      </c>
      <c r="G2256" s="1" t="str">
        <f aca="false">F2256&amp;"/"&amp;20</f>
        <v>10/20</v>
      </c>
      <c r="H2256" s="1" t="n">
        <v>1500</v>
      </c>
      <c r="I2256" s="1" t="n">
        <v>77</v>
      </c>
      <c r="J2256" s="1" t="n">
        <v>80</v>
      </c>
      <c r="K2256" s="1" t="s">
        <v>271</v>
      </c>
      <c r="L2256" s="1" t="s">
        <v>402</v>
      </c>
      <c r="M2256" s="1" t="n">
        <v>2010</v>
      </c>
      <c r="N2256" s="1" t="n">
        <v>44.5920527172473</v>
      </c>
      <c r="O2256" s="1" t="n">
        <v>-65.9595849394282</v>
      </c>
      <c r="Q2256" s="1" t="s">
        <v>2553</v>
      </c>
      <c r="R2256" s="1" t="s">
        <v>24</v>
      </c>
    </row>
    <row r="2257" customFormat="false" ht="15" hidden="false" customHeight="false" outlineLevel="0" collapsed="false">
      <c r="A2257" s="1" t="s">
        <v>2415</v>
      </c>
      <c r="B2257" s="1" t="s">
        <v>2416</v>
      </c>
      <c r="C2257" s="1" t="s">
        <v>2551</v>
      </c>
      <c r="D2257" s="1" t="n">
        <v>30</v>
      </c>
      <c r="E2257" s="1" t="s">
        <v>2563</v>
      </c>
      <c r="F2257" s="1" t="n">
        <v>11</v>
      </c>
      <c r="G2257" s="1" t="str">
        <f aca="false">F2257&amp;"/"&amp;20</f>
        <v>11/20</v>
      </c>
      <c r="H2257" s="1" t="n">
        <v>1500</v>
      </c>
      <c r="I2257" s="1" t="n">
        <v>77</v>
      </c>
      <c r="J2257" s="1" t="n">
        <v>80</v>
      </c>
      <c r="K2257" s="1" t="s">
        <v>271</v>
      </c>
      <c r="L2257" s="1" t="s">
        <v>402</v>
      </c>
      <c r="M2257" s="1" t="n">
        <v>2010</v>
      </c>
      <c r="N2257" s="1" t="n">
        <v>44.589890169817</v>
      </c>
      <c r="O2257" s="1" t="n">
        <v>-65.9581086917651</v>
      </c>
      <c r="Q2257" s="1" t="s">
        <v>2553</v>
      </c>
      <c r="R2257" s="1" t="s">
        <v>24</v>
      </c>
    </row>
    <row r="2258" customFormat="false" ht="15" hidden="false" customHeight="false" outlineLevel="0" collapsed="false">
      <c r="A2258" s="1" t="s">
        <v>2415</v>
      </c>
      <c r="B2258" s="1" t="s">
        <v>2416</v>
      </c>
      <c r="C2258" s="1" t="s">
        <v>2551</v>
      </c>
      <c r="D2258" s="1" t="n">
        <v>30</v>
      </c>
      <c r="E2258" s="1" t="s">
        <v>2564</v>
      </c>
      <c r="F2258" s="1" t="n">
        <v>12</v>
      </c>
      <c r="G2258" s="1" t="str">
        <f aca="false">F2258&amp;"/"&amp;20</f>
        <v>12/20</v>
      </c>
      <c r="H2258" s="1" t="n">
        <v>1500</v>
      </c>
      <c r="I2258" s="1" t="n">
        <v>77</v>
      </c>
      <c r="J2258" s="1" t="n">
        <v>80</v>
      </c>
      <c r="K2258" s="1" t="s">
        <v>271</v>
      </c>
      <c r="L2258" s="1" t="s">
        <v>402</v>
      </c>
      <c r="M2258" s="1" t="n">
        <v>2010</v>
      </c>
      <c r="N2258" s="1" t="n">
        <v>44.5882320113702</v>
      </c>
      <c r="O2258" s="1" t="n">
        <v>-65.9552257438762</v>
      </c>
      <c r="Q2258" s="1" t="s">
        <v>2553</v>
      </c>
      <c r="R2258" s="1" t="s">
        <v>24</v>
      </c>
    </row>
    <row r="2259" customFormat="false" ht="15" hidden="false" customHeight="false" outlineLevel="0" collapsed="false">
      <c r="A2259" s="1" t="s">
        <v>2415</v>
      </c>
      <c r="B2259" s="1" t="s">
        <v>2416</v>
      </c>
      <c r="C2259" s="1" t="s">
        <v>2551</v>
      </c>
      <c r="D2259" s="1" t="n">
        <v>30</v>
      </c>
      <c r="E2259" s="1" t="s">
        <v>2565</v>
      </c>
      <c r="F2259" s="1" t="n">
        <v>13</v>
      </c>
      <c r="G2259" s="1" t="str">
        <f aca="false">F2259&amp;"/"&amp;20</f>
        <v>13/20</v>
      </c>
      <c r="H2259" s="1" t="n">
        <v>1500</v>
      </c>
      <c r="I2259" s="1" t="n">
        <v>77</v>
      </c>
      <c r="J2259" s="1" t="n">
        <v>80</v>
      </c>
      <c r="K2259" s="1" t="s">
        <v>271</v>
      </c>
      <c r="L2259" s="1" t="s">
        <v>402</v>
      </c>
      <c r="M2259" s="1" t="n">
        <v>2010</v>
      </c>
      <c r="N2259" s="1" t="n">
        <v>44.5896668501096</v>
      </c>
      <c r="O2259" s="1" t="n">
        <v>-65.9527024051507</v>
      </c>
      <c r="Q2259" s="1" t="s">
        <v>2553</v>
      </c>
      <c r="R2259" s="1" t="s">
        <v>24</v>
      </c>
    </row>
    <row r="2260" customFormat="false" ht="15" hidden="false" customHeight="false" outlineLevel="0" collapsed="false">
      <c r="A2260" s="1" t="s">
        <v>2415</v>
      </c>
      <c r="B2260" s="1" t="s">
        <v>2416</v>
      </c>
      <c r="C2260" s="1" t="s">
        <v>2551</v>
      </c>
      <c r="D2260" s="1" t="n">
        <v>30</v>
      </c>
      <c r="E2260" s="1" t="s">
        <v>2566</v>
      </c>
      <c r="F2260" s="1" t="n">
        <v>14</v>
      </c>
      <c r="G2260" s="1" t="str">
        <f aca="false">F2260&amp;"/"&amp;20</f>
        <v>14/20</v>
      </c>
      <c r="H2260" s="1" t="n">
        <v>1500</v>
      </c>
      <c r="I2260" s="1" t="n">
        <v>77</v>
      </c>
      <c r="J2260" s="1" t="n">
        <v>80</v>
      </c>
      <c r="K2260" s="1" t="s">
        <v>271</v>
      </c>
      <c r="L2260" s="1" t="s">
        <v>402</v>
      </c>
      <c r="M2260" s="1" t="n">
        <v>2010</v>
      </c>
      <c r="N2260" s="1" t="n">
        <v>44.5912370338002</v>
      </c>
      <c r="O2260" s="1" t="n">
        <v>-65.9501741058241</v>
      </c>
      <c r="Q2260" s="1" t="s">
        <v>2553</v>
      </c>
      <c r="R2260" s="1" t="s">
        <v>24</v>
      </c>
    </row>
    <row r="2261" customFormat="false" ht="15" hidden="false" customHeight="false" outlineLevel="0" collapsed="false">
      <c r="A2261" s="1" t="s">
        <v>2415</v>
      </c>
      <c r="B2261" s="1" t="s">
        <v>2416</v>
      </c>
      <c r="C2261" s="1" t="s">
        <v>2551</v>
      </c>
      <c r="D2261" s="1" t="n">
        <v>30</v>
      </c>
      <c r="E2261" s="1" t="s">
        <v>2567</v>
      </c>
      <c r="F2261" s="1" t="n">
        <v>15</v>
      </c>
      <c r="G2261" s="1" t="str">
        <f aca="false">F2261&amp;"/"&amp;20</f>
        <v>15/20</v>
      </c>
      <c r="H2261" s="1" t="n">
        <v>1500</v>
      </c>
      <c r="I2261" s="1" t="n">
        <v>77</v>
      </c>
      <c r="J2261" s="1" t="n">
        <v>80</v>
      </c>
      <c r="K2261" s="1" t="s">
        <v>271</v>
      </c>
      <c r="L2261" s="1" t="s">
        <v>402</v>
      </c>
      <c r="M2261" s="1" t="n">
        <v>2010</v>
      </c>
      <c r="N2261" s="1" t="n">
        <v>44.5926020516965</v>
      </c>
      <c r="O2261" s="1" t="n">
        <v>-65.9476821705901</v>
      </c>
      <c r="Q2261" s="1" t="s">
        <v>2553</v>
      </c>
      <c r="R2261" s="1" t="s">
        <v>24</v>
      </c>
    </row>
    <row r="2262" customFormat="false" ht="15" hidden="false" customHeight="false" outlineLevel="0" collapsed="false">
      <c r="A2262" s="1" t="s">
        <v>2415</v>
      </c>
      <c r="B2262" s="1" t="s">
        <v>2416</v>
      </c>
      <c r="C2262" s="1" t="s">
        <v>2551</v>
      </c>
      <c r="D2262" s="1" t="n">
        <v>30</v>
      </c>
      <c r="E2262" s="1" t="s">
        <v>2568</v>
      </c>
      <c r="F2262" s="1" t="n">
        <v>16</v>
      </c>
      <c r="G2262" s="1" t="str">
        <f aca="false">F2262&amp;"/"&amp;20</f>
        <v>16/20</v>
      </c>
      <c r="H2262" s="1" t="n">
        <v>1500</v>
      </c>
      <c r="I2262" s="1" t="n">
        <v>77</v>
      </c>
      <c r="J2262" s="1" t="n">
        <v>80</v>
      </c>
      <c r="K2262" s="1" t="s">
        <v>271</v>
      </c>
      <c r="L2262" s="1" t="s">
        <v>402</v>
      </c>
      <c r="M2262" s="1" t="n">
        <v>2010</v>
      </c>
      <c r="N2262" s="1" t="n">
        <v>44.5937383534092</v>
      </c>
      <c r="O2262" s="1" t="n">
        <v>-65.9451361929762</v>
      </c>
      <c r="Q2262" s="1" t="s">
        <v>2553</v>
      </c>
      <c r="R2262" s="1" t="s">
        <v>24</v>
      </c>
    </row>
    <row r="2263" customFormat="false" ht="15" hidden="false" customHeight="false" outlineLevel="0" collapsed="false">
      <c r="A2263" s="1" t="s">
        <v>2415</v>
      </c>
      <c r="B2263" s="1" t="s">
        <v>2416</v>
      </c>
      <c r="C2263" s="1" t="s">
        <v>2551</v>
      </c>
      <c r="D2263" s="1" t="n">
        <v>30</v>
      </c>
      <c r="E2263" s="1" t="s">
        <v>2569</v>
      </c>
      <c r="F2263" s="1" t="n">
        <v>17</v>
      </c>
      <c r="G2263" s="1" t="str">
        <f aca="false">F2263&amp;"/"&amp;20</f>
        <v>17/20</v>
      </c>
      <c r="H2263" s="1" t="n">
        <v>1500</v>
      </c>
      <c r="I2263" s="1" t="n">
        <v>77</v>
      </c>
      <c r="J2263" s="1" t="n">
        <v>80</v>
      </c>
      <c r="K2263" s="1" t="s">
        <v>271</v>
      </c>
      <c r="L2263" s="1" t="s">
        <v>402</v>
      </c>
      <c r="M2263" s="1" t="n">
        <v>2010</v>
      </c>
      <c r="N2263" s="1" t="n">
        <v>44.5947844168941</v>
      </c>
      <c r="O2263" s="1" t="n">
        <v>-65.9424342278685</v>
      </c>
      <c r="Q2263" s="1" t="s">
        <v>2553</v>
      </c>
      <c r="R2263" s="1" t="s">
        <v>24</v>
      </c>
    </row>
    <row r="2264" customFormat="false" ht="15" hidden="false" customHeight="false" outlineLevel="0" collapsed="false">
      <c r="A2264" s="1" t="s">
        <v>2415</v>
      </c>
      <c r="B2264" s="1" t="s">
        <v>2416</v>
      </c>
      <c r="C2264" s="1" t="s">
        <v>2551</v>
      </c>
      <c r="D2264" s="1" t="n">
        <v>30</v>
      </c>
      <c r="E2264" s="1" t="s">
        <v>2570</v>
      </c>
      <c r="F2264" s="1" t="n">
        <v>18</v>
      </c>
      <c r="G2264" s="1" t="str">
        <f aca="false">F2264&amp;"/"&amp;20</f>
        <v>18/20</v>
      </c>
      <c r="H2264" s="1" t="n">
        <v>1500</v>
      </c>
      <c r="I2264" s="1" t="n">
        <v>77</v>
      </c>
      <c r="J2264" s="1" t="n">
        <v>80</v>
      </c>
      <c r="K2264" s="1" t="s">
        <v>271</v>
      </c>
      <c r="L2264" s="1" t="s">
        <v>402</v>
      </c>
      <c r="M2264" s="1" t="n">
        <v>2010</v>
      </c>
      <c r="N2264" s="1" t="n">
        <v>44.5959659499255</v>
      </c>
      <c r="O2264" s="1" t="n">
        <v>-65.9399490833132</v>
      </c>
      <c r="Q2264" s="1" t="s">
        <v>2553</v>
      </c>
      <c r="R2264" s="1" t="s">
        <v>24</v>
      </c>
    </row>
    <row r="2265" customFormat="false" ht="15" hidden="false" customHeight="false" outlineLevel="0" collapsed="false">
      <c r="A2265" s="1" t="s">
        <v>2415</v>
      </c>
      <c r="B2265" s="1" t="s">
        <v>2416</v>
      </c>
      <c r="C2265" s="1" t="s">
        <v>2551</v>
      </c>
      <c r="D2265" s="1" t="n">
        <v>30</v>
      </c>
      <c r="E2265" s="1" t="s">
        <v>2571</v>
      </c>
      <c r="F2265" s="1" t="n">
        <v>19</v>
      </c>
      <c r="G2265" s="1" t="str">
        <f aca="false">F2265&amp;"/"&amp;20</f>
        <v>19/20</v>
      </c>
      <c r="H2265" s="1" t="n">
        <v>1500</v>
      </c>
      <c r="I2265" s="1" t="n">
        <v>77</v>
      </c>
      <c r="J2265" s="1" t="n">
        <v>80</v>
      </c>
      <c r="K2265" s="1" t="s">
        <v>271</v>
      </c>
      <c r="L2265" s="1" t="s">
        <v>402</v>
      </c>
      <c r="M2265" s="1" t="n">
        <v>2010</v>
      </c>
      <c r="N2265" s="1" t="n">
        <v>44.5989432649872</v>
      </c>
      <c r="O2265" s="1" t="n">
        <v>-65.937245706715</v>
      </c>
      <c r="Q2265" s="1" t="s">
        <v>2553</v>
      </c>
      <c r="R2265" s="1" t="s">
        <v>24</v>
      </c>
    </row>
    <row r="2266" customFormat="false" ht="15" hidden="false" customHeight="false" outlineLevel="0" collapsed="false">
      <c r="A2266" s="1" t="s">
        <v>2415</v>
      </c>
      <c r="B2266" s="1" t="s">
        <v>2416</v>
      </c>
      <c r="C2266" s="1" t="s">
        <v>2551</v>
      </c>
      <c r="D2266" s="1" t="n">
        <v>30</v>
      </c>
      <c r="E2266" s="1" t="s">
        <v>2572</v>
      </c>
      <c r="F2266" s="1" t="n">
        <v>20</v>
      </c>
      <c r="G2266" s="1" t="str">
        <f aca="false">F2266&amp;"/"&amp;20</f>
        <v>20/20</v>
      </c>
      <c r="H2266" s="1" t="n">
        <v>1500</v>
      </c>
      <c r="I2266" s="1" t="n">
        <v>77</v>
      </c>
      <c r="J2266" s="1" t="n">
        <v>80</v>
      </c>
      <c r="K2266" s="1" t="s">
        <v>271</v>
      </c>
      <c r="L2266" s="1" t="s">
        <v>402</v>
      </c>
      <c r="M2266" s="1" t="n">
        <v>2010</v>
      </c>
      <c r="N2266" s="1" t="n">
        <v>44.6013236236658</v>
      </c>
      <c r="O2266" s="1" t="n">
        <v>-65.9354171452176</v>
      </c>
      <c r="Q2266" s="1" t="s">
        <v>2553</v>
      </c>
      <c r="R2266" s="1" t="s">
        <v>24</v>
      </c>
    </row>
    <row r="2267" customFormat="false" ht="15" hidden="false" customHeight="false" outlineLevel="0" collapsed="false">
      <c r="A2267" s="1" t="s">
        <v>2415</v>
      </c>
      <c r="B2267" s="1" t="s">
        <v>2416</v>
      </c>
      <c r="C2267" s="1" t="s">
        <v>2573</v>
      </c>
      <c r="D2267" s="1" t="n">
        <v>23.5</v>
      </c>
      <c r="E2267" s="1" t="s">
        <v>2574</v>
      </c>
      <c r="F2267" s="1" t="n">
        <v>1</v>
      </c>
      <c r="G2267" s="1" t="str">
        <f aca="false">F2267&amp;"/"&amp;10</f>
        <v>1/10</v>
      </c>
      <c r="H2267" s="1" t="n">
        <v>2350</v>
      </c>
      <c r="I2267" s="1" t="n">
        <v>92</v>
      </c>
      <c r="J2267" s="1" t="n">
        <v>98</v>
      </c>
      <c r="K2267" s="1" t="s">
        <v>357</v>
      </c>
      <c r="L2267" s="1" t="s">
        <v>2218</v>
      </c>
      <c r="M2267" s="1" t="n">
        <v>2015</v>
      </c>
      <c r="N2267" s="1" t="n">
        <v>44.9313705059673</v>
      </c>
      <c r="O2267" s="1" t="n">
        <v>-64.0277547491586</v>
      </c>
      <c r="Q2267" s="1" t="s">
        <v>2575</v>
      </c>
      <c r="R2267" s="1" t="s">
        <v>24</v>
      </c>
    </row>
    <row r="2268" customFormat="false" ht="15" hidden="false" customHeight="false" outlineLevel="0" collapsed="false">
      <c r="A2268" s="1" t="s">
        <v>2415</v>
      </c>
      <c r="B2268" s="1" t="s">
        <v>2416</v>
      </c>
      <c r="C2268" s="1" t="s">
        <v>2573</v>
      </c>
      <c r="D2268" s="1" t="n">
        <v>23.5</v>
      </c>
      <c r="E2268" s="1" t="s">
        <v>2576</v>
      </c>
      <c r="F2268" s="1" t="n">
        <v>2</v>
      </c>
      <c r="G2268" s="1" t="str">
        <f aca="false">F2268&amp;"/"&amp;10</f>
        <v>2/10</v>
      </c>
      <c r="H2268" s="1" t="n">
        <v>2350</v>
      </c>
      <c r="I2268" s="1" t="n">
        <v>92</v>
      </c>
      <c r="J2268" s="1" t="n">
        <v>98</v>
      </c>
      <c r="K2268" s="1" t="s">
        <v>357</v>
      </c>
      <c r="L2268" s="1" t="s">
        <v>2218</v>
      </c>
      <c r="M2268" s="1" t="n">
        <v>2015</v>
      </c>
      <c r="N2268" s="1" t="n">
        <v>44.9290852556344</v>
      </c>
      <c r="O2268" s="1" t="n">
        <v>-64.0192568691394</v>
      </c>
      <c r="Q2268" s="1" t="s">
        <v>2575</v>
      </c>
      <c r="R2268" s="1" t="s">
        <v>24</v>
      </c>
    </row>
    <row r="2269" customFormat="false" ht="15" hidden="false" customHeight="false" outlineLevel="0" collapsed="false">
      <c r="A2269" s="1" t="s">
        <v>2415</v>
      </c>
      <c r="B2269" s="1" t="s">
        <v>2416</v>
      </c>
      <c r="C2269" s="1" t="s">
        <v>2573</v>
      </c>
      <c r="D2269" s="1" t="n">
        <v>23.5</v>
      </c>
      <c r="E2269" s="1" t="s">
        <v>2577</v>
      </c>
      <c r="F2269" s="1" t="n">
        <v>3</v>
      </c>
      <c r="G2269" s="1" t="str">
        <f aca="false">F2269&amp;"/"&amp;10</f>
        <v>3/10</v>
      </c>
      <c r="H2269" s="1" t="n">
        <v>2350</v>
      </c>
      <c r="I2269" s="1" t="n">
        <v>92</v>
      </c>
      <c r="J2269" s="1" t="n">
        <v>98</v>
      </c>
      <c r="K2269" s="1" t="s">
        <v>357</v>
      </c>
      <c r="L2269" s="1" t="s">
        <v>2218</v>
      </c>
      <c r="M2269" s="1" t="n">
        <v>2015</v>
      </c>
      <c r="N2269" s="1" t="n">
        <v>44.9305472965608</v>
      </c>
      <c r="O2269" s="1" t="n">
        <v>-64.0153754190625</v>
      </c>
      <c r="Q2269" s="1" t="s">
        <v>2575</v>
      </c>
      <c r="R2269" s="1" t="s">
        <v>24</v>
      </c>
    </row>
    <row r="2270" customFormat="false" ht="15" hidden="false" customHeight="false" outlineLevel="0" collapsed="false">
      <c r="A2270" s="1" t="s">
        <v>2415</v>
      </c>
      <c r="B2270" s="1" t="s">
        <v>2416</v>
      </c>
      <c r="C2270" s="1" t="s">
        <v>2573</v>
      </c>
      <c r="D2270" s="1" t="n">
        <v>23.5</v>
      </c>
      <c r="E2270" s="1" t="s">
        <v>2578</v>
      </c>
      <c r="F2270" s="1" t="n">
        <v>4</v>
      </c>
      <c r="G2270" s="1" t="str">
        <f aca="false">F2270&amp;"/"&amp;10</f>
        <v>4/10</v>
      </c>
      <c r="H2270" s="1" t="n">
        <v>2350</v>
      </c>
      <c r="I2270" s="1" t="n">
        <v>92</v>
      </c>
      <c r="J2270" s="1" t="n">
        <v>98</v>
      </c>
      <c r="K2270" s="1" t="s">
        <v>357</v>
      </c>
      <c r="L2270" s="1" t="s">
        <v>2218</v>
      </c>
      <c r="M2270" s="1" t="n">
        <v>2015</v>
      </c>
      <c r="N2270" s="1" t="n">
        <v>44.9318842070431</v>
      </c>
      <c r="O2270" s="1" t="n">
        <v>-64.0109051806195</v>
      </c>
      <c r="Q2270" s="1" t="s">
        <v>2575</v>
      </c>
      <c r="R2270" s="1" t="s">
        <v>24</v>
      </c>
    </row>
    <row r="2271" customFormat="false" ht="15" hidden="false" customHeight="false" outlineLevel="0" collapsed="false">
      <c r="A2271" s="1" t="s">
        <v>2415</v>
      </c>
      <c r="B2271" s="1" t="s">
        <v>2416</v>
      </c>
      <c r="C2271" s="1" t="s">
        <v>2573</v>
      </c>
      <c r="D2271" s="1" t="n">
        <v>23.5</v>
      </c>
      <c r="E2271" s="1" t="s">
        <v>2579</v>
      </c>
      <c r="F2271" s="1" t="n">
        <v>5</v>
      </c>
      <c r="G2271" s="1" t="str">
        <f aca="false">F2271&amp;"/"&amp;10</f>
        <v>5/10</v>
      </c>
      <c r="H2271" s="1" t="n">
        <v>2350</v>
      </c>
      <c r="I2271" s="1" t="n">
        <v>92</v>
      </c>
      <c r="J2271" s="1" t="n">
        <v>98</v>
      </c>
      <c r="K2271" s="1" t="s">
        <v>357</v>
      </c>
      <c r="L2271" s="1" t="s">
        <v>2218</v>
      </c>
      <c r="M2271" s="1" t="s">
        <v>2580</v>
      </c>
      <c r="N2271" s="1" t="n">
        <v>44.9338189664227</v>
      </c>
      <c r="O2271" s="1" t="n">
        <v>-64.0290741366364</v>
      </c>
      <c r="Q2271" s="1" t="s">
        <v>2575</v>
      </c>
      <c r="R2271" s="1" t="s">
        <v>24</v>
      </c>
    </row>
    <row r="2272" customFormat="false" ht="15" hidden="false" customHeight="false" outlineLevel="0" collapsed="false">
      <c r="A2272" s="1" t="s">
        <v>2415</v>
      </c>
      <c r="B2272" s="1" t="s">
        <v>2416</v>
      </c>
      <c r="C2272" s="1" t="s">
        <v>2573</v>
      </c>
      <c r="D2272" s="1" t="n">
        <v>23.5</v>
      </c>
      <c r="E2272" s="1" t="s">
        <v>2581</v>
      </c>
      <c r="F2272" s="1" t="n">
        <v>6</v>
      </c>
      <c r="G2272" s="1" t="str">
        <f aca="false">F2272&amp;"/"&amp;10</f>
        <v>6/10</v>
      </c>
      <c r="H2272" s="1" t="n">
        <v>2350</v>
      </c>
      <c r="I2272" s="1" t="n">
        <v>92</v>
      </c>
      <c r="J2272" s="1" t="n">
        <v>98</v>
      </c>
      <c r="K2272" s="1" t="s">
        <v>357</v>
      </c>
      <c r="L2272" s="1" t="s">
        <v>2218</v>
      </c>
      <c r="M2272" s="1" t="s">
        <v>2580</v>
      </c>
      <c r="N2272" s="1" t="n">
        <v>44.9272773</v>
      </c>
      <c r="O2272" s="1" t="n">
        <v>-64.0046347</v>
      </c>
      <c r="Q2272" s="1" t="s">
        <v>2575</v>
      </c>
      <c r="R2272" s="1" t="s">
        <v>24</v>
      </c>
    </row>
    <row r="2273" customFormat="false" ht="15" hidden="false" customHeight="false" outlineLevel="0" collapsed="false">
      <c r="A2273" s="1" t="s">
        <v>2415</v>
      </c>
      <c r="B2273" s="1" t="s">
        <v>2416</v>
      </c>
      <c r="C2273" s="1" t="s">
        <v>2573</v>
      </c>
      <c r="D2273" s="1" t="n">
        <v>23.5</v>
      </c>
      <c r="E2273" s="1" t="s">
        <v>2582</v>
      </c>
      <c r="F2273" s="1" t="n">
        <v>7</v>
      </c>
      <c r="G2273" s="1" t="str">
        <f aca="false">F2273&amp;"/"&amp;10</f>
        <v>7/10</v>
      </c>
      <c r="H2273" s="1" t="n">
        <v>2350</v>
      </c>
      <c r="I2273" s="1" t="n">
        <v>92</v>
      </c>
      <c r="J2273" s="1" t="n">
        <v>98</v>
      </c>
      <c r="K2273" s="1" t="s">
        <v>357</v>
      </c>
      <c r="L2273" s="1" t="s">
        <v>2218</v>
      </c>
      <c r="M2273" s="1" t="s">
        <v>2580</v>
      </c>
      <c r="N2273" s="1" t="n">
        <v>44.9272495</v>
      </c>
      <c r="O2273" s="1" t="n">
        <v>-63.9999799</v>
      </c>
      <c r="Q2273" s="1" t="s">
        <v>2575</v>
      </c>
      <c r="R2273" s="1" t="s">
        <v>24</v>
      </c>
    </row>
    <row r="2274" customFormat="false" ht="15" hidden="false" customHeight="false" outlineLevel="0" collapsed="false">
      <c r="A2274" s="1" t="s">
        <v>2415</v>
      </c>
      <c r="B2274" s="1" t="s">
        <v>2416</v>
      </c>
      <c r="C2274" s="1" t="s">
        <v>2573</v>
      </c>
      <c r="D2274" s="1" t="n">
        <v>23.5</v>
      </c>
      <c r="E2274" s="1" t="s">
        <v>2583</v>
      </c>
      <c r="F2274" s="1" t="n">
        <v>8</v>
      </c>
      <c r="G2274" s="1" t="str">
        <f aca="false">F2274&amp;"/"&amp;10</f>
        <v>8/10</v>
      </c>
      <c r="H2274" s="1" t="n">
        <v>2350</v>
      </c>
      <c r="I2274" s="1" t="n">
        <v>92</v>
      </c>
      <c r="J2274" s="1" t="n">
        <v>98</v>
      </c>
      <c r="K2274" s="1" t="s">
        <v>357</v>
      </c>
      <c r="L2274" s="1" t="s">
        <v>2218</v>
      </c>
      <c r="M2274" s="1" t="s">
        <v>2580</v>
      </c>
      <c r="N2274" s="1" t="n">
        <v>44.9198357</v>
      </c>
      <c r="O2274" s="1" t="n">
        <v>-64.0181182</v>
      </c>
      <c r="Q2274" s="1" t="s">
        <v>2575</v>
      </c>
      <c r="R2274" s="1" t="s">
        <v>24</v>
      </c>
    </row>
    <row r="2275" customFormat="false" ht="15" hidden="false" customHeight="false" outlineLevel="0" collapsed="false">
      <c r="A2275" s="1" t="s">
        <v>2415</v>
      </c>
      <c r="B2275" s="1" t="s">
        <v>2416</v>
      </c>
      <c r="C2275" s="1" t="s">
        <v>2573</v>
      </c>
      <c r="D2275" s="1" t="n">
        <v>23.5</v>
      </c>
      <c r="E2275" s="1" t="s">
        <v>2584</v>
      </c>
      <c r="F2275" s="1" t="n">
        <v>9</v>
      </c>
      <c r="G2275" s="1" t="str">
        <f aca="false">F2275&amp;"/"&amp;10</f>
        <v>9/10</v>
      </c>
      <c r="H2275" s="1" t="n">
        <v>2350</v>
      </c>
      <c r="I2275" s="1" t="n">
        <v>92</v>
      </c>
      <c r="J2275" s="1" t="n">
        <v>98</v>
      </c>
      <c r="K2275" s="1" t="s">
        <v>357</v>
      </c>
      <c r="L2275" s="1" t="s">
        <v>2218</v>
      </c>
      <c r="M2275" s="1" t="s">
        <v>2580</v>
      </c>
      <c r="N2275" s="1" t="n">
        <v>44.9234932</v>
      </c>
      <c r="O2275" s="1" t="n">
        <v>-64.0221614</v>
      </c>
      <c r="Q2275" s="1" t="s">
        <v>2575</v>
      </c>
      <c r="R2275" s="1" t="s">
        <v>24</v>
      </c>
    </row>
    <row r="2276" customFormat="false" ht="15" hidden="false" customHeight="false" outlineLevel="0" collapsed="false">
      <c r="A2276" s="1" t="s">
        <v>2415</v>
      </c>
      <c r="B2276" s="1" t="s">
        <v>2416</v>
      </c>
      <c r="C2276" s="1" t="s">
        <v>2573</v>
      </c>
      <c r="D2276" s="1" t="n">
        <v>23.5</v>
      </c>
      <c r="E2276" s="1" t="s">
        <v>2585</v>
      </c>
      <c r="F2276" s="1" t="n">
        <v>10</v>
      </c>
      <c r="G2276" s="1" t="str">
        <f aca="false">F2276&amp;"/"&amp;10</f>
        <v>10/10</v>
      </c>
      <c r="H2276" s="1" t="n">
        <v>2350</v>
      </c>
      <c r="I2276" s="1" t="n">
        <v>92</v>
      </c>
      <c r="J2276" s="1" t="n">
        <v>98</v>
      </c>
      <c r="K2276" s="1" t="s">
        <v>357</v>
      </c>
      <c r="L2276" s="1" t="s">
        <v>2218</v>
      </c>
      <c r="M2276" s="1" t="s">
        <v>2580</v>
      </c>
      <c r="N2276" s="1" t="n">
        <v>44.919089</v>
      </c>
      <c r="O2276" s="1" t="n">
        <v>-64.0234046</v>
      </c>
      <c r="Q2276" s="1" t="s">
        <v>2575</v>
      </c>
      <c r="R2276" s="1" t="s">
        <v>24</v>
      </c>
    </row>
    <row r="2277" customFormat="false" ht="15" hidden="false" customHeight="false" outlineLevel="0" collapsed="false">
      <c r="A2277" s="1" t="s">
        <v>2415</v>
      </c>
      <c r="B2277" s="1" t="s">
        <v>2416</v>
      </c>
      <c r="C2277" s="1" t="s">
        <v>2586</v>
      </c>
      <c r="D2277" s="1" t="n">
        <v>4.6</v>
      </c>
      <c r="E2277" s="1" t="s">
        <v>2587</v>
      </c>
      <c r="F2277" s="1" t="n">
        <v>1</v>
      </c>
      <c r="G2277" s="1" t="str">
        <f aca="false">F2277&amp;"/"&amp;2</f>
        <v>1/2</v>
      </c>
      <c r="H2277" s="1" t="n">
        <v>2300</v>
      </c>
      <c r="I2277" s="1" t="n">
        <v>82</v>
      </c>
      <c r="J2277" s="1" t="n">
        <v>98</v>
      </c>
      <c r="K2277" s="1" t="s">
        <v>357</v>
      </c>
      <c r="L2277" s="1" t="s">
        <v>2588</v>
      </c>
      <c r="M2277" s="1" t="n">
        <v>2012</v>
      </c>
      <c r="N2277" s="1" t="n">
        <v>45.6821764491359</v>
      </c>
      <c r="O2277" s="1" t="n">
        <v>-61.9912743650047</v>
      </c>
      <c r="Q2277" s="1" t="s">
        <v>2589</v>
      </c>
      <c r="R2277" s="1" t="s">
        <v>24</v>
      </c>
    </row>
    <row r="2278" customFormat="false" ht="15" hidden="false" customHeight="false" outlineLevel="0" collapsed="false">
      <c r="A2278" s="1" t="s">
        <v>2415</v>
      </c>
      <c r="B2278" s="1" t="s">
        <v>2416</v>
      </c>
      <c r="C2278" s="1" t="s">
        <v>2586</v>
      </c>
      <c r="D2278" s="1" t="n">
        <v>4.6</v>
      </c>
      <c r="E2278" s="1" t="s">
        <v>2590</v>
      </c>
      <c r="F2278" s="1" t="n">
        <v>2</v>
      </c>
      <c r="G2278" s="1" t="str">
        <f aca="false">F2278&amp;"/"&amp;2</f>
        <v>2/2</v>
      </c>
      <c r="H2278" s="1" t="n">
        <v>2300</v>
      </c>
      <c r="I2278" s="1" t="n">
        <v>82</v>
      </c>
      <c r="J2278" s="1" t="n">
        <v>98</v>
      </c>
      <c r="K2278" s="1" t="s">
        <v>357</v>
      </c>
      <c r="L2278" s="1" t="s">
        <v>2588</v>
      </c>
      <c r="M2278" s="1" t="n">
        <v>2012</v>
      </c>
      <c r="N2278" s="1" t="n">
        <v>45.6798574271817</v>
      </c>
      <c r="O2278" s="1" t="n">
        <v>-61.9881347230386</v>
      </c>
      <c r="Q2278" s="1" t="s">
        <v>2589</v>
      </c>
      <c r="R2278" s="1" t="s">
        <v>24</v>
      </c>
    </row>
    <row r="2279" customFormat="false" ht="15" hidden="false" customHeight="false" outlineLevel="0" collapsed="false">
      <c r="A2279" s="1" t="s">
        <v>2415</v>
      </c>
      <c r="B2279" s="1" t="s">
        <v>2416</v>
      </c>
      <c r="C2279" s="1" t="s">
        <v>2591</v>
      </c>
      <c r="D2279" s="1" t="n">
        <v>1.4</v>
      </c>
      <c r="E2279" s="1" t="s">
        <v>2592</v>
      </c>
      <c r="F2279" s="1" t="n">
        <v>1</v>
      </c>
      <c r="G2279" s="1" t="str">
        <f aca="false">F2279&amp;"/"&amp;1</f>
        <v>1/1</v>
      </c>
      <c r="H2279" s="1" t="n">
        <v>1400</v>
      </c>
      <c r="I2279" s="1" t="n">
        <v>82.5</v>
      </c>
      <c r="J2279" s="1" t="n">
        <v>80</v>
      </c>
      <c r="K2279" s="1" t="s">
        <v>271</v>
      </c>
      <c r="L2279" s="1" t="s">
        <v>2466</v>
      </c>
      <c r="M2279" s="1" t="n">
        <v>2015</v>
      </c>
      <c r="N2279" s="1" t="n">
        <v>45.623173</v>
      </c>
      <c r="O2279" s="1" t="n">
        <v>-62.908047</v>
      </c>
      <c r="P2279" s="1" t="s">
        <v>2549</v>
      </c>
      <c r="Q2279" s="1" t="s">
        <v>2593</v>
      </c>
      <c r="R2279" s="1" t="s">
        <v>24</v>
      </c>
    </row>
    <row r="2280" customFormat="false" ht="15" hidden="false" customHeight="false" outlineLevel="0" collapsed="false">
      <c r="A2280" s="1" t="s">
        <v>2415</v>
      </c>
      <c r="B2280" s="1" t="s">
        <v>2416</v>
      </c>
      <c r="C2280" s="1" t="s">
        <v>2594</v>
      </c>
      <c r="D2280" s="1" t="n">
        <v>0</v>
      </c>
      <c r="E2280" s="1" t="s">
        <v>2595</v>
      </c>
      <c r="F2280" s="1" t="n">
        <v>1</v>
      </c>
      <c r="G2280" s="1" t="str">
        <f aca="false">F2280&amp;"/"&amp;2</f>
        <v>1/2</v>
      </c>
      <c r="H2280" s="1" t="n">
        <v>0</v>
      </c>
      <c r="I2280" s="1" t="n">
        <v>48</v>
      </c>
      <c r="J2280" s="1" t="n">
        <v>50</v>
      </c>
      <c r="K2280" s="1" t="s">
        <v>357</v>
      </c>
      <c r="L2280" s="1" t="s">
        <v>1193</v>
      </c>
      <c r="M2280" s="1" t="n">
        <v>2007</v>
      </c>
      <c r="N2280" s="1" t="n">
        <v>45.627252</v>
      </c>
      <c r="O2280" s="1" t="n">
        <v>-62.898996</v>
      </c>
      <c r="P2280" s="1" t="s">
        <v>2596</v>
      </c>
      <c r="Q2280" s="1" t="s">
        <v>2597</v>
      </c>
      <c r="R2280" s="1" t="s">
        <v>24</v>
      </c>
    </row>
    <row r="2281" customFormat="false" ht="15" hidden="false" customHeight="false" outlineLevel="0" collapsed="false">
      <c r="A2281" s="1" t="s">
        <v>2415</v>
      </c>
      <c r="B2281" s="1" t="s">
        <v>2416</v>
      </c>
      <c r="C2281" s="1" t="s">
        <v>2594</v>
      </c>
      <c r="D2281" s="1" t="n">
        <v>0</v>
      </c>
      <c r="E2281" s="1" t="s">
        <v>2598</v>
      </c>
      <c r="F2281" s="1" t="n">
        <v>2</v>
      </c>
      <c r="G2281" s="1" t="str">
        <f aca="false">F2281&amp;"/"&amp;2</f>
        <v>2/2</v>
      </c>
      <c r="H2281" s="1" t="n">
        <v>0</v>
      </c>
      <c r="I2281" s="1" t="n">
        <v>48</v>
      </c>
      <c r="J2281" s="1" t="n">
        <v>50</v>
      </c>
      <c r="K2281" s="1" t="s">
        <v>357</v>
      </c>
      <c r="L2281" s="1" t="s">
        <v>1193</v>
      </c>
      <c r="M2281" s="1" t="n">
        <v>2007</v>
      </c>
      <c r="N2281" s="1" t="n">
        <v>45.626121</v>
      </c>
      <c r="O2281" s="1" t="n">
        <v>-62.901494</v>
      </c>
      <c r="P2281" s="1" t="s">
        <v>2596</v>
      </c>
      <c r="Q2281" s="1" t="s">
        <v>2597</v>
      </c>
      <c r="R2281" s="1" t="s">
        <v>24</v>
      </c>
    </row>
    <row r="2282" customFormat="false" ht="15" hidden="false" customHeight="false" outlineLevel="0" collapsed="false">
      <c r="A2282" s="1" t="s">
        <v>2415</v>
      </c>
      <c r="B2282" s="1" t="s">
        <v>2416</v>
      </c>
      <c r="C2282" s="1" t="s">
        <v>2599</v>
      </c>
      <c r="D2282" s="1" t="n">
        <v>0.15</v>
      </c>
      <c r="E2282" s="1" t="s">
        <v>2600</v>
      </c>
      <c r="F2282" s="1" t="n">
        <v>1</v>
      </c>
      <c r="G2282" s="1" t="str">
        <f aca="false">F2282&amp;"/"&amp;3</f>
        <v>1/3</v>
      </c>
      <c r="H2282" s="1" t="n">
        <v>50</v>
      </c>
      <c r="I2282" s="1" t="n">
        <v>21.5</v>
      </c>
      <c r="J2282" s="1" t="n">
        <v>42</v>
      </c>
      <c r="K2282" s="1" t="s">
        <v>2451</v>
      </c>
      <c r="L2282" s="1" t="s">
        <v>2452</v>
      </c>
      <c r="M2282" s="1" t="n">
        <v>2018</v>
      </c>
      <c r="N2282" s="1" t="n">
        <v>45.6257065</v>
      </c>
      <c r="O2282" s="1" t="n">
        <v>-62.8962445</v>
      </c>
      <c r="Q2282" s="1" t="s">
        <v>2601</v>
      </c>
      <c r="R2282" s="1" t="s">
        <v>24</v>
      </c>
    </row>
    <row r="2283" customFormat="false" ht="15" hidden="false" customHeight="false" outlineLevel="0" collapsed="false">
      <c r="A2283" s="1" t="s">
        <v>2415</v>
      </c>
      <c r="B2283" s="1" t="s">
        <v>2416</v>
      </c>
      <c r="C2283" s="1" t="s">
        <v>2599</v>
      </c>
      <c r="D2283" s="1" t="n">
        <v>0.15</v>
      </c>
      <c r="E2283" s="1" t="s">
        <v>2602</v>
      </c>
      <c r="F2283" s="1" t="n">
        <v>2</v>
      </c>
      <c r="G2283" s="1" t="str">
        <f aca="false">F2283&amp;"/"&amp;3</f>
        <v>2/3</v>
      </c>
      <c r="H2283" s="1" t="n">
        <v>50</v>
      </c>
      <c r="I2283" s="1" t="n">
        <v>21.5</v>
      </c>
      <c r="J2283" s="1" t="n">
        <v>42</v>
      </c>
      <c r="K2283" s="1" t="s">
        <v>2451</v>
      </c>
      <c r="L2283" s="1" t="s">
        <v>2452</v>
      </c>
      <c r="M2283" s="1" t="n">
        <v>2018</v>
      </c>
      <c r="N2283" s="1" t="n">
        <v>45.6257351</v>
      </c>
      <c r="O2283" s="1" t="n">
        <v>-62.8948499</v>
      </c>
      <c r="Q2283" s="1" t="s">
        <v>2601</v>
      </c>
      <c r="R2283" s="1" t="s">
        <v>24</v>
      </c>
    </row>
    <row r="2284" customFormat="false" ht="15" hidden="false" customHeight="false" outlineLevel="0" collapsed="false">
      <c r="A2284" s="1" t="s">
        <v>2415</v>
      </c>
      <c r="B2284" s="1" t="s">
        <v>2416</v>
      </c>
      <c r="C2284" s="1" t="s">
        <v>2599</v>
      </c>
      <c r="D2284" s="1" t="n">
        <v>0.15</v>
      </c>
      <c r="E2284" s="1" t="s">
        <v>2603</v>
      </c>
      <c r="F2284" s="1" t="n">
        <v>3</v>
      </c>
      <c r="G2284" s="1" t="str">
        <f aca="false">F2284&amp;"/"&amp;3</f>
        <v>3/3</v>
      </c>
      <c r="H2284" s="1" t="n">
        <v>50</v>
      </c>
      <c r="I2284" s="1" t="n">
        <v>21.5</v>
      </c>
      <c r="J2284" s="1" t="n">
        <v>42</v>
      </c>
      <c r="K2284" s="1" t="s">
        <v>2451</v>
      </c>
      <c r="L2284" s="1" t="s">
        <v>2452</v>
      </c>
      <c r="M2284" s="1" t="n">
        <v>2018</v>
      </c>
      <c r="N2284" s="1" t="n">
        <v>45.6261</v>
      </c>
      <c r="O2284" s="1" t="n">
        <v>-62.8925288</v>
      </c>
      <c r="Q2284" s="1" t="s">
        <v>2601</v>
      </c>
      <c r="R2284" s="1" t="s">
        <v>24</v>
      </c>
    </row>
    <row r="2285" customFormat="false" ht="15" hidden="false" customHeight="false" outlineLevel="0" collapsed="false">
      <c r="A2285" s="1" t="s">
        <v>2415</v>
      </c>
      <c r="B2285" s="1" t="s">
        <v>2416</v>
      </c>
      <c r="C2285" s="1" t="s">
        <v>2604</v>
      </c>
      <c r="D2285" s="1" t="n">
        <v>0.05</v>
      </c>
      <c r="E2285" s="1" t="s">
        <v>2605</v>
      </c>
      <c r="F2285" s="1" t="n">
        <v>1</v>
      </c>
      <c r="G2285" s="1" t="str">
        <f aca="false">F2285&amp;"/"&amp;1</f>
        <v>1/1</v>
      </c>
      <c r="H2285" s="1" t="n">
        <v>50</v>
      </c>
      <c r="I2285" s="1" t="n">
        <v>15</v>
      </c>
      <c r="J2285" s="1" t="n">
        <v>30</v>
      </c>
      <c r="K2285" s="1" t="s">
        <v>2606</v>
      </c>
      <c r="L2285" s="1" t="s">
        <v>2607</v>
      </c>
      <c r="M2285" s="1" t="n">
        <v>2013</v>
      </c>
      <c r="N2285" s="1" t="n">
        <v>45.505946</v>
      </c>
      <c r="O2285" s="1" t="n">
        <v>-62.636798</v>
      </c>
      <c r="Q2285" s="1" t="s">
        <v>2608</v>
      </c>
      <c r="R2285" s="1" t="s">
        <v>24</v>
      </c>
    </row>
    <row r="2286" customFormat="false" ht="15" hidden="false" customHeight="false" outlineLevel="0" collapsed="false">
      <c r="A2286" s="1" t="s">
        <v>2415</v>
      </c>
      <c r="B2286" s="1" t="s">
        <v>2416</v>
      </c>
      <c r="C2286" s="1" t="s">
        <v>2609</v>
      </c>
      <c r="D2286" s="1" t="n">
        <v>2.35</v>
      </c>
      <c r="E2286" s="1" t="s">
        <v>2610</v>
      </c>
      <c r="F2286" s="1" t="n">
        <v>1</v>
      </c>
      <c r="G2286" s="1" t="str">
        <f aca="false">F2286&amp;"/"&amp;1</f>
        <v>1/1</v>
      </c>
      <c r="H2286" s="1" t="n">
        <v>2350</v>
      </c>
      <c r="I2286" s="1" t="n">
        <v>92</v>
      </c>
      <c r="J2286" s="1" t="n">
        <v>98</v>
      </c>
      <c r="K2286" s="1" t="s">
        <v>357</v>
      </c>
      <c r="L2286" s="1" t="s">
        <v>2218</v>
      </c>
      <c r="M2286" s="1" t="n">
        <v>2014</v>
      </c>
      <c r="N2286" s="1" t="n">
        <v>44.757914</v>
      </c>
      <c r="O2286" s="1" t="n">
        <v>-63.204633</v>
      </c>
      <c r="Q2286" s="1" t="s">
        <v>2611</v>
      </c>
      <c r="R2286" s="1" t="s">
        <v>24</v>
      </c>
    </row>
    <row r="2287" customFormat="false" ht="15" hidden="false" customHeight="false" outlineLevel="0" collapsed="false">
      <c r="A2287" s="1" t="s">
        <v>2415</v>
      </c>
      <c r="B2287" s="1" t="s">
        <v>2416</v>
      </c>
      <c r="C2287" s="1" t="s">
        <v>2612</v>
      </c>
      <c r="D2287" s="1" t="n">
        <v>5.4</v>
      </c>
      <c r="E2287" s="1" t="s">
        <v>2613</v>
      </c>
      <c r="F2287" s="1" t="n">
        <v>1</v>
      </c>
      <c r="G2287" s="1" t="str">
        <f aca="false">F2287&amp;"/"&amp;3</f>
        <v>1/3</v>
      </c>
      <c r="H2287" s="1" t="n">
        <v>2350</v>
      </c>
      <c r="I2287" s="1" t="n">
        <v>92</v>
      </c>
      <c r="J2287" s="1" t="n">
        <v>85</v>
      </c>
      <c r="K2287" s="1" t="s">
        <v>357</v>
      </c>
      <c r="L2287" s="1" t="s">
        <v>2218</v>
      </c>
      <c r="M2287" s="1" t="n">
        <v>2016</v>
      </c>
      <c r="N2287" s="1" t="n">
        <v>46.1971237216746</v>
      </c>
      <c r="O2287" s="1" t="n">
        <v>-60.0803394346984</v>
      </c>
      <c r="P2287" s="1" t="s">
        <v>2614</v>
      </c>
      <c r="Q2287" s="1" t="s">
        <v>2615</v>
      </c>
      <c r="R2287" s="1" t="s">
        <v>24</v>
      </c>
    </row>
    <row r="2288" customFormat="false" ht="15" hidden="false" customHeight="false" outlineLevel="0" collapsed="false">
      <c r="A2288" s="1" t="s">
        <v>2415</v>
      </c>
      <c r="B2288" s="1" t="s">
        <v>2416</v>
      </c>
      <c r="C2288" s="1" t="s">
        <v>2612</v>
      </c>
      <c r="D2288" s="1" t="n">
        <v>5.4</v>
      </c>
      <c r="E2288" s="1" t="s">
        <v>2616</v>
      </c>
      <c r="F2288" s="1" t="n">
        <v>2</v>
      </c>
      <c r="G2288" s="1" t="str">
        <f aca="false">F2288&amp;"/"&amp;3</f>
        <v>2/3</v>
      </c>
      <c r="H2288" s="1" t="n">
        <v>2350</v>
      </c>
      <c r="I2288" s="1" t="n">
        <v>92</v>
      </c>
      <c r="J2288" s="1" t="n">
        <v>85</v>
      </c>
      <c r="K2288" s="1" t="s">
        <v>357</v>
      </c>
      <c r="L2288" s="1" t="s">
        <v>2218</v>
      </c>
      <c r="M2288" s="1" t="n">
        <v>2016</v>
      </c>
      <c r="N2288" s="1" t="n">
        <v>46.1948590586325</v>
      </c>
      <c r="O2288" s="1" t="n">
        <v>-60.0840044175743</v>
      </c>
      <c r="P2288" s="1" t="s">
        <v>2614</v>
      </c>
      <c r="Q2288" s="1" t="s">
        <v>2615</v>
      </c>
      <c r="R2288" s="1" t="s">
        <v>24</v>
      </c>
    </row>
    <row r="2289" customFormat="false" ht="15" hidden="false" customHeight="false" outlineLevel="0" collapsed="false">
      <c r="A2289" s="1" t="s">
        <v>2415</v>
      </c>
      <c r="B2289" s="1" t="s">
        <v>2416</v>
      </c>
      <c r="C2289" s="1" t="s">
        <v>2612</v>
      </c>
      <c r="D2289" s="1" t="n">
        <v>5.4</v>
      </c>
      <c r="E2289" s="1" t="s">
        <v>2617</v>
      </c>
      <c r="F2289" s="1" t="n">
        <v>3</v>
      </c>
      <c r="G2289" s="1" t="str">
        <f aca="false">F2289&amp;"/"&amp;3</f>
        <v>3/3</v>
      </c>
      <c r="H2289" s="1" t="n">
        <v>2350</v>
      </c>
      <c r="I2289" s="1" t="n">
        <v>92</v>
      </c>
      <c r="J2289" s="1" t="n">
        <v>85</v>
      </c>
      <c r="K2289" s="1" t="s">
        <v>357</v>
      </c>
      <c r="L2289" s="1" t="s">
        <v>2218</v>
      </c>
      <c r="M2289" s="1" t="n">
        <v>2016</v>
      </c>
      <c r="N2289" s="1" t="n">
        <v>46.1924580884387</v>
      </c>
      <c r="O2289" s="1" t="n">
        <v>-60.0881766334697</v>
      </c>
      <c r="P2289" s="1" t="s">
        <v>2614</v>
      </c>
      <c r="Q2289" s="1" t="s">
        <v>2615</v>
      </c>
      <c r="R2289" s="1" t="s">
        <v>24</v>
      </c>
    </row>
    <row r="2290" customFormat="false" ht="15" hidden="false" customHeight="false" outlineLevel="0" collapsed="false">
      <c r="A2290" s="1" t="s">
        <v>2415</v>
      </c>
      <c r="B2290" s="1" t="s">
        <v>2416</v>
      </c>
      <c r="C2290" s="1" t="s">
        <v>2618</v>
      </c>
      <c r="D2290" s="1" t="n">
        <v>19.81</v>
      </c>
      <c r="E2290" s="1" t="s">
        <v>2619</v>
      </c>
      <c r="F2290" s="1" t="n">
        <v>1</v>
      </c>
      <c r="G2290" s="1" t="str">
        <f aca="false">F2290&amp;"/"&amp;2</f>
        <v>1/2</v>
      </c>
      <c r="H2290" s="1" t="n">
        <v>800</v>
      </c>
      <c r="I2290" s="1" t="n">
        <v>48</v>
      </c>
      <c r="J2290" s="1" t="n">
        <v>50</v>
      </c>
      <c r="K2290" s="1" t="s">
        <v>357</v>
      </c>
      <c r="L2290" s="1" t="s">
        <v>1193</v>
      </c>
      <c r="M2290" s="1" t="n">
        <v>2005</v>
      </c>
      <c r="N2290" s="1" t="n">
        <v>46.2177852243373</v>
      </c>
      <c r="O2290" s="1" t="n">
        <v>-59.9811229698099</v>
      </c>
      <c r="Q2290" s="1" t="s">
        <v>2620</v>
      </c>
      <c r="R2290" s="1" t="s">
        <v>24</v>
      </c>
    </row>
    <row r="2291" customFormat="false" ht="15" hidden="false" customHeight="false" outlineLevel="0" collapsed="false">
      <c r="A2291" s="1" t="s">
        <v>2415</v>
      </c>
      <c r="B2291" s="1" t="s">
        <v>2416</v>
      </c>
      <c r="C2291" s="1" t="s">
        <v>2618</v>
      </c>
      <c r="D2291" s="1" t="n">
        <v>19.81</v>
      </c>
      <c r="E2291" s="1" t="s">
        <v>2621</v>
      </c>
      <c r="F2291" s="1" t="n">
        <v>2</v>
      </c>
      <c r="G2291" s="1" t="str">
        <f aca="false">F2291&amp;"/"&amp;2</f>
        <v>2/2</v>
      </c>
      <c r="H2291" s="1" t="n">
        <v>800</v>
      </c>
      <c r="I2291" s="1" t="n">
        <v>48</v>
      </c>
      <c r="J2291" s="1" t="n">
        <v>50</v>
      </c>
      <c r="K2291" s="1" t="s">
        <v>357</v>
      </c>
      <c r="L2291" s="1" t="s">
        <v>1193</v>
      </c>
      <c r="M2291" s="1" t="n">
        <v>2005</v>
      </c>
      <c r="N2291" s="1" t="n">
        <v>46.1848109688585</v>
      </c>
      <c r="O2291" s="1" t="n">
        <v>-59.8971743991076</v>
      </c>
      <c r="Q2291" s="1" t="s">
        <v>2620</v>
      </c>
      <c r="R2291" s="1" t="s">
        <v>24</v>
      </c>
    </row>
    <row r="2292" customFormat="false" ht="15" hidden="false" customHeight="false" outlineLevel="0" collapsed="false">
      <c r="A2292" s="1" t="s">
        <v>2415</v>
      </c>
      <c r="B2292" s="1" t="s">
        <v>2416</v>
      </c>
      <c r="C2292" s="1" t="s">
        <v>2622</v>
      </c>
      <c r="D2292" s="1" t="n">
        <v>19.81</v>
      </c>
      <c r="E2292" s="1" t="s">
        <v>2623</v>
      </c>
      <c r="F2292" s="1" t="n">
        <v>1</v>
      </c>
      <c r="G2292" s="1" t="str">
        <f aca="false">F2292&amp;"/"&amp;8</f>
        <v>1/8</v>
      </c>
      <c r="H2292" s="1" t="n">
        <v>2310</v>
      </c>
      <c r="I2292" s="1" t="n">
        <v>71</v>
      </c>
      <c r="J2292" s="1" t="n">
        <v>64</v>
      </c>
      <c r="K2292" s="1" t="s">
        <v>357</v>
      </c>
      <c r="L2292" s="1" t="s">
        <v>358</v>
      </c>
      <c r="M2292" s="1" t="n">
        <v>2006</v>
      </c>
      <c r="N2292" s="1" t="n">
        <v>46.2471174356348</v>
      </c>
      <c r="O2292" s="1" t="n">
        <v>-60.0516405734452</v>
      </c>
      <c r="P2292" s="1" t="s">
        <v>2624</v>
      </c>
      <c r="Q2292" s="1" t="s">
        <v>2625</v>
      </c>
      <c r="R2292" s="1" t="s">
        <v>24</v>
      </c>
    </row>
    <row r="2293" customFormat="false" ht="15" hidden="false" customHeight="false" outlineLevel="0" collapsed="false">
      <c r="A2293" s="1" t="s">
        <v>2415</v>
      </c>
      <c r="B2293" s="1" t="s">
        <v>2416</v>
      </c>
      <c r="C2293" s="1" t="s">
        <v>2622</v>
      </c>
      <c r="D2293" s="1" t="n">
        <v>19.81</v>
      </c>
      <c r="E2293" s="1" t="s">
        <v>2626</v>
      </c>
      <c r="F2293" s="1" t="n">
        <v>2</v>
      </c>
      <c r="G2293" s="1" t="str">
        <f aca="false">F2293&amp;"/"&amp;8</f>
        <v>2/8</v>
      </c>
      <c r="H2293" s="1" t="n">
        <v>2310</v>
      </c>
      <c r="I2293" s="1" t="n">
        <v>71</v>
      </c>
      <c r="J2293" s="1" t="n">
        <v>64</v>
      </c>
      <c r="K2293" s="1" t="s">
        <v>357</v>
      </c>
      <c r="L2293" s="1" t="s">
        <v>358</v>
      </c>
      <c r="M2293" s="1" t="n">
        <v>2006</v>
      </c>
      <c r="N2293" s="1" t="n">
        <v>46.247258725705</v>
      </c>
      <c r="O2293" s="1" t="n">
        <v>-60.0475766987406</v>
      </c>
      <c r="P2293" s="1" t="s">
        <v>2624</v>
      </c>
      <c r="Q2293" s="1" t="s">
        <v>2625</v>
      </c>
      <c r="R2293" s="1" t="s">
        <v>24</v>
      </c>
    </row>
    <row r="2294" customFormat="false" ht="15" hidden="false" customHeight="false" outlineLevel="0" collapsed="false">
      <c r="A2294" s="1" t="s">
        <v>2415</v>
      </c>
      <c r="B2294" s="1" t="s">
        <v>2416</v>
      </c>
      <c r="C2294" s="1" t="s">
        <v>2622</v>
      </c>
      <c r="D2294" s="1" t="n">
        <v>19.81</v>
      </c>
      <c r="E2294" s="1" t="s">
        <v>2627</v>
      </c>
      <c r="F2294" s="1" t="n">
        <v>3</v>
      </c>
      <c r="G2294" s="1" t="str">
        <f aca="false">F2294&amp;"/"&amp;8</f>
        <v>3/8</v>
      </c>
      <c r="H2294" s="1" t="n">
        <v>2310</v>
      </c>
      <c r="I2294" s="1" t="n">
        <v>71</v>
      </c>
      <c r="J2294" s="1" t="n">
        <v>64</v>
      </c>
      <c r="K2294" s="1" t="s">
        <v>357</v>
      </c>
      <c r="L2294" s="1" t="s">
        <v>358</v>
      </c>
      <c r="M2294" s="1" t="n">
        <v>2006</v>
      </c>
      <c r="N2294" s="1" t="n">
        <v>46.2461125492006</v>
      </c>
      <c r="O2294" s="1" t="n">
        <v>-60.0422252434326</v>
      </c>
      <c r="P2294" s="1" t="s">
        <v>2624</v>
      </c>
      <c r="Q2294" s="1" t="s">
        <v>2625</v>
      </c>
      <c r="R2294" s="1" t="s">
        <v>24</v>
      </c>
    </row>
    <row r="2295" customFormat="false" ht="15" hidden="false" customHeight="false" outlineLevel="0" collapsed="false">
      <c r="A2295" s="1" t="s">
        <v>2415</v>
      </c>
      <c r="B2295" s="1" t="s">
        <v>2416</v>
      </c>
      <c r="C2295" s="1" t="s">
        <v>2622</v>
      </c>
      <c r="D2295" s="1" t="n">
        <v>19.81</v>
      </c>
      <c r="E2295" s="1" t="s">
        <v>2628</v>
      </c>
      <c r="F2295" s="1" t="n">
        <v>4</v>
      </c>
      <c r="G2295" s="1" t="str">
        <f aca="false">F2295&amp;"/"&amp;8</f>
        <v>4/8</v>
      </c>
      <c r="H2295" s="1" t="n">
        <v>2310</v>
      </c>
      <c r="I2295" s="1" t="n">
        <v>71</v>
      </c>
      <c r="J2295" s="1" t="n">
        <v>64</v>
      </c>
      <c r="K2295" s="1" t="s">
        <v>357</v>
      </c>
      <c r="L2295" s="1" t="s">
        <v>358</v>
      </c>
      <c r="M2295" s="1" t="n">
        <v>2006</v>
      </c>
      <c r="N2295" s="1" t="n">
        <v>46.2448868824531</v>
      </c>
      <c r="O2295" s="1" t="n">
        <v>-60.0389123618587</v>
      </c>
      <c r="P2295" s="1" t="s">
        <v>2624</v>
      </c>
      <c r="Q2295" s="1" t="s">
        <v>2625</v>
      </c>
      <c r="R2295" s="1" t="s">
        <v>24</v>
      </c>
    </row>
    <row r="2296" customFormat="false" ht="15" hidden="false" customHeight="false" outlineLevel="0" collapsed="false">
      <c r="A2296" s="1" t="s">
        <v>2415</v>
      </c>
      <c r="B2296" s="1" t="s">
        <v>2416</v>
      </c>
      <c r="C2296" s="1" t="s">
        <v>2622</v>
      </c>
      <c r="D2296" s="1" t="n">
        <v>19.81</v>
      </c>
      <c r="E2296" s="1" t="s">
        <v>2629</v>
      </c>
      <c r="F2296" s="1" t="n">
        <v>5</v>
      </c>
      <c r="G2296" s="1" t="str">
        <f aca="false">F2296&amp;"/"&amp;8</f>
        <v>5/8</v>
      </c>
      <c r="H2296" s="1" t="n">
        <v>2310</v>
      </c>
      <c r="I2296" s="1" t="n">
        <v>71</v>
      </c>
      <c r="J2296" s="1" t="n">
        <v>64</v>
      </c>
      <c r="K2296" s="1" t="s">
        <v>357</v>
      </c>
      <c r="L2296" s="1" t="s">
        <v>358</v>
      </c>
      <c r="M2296" s="1" t="n">
        <v>2006</v>
      </c>
      <c r="N2296" s="1" t="n">
        <v>46.2432537896949</v>
      </c>
      <c r="O2296" s="1" t="n">
        <v>-60.0342076171479</v>
      </c>
      <c r="P2296" s="1" t="s">
        <v>2624</v>
      </c>
      <c r="Q2296" s="1" t="s">
        <v>2625</v>
      </c>
      <c r="R2296" s="1" t="s">
        <v>24</v>
      </c>
    </row>
    <row r="2297" customFormat="false" ht="15" hidden="false" customHeight="false" outlineLevel="0" collapsed="false">
      <c r="A2297" s="1" t="s">
        <v>2415</v>
      </c>
      <c r="B2297" s="1" t="s">
        <v>2416</v>
      </c>
      <c r="C2297" s="1" t="s">
        <v>2622</v>
      </c>
      <c r="D2297" s="1" t="n">
        <v>19.81</v>
      </c>
      <c r="E2297" s="1" t="s">
        <v>2630</v>
      </c>
      <c r="F2297" s="1" t="n">
        <v>6</v>
      </c>
      <c r="G2297" s="1" t="str">
        <f aca="false">F2297&amp;"/"&amp;8</f>
        <v>6/8</v>
      </c>
      <c r="H2297" s="1" t="n">
        <v>2310</v>
      </c>
      <c r="I2297" s="1" t="n">
        <v>71</v>
      </c>
      <c r="J2297" s="1" t="n">
        <v>64</v>
      </c>
      <c r="K2297" s="1" t="s">
        <v>357</v>
      </c>
      <c r="L2297" s="1" t="s">
        <v>358</v>
      </c>
      <c r="M2297" s="1" t="n">
        <v>2006</v>
      </c>
      <c r="N2297" s="1" t="n">
        <v>46.2420033789217</v>
      </c>
      <c r="O2297" s="1" t="n">
        <v>-60.0320729701235</v>
      </c>
      <c r="P2297" s="1" t="s">
        <v>2624</v>
      </c>
      <c r="Q2297" s="1" t="s">
        <v>2625</v>
      </c>
      <c r="R2297" s="1" t="s">
        <v>24</v>
      </c>
    </row>
    <row r="2298" customFormat="false" ht="15" hidden="false" customHeight="false" outlineLevel="0" collapsed="false">
      <c r="A2298" s="1" t="s">
        <v>2415</v>
      </c>
      <c r="B2298" s="1" t="s">
        <v>2416</v>
      </c>
      <c r="C2298" s="1" t="s">
        <v>2622</v>
      </c>
      <c r="D2298" s="1" t="n">
        <v>19.81</v>
      </c>
      <c r="E2298" s="1" t="s">
        <v>2631</v>
      </c>
      <c r="F2298" s="1" t="n">
        <v>7</v>
      </c>
      <c r="G2298" s="1" t="str">
        <f aca="false">F2298&amp;"/"&amp;8</f>
        <v>7/8</v>
      </c>
      <c r="H2298" s="1" t="n">
        <v>2050</v>
      </c>
      <c r="I2298" s="1" t="n">
        <v>71</v>
      </c>
      <c r="J2298" s="1" t="n">
        <v>64</v>
      </c>
      <c r="K2298" s="1" t="s">
        <v>357</v>
      </c>
      <c r="L2298" s="1" t="s">
        <v>358</v>
      </c>
      <c r="M2298" s="1" t="n">
        <v>2006</v>
      </c>
      <c r="N2298" s="1" t="n">
        <v>46.2421587194502</v>
      </c>
      <c r="O2298" s="1" t="n">
        <v>-60.0292139822243</v>
      </c>
      <c r="P2298" s="1" t="s">
        <v>2624</v>
      </c>
      <c r="Q2298" s="1" t="s">
        <v>2625</v>
      </c>
      <c r="R2298" s="1" t="s">
        <v>24</v>
      </c>
    </row>
    <row r="2299" customFormat="false" ht="15" hidden="false" customHeight="false" outlineLevel="0" collapsed="false">
      <c r="A2299" s="1" t="s">
        <v>2415</v>
      </c>
      <c r="B2299" s="1" t="s">
        <v>2416</v>
      </c>
      <c r="C2299" s="1" t="s">
        <v>2622</v>
      </c>
      <c r="D2299" s="1" t="n">
        <v>19.81</v>
      </c>
      <c r="E2299" s="1" t="s">
        <v>2632</v>
      </c>
      <c r="F2299" s="1" t="n">
        <v>8</v>
      </c>
      <c r="G2299" s="1" t="str">
        <f aca="false">F2299&amp;"/"&amp;8</f>
        <v>8/8</v>
      </c>
      <c r="H2299" s="1" t="n">
        <v>2300</v>
      </c>
      <c r="I2299" s="1" t="n">
        <v>82</v>
      </c>
      <c r="J2299" s="1" t="n">
        <v>78</v>
      </c>
      <c r="K2299" s="1" t="s">
        <v>357</v>
      </c>
      <c r="L2299" s="1" t="s">
        <v>2588</v>
      </c>
      <c r="M2299" s="1" t="n">
        <v>2012</v>
      </c>
      <c r="N2299" s="1" t="n">
        <v>46.2433806253894</v>
      </c>
      <c r="O2299" s="1" t="n">
        <v>-60.0429673259202</v>
      </c>
      <c r="Q2299" s="1" t="s">
        <v>2633</v>
      </c>
      <c r="R2299" s="1" t="s">
        <v>24</v>
      </c>
    </row>
    <row r="2300" customFormat="false" ht="15" hidden="false" customHeight="false" outlineLevel="0" collapsed="false">
      <c r="A2300" s="1" t="s">
        <v>2415</v>
      </c>
      <c r="B2300" s="1" t="s">
        <v>2416</v>
      </c>
      <c r="C2300" s="1" t="s">
        <v>2634</v>
      </c>
      <c r="D2300" s="1" t="n">
        <v>62.1</v>
      </c>
      <c r="E2300" s="1" t="s">
        <v>2635</v>
      </c>
      <c r="F2300" s="1" t="n">
        <v>1</v>
      </c>
      <c r="G2300" s="1" t="str">
        <f aca="false">F2300&amp;"/"&amp;27</f>
        <v>1/27</v>
      </c>
      <c r="H2300" s="1" t="n">
        <v>2300</v>
      </c>
      <c r="I2300" s="1" t="n">
        <v>82</v>
      </c>
      <c r="J2300" s="1" t="n">
        <v>80</v>
      </c>
      <c r="K2300" s="1" t="s">
        <v>357</v>
      </c>
      <c r="L2300" s="1" t="s">
        <v>2588</v>
      </c>
      <c r="M2300" s="1" t="n">
        <v>2011</v>
      </c>
      <c r="N2300" s="1" t="n">
        <v>45.6882382711216</v>
      </c>
      <c r="O2300" s="1" t="n">
        <v>-62.2022175290135</v>
      </c>
      <c r="Q2300" s="1" t="s">
        <v>2636</v>
      </c>
      <c r="R2300" s="1" t="s">
        <v>24</v>
      </c>
    </row>
    <row r="2301" customFormat="false" ht="15" hidden="false" customHeight="false" outlineLevel="0" collapsed="false">
      <c r="A2301" s="1" t="s">
        <v>2415</v>
      </c>
      <c r="B2301" s="1" t="s">
        <v>2416</v>
      </c>
      <c r="C2301" s="1" t="s">
        <v>2634</v>
      </c>
      <c r="D2301" s="1" t="n">
        <v>62.1</v>
      </c>
      <c r="E2301" s="1" t="s">
        <v>2637</v>
      </c>
      <c r="F2301" s="1" t="n">
        <v>2</v>
      </c>
      <c r="G2301" s="1" t="str">
        <f aca="false">F2301&amp;"/"&amp;27</f>
        <v>2/27</v>
      </c>
      <c r="H2301" s="1" t="n">
        <v>2300</v>
      </c>
      <c r="I2301" s="1" t="n">
        <v>82</v>
      </c>
      <c r="J2301" s="1" t="n">
        <v>80</v>
      </c>
      <c r="K2301" s="1" t="s">
        <v>357</v>
      </c>
      <c r="L2301" s="1" t="s">
        <v>2588</v>
      </c>
      <c r="M2301" s="1" t="n">
        <v>2011</v>
      </c>
      <c r="N2301" s="1" t="n">
        <v>45.6868810046565</v>
      </c>
      <c r="O2301" s="1" t="n">
        <v>-62.206478238361</v>
      </c>
      <c r="Q2301" s="1" t="s">
        <v>2636</v>
      </c>
      <c r="R2301" s="1" t="s">
        <v>24</v>
      </c>
    </row>
    <row r="2302" customFormat="false" ht="15" hidden="false" customHeight="false" outlineLevel="0" collapsed="false">
      <c r="A2302" s="1" t="s">
        <v>2415</v>
      </c>
      <c r="B2302" s="1" t="s">
        <v>2416</v>
      </c>
      <c r="C2302" s="1" t="s">
        <v>2634</v>
      </c>
      <c r="D2302" s="1" t="n">
        <v>62.1</v>
      </c>
      <c r="E2302" s="1" t="s">
        <v>2638</v>
      </c>
      <c r="F2302" s="1" t="n">
        <v>3</v>
      </c>
      <c r="G2302" s="1" t="str">
        <f aca="false">F2302&amp;"/"&amp;27</f>
        <v>3/27</v>
      </c>
      <c r="H2302" s="1" t="n">
        <v>2300</v>
      </c>
      <c r="I2302" s="1" t="n">
        <v>82</v>
      </c>
      <c r="J2302" s="1" t="n">
        <v>80</v>
      </c>
      <c r="K2302" s="1" t="s">
        <v>357</v>
      </c>
      <c r="L2302" s="1" t="s">
        <v>2588</v>
      </c>
      <c r="M2302" s="1" t="n">
        <v>2011</v>
      </c>
      <c r="N2302" s="1" t="n">
        <v>45.6850963726722</v>
      </c>
      <c r="O2302" s="1" t="n">
        <v>-62.2120947549943</v>
      </c>
      <c r="Q2302" s="1" t="s">
        <v>2636</v>
      </c>
      <c r="R2302" s="1" t="s">
        <v>24</v>
      </c>
    </row>
    <row r="2303" customFormat="false" ht="15" hidden="false" customHeight="false" outlineLevel="0" collapsed="false">
      <c r="A2303" s="1" t="s">
        <v>2415</v>
      </c>
      <c r="B2303" s="1" t="s">
        <v>2416</v>
      </c>
      <c r="C2303" s="1" t="s">
        <v>2634</v>
      </c>
      <c r="D2303" s="1" t="n">
        <v>62.1</v>
      </c>
      <c r="E2303" s="1" t="s">
        <v>2639</v>
      </c>
      <c r="F2303" s="1" t="n">
        <v>4</v>
      </c>
      <c r="G2303" s="1" t="str">
        <f aca="false">F2303&amp;"/"&amp;27</f>
        <v>4/27</v>
      </c>
      <c r="H2303" s="1" t="n">
        <v>2300</v>
      </c>
      <c r="I2303" s="1" t="n">
        <v>82</v>
      </c>
      <c r="J2303" s="1" t="n">
        <v>80</v>
      </c>
      <c r="K2303" s="1" t="s">
        <v>357</v>
      </c>
      <c r="L2303" s="1" t="s">
        <v>2588</v>
      </c>
      <c r="M2303" s="1" t="n">
        <v>2011</v>
      </c>
      <c r="N2303" s="1" t="n">
        <v>45.6833341099299</v>
      </c>
      <c r="O2303" s="1" t="n">
        <v>-62.2068981830359</v>
      </c>
      <c r="Q2303" s="1" t="s">
        <v>2636</v>
      </c>
      <c r="R2303" s="1" t="s">
        <v>24</v>
      </c>
    </row>
    <row r="2304" customFormat="false" ht="15" hidden="false" customHeight="false" outlineLevel="0" collapsed="false">
      <c r="A2304" s="1" t="s">
        <v>2415</v>
      </c>
      <c r="B2304" s="1" t="s">
        <v>2416</v>
      </c>
      <c r="C2304" s="1" t="s">
        <v>2634</v>
      </c>
      <c r="D2304" s="1" t="n">
        <v>62.1</v>
      </c>
      <c r="E2304" s="1" t="s">
        <v>2640</v>
      </c>
      <c r="F2304" s="1" t="n">
        <v>5</v>
      </c>
      <c r="G2304" s="1" t="str">
        <f aca="false">F2304&amp;"/"&amp;27</f>
        <v>5/27</v>
      </c>
      <c r="H2304" s="1" t="n">
        <v>2300</v>
      </c>
      <c r="I2304" s="1" t="n">
        <v>82</v>
      </c>
      <c r="J2304" s="1" t="n">
        <v>80</v>
      </c>
      <c r="K2304" s="1" t="s">
        <v>357</v>
      </c>
      <c r="L2304" s="1" t="s">
        <v>2588</v>
      </c>
      <c r="M2304" s="1" t="n">
        <v>2011</v>
      </c>
      <c r="N2304" s="1" t="n">
        <v>45.6832918921715</v>
      </c>
      <c r="O2304" s="1" t="n">
        <v>-62.1998269850213</v>
      </c>
      <c r="Q2304" s="1" t="s">
        <v>2636</v>
      </c>
      <c r="R2304" s="1" t="s">
        <v>24</v>
      </c>
    </row>
    <row r="2305" customFormat="false" ht="15" hidden="false" customHeight="false" outlineLevel="0" collapsed="false">
      <c r="A2305" s="1" t="s">
        <v>2415</v>
      </c>
      <c r="B2305" s="1" t="s">
        <v>2416</v>
      </c>
      <c r="C2305" s="1" t="s">
        <v>2634</v>
      </c>
      <c r="D2305" s="1" t="n">
        <v>62.1</v>
      </c>
      <c r="E2305" s="1" t="s">
        <v>2641</v>
      </c>
      <c r="F2305" s="1" t="n">
        <v>6</v>
      </c>
      <c r="G2305" s="1" t="str">
        <f aca="false">F2305&amp;"/"&amp;27</f>
        <v>6/27</v>
      </c>
      <c r="H2305" s="1" t="n">
        <v>2300</v>
      </c>
      <c r="I2305" s="1" t="n">
        <v>82</v>
      </c>
      <c r="J2305" s="1" t="n">
        <v>80</v>
      </c>
      <c r="K2305" s="1" t="s">
        <v>357</v>
      </c>
      <c r="L2305" s="1" t="s">
        <v>2588</v>
      </c>
      <c r="M2305" s="1" t="n">
        <v>2011</v>
      </c>
      <c r="N2305" s="1" t="n">
        <v>45.6800553377796</v>
      </c>
      <c r="O2305" s="1" t="n">
        <v>-62.216521781537</v>
      </c>
      <c r="Q2305" s="1" t="s">
        <v>2636</v>
      </c>
      <c r="R2305" s="1" t="s">
        <v>24</v>
      </c>
    </row>
    <row r="2306" customFormat="false" ht="15" hidden="false" customHeight="false" outlineLevel="0" collapsed="false">
      <c r="A2306" s="1" t="s">
        <v>2415</v>
      </c>
      <c r="B2306" s="1" t="s">
        <v>2416</v>
      </c>
      <c r="C2306" s="1" t="s">
        <v>2634</v>
      </c>
      <c r="D2306" s="1" t="n">
        <v>62.1</v>
      </c>
      <c r="E2306" s="1" t="s">
        <v>2642</v>
      </c>
      <c r="F2306" s="1" t="n">
        <v>7</v>
      </c>
      <c r="G2306" s="1" t="str">
        <f aca="false">F2306&amp;"/"&amp;27</f>
        <v>7/27</v>
      </c>
      <c r="H2306" s="1" t="n">
        <v>2300</v>
      </c>
      <c r="I2306" s="1" t="n">
        <v>82</v>
      </c>
      <c r="J2306" s="1" t="n">
        <v>80</v>
      </c>
      <c r="K2306" s="1" t="s">
        <v>357</v>
      </c>
      <c r="L2306" s="1" t="s">
        <v>2588</v>
      </c>
      <c r="M2306" s="1" t="n">
        <v>2011</v>
      </c>
      <c r="N2306" s="1" t="n">
        <v>45.6780743750282</v>
      </c>
      <c r="O2306" s="1" t="n">
        <v>-62.2094581385449</v>
      </c>
      <c r="Q2306" s="1" t="s">
        <v>2636</v>
      </c>
      <c r="R2306" s="1" t="s">
        <v>24</v>
      </c>
    </row>
    <row r="2307" customFormat="false" ht="15" hidden="false" customHeight="false" outlineLevel="0" collapsed="false">
      <c r="A2307" s="1" t="s">
        <v>2415</v>
      </c>
      <c r="B2307" s="1" t="s">
        <v>2416</v>
      </c>
      <c r="C2307" s="1" t="s">
        <v>2634</v>
      </c>
      <c r="D2307" s="1" t="n">
        <v>62.1</v>
      </c>
      <c r="E2307" s="1" t="s">
        <v>2643</v>
      </c>
      <c r="F2307" s="1" t="n">
        <v>8</v>
      </c>
      <c r="G2307" s="1" t="str">
        <f aca="false">F2307&amp;"/"&amp;27</f>
        <v>8/27</v>
      </c>
      <c r="H2307" s="1" t="n">
        <v>2300</v>
      </c>
      <c r="I2307" s="1" t="n">
        <v>82</v>
      </c>
      <c r="J2307" s="1" t="n">
        <v>80</v>
      </c>
      <c r="K2307" s="1" t="s">
        <v>357</v>
      </c>
      <c r="L2307" s="1" t="s">
        <v>2588</v>
      </c>
      <c r="M2307" s="1" t="n">
        <v>2011</v>
      </c>
      <c r="N2307" s="1" t="n">
        <v>45.6746397067486</v>
      </c>
      <c r="O2307" s="1" t="n">
        <v>-62.2095311311342</v>
      </c>
      <c r="Q2307" s="1" t="s">
        <v>2636</v>
      </c>
      <c r="R2307" s="1" t="s">
        <v>24</v>
      </c>
    </row>
    <row r="2308" customFormat="false" ht="15" hidden="false" customHeight="false" outlineLevel="0" collapsed="false">
      <c r="A2308" s="1" t="s">
        <v>2415</v>
      </c>
      <c r="B2308" s="1" t="s">
        <v>2416</v>
      </c>
      <c r="C2308" s="1" t="s">
        <v>2634</v>
      </c>
      <c r="D2308" s="1" t="n">
        <v>62.1</v>
      </c>
      <c r="E2308" s="1" t="s">
        <v>2644</v>
      </c>
      <c r="F2308" s="1" t="n">
        <v>9</v>
      </c>
      <c r="G2308" s="1" t="str">
        <f aca="false">F2308&amp;"/"&amp;27</f>
        <v>9/27</v>
      </c>
      <c r="H2308" s="1" t="n">
        <v>2300</v>
      </c>
      <c r="I2308" s="1" t="n">
        <v>82</v>
      </c>
      <c r="J2308" s="1" t="n">
        <v>80</v>
      </c>
      <c r="K2308" s="1" t="s">
        <v>357</v>
      </c>
      <c r="L2308" s="1" t="s">
        <v>2588</v>
      </c>
      <c r="M2308" s="1" t="n">
        <v>2011</v>
      </c>
      <c r="N2308" s="1" t="n">
        <v>45.6765719901131</v>
      </c>
      <c r="O2308" s="1" t="n">
        <v>-62.2058275934044</v>
      </c>
      <c r="Q2308" s="1" t="s">
        <v>2636</v>
      </c>
      <c r="R2308" s="1" t="s">
        <v>24</v>
      </c>
    </row>
    <row r="2309" customFormat="false" ht="15" hidden="false" customHeight="false" outlineLevel="0" collapsed="false">
      <c r="A2309" s="1" t="s">
        <v>2415</v>
      </c>
      <c r="B2309" s="1" t="s">
        <v>2416</v>
      </c>
      <c r="C2309" s="1" t="s">
        <v>2634</v>
      </c>
      <c r="D2309" s="1" t="n">
        <v>62.1</v>
      </c>
      <c r="E2309" s="1" t="s">
        <v>2645</v>
      </c>
      <c r="F2309" s="1" t="n">
        <v>10</v>
      </c>
      <c r="G2309" s="1" t="str">
        <f aca="false">F2309&amp;"/"&amp;27</f>
        <v>10/27</v>
      </c>
      <c r="H2309" s="1" t="n">
        <v>2300</v>
      </c>
      <c r="I2309" s="1" t="n">
        <v>82</v>
      </c>
      <c r="J2309" s="1" t="n">
        <v>80</v>
      </c>
      <c r="K2309" s="1" t="s">
        <v>357</v>
      </c>
      <c r="L2309" s="1" t="s">
        <v>2588</v>
      </c>
      <c r="M2309" s="1" t="n">
        <v>2011</v>
      </c>
      <c r="N2309" s="1" t="n">
        <v>45.6762310545438</v>
      </c>
      <c r="O2309" s="1" t="n">
        <v>-62.1989548348887</v>
      </c>
      <c r="Q2309" s="1" t="s">
        <v>2636</v>
      </c>
      <c r="R2309" s="1" t="s">
        <v>24</v>
      </c>
    </row>
    <row r="2310" customFormat="false" ht="15" hidden="false" customHeight="false" outlineLevel="0" collapsed="false">
      <c r="A2310" s="1" t="s">
        <v>2415</v>
      </c>
      <c r="B2310" s="1" t="s">
        <v>2416</v>
      </c>
      <c r="C2310" s="1" t="s">
        <v>2634</v>
      </c>
      <c r="D2310" s="1" t="n">
        <v>62.1</v>
      </c>
      <c r="E2310" s="1" t="s">
        <v>2646</v>
      </c>
      <c r="F2310" s="1" t="n">
        <v>11</v>
      </c>
      <c r="G2310" s="1" t="str">
        <f aca="false">F2310&amp;"/"&amp;27</f>
        <v>11/27</v>
      </c>
      <c r="H2310" s="1" t="n">
        <v>2300</v>
      </c>
      <c r="I2310" s="1" t="n">
        <v>82</v>
      </c>
      <c r="J2310" s="1" t="n">
        <v>80</v>
      </c>
      <c r="K2310" s="1" t="s">
        <v>357</v>
      </c>
      <c r="L2310" s="1" t="s">
        <v>2588</v>
      </c>
      <c r="M2310" s="1" t="n">
        <v>2011</v>
      </c>
      <c r="N2310" s="1" t="n">
        <v>45.6728334487327</v>
      </c>
      <c r="O2310" s="1" t="n">
        <v>-62.1963197560149</v>
      </c>
      <c r="Q2310" s="1" t="s">
        <v>2636</v>
      </c>
      <c r="R2310" s="1" t="s">
        <v>24</v>
      </c>
    </row>
    <row r="2311" customFormat="false" ht="15" hidden="false" customHeight="false" outlineLevel="0" collapsed="false">
      <c r="A2311" s="1" t="s">
        <v>2415</v>
      </c>
      <c r="B2311" s="1" t="s">
        <v>2416</v>
      </c>
      <c r="C2311" s="1" t="s">
        <v>2634</v>
      </c>
      <c r="D2311" s="1" t="n">
        <v>62.1</v>
      </c>
      <c r="E2311" s="1" t="s">
        <v>2647</v>
      </c>
      <c r="F2311" s="1" t="n">
        <v>12</v>
      </c>
      <c r="G2311" s="1" t="str">
        <f aca="false">F2311&amp;"/"&amp;27</f>
        <v>12/27</v>
      </c>
      <c r="H2311" s="1" t="n">
        <v>2300</v>
      </c>
      <c r="I2311" s="1" t="n">
        <v>82</v>
      </c>
      <c r="J2311" s="1" t="n">
        <v>80</v>
      </c>
      <c r="K2311" s="1" t="s">
        <v>357</v>
      </c>
      <c r="L2311" s="1" t="s">
        <v>2588</v>
      </c>
      <c r="M2311" s="1" t="n">
        <v>2011</v>
      </c>
      <c r="N2311" s="1" t="n">
        <v>45.6699646264626</v>
      </c>
      <c r="O2311" s="1" t="n">
        <v>-62.197086462518</v>
      </c>
      <c r="Q2311" s="1" t="s">
        <v>2636</v>
      </c>
      <c r="R2311" s="1" t="s">
        <v>24</v>
      </c>
    </row>
    <row r="2312" customFormat="false" ht="15" hidden="false" customHeight="false" outlineLevel="0" collapsed="false">
      <c r="A2312" s="1" t="s">
        <v>2415</v>
      </c>
      <c r="B2312" s="1" t="s">
        <v>2416</v>
      </c>
      <c r="C2312" s="1" t="s">
        <v>2634</v>
      </c>
      <c r="D2312" s="1" t="n">
        <v>62.1</v>
      </c>
      <c r="E2312" s="1" t="s">
        <v>2648</v>
      </c>
      <c r="F2312" s="1" t="n">
        <v>13</v>
      </c>
      <c r="G2312" s="1" t="str">
        <f aca="false">F2312&amp;"/"&amp;27</f>
        <v>13/27</v>
      </c>
      <c r="H2312" s="1" t="n">
        <v>2300</v>
      </c>
      <c r="I2312" s="1" t="n">
        <v>82</v>
      </c>
      <c r="J2312" s="1" t="n">
        <v>80</v>
      </c>
      <c r="K2312" s="1" t="s">
        <v>357</v>
      </c>
      <c r="L2312" s="1" t="s">
        <v>2588</v>
      </c>
      <c r="M2312" s="1" t="n">
        <v>2011</v>
      </c>
      <c r="N2312" s="1" t="n">
        <v>45.6692499611848</v>
      </c>
      <c r="O2312" s="1" t="n">
        <v>-62.2031203997557</v>
      </c>
      <c r="Q2312" s="1" t="s">
        <v>2636</v>
      </c>
      <c r="R2312" s="1" t="s">
        <v>24</v>
      </c>
    </row>
    <row r="2313" customFormat="false" ht="15" hidden="false" customHeight="false" outlineLevel="0" collapsed="false">
      <c r="A2313" s="1" t="s">
        <v>2415</v>
      </c>
      <c r="B2313" s="1" t="s">
        <v>2416</v>
      </c>
      <c r="C2313" s="1" t="s">
        <v>2634</v>
      </c>
      <c r="D2313" s="1" t="n">
        <v>62.1</v>
      </c>
      <c r="E2313" s="1" t="s">
        <v>2649</v>
      </c>
      <c r="F2313" s="1" t="n">
        <v>14</v>
      </c>
      <c r="G2313" s="1" t="str">
        <f aca="false">F2313&amp;"/"&amp;27</f>
        <v>14/27</v>
      </c>
      <c r="H2313" s="1" t="n">
        <v>2300</v>
      </c>
      <c r="I2313" s="1" t="n">
        <v>82</v>
      </c>
      <c r="J2313" s="1" t="n">
        <v>80</v>
      </c>
      <c r="K2313" s="1" t="s">
        <v>357</v>
      </c>
      <c r="L2313" s="1" t="s">
        <v>2588</v>
      </c>
      <c r="M2313" s="1" t="n">
        <v>2011</v>
      </c>
      <c r="N2313" s="1" t="n">
        <v>45.6700301175327</v>
      </c>
      <c r="O2313" s="1" t="n">
        <v>-62.2143039336244</v>
      </c>
      <c r="Q2313" s="1" t="s">
        <v>2636</v>
      </c>
      <c r="R2313" s="1" t="s">
        <v>24</v>
      </c>
    </row>
    <row r="2314" customFormat="false" ht="15" hidden="false" customHeight="false" outlineLevel="0" collapsed="false">
      <c r="A2314" s="1" t="s">
        <v>2415</v>
      </c>
      <c r="B2314" s="1" t="s">
        <v>2416</v>
      </c>
      <c r="C2314" s="1" t="s">
        <v>2634</v>
      </c>
      <c r="D2314" s="1" t="n">
        <v>62.1</v>
      </c>
      <c r="E2314" s="1" t="s">
        <v>2650</v>
      </c>
      <c r="F2314" s="1" t="n">
        <v>15</v>
      </c>
      <c r="G2314" s="1" t="str">
        <f aca="false">F2314&amp;"/"&amp;27</f>
        <v>15/27</v>
      </c>
      <c r="H2314" s="1" t="n">
        <v>2300</v>
      </c>
      <c r="I2314" s="1" t="n">
        <v>82</v>
      </c>
      <c r="J2314" s="1" t="n">
        <v>80</v>
      </c>
      <c r="K2314" s="1" t="s">
        <v>357</v>
      </c>
      <c r="L2314" s="1" t="s">
        <v>2588</v>
      </c>
      <c r="M2314" s="1" t="n">
        <v>2011</v>
      </c>
      <c r="N2314" s="1" t="n">
        <v>45.6755172982286</v>
      </c>
      <c r="O2314" s="1" t="n">
        <v>-62.2219720679958</v>
      </c>
      <c r="Q2314" s="1" t="s">
        <v>2636</v>
      </c>
      <c r="R2314" s="1" t="s">
        <v>24</v>
      </c>
    </row>
    <row r="2315" customFormat="false" ht="15" hidden="false" customHeight="false" outlineLevel="0" collapsed="false">
      <c r="A2315" s="1" t="s">
        <v>2415</v>
      </c>
      <c r="B2315" s="1" t="s">
        <v>2416</v>
      </c>
      <c r="C2315" s="1" t="s">
        <v>2634</v>
      </c>
      <c r="D2315" s="1" t="n">
        <v>62.1</v>
      </c>
      <c r="E2315" s="1" t="s">
        <v>2651</v>
      </c>
      <c r="F2315" s="1" t="n">
        <v>16</v>
      </c>
      <c r="G2315" s="1" t="str">
        <f aca="false">F2315&amp;"/"&amp;27</f>
        <v>16/27</v>
      </c>
      <c r="H2315" s="1" t="n">
        <v>2300</v>
      </c>
      <c r="I2315" s="1" t="n">
        <v>82</v>
      </c>
      <c r="J2315" s="1" t="n">
        <v>80</v>
      </c>
      <c r="K2315" s="1" t="s">
        <v>357</v>
      </c>
      <c r="L2315" s="1" t="s">
        <v>2588</v>
      </c>
      <c r="M2315" s="1" t="n">
        <v>2011</v>
      </c>
      <c r="N2315" s="1" t="n">
        <v>45.6707323533455</v>
      </c>
      <c r="O2315" s="1" t="n">
        <v>-62.2230979308323</v>
      </c>
      <c r="Q2315" s="1" t="s">
        <v>2636</v>
      </c>
      <c r="R2315" s="1" t="s">
        <v>24</v>
      </c>
    </row>
    <row r="2316" customFormat="false" ht="15" hidden="false" customHeight="false" outlineLevel="0" collapsed="false">
      <c r="A2316" s="1" t="s">
        <v>2415</v>
      </c>
      <c r="B2316" s="1" t="s">
        <v>2416</v>
      </c>
      <c r="C2316" s="1" t="s">
        <v>2634</v>
      </c>
      <c r="D2316" s="1" t="n">
        <v>62.1</v>
      </c>
      <c r="E2316" s="1" t="s">
        <v>2652</v>
      </c>
      <c r="F2316" s="1" t="n">
        <v>17</v>
      </c>
      <c r="G2316" s="1" t="str">
        <f aca="false">F2316&amp;"/"&amp;27</f>
        <v>17/27</v>
      </c>
      <c r="H2316" s="1" t="n">
        <v>2300</v>
      </c>
      <c r="I2316" s="1" t="n">
        <v>82</v>
      </c>
      <c r="J2316" s="1" t="n">
        <v>80</v>
      </c>
      <c r="K2316" s="1" t="s">
        <v>357</v>
      </c>
      <c r="L2316" s="1" t="s">
        <v>2588</v>
      </c>
      <c r="M2316" s="1" t="n">
        <v>2011</v>
      </c>
      <c r="N2316" s="1" t="n">
        <v>45.6672922705909</v>
      </c>
      <c r="O2316" s="1" t="n">
        <v>-62.2318397510978</v>
      </c>
      <c r="Q2316" s="1" t="s">
        <v>2636</v>
      </c>
      <c r="R2316" s="1" t="s">
        <v>24</v>
      </c>
    </row>
    <row r="2317" customFormat="false" ht="15" hidden="false" customHeight="false" outlineLevel="0" collapsed="false">
      <c r="A2317" s="1" t="s">
        <v>2415</v>
      </c>
      <c r="B2317" s="1" t="s">
        <v>2416</v>
      </c>
      <c r="C2317" s="1" t="s">
        <v>2634</v>
      </c>
      <c r="D2317" s="1" t="n">
        <v>62.1</v>
      </c>
      <c r="E2317" s="1" t="s">
        <v>2653</v>
      </c>
      <c r="F2317" s="1" t="n">
        <v>18</v>
      </c>
      <c r="G2317" s="1" t="str">
        <f aca="false">F2317&amp;"/"&amp;27</f>
        <v>18/27</v>
      </c>
      <c r="H2317" s="1" t="n">
        <v>2300</v>
      </c>
      <c r="I2317" s="1" t="n">
        <v>82</v>
      </c>
      <c r="J2317" s="1" t="n">
        <v>80</v>
      </c>
      <c r="K2317" s="1" t="s">
        <v>357</v>
      </c>
      <c r="L2317" s="1" t="s">
        <v>2588</v>
      </c>
      <c r="M2317" s="1" t="n">
        <v>2011</v>
      </c>
      <c r="N2317" s="1" t="n">
        <v>45.6636549250378</v>
      </c>
      <c r="O2317" s="1" t="n">
        <v>-62.2306173933955</v>
      </c>
      <c r="Q2317" s="1" t="s">
        <v>2636</v>
      </c>
      <c r="R2317" s="1" t="s">
        <v>24</v>
      </c>
    </row>
    <row r="2318" customFormat="false" ht="15" hidden="false" customHeight="false" outlineLevel="0" collapsed="false">
      <c r="A2318" s="1" t="s">
        <v>2415</v>
      </c>
      <c r="B2318" s="1" t="s">
        <v>2416</v>
      </c>
      <c r="C2318" s="1" t="s">
        <v>2634</v>
      </c>
      <c r="D2318" s="1" t="n">
        <v>62.1</v>
      </c>
      <c r="E2318" s="1" t="s">
        <v>2654</v>
      </c>
      <c r="F2318" s="1" t="n">
        <v>19</v>
      </c>
      <c r="G2318" s="1" t="str">
        <f aca="false">F2318&amp;"/"&amp;27</f>
        <v>19/27</v>
      </c>
      <c r="H2318" s="1" t="n">
        <v>2300</v>
      </c>
      <c r="I2318" s="1" t="n">
        <v>82</v>
      </c>
      <c r="J2318" s="1" t="n">
        <v>80</v>
      </c>
      <c r="K2318" s="1" t="s">
        <v>357</v>
      </c>
      <c r="L2318" s="1" t="s">
        <v>2588</v>
      </c>
      <c r="M2318" s="1" t="n">
        <v>2011</v>
      </c>
      <c r="N2318" s="1" t="n">
        <v>45.664642867467</v>
      </c>
      <c r="O2318" s="1" t="n">
        <v>-62.2351238760816</v>
      </c>
      <c r="Q2318" s="1" t="s">
        <v>2636</v>
      </c>
      <c r="R2318" s="1" t="s">
        <v>24</v>
      </c>
    </row>
    <row r="2319" customFormat="false" ht="15" hidden="false" customHeight="false" outlineLevel="0" collapsed="false">
      <c r="A2319" s="1" t="s">
        <v>2415</v>
      </c>
      <c r="B2319" s="1" t="s">
        <v>2416</v>
      </c>
      <c r="C2319" s="1" t="s">
        <v>2634</v>
      </c>
      <c r="D2319" s="1" t="n">
        <v>62.1</v>
      </c>
      <c r="E2319" s="1" t="s">
        <v>2655</v>
      </c>
      <c r="F2319" s="1" t="n">
        <v>20</v>
      </c>
      <c r="G2319" s="1" t="str">
        <f aca="false">F2319&amp;"/"&amp;27</f>
        <v>20/27</v>
      </c>
      <c r="H2319" s="1" t="n">
        <v>2300</v>
      </c>
      <c r="I2319" s="1" t="n">
        <v>82</v>
      </c>
      <c r="J2319" s="1" t="n">
        <v>80</v>
      </c>
      <c r="K2319" s="1" t="s">
        <v>357</v>
      </c>
      <c r="L2319" s="1" t="s">
        <v>2588</v>
      </c>
      <c r="M2319" s="1" t="n">
        <v>2011</v>
      </c>
      <c r="N2319" s="1" t="n">
        <v>45.661952433592</v>
      </c>
      <c r="O2319" s="1" t="n">
        <v>-62.2393149886902</v>
      </c>
      <c r="Q2319" s="1" t="s">
        <v>2636</v>
      </c>
      <c r="R2319" s="1" t="s">
        <v>24</v>
      </c>
    </row>
    <row r="2320" customFormat="false" ht="15" hidden="false" customHeight="false" outlineLevel="0" collapsed="false">
      <c r="A2320" s="1" t="s">
        <v>2415</v>
      </c>
      <c r="B2320" s="1" t="s">
        <v>2416</v>
      </c>
      <c r="C2320" s="1" t="s">
        <v>2634</v>
      </c>
      <c r="D2320" s="1" t="n">
        <v>62.1</v>
      </c>
      <c r="E2320" s="1" t="s">
        <v>2656</v>
      </c>
      <c r="F2320" s="1" t="n">
        <v>21</v>
      </c>
      <c r="G2320" s="1" t="str">
        <f aca="false">F2320&amp;"/"&amp;27</f>
        <v>21/27</v>
      </c>
      <c r="H2320" s="1" t="n">
        <v>2300</v>
      </c>
      <c r="I2320" s="1" t="n">
        <v>82</v>
      </c>
      <c r="J2320" s="1" t="n">
        <v>80</v>
      </c>
      <c r="K2320" s="1" t="s">
        <v>357</v>
      </c>
      <c r="L2320" s="1" t="s">
        <v>2588</v>
      </c>
      <c r="M2320" s="1" t="n">
        <v>2011</v>
      </c>
      <c r="N2320" s="1" t="n">
        <v>45.6564516434862</v>
      </c>
      <c r="O2320" s="1" t="n">
        <v>-62.2446189932626</v>
      </c>
      <c r="Q2320" s="1" t="s">
        <v>2636</v>
      </c>
      <c r="R2320" s="1" t="s">
        <v>24</v>
      </c>
    </row>
    <row r="2321" customFormat="false" ht="15" hidden="false" customHeight="false" outlineLevel="0" collapsed="false">
      <c r="A2321" s="1" t="s">
        <v>2415</v>
      </c>
      <c r="B2321" s="1" t="s">
        <v>2416</v>
      </c>
      <c r="C2321" s="1" t="s">
        <v>2634</v>
      </c>
      <c r="D2321" s="1" t="n">
        <v>62.1</v>
      </c>
      <c r="E2321" s="1" t="s">
        <v>2657</v>
      </c>
      <c r="F2321" s="1" t="n">
        <v>22</v>
      </c>
      <c r="G2321" s="1" t="str">
        <f aca="false">F2321&amp;"/"&amp;27</f>
        <v>22/27</v>
      </c>
      <c r="H2321" s="1" t="n">
        <v>2300</v>
      </c>
      <c r="I2321" s="1" t="n">
        <v>82</v>
      </c>
      <c r="J2321" s="1" t="n">
        <v>80</v>
      </c>
      <c r="K2321" s="1" t="s">
        <v>357</v>
      </c>
      <c r="L2321" s="1" t="s">
        <v>2588</v>
      </c>
      <c r="M2321" s="1" t="n">
        <v>2011</v>
      </c>
      <c r="N2321" s="1" t="n">
        <v>45.6520461251018</v>
      </c>
      <c r="O2321" s="1" t="n">
        <v>-62.2427833116538</v>
      </c>
      <c r="Q2321" s="1" t="s">
        <v>2636</v>
      </c>
      <c r="R2321" s="1" t="s">
        <v>24</v>
      </c>
    </row>
    <row r="2322" customFormat="false" ht="15" hidden="false" customHeight="false" outlineLevel="0" collapsed="false">
      <c r="A2322" s="1" t="s">
        <v>2415</v>
      </c>
      <c r="B2322" s="1" t="s">
        <v>2416</v>
      </c>
      <c r="C2322" s="1" t="s">
        <v>2634</v>
      </c>
      <c r="D2322" s="1" t="n">
        <v>62.1</v>
      </c>
      <c r="E2322" s="1" t="s">
        <v>2658</v>
      </c>
      <c r="F2322" s="1" t="n">
        <v>23</v>
      </c>
      <c r="G2322" s="1" t="str">
        <f aca="false">F2322&amp;"/"&amp;27</f>
        <v>23/27</v>
      </c>
      <c r="H2322" s="1" t="n">
        <v>2300</v>
      </c>
      <c r="I2322" s="1" t="n">
        <v>82</v>
      </c>
      <c r="J2322" s="1" t="n">
        <v>80</v>
      </c>
      <c r="K2322" s="1" t="s">
        <v>357</v>
      </c>
      <c r="L2322" s="1" t="s">
        <v>2588</v>
      </c>
      <c r="M2322" s="1" t="n">
        <v>2011</v>
      </c>
      <c r="N2322" s="1" t="n">
        <v>45.6541145360001</v>
      </c>
      <c r="O2322" s="1" t="n">
        <v>-62.2387214124195</v>
      </c>
      <c r="Q2322" s="1" t="s">
        <v>2636</v>
      </c>
      <c r="R2322" s="1" t="s">
        <v>24</v>
      </c>
    </row>
    <row r="2323" customFormat="false" ht="15" hidden="false" customHeight="false" outlineLevel="0" collapsed="false">
      <c r="A2323" s="1" t="s">
        <v>2415</v>
      </c>
      <c r="B2323" s="1" t="s">
        <v>2416</v>
      </c>
      <c r="C2323" s="1" t="s">
        <v>2634</v>
      </c>
      <c r="D2323" s="1" t="n">
        <v>62.1</v>
      </c>
      <c r="E2323" s="1" t="s">
        <v>2659</v>
      </c>
      <c r="F2323" s="1" t="n">
        <v>24</v>
      </c>
      <c r="G2323" s="1" t="str">
        <f aca="false">F2323&amp;"/"&amp;27</f>
        <v>24/27</v>
      </c>
      <c r="H2323" s="1" t="n">
        <v>2300</v>
      </c>
      <c r="I2323" s="1" t="n">
        <v>82</v>
      </c>
      <c r="J2323" s="1" t="n">
        <v>80</v>
      </c>
      <c r="K2323" s="1" t="s">
        <v>357</v>
      </c>
      <c r="L2323" s="1" t="s">
        <v>2588</v>
      </c>
      <c r="M2323" s="1" t="n">
        <v>2011</v>
      </c>
      <c r="N2323" s="1" t="n">
        <v>45.6513689979418</v>
      </c>
      <c r="O2323" s="1" t="n">
        <v>-62.2358212530499</v>
      </c>
      <c r="Q2323" s="1" t="s">
        <v>2636</v>
      </c>
      <c r="R2323" s="1" t="s">
        <v>24</v>
      </c>
    </row>
    <row r="2324" customFormat="false" ht="15" hidden="false" customHeight="false" outlineLevel="0" collapsed="false">
      <c r="A2324" s="1" t="s">
        <v>2415</v>
      </c>
      <c r="B2324" s="1" t="s">
        <v>2416</v>
      </c>
      <c r="C2324" s="1" t="s">
        <v>2634</v>
      </c>
      <c r="D2324" s="1" t="n">
        <v>62.1</v>
      </c>
      <c r="E2324" s="1" t="s">
        <v>2660</v>
      </c>
      <c r="F2324" s="1" t="n">
        <v>25</v>
      </c>
      <c r="G2324" s="1" t="str">
        <f aca="false">F2324&amp;"/"&amp;27</f>
        <v>25/27</v>
      </c>
      <c r="H2324" s="1" t="n">
        <v>2300</v>
      </c>
      <c r="I2324" s="1" t="n">
        <v>82</v>
      </c>
      <c r="J2324" s="1" t="n">
        <v>80</v>
      </c>
      <c r="K2324" s="1" t="s">
        <v>357</v>
      </c>
      <c r="L2324" s="1" t="s">
        <v>2588</v>
      </c>
      <c r="M2324" s="1" t="n">
        <v>2011</v>
      </c>
      <c r="N2324" s="1" t="n">
        <v>45.6552131743345</v>
      </c>
      <c r="O2324" s="1" t="n">
        <v>-62.232120470973</v>
      </c>
      <c r="Q2324" s="1" t="s">
        <v>2636</v>
      </c>
      <c r="R2324" s="1" t="s">
        <v>24</v>
      </c>
    </row>
    <row r="2325" customFormat="false" ht="15" hidden="false" customHeight="false" outlineLevel="0" collapsed="false">
      <c r="A2325" s="1" t="s">
        <v>2415</v>
      </c>
      <c r="B2325" s="1" t="s">
        <v>2416</v>
      </c>
      <c r="C2325" s="1" t="s">
        <v>2634</v>
      </c>
      <c r="D2325" s="1" t="n">
        <v>62.1</v>
      </c>
      <c r="E2325" s="1" t="s">
        <v>2661</v>
      </c>
      <c r="F2325" s="1" t="n">
        <v>26</v>
      </c>
      <c r="G2325" s="1" t="str">
        <f aca="false">F2325&amp;"/"&amp;27</f>
        <v>26/27</v>
      </c>
      <c r="H2325" s="1" t="n">
        <v>2300</v>
      </c>
      <c r="I2325" s="1" t="n">
        <v>82</v>
      </c>
      <c r="J2325" s="1" t="n">
        <v>80</v>
      </c>
      <c r="K2325" s="1" t="s">
        <v>357</v>
      </c>
      <c r="L2325" s="1" t="s">
        <v>2588</v>
      </c>
      <c r="M2325" s="1" t="n">
        <v>2011</v>
      </c>
      <c r="N2325" s="1" t="n">
        <v>45.6552134785149</v>
      </c>
      <c r="O2325" s="1" t="n">
        <v>-62.2273586656681</v>
      </c>
      <c r="Q2325" s="1" t="s">
        <v>2636</v>
      </c>
      <c r="R2325" s="1" t="s">
        <v>24</v>
      </c>
    </row>
    <row r="2326" customFormat="false" ht="15" hidden="false" customHeight="false" outlineLevel="0" collapsed="false">
      <c r="A2326" s="1" t="s">
        <v>2415</v>
      </c>
      <c r="B2326" s="1" t="s">
        <v>2416</v>
      </c>
      <c r="C2326" s="1" t="s">
        <v>2634</v>
      </c>
      <c r="D2326" s="1" t="n">
        <v>62.1</v>
      </c>
      <c r="E2326" s="1" t="s">
        <v>2662</v>
      </c>
      <c r="F2326" s="1" t="n">
        <v>27</v>
      </c>
      <c r="G2326" s="1" t="str">
        <f aca="false">F2326&amp;"/"&amp;27</f>
        <v>27/27</v>
      </c>
      <c r="H2326" s="1" t="n">
        <v>2300</v>
      </c>
      <c r="I2326" s="1" t="n">
        <v>82</v>
      </c>
      <c r="J2326" s="1" t="n">
        <v>80</v>
      </c>
      <c r="K2326" s="1" t="s">
        <v>357</v>
      </c>
      <c r="L2326" s="1" t="s">
        <v>2588</v>
      </c>
      <c r="M2326" s="1" t="n">
        <v>2011</v>
      </c>
      <c r="N2326" s="1" t="n">
        <v>45.6475895382478</v>
      </c>
      <c r="O2326" s="1" t="n">
        <v>-62.224791714331</v>
      </c>
      <c r="Q2326" s="1" t="s">
        <v>2636</v>
      </c>
      <c r="R2326" s="1" t="s">
        <v>24</v>
      </c>
    </row>
    <row r="2327" customFormat="false" ht="15" hidden="false" customHeight="false" outlineLevel="0" collapsed="false">
      <c r="A2327" s="1" t="s">
        <v>2415</v>
      </c>
      <c r="B2327" s="1" t="s">
        <v>2416</v>
      </c>
      <c r="C2327" s="1" t="s">
        <v>2663</v>
      </c>
      <c r="D2327" s="1" t="n">
        <v>0</v>
      </c>
      <c r="E2327" s="1" t="s">
        <v>2664</v>
      </c>
      <c r="F2327" s="1" t="n">
        <v>1</v>
      </c>
      <c r="G2327" s="1" t="str">
        <f aca="false">F2327&amp;"/"&amp;1</f>
        <v>1/1</v>
      </c>
      <c r="H2327" s="1" t="n">
        <v>0</v>
      </c>
      <c r="I2327" s="1" t="n">
        <v>48</v>
      </c>
      <c r="J2327" s="1" t="n">
        <v>50</v>
      </c>
      <c r="K2327" s="1" t="s">
        <v>2480</v>
      </c>
      <c r="L2327" s="1" t="s">
        <v>2481</v>
      </c>
      <c r="M2327" s="1" t="n">
        <v>2005</v>
      </c>
      <c r="N2327" s="1" t="n">
        <v>44.607785</v>
      </c>
      <c r="O2327" s="1" t="n">
        <v>-63.678278</v>
      </c>
      <c r="P2327" s="1" t="s">
        <v>2665</v>
      </c>
      <c r="Q2327" s="1" t="s">
        <v>2666</v>
      </c>
      <c r="R2327" s="1" t="s">
        <v>751</v>
      </c>
    </row>
    <row r="2328" customFormat="false" ht="15" hidden="false" customHeight="false" outlineLevel="0" collapsed="false">
      <c r="A2328" s="1" t="s">
        <v>2415</v>
      </c>
      <c r="B2328" s="1" t="s">
        <v>2416</v>
      </c>
      <c r="C2328" s="1" t="s">
        <v>2667</v>
      </c>
      <c r="D2328" s="1" t="n">
        <v>0</v>
      </c>
      <c r="E2328" s="1" t="s">
        <v>2668</v>
      </c>
      <c r="F2328" s="1" t="n">
        <v>1</v>
      </c>
      <c r="G2328" s="1" t="str">
        <f aca="false">F2328&amp;"/"&amp;1</f>
        <v>1/1</v>
      </c>
      <c r="H2328" s="1" t="n">
        <v>0</v>
      </c>
      <c r="I2328" s="1" t="n">
        <v>47</v>
      </c>
      <c r="J2328" s="1" t="n">
        <v>50</v>
      </c>
      <c r="K2328" s="1" t="s">
        <v>21</v>
      </c>
      <c r="L2328" s="1" t="s">
        <v>295</v>
      </c>
      <c r="M2328" s="1" t="n">
        <v>2002</v>
      </c>
      <c r="N2328" s="1" t="n">
        <v>46.549757</v>
      </c>
      <c r="O2328" s="1" t="n">
        <v>-61.037917</v>
      </c>
      <c r="P2328" s="1" t="s">
        <v>2669</v>
      </c>
      <c r="Q2328" s="1" t="s">
        <v>2670</v>
      </c>
      <c r="R2328" s="1" t="s">
        <v>751</v>
      </c>
    </row>
    <row r="2329" customFormat="false" ht="15" hidden="false" customHeight="false" outlineLevel="0" collapsed="false">
      <c r="A2329" s="1" t="s">
        <v>2415</v>
      </c>
      <c r="B2329" s="1" t="s">
        <v>2416</v>
      </c>
      <c r="C2329" s="1" t="s">
        <v>2671</v>
      </c>
      <c r="D2329" s="1" t="n">
        <v>3.2</v>
      </c>
      <c r="E2329" s="1" t="s">
        <v>2672</v>
      </c>
      <c r="F2329" s="1" t="n">
        <v>1</v>
      </c>
      <c r="G2329" s="1" t="str">
        <f aca="false">F2329&amp;"/"&amp;2</f>
        <v>1/2</v>
      </c>
      <c r="H2329" s="1" t="n">
        <v>1600</v>
      </c>
      <c r="I2329" s="1" t="n">
        <v>82.5</v>
      </c>
      <c r="J2329" s="1" t="n">
        <v>80</v>
      </c>
      <c r="K2329" s="1" t="s">
        <v>271</v>
      </c>
      <c r="L2329" s="1" t="s">
        <v>2466</v>
      </c>
      <c r="M2329" s="1" t="n">
        <v>2015</v>
      </c>
      <c r="N2329" s="1" t="n">
        <v>45.348556</v>
      </c>
      <c r="O2329" s="1" t="n">
        <v>-63.139892</v>
      </c>
      <c r="Q2329" s="1" t="s">
        <v>2673</v>
      </c>
      <c r="R2329" s="1" t="s">
        <v>24</v>
      </c>
    </row>
    <row r="2330" customFormat="false" ht="15" hidden="false" customHeight="false" outlineLevel="0" collapsed="false">
      <c r="A2330" s="1" t="s">
        <v>2415</v>
      </c>
      <c r="B2330" s="1" t="s">
        <v>2416</v>
      </c>
      <c r="C2330" s="1" t="s">
        <v>2671</v>
      </c>
      <c r="D2330" s="1" t="n">
        <v>3.2</v>
      </c>
      <c r="E2330" s="1" t="s">
        <v>2674</v>
      </c>
      <c r="F2330" s="1" t="n">
        <v>2</v>
      </c>
      <c r="G2330" s="1" t="str">
        <f aca="false">F2330&amp;"/"&amp;2</f>
        <v>2/2</v>
      </c>
      <c r="H2330" s="1" t="n">
        <v>1600</v>
      </c>
      <c r="I2330" s="1" t="n">
        <v>82.5</v>
      </c>
      <c r="J2330" s="1" t="n">
        <v>80</v>
      </c>
      <c r="K2330" s="1" t="s">
        <v>271</v>
      </c>
      <c r="L2330" s="1" t="s">
        <v>2466</v>
      </c>
      <c r="M2330" s="1" t="n">
        <v>2015</v>
      </c>
      <c r="N2330" s="1" t="n">
        <v>45.346236</v>
      </c>
      <c r="O2330" s="1" t="n">
        <v>-63.14003</v>
      </c>
      <c r="Q2330" s="1" t="s">
        <v>2673</v>
      </c>
      <c r="R2330" s="1" t="s">
        <v>24</v>
      </c>
    </row>
    <row r="2331" customFormat="false" ht="15" hidden="false" customHeight="false" outlineLevel="0" collapsed="false">
      <c r="A2331" s="1" t="s">
        <v>2415</v>
      </c>
      <c r="B2331" s="1" t="s">
        <v>2416</v>
      </c>
      <c r="C2331" s="1" t="s">
        <v>2675</v>
      </c>
      <c r="D2331" s="1" t="n">
        <v>6</v>
      </c>
      <c r="E2331" s="1" t="s">
        <v>2676</v>
      </c>
      <c r="F2331" s="1" t="n">
        <v>1</v>
      </c>
      <c r="G2331" s="1" t="str">
        <f aca="false">F2331&amp;"/"&amp;3</f>
        <v>1/3</v>
      </c>
      <c r="H2331" s="1" t="n">
        <v>2000</v>
      </c>
      <c r="I2331" s="1" t="n">
        <v>110</v>
      </c>
      <c r="J2331" s="1" t="n">
        <v>95</v>
      </c>
      <c r="K2331" s="1" t="s">
        <v>21</v>
      </c>
      <c r="L2331" s="1" t="s">
        <v>2677</v>
      </c>
      <c r="M2331" s="1" t="n">
        <v>2016</v>
      </c>
      <c r="N2331" s="1" t="n">
        <v>45.090532</v>
      </c>
      <c r="O2331" s="1" t="n">
        <v>-63.5290319999999</v>
      </c>
      <c r="Q2331" s="1" t="s">
        <v>2678</v>
      </c>
      <c r="R2331" s="1" t="s">
        <v>24</v>
      </c>
    </row>
    <row r="2332" customFormat="false" ht="15" hidden="false" customHeight="false" outlineLevel="0" collapsed="false">
      <c r="A2332" s="1" t="s">
        <v>2415</v>
      </c>
      <c r="B2332" s="1" t="s">
        <v>2416</v>
      </c>
      <c r="C2332" s="1" t="s">
        <v>2675</v>
      </c>
      <c r="D2332" s="1" t="n">
        <v>6</v>
      </c>
      <c r="E2332" s="1" t="s">
        <v>2679</v>
      </c>
      <c r="F2332" s="1" t="n">
        <v>2</v>
      </c>
      <c r="G2332" s="1" t="str">
        <f aca="false">F2332&amp;"/"&amp;3</f>
        <v>2/3</v>
      </c>
      <c r="H2332" s="1" t="n">
        <v>2000</v>
      </c>
      <c r="I2332" s="1" t="n">
        <v>110</v>
      </c>
      <c r="J2332" s="1" t="n">
        <v>95</v>
      </c>
      <c r="K2332" s="1" t="s">
        <v>21</v>
      </c>
      <c r="L2332" s="1" t="s">
        <v>2677</v>
      </c>
      <c r="M2332" s="1" t="n">
        <v>2016</v>
      </c>
      <c r="N2332" s="1" t="n">
        <v>45.087963</v>
      </c>
      <c r="O2332" s="1" t="n">
        <v>-63.521822</v>
      </c>
      <c r="Q2332" s="1" t="s">
        <v>2678</v>
      </c>
      <c r="R2332" s="1" t="s">
        <v>24</v>
      </c>
    </row>
    <row r="2333" customFormat="false" ht="15" hidden="false" customHeight="false" outlineLevel="0" collapsed="false">
      <c r="A2333" s="1" t="s">
        <v>2415</v>
      </c>
      <c r="B2333" s="1" t="s">
        <v>2416</v>
      </c>
      <c r="C2333" s="1" t="s">
        <v>2675</v>
      </c>
      <c r="D2333" s="1" t="n">
        <v>6</v>
      </c>
      <c r="E2333" s="1" t="s">
        <v>2680</v>
      </c>
      <c r="F2333" s="1" t="n">
        <v>3</v>
      </c>
      <c r="G2333" s="1" t="str">
        <f aca="false">F2333&amp;"/"&amp;3</f>
        <v>3/3</v>
      </c>
      <c r="H2333" s="1" t="n">
        <v>2000</v>
      </c>
      <c r="I2333" s="1" t="n">
        <v>110</v>
      </c>
      <c r="J2333" s="1" t="n">
        <v>95</v>
      </c>
      <c r="K2333" s="1" t="s">
        <v>21</v>
      </c>
      <c r="L2333" s="1" t="s">
        <v>2677</v>
      </c>
      <c r="M2333" s="1" t="n">
        <v>2016</v>
      </c>
      <c r="N2333" s="1" t="n">
        <v>45.095305</v>
      </c>
      <c r="O2333" s="1" t="n">
        <v>-63.5224869999999</v>
      </c>
      <c r="Q2333" s="1" t="s">
        <v>2678</v>
      </c>
      <c r="R2333" s="1" t="s">
        <v>24</v>
      </c>
    </row>
    <row r="2334" customFormat="false" ht="15" hidden="false" customHeight="false" outlineLevel="0" collapsed="false">
      <c r="A2334" s="1" t="s">
        <v>2415</v>
      </c>
      <c r="B2334" s="1" t="s">
        <v>2416</v>
      </c>
      <c r="C2334" s="1" t="s">
        <v>2681</v>
      </c>
      <c r="D2334" s="1" t="n">
        <v>3.6</v>
      </c>
      <c r="E2334" s="1" t="s">
        <v>2682</v>
      </c>
      <c r="F2334" s="1" t="n">
        <v>1</v>
      </c>
      <c r="G2334" s="1" t="str">
        <f aca="false">F2334&amp;"/"&amp;3</f>
        <v>1/3</v>
      </c>
      <c r="H2334" s="1" t="n">
        <v>1200</v>
      </c>
      <c r="I2334" s="1" t="n">
        <v>62</v>
      </c>
      <c r="J2334" s="1" t="n">
        <v>69</v>
      </c>
      <c r="K2334" s="1" t="s">
        <v>2683</v>
      </c>
      <c r="L2334" s="1" t="s">
        <v>2684</v>
      </c>
      <c r="M2334" s="1" t="n">
        <v>2006</v>
      </c>
      <c r="N2334" s="1" t="n">
        <v>45.600387946984</v>
      </c>
      <c r="O2334" s="1" t="n">
        <v>-63.6301830326123</v>
      </c>
      <c r="Q2334" s="1" t="s">
        <v>2685</v>
      </c>
      <c r="R2334" s="1" t="s">
        <v>24</v>
      </c>
    </row>
    <row r="2335" customFormat="false" ht="15" hidden="false" customHeight="false" outlineLevel="0" collapsed="false">
      <c r="A2335" s="1" t="s">
        <v>2415</v>
      </c>
      <c r="B2335" s="1" t="s">
        <v>2416</v>
      </c>
      <c r="C2335" s="1" t="s">
        <v>2681</v>
      </c>
      <c r="D2335" s="1" t="n">
        <v>3.6</v>
      </c>
      <c r="E2335" s="1" t="s">
        <v>2686</v>
      </c>
      <c r="F2335" s="1" t="n">
        <v>2</v>
      </c>
      <c r="G2335" s="1" t="str">
        <f aca="false">F2335&amp;"/"&amp;3</f>
        <v>2/3</v>
      </c>
      <c r="H2335" s="1" t="n">
        <v>1200</v>
      </c>
      <c r="I2335" s="1" t="n">
        <v>62</v>
      </c>
      <c r="J2335" s="1" t="n">
        <v>69</v>
      </c>
      <c r="K2335" s="1" t="s">
        <v>2683</v>
      </c>
      <c r="L2335" s="1" t="s">
        <v>2684</v>
      </c>
      <c r="M2335" s="1" t="n">
        <v>2006</v>
      </c>
      <c r="N2335" s="1" t="n">
        <v>45.5888312042788</v>
      </c>
      <c r="O2335" s="1" t="n">
        <v>-63.6139343604649</v>
      </c>
      <c r="Q2335" s="1" t="s">
        <v>2685</v>
      </c>
      <c r="R2335" s="1" t="s">
        <v>24</v>
      </c>
    </row>
    <row r="2336" customFormat="false" ht="15" hidden="false" customHeight="false" outlineLevel="0" collapsed="false">
      <c r="A2336" s="1" t="s">
        <v>2415</v>
      </c>
      <c r="B2336" s="1" t="s">
        <v>2416</v>
      </c>
      <c r="C2336" s="1" t="s">
        <v>2681</v>
      </c>
      <c r="D2336" s="1" t="n">
        <v>3.6</v>
      </c>
      <c r="E2336" s="1" t="s">
        <v>2687</v>
      </c>
      <c r="F2336" s="1" t="n">
        <v>3</v>
      </c>
      <c r="G2336" s="1" t="str">
        <f aca="false">F2336&amp;"/"&amp;3</f>
        <v>3/3</v>
      </c>
      <c r="H2336" s="1" t="n">
        <v>1200</v>
      </c>
      <c r="I2336" s="1" t="n">
        <v>62</v>
      </c>
      <c r="J2336" s="1" t="n">
        <v>69</v>
      </c>
      <c r="K2336" s="1" t="s">
        <v>2683</v>
      </c>
      <c r="L2336" s="1" t="s">
        <v>2684</v>
      </c>
      <c r="M2336" s="1" t="n">
        <v>2006</v>
      </c>
      <c r="N2336" s="1" t="n">
        <v>45.5756040349444</v>
      </c>
      <c r="O2336" s="1" t="n">
        <v>-63.6169991129963</v>
      </c>
      <c r="Q2336" s="1" t="s">
        <v>2685</v>
      </c>
      <c r="R2336" s="1" t="s">
        <v>24</v>
      </c>
    </row>
    <row r="2337" customFormat="false" ht="15" hidden="false" customHeight="false" outlineLevel="0" collapsed="false">
      <c r="A2337" s="1" t="s">
        <v>2415</v>
      </c>
      <c r="B2337" s="1" t="s">
        <v>2416</v>
      </c>
      <c r="C2337" s="1" t="s">
        <v>2688</v>
      </c>
      <c r="D2337" s="1" t="n">
        <v>4</v>
      </c>
      <c r="E2337" s="1" t="s">
        <v>2689</v>
      </c>
      <c r="F2337" s="1" t="n">
        <v>1</v>
      </c>
      <c r="G2337" s="1" t="str">
        <f aca="false">F2337&amp;"/"&amp;2</f>
        <v>1/2</v>
      </c>
      <c r="H2337" s="1" t="n">
        <v>2000</v>
      </c>
      <c r="I2337" s="1" t="n">
        <v>92</v>
      </c>
      <c r="J2337" s="1" t="n">
        <v>98</v>
      </c>
      <c r="K2337" s="1" t="s">
        <v>357</v>
      </c>
      <c r="L2337" s="1" t="s">
        <v>2218</v>
      </c>
      <c r="M2337" s="1" t="n">
        <v>2015</v>
      </c>
      <c r="N2337" s="1" t="n">
        <v>46.2470476304963</v>
      </c>
      <c r="O2337" s="1" t="n">
        <v>-60.3516219880962</v>
      </c>
      <c r="P2337" s="1" t="s">
        <v>2443</v>
      </c>
      <c r="Q2337" s="1" t="s">
        <v>2690</v>
      </c>
      <c r="R2337" s="1" t="s">
        <v>24</v>
      </c>
    </row>
    <row r="2338" customFormat="false" ht="15" hidden="false" customHeight="false" outlineLevel="0" collapsed="false">
      <c r="A2338" s="1" t="s">
        <v>2415</v>
      </c>
      <c r="B2338" s="1" t="s">
        <v>2416</v>
      </c>
      <c r="C2338" s="1" t="s">
        <v>2688</v>
      </c>
      <c r="D2338" s="1" t="n">
        <v>4</v>
      </c>
      <c r="E2338" s="1" t="s">
        <v>2691</v>
      </c>
      <c r="F2338" s="1" t="n">
        <v>2</v>
      </c>
      <c r="G2338" s="1" t="str">
        <f aca="false">F2338&amp;"/"&amp;2</f>
        <v>2/2</v>
      </c>
      <c r="H2338" s="1" t="n">
        <v>2000</v>
      </c>
      <c r="I2338" s="1" t="n">
        <v>92</v>
      </c>
      <c r="J2338" s="1" t="n">
        <v>98</v>
      </c>
      <c r="K2338" s="1" t="s">
        <v>357</v>
      </c>
      <c r="L2338" s="1" t="s">
        <v>2218</v>
      </c>
      <c r="M2338" s="1" t="n">
        <v>2015</v>
      </c>
      <c r="N2338" s="1" t="n">
        <v>46.2444607160375</v>
      </c>
      <c r="O2338" s="1" t="n">
        <v>-60.3483952982082</v>
      </c>
      <c r="P2338" s="1" t="s">
        <v>2443</v>
      </c>
      <c r="Q2338" s="1" t="s">
        <v>2690</v>
      </c>
      <c r="R2338" s="1" t="s">
        <v>24</v>
      </c>
    </row>
    <row r="2339" customFormat="false" ht="15" hidden="false" customHeight="false" outlineLevel="0" collapsed="false">
      <c r="A2339" s="1" t="s">
        <v>2415</v>
      </c>
      <c r="B2339" s="1" t="s">
        <v>2416</v>
      </c>
      <c r="C2339" s="1" t="s">
        <v>2692</v>
      </c>
      <c r="D2339" s="1" t="n">
        <v>2</v>
      </c>
      <c r="E2339" s="1" t="s">
        <v>2693</v>
      </c>
      <c r="F2339" s="1" t="n">
        <v>1</v>
      </c>
      <c r="G2339" s="1" t="str">
        <f aca="false">F2339&amp;"/"&amp;1</f>
        <v>1/1</v>
      </c>
      <c r="H2339" s="1" t="n">
        <v>2000</v>
      </c>
      <c r="I2339" s="1" t="n">
        <v>82</v>
      </c>
      <c r="J2339" s="1" t="n">
        <v>80</v>
      </c>
      <c r="K2339" s="1" t="s">
        <v>357</v>
      </c>
      <c r="L2339" s="1" t="s">
        <v>2509</v>
      </c>
      <c r="M2339" s="1" t="n">
        <v>2013</v>
      </c>
      <c r="N2339" s="1" t="n">
        <v>45.493145</v>
      </c>
      <c r="O2339" s="1" t="n">
        <v>-62.624248</v>
      </c>
      <c r="Q2339" s="1" t="s">
        <v>2694</v>
      </c>
      <c r="R2339" s="1" t="s">
        <v>24</v>
      </c>
    </row>
    <row r="2340" customFormat="false" ht="15" hidden="false" customHeight="false" outlineLevel="0" collapsed="false">
      <c r="A2340" s="1" t="s">
        <v>2415</v>
      </c>
      <c r="B2340" s="1" t="s">
        <v>2416</v>
      </c>
      <c r="C2340" s="1" t="s">
        <v>2695</v>
      </c>
      <c r="D2340" s="1" t="n">
        <v>1.99</v>
      </c>
      <c r="E2340" s="1" t="s">
        <v>2696</v>
      </c>
      <c r="F2340" s="1" t="n">
        <v>1</v>
      </c>
      <c r="G2340" s="1" t="str">
        <f aca="false">F2340&amp;"/"&amp;1</f>
        <v>1/1</v>
      </c>
      <c r="H2340" s="1" t="n">
        <v>1990</v>
      </c>
      <c r="I2340" s="1" t="n">
        <v>100</v>
      </c>
      <c r="J2340" s="1" t="n">
        <v>100</v>
      </c>
      <c r="K2340" s="1" t="s">
        <v>21</v>
      </c>
      <c r="L2340" s="1" t="s">
        <v>2457</v>
      </c>
      <c r="M2340" s="1" t="n">
        <v>2015</v>
      </c>
      <c r="N2340" s="1" t="n">
        <v>45.56767</v>
      </c>
      <c r="O2340" s="1" t="n">
        <v>-61.074655</v>
      </c>
      <c r="Q2340" s="1" t="s">
        <v>2697</v>
      </c>
      <c r="R2340" s="1" t="s">
        <v>24</v>
      </c>
    </row>
    <row r="2341" customFormat="false" ht="15" hidden="false" customHeight="false" outlineLevel="0" collapsed="false">
      <c r="A2341" s="1" t="s">
        <v>2415</v>
      </c>
      <c r="B2341" s="1" t="s">
        <v>2416</v>
      </c>
      <c r="C2341" s="1" t="s">
        <v>2698</v>
      </c>
      <c r="D2341" s="1" t="n">
        <v>2</v>
      </c>
      <c r="E2341" s="1" t="s">
        <v>2699</v>
      </c>
      <c r="F2341" s="1" t="n">
        <v>1</v>
      </c>
      <c r="G2341" s="1" t="str">
        <f aca="false">F2341&amp;"/"&amp;1</f>
        <v>1/1</v>
      </c>
      <c r="H2341" s="1" t="n">
        <v>2000</v>
      </c>
      <c r="I2341" s="1" t="n">
        <v>82</v>
      </c>
      <c r="J2341" s="1" t="n">
        <v>98</v>
      </c>
      <c r="K2341" s="1" t="s">
        <v>357</v>
      </c>
      <c r="L2341" s="1" t="s">
        <v>2509</v>
      </c>
      <c r="M2341" s="1" t="n">
        <v>2014</v>
      </c>
      <c r="N2341" s="1" t="n">
        <v>44.727646</v>
      </c>
      <c r="O2341" s="1" t="n">
        <v>-64.254331</v>
      </c>
      <c r="Q2341" s="1" t="s">
        <v>2700</v>
      </c>
      <c r="R2341" s="1" t="s">
        <v>24</v>
      </c>
    </row>
    <row r="2342" customFormat="false" ht="15" hidden="false" customHeight="false" outlineLevel="0" collapsed="false">
      <c r="A2342" s="1" t="s">
        <v>2415</v>
      </c>
      <c r="B2342" s="1" t="s">
        <v>2416</v>
      </c>
      <c r="C2342" s="1" t="s">
        <v>2701</v>
      </c>
      <c r="D2342" s="1" t="n">
        <v>5.04</v>
      </c>
      <c r="E2342" s="1" t="s">
        <v>2702</v>
      </c>
      <c r="F2342" s="1" t="n">
        <v>1</v>
      </c>
      <c r="G2342" s="1" t="str">
        <f aca="false">F2342&amp;"/"&amp;3</f>
        <v>1/3</v>
      </c>
      <c r="H2342" s="1" t="n">
        <v>1680</v>
      </c>
      <c r="I2342" s="1" t="n">
        <v>82.5</v>
      </c>
      <c r="J2342" s="1" t="n">
        <v>80</v>
      </c>
      <c r="K2342" s="1" t="s">
        <v>271</v>
      </c>
      <c r="L2342" s="1" t="s">
        <v>2466</v>
      </c>
      <c r="M2342" s="1" t="n">
        <v>2015</v>
      </c>
      <c r="N2342" s="1" t="n">
        <v>45.4948368774358</v>
      </c>
      <c r="O2342" s="1" t="n">
        <v>-63.1263064472816</v>
      </c>
      <c r="P2342" s="1" t="s">
        <v>2703</v>
      </c>
      <c r="Q2342" s="1" t="s">
        <v>2704</v>
      </c>
      <c r="R2342" s="1" t="s">
        <v>254</v>
      </c>
    </row>
    <row r="2343" customFormat="false" ht="15" hidden="false" customHeight="false" outlineLevel="0" collapsed="false">
      <c r="A2343" s="1" t="s">
        <v>2415</v>
      </c>
      <c r="B2343" s="1" t="s">
        <v>2416</v>
      </c>
      <c r="C2343" s="1" t="s">
        <v>2701</v>
      </c>
      <c r="D2343" s="1" t="n">
        <v>5.04</v>
      </c>
      <c r="E2343" s="1" t="s">
        <v>2705</v>
      </c>
      <c r="F2343" s="1" t="n">
        <v>2</v>
      </c>
      <c r="G2343" s="1" t="str">
        <f aca="false">F2343&amp;"/"&amp;3</f>
        <v>2/3</v>
      </c>
      <c r="H2343" s="1" t="n">
        <v>1680</v>
      </c>
      <c r="I2343" s="1" t="n">
        <v>82.5</v>
      </c>
      <c r="J2343" s="1" t="n">
        <v>80</v>
      </c>
      <c r="K2343" s="1" t="s">
        <v>271</v>
      </c>
      <c r="L2343" s="1" t="s">
        <v>2466</v>
      </c>
      <c r="M2343" s="1" t="n">
        <v>2015</v>
      </c>
      <c r="N2343" s="1" t="n">
        <v>45.4959532957004</v>
      </c>
      <c r="O2343" s="1" t="n">
        <v>-63.1202621271905</v>
      </c>
      <c r="P2343" s="1" t="s">
        <v>2703</v>
      </c>
      <c r="Q2343" s="1" t="s">
        <v>2704</v>
      </c>
      <c r="R2343" s="1" t="s">
        <v>254</v>
      </c>
    </row>
    <row r="2344" customFormat="false" ht="15" hidden="false" customHeight="false" outlineLevel="0" collapsed="false">
      <c r="A2344" s="1" t="s">
        <v>2415</v>
      </c>
      <c r="B2344" s="1" t="s">
        <v>2416</v>
      </c>
      <c r="C2344" s="1" t="s">
        <v>2701</v>
      </c>
      <c r="D2344" s="1" t="n">
        <v>5.04</v>
      </c>
      <c r="E2344" s="1" t="s">
        <v>2706</v>
      </c>
      <c r="F2344" s="1" t="n">
        <v>3</v>
      </c>
      <c r="G2344" s="1" t="str">
        <f aca="false">F2344&amp;"/"&amp;3</f>
        <v>3/3</v>
      </c>
      <c r="H2344" s="1" t="n">
        <v>1680</v>
      </c>
      <c r="I2344" s="1" t="n">
        <v>82.5</v>
      </c>
      <c r="J2344" s="1" t="n">
        <v>80</v>
      </c>
      <c r="K2344" s="1" t="s">
        <v>271</v>
      </c>
      <c r="L2344" s="1" t="s">
        <v>2466</v>
      </c>
      <c r="M2344" s="1" t="n">
        <v>2015</v>
      </c>
      <c r="N2344" s="1" t="n">
        <v>45.4962901079077</v>
      </c>
      <c r="O2344" s="1" t="n">
        <v>-63.1146890604633</v>
      </c>
      <c r="P2344" s="1" t="s">
        <v>2703</v>
      </c>
      <c r="Q2344" s="1" t="s">
        <v>2704</v>
      </c>
      <c r="R2344" s="1" t="s">
        <v>254</v>
      </c>
    </row>
    <row r="2345" customFormat="false" ht="15" hidden="false" customHeight="false" outlineLevel="0" collapsed="false">
      <c r="A2345" s="1" t="s">
        <v>2415</v>
      </c>
      <c r="B2345" s="1" t="s">
        <v>2416</v>
      </c>
      <c r="C2345" s="1" t="s">
        <v>2707</v>
      </c>
      <c r="D2345" s="1" t="n">
        <v>0.1</v>
      </c>
      <c r="E2345" s="1" t="s">
        <v>2708</v>
      </c>
      <c r="F2345" s="1" t="n">
        <v>1</v>
      </c>
      <c r="G2345" s="1" t="s">
        <v>2709</v>
      </c>
      <c r="H2345" s="1" t="n">
        <v>50</v>
      </c>
      <c r="I2345" s="1" t="n">
        <v>19.2</v>
      </c>
      <c r="J2345" s="1" t="n">
        <v>45</v>
      </c>
      <c r="K2345" s="1" t="s">
        <v>2710</v>
      </c>
      <c r="L2345" s="1" t="s">
        <v>2711</v>
      </c>
      <c r="M2345" s="1" t="n">
        <v>2016</v>
      </c>
      <c r="N2345" s="1" t="n">
        <v>45.459429</v>
      </c>
      <c r="O2345" s="1" t="n">
        <v>-63.112399</v>
      </c>
      <c r="Q2345" s="1" t="s">
        <v>2712</v>
      </c>
      <c r="R2345" s="1" t="s">
        <v>24</v>
      </c>
    </row>
    <row r="2346" customFormat="false" ht="15" hidden="false" customHeight="false" outlineLevel="0" collapsed="false">
      <c r="A2346" s="1" t="s">
        <v>2415</v>
      </c>
      <c r="B2346" s="1" t="s">
        <v>2416</v>
      </c>
      <c r="C2346" s="1" t="s">
        <v>2707</v>
      </c>
      <c r="D2346" s="1" t="n">
        <v>0.1</v>
      </c>
      <c r="E2346" s="1" t="s">
        <v>2713</v>
      </c>
      <c r="F2346" s="1" t="n">
        <v>2</v>
      </c>
      <c r="G2346" s="1" t="s">
        <v>2714</v>
      </c>
      <c r="H2346" s="1" t="n">
        <v>50</v>
      </c>
      <c r="I2346" s="1" t="n">
        <v>19.2</v>
      </c>
      <c r="J2346" s="1" t="n">
        <v>45</v>
      </c>
      <c r="K2346" s="1" t="s">
        <v>2710</v>
      </c>
      <c r="L2346" s="1" t="s">
        <v>2711</v>
      </c>
      <c r="M2346" s="1" t="n">
        <v>2016</v>
      </c>
      <c r="N2346" s="1" t="n">
        <v>45.458837</v>
      </c>
      <c r="O2346" s="1" t="n">
        <v>-63.111925</v>
      </c>
      <c r="Q2346" s="1" t="s">
        <v>2712</v>
      </c>
      <c r="R2346" s="1" t="s">
        <v>24</v>
      </c>
    </row>
    <row r="2347" customFormat="false" ht="15" hidden="false" customHeight="false" outlineLevel="0" collapsed="false">
      <c r="A2347" s="1" t="s">
        <v>2415</v>
      </c>
      <c r="B2347" s="1" t="s">
        <v>2416</v>
      </c>
      <c r="C2347" s="1" t="s">
        <v>2715</v>
      </c>
      <c r="D2347" s="1" t="n">
        <v>4.6</v>
      </c>
      <c r="E2347" s="1" t="s">
        <v>2716</v>
      </c>
      <c r="F2347" s="1" t="n">
        <v>1</v>
      </c>
      <c r="G2347" s="1" t="str">
        <f aca="false">F2347&amp;"/"&amp;3</f>
        <v>1/3</v>
      </c>
      <c r="H2347" s="1" t="n">
        <v>1600</v>
      </c>
      <c r="I2347" s="1" t="n">
        <v>82.5</v>
      </c>
      <c r="J2347" s="1" t="n">
        <v>80</v>
      </c>
      <c r="K2347" s="1" t="s">
        <v>271</v>
      </c>
      <c r="L2347" s="1" t="s">
        <v>2466</v>
      </c>
      <c r="M2347" s="1" t="n">
        <v>2016</v>
      </c>
      <c r="N2347" s="1" t="n">
        <v>44.5332569999999</v>
      </c>
      <c r="O2347" s="1" t="n">
        <v>-63.611468</v>
      </c>
      <c r="P2347" s="1" t="s">
        <v>2717</v>
      </c>
      <c r="Q2347" s="1" t="s">
        <v>2718</v>
      </c>
      <c r="R2347" s="1" t="s">
        <v>24</v>
      </c>
    </row>
    <row r="2348" customFormat="false" ht="15" hidden="false" customHeight="false" outlineLevel="0" collapsed="false">
      <c r="A2348" s="1" t="s">
        <v>2415</v>
      </c>
      <c r="B2348" s="1" t="s">
        <v>2416</v>
      </c>
      <c r="C2348" s="1" t="s">
        <v>2715</v>
      </c>
      <c r="D2348" s="1" t="n">
        <v>4.6</v>
      </c>
      <c r="E2348" s="1" t="s">
        <v>2719</v>
      </c>
      <c r="F2348" s="1" t="n">
        <v>2</v>
      </c>
      <c r="G2348" s="1" t="str">
        <f aca="false">F2348&amp;"/"&amp;3</f>
        <v>2/3</v>
      </c>
      <c r="H2348" s="1" t="n">
        <v>1600</v>
      </c>
      <c r="I2348" s="1" t="n">
        <v>82.5</v>
      </c>
      <c r="J2348" s="1" t="n">
        <v>80</v>
      </c>
      <c r="K2348" s="1" t="s">
        <v>271</v>
      </c>
      <c r="L2348" s="1" t="s">
        <v>2466</v>
      </c>
      <c r="M2348" s="1" t="n">
        <v>2016</v>
      </c>
      <c r="N2348" s="1" t="n">
        <v>44.536931</v>
      </c>
      <c r="O2348" s="1" t="n">
        <v>-63.6099199999999</v>
      </c>
      <c r="P2348" s="1" t="s">
        <v>2717</v>
      </c>
      <c r="Q2348" s="1" t="s">
        <v>2718</v>
      </c>
      <c r="R2348" s="1" t="s">
        <v>24</v>
      </c>
    </row>
    <row r="2349" customFormat="false" ht="15" hidden="false" customHeight="false" outlineLevel="0" collapsed="false">
      <c r="A2349" s="1" t="s">
        <v>2415</v>
      </c>
      <c r="B2349" s="1" t="s">
        <v>2416</v>
      </c>
      <c r="C2349" s="1" t="s">
        <v>2715</v>
      </c>
      <c r="D2349" s="1" t="n">
        <v>4.6</v>
      </c>
      <c r="E2349" s="1" t="s">
        <v>2720</v>
      </c>
      <c r="F2349" s="1" t="n">
        <v>3</v>
      </c>
      <c r="G2349" s="1" t="str">
        <f aca="false">F2349&amp;"/"&amp;3</f>
        <v>3/3</v>
      </c>
      <c r="H2349" s="1" t="n">
        <v>1600</v>
      </c>
      <c r="I2349" s="1" t="n">
        <v>82.5</v>
      </c>
      <c r="J2349" s="1" t="n">
        <v>80</v>
      </c>
      <c r="K2349" s="1" t="s">
        <v>271</v>
      </c>
      <c r="L2349" s="1" t="s">
        <v>2466</v>
      </c>
      <c r="M2349" s="1" t="n">
        <v>2016</v>
      </c>
      <c r="N2349" s="1" t="n">
        <v>44.539663</v>
      </c>
      <c r="O2349" s="1" t="n">
        <v>-63.6110359999999</v>
      </c>
      <c r="P2349" s="1" t="s">
        <v>2717</v>
      </c>
      <c r="Q2349" s="1" t="s">
        <v>2718</v>
      </c>
      <c r="R2349" s="1" t="s">
        <v>24</v>
      </c>
    </row>
    <row r="2350" customFormat="false" ht="15" hidden="false" customHeight="false" outlineLevel="0" collapsed="false">
      <c r="A2350" s="1" t="s">
        <v>2415</v>
      </c>
      <c r="B2350" s="1" t="s">
        <v>2416</v>
      </c>
      <c r="C2350" s="1" t="s">
        <v>2721</v>
      </c>
      <c r="D2350" s="1" t="n">
        <v>5.04</v>
      </c>
      <c r="E2350" s="1" t="s">
        <v>2722</v>
      </c>
      <c r="F2350" s="1" t="n">
        <v>1</v>
      </c>
      <c r="G2350" s="1" t="str">
        <f aca="false">F2350&amp;"/"&amp;3</f>
        <v>1/3</v>
      </c>
      <c r="H2350" s="1" t="n">
        <v>1680</v>
      </c>
      <c r="I2350" s="1" t="n">
        <v>82.5</v>
      </c>
      <c r="J2350" s="1" t="n">
        <v>80</v>
      </c>
      <c r="K2350" s="1" t="s">
        <v>271</v>
      </c>
      <c r="L2350" s="1" t="s">
        <v>2466</v>
      </c>
      <c r="M2350" s="1" t="n">
        <v>2015</v>
      </c>
      <c r="N2350" s="1" t="n">
        <v>45.5396414401508</v>
      </c>
      <c r="O2350" s="1" t="n">
        <v>-62.8161913046995</v>
      </c>
      <c r="P2350" s="1" t="s">
        <v>2703</v>
      </c>
      <c r="Q2350" s="1" t="s">
        <v>2723</v>
      </c>
      <c r="R2350" s="1" t="s">
        <v>24</v>
      </c>
    </row>
    <row r="2351" customFormat="false" ht="15" hidden="false" customHeight="false" outlineLevel="0" collapsed="false">
      <c r="A2351" s="1" t="s">
        <v>2415</v>
      </c>
      <c r="B2351" s="1" t="s">
        <v>2416</v>
      </c>
      <c r="C2351" s="1" t="s">
        <v>2721</v>
      </c>
      <c r="D2351" s="1" t="n">
        <v>5.04</v>
      </c>
      <c r="E2351" s="1" t="s">
        <v>2724</v>
      </c>
      <c r="F2351" s="1" t="n">
        <v>2</v>
      </c>
      <c r="G2351" s="1" t="str">
        <f aca="false">F2351&amp;"/"&amp;3</f>
        <v>2/3</v>
      </c>
      <c r="H2351" s="1" t="n">
        <v>1680</v>
      </c>
      <c r="I2351" s="1" t="n">
        <v>82.5</v>
      </c>
      <c r="J2351" s="1" t="n">
        <v>80</v>
      </c>
      <c r="K2351" s="1" t="s">
        <v>271</v>
      </c>
      <c r="L2351" s="1" t="s">
        <v>2466</v>
      </c>
      <c r="M2351" s="1" t="n">
        <v>2015</v>
      </c>
      <c r="N2351" s="1" t="n">
        <v>45.5397735362528</v>
      </c>
      <c r="O2351" s="1" t="n">
        <v>-62.8244920597851</v>
      </c>
      <c r="P2351" s="1" t="s">
        <v>2703</v>
      </c>
      <c r="Q2351" s="1" t="s">
        <v>2723</v>
      </c>
      <c r="R2351" s="1" t="s">
        <v>24</v>
      </c>
    </row>
    <row r="2352" customFormat="false" ht="15" hidden="false" customHeight="false" outlineLevel="0" collapsed="false">
      <c r="A2352" s="1" t="s">
        <v>2415</v>
      </c>
      <c r="B2352" s="1" t="s">
        <v>2416</v>
      </c>
      <c r="C2352" s="1" t="s">
        <v>2721</v>
      </c>
      <c r="D2352" s="1" t="n">
        <v>5.04</v>
      </c>
      <c r="E2352" s="1" t="s">
        <v>2725</v>
      </c>
      <c r="F2352" s="1" t="n">
        <v>3</v>
      </c>
      <c r="G2352" s="1" t="str">
        <f aca="false">F2352&amp;"/"&amp;3</f>
        <v>3/3</v>
      </c>
      <c r="H2352" s="1" t="n">
        <v>1680</v>
      </c>
      <c r="I2352" s="1" t="n">
        <v>82.5</v>
      </c>
      <c r="J2352" s="1" t="n">
        <v>80</v>
      </c>
      <c r="K2352" s="1" t="s">
        <v>271</v>
      </c>
      <c r="L2352" s="1" t="s">
        <v>2466</v>
      </c>
      <c r="M2352" s="1" t="n">
        <v>2015</v>
      </c>
      <c r="N2352" s="1" t="n">
        <v>45.5358736456541</v>
      </c>
      <c r="O2352" s="1" t="n">
        <v>-62.8216696797712</v>
      </c>
      <c r="P2352" s="1" t="s">
        <v>2703</v>
      </c>
      <c r="Q2352" s="1" t="s">
        <v>2723</v>
      </c>
      <c r="R2352" s="1" t="s">
        <v>24</v>
      </c>
    </row>
    <row r="2353" customFormat="false" ht="15" hidden="false" customHeight="false" outlineLevel="0" collapsed="false">
      <c r="A2353" s="1" t="s">
        <v>2415</v>
      </c>
      <c r="B2353" s="1" t="s">
        <v>2416</v>
      </c>
      <c r="C2353" s="1" t="s">
        <v>2726</v>
      </c>
      <c r="D2353" s="1" t="n">
        <v>0.6</v>
      </c>
      <c r="E2353" s="1" t="s">
        <v>2727</v>
      </c>
      <c r="F2353" s="1" t="n">
        <v>1</v>
      </c>
      <c r="G2353" s="1" t="str">
        <f aca="false">F2353&amp;"/"&amp;1</f>
        <v>1/1</v>
      </c>
      <c r="H2353" s="1" t="n">
        <v>600</v>
      </c>
      <c r="I2353" s="1" t="n">
        <v>48</v>
      </c>
      <c r="J2353" s="1" t="n">
        <v>75</v>
      </c>
      <c r="K2353" s="1" t="s">
        <v>2480</v>
      </c>
      <c r="L2353" s="1" t="s">
        <v>2481</v>
      </c>
      <c r="M2353" s="1" t="n">
        <v>2002</v>
      </c>
      <c r="N2353" s="1" t="n">
        <v>44.29883</v>
      </c>
      <c r="O2353" s="1" t="n">
        <v>-66.096918</v>
      </c>
      <c r="Q2353" s="1" t="s">
        <v>2728</v>
      </c>
      <c r="R2353" s="1" t="s">
        <v>751</v>
      </c>
    </row>
    <row r="2354" customFormat="false" ht="15" hidden="false" customHeight="false" outlineLevel="0" collapsed="false">
      <c r="A2354" s="1" t="s">
        <v>2415</v>
      </c>
      <c r="B2354" s="1" t="s">
        <v>2416</v>
      </c>
      <c r="C2354" s="1" t="s">
        <v>2729</v>
      </c>
      <c r="D2354" s="1" t="n">
        <v>1.99</v>
      </c>
      <c r="E2354" s="1" t="s">
        <v>2730</v>
      </c>
      <c r="F2354" s="1" t="n">
        <v>1</v>
      </c>
      <c r="G2354" s="1" t="str">
        <f aca="false">F2354&amp;"/"&amp;1</f>
        <v>1/1</v>
      </c>
      <c r="H2354" s="1" t="n">
        <v>1990</v>
      </c>
      <c r="I2354" s="1" t="n">
        <v>100</v>
      </c>
      <c r="J2354" s="1" t="n">
        <v>95</v>
      </c>
      <c r="K2354" s="1" t="s">
        <v>21</v>
      </c>
      <c r="L2354" s="1" t="s">
        <v>2457</v>
      </c>
      <c r="M2354" s="1" t="n">
        <v>2014</v>
      </c>
      <c r="N2354" s="1" t="n">
        <v>43.753185</v>
      </c>
      <c r="O2354" s="1" t="n">
        <v>-66.03048</v>
      </c>
      <c r="Q2354" s="1" t="s">
        <v>2731</v>
      </c>
      <c r="R2354" s="1" t="s">
        <v>24</v>
      </c>
    </row>
    <row r="2355" customFormat="false" ht="15" hidden="false" customHeight="false" outlineLevel="0" collapsed="false">
      <c r="A2355" s="1" t="s">
        <v>2415</v>
      </c>
      <c r="B2355" s="1" t="s">
        <v>2416</v>
      </c>
      <c r="C2355" s="1" t="s">
        <v>2732</v>
      </c>
      <c r="D2355" s="1" t="n">
        <v>3.6</v>
      </c>
      <c r="E2355" s="1" t="s">
        <v>2733</v>
      </c>
      <c r="F2355" s="1" t="n">
        <v>1</v>
      </c>
      <c r="G2355" s="1" t="str">
        <f aca="false">F2355&amp;"/"&amp;2</f>
        <v>1/2</v>
      </c>
      <c r="H2355" s="1" t="n">
        <v>1800</v>
      </c>
      <c r="I2355" s="1" t="n">
        <v>92</v>
      </c>
      <c r="J2355" s="1" t="n">
        <v>95</v>
      </c>
      <c r="K2355" s="1" t="s">
        <v>357</v>
      </c>
      <c r="L2355" s="1" t="s">
        <v>2218</v>
      </c>
      <c r="M2355" s="1" t="n">
        <v>2017</v>
      </c>
      <c r="N2355" s="1" t="n">
        <v>44.0915595893205</v>
      </c>
      <c r="O2355" s="1" t="n">
        <v>-64.7085038758851</v>
      </c>
      <c r="P2355" s="1" t="s">
        <v>2734</v>
      </c>
      <c r="Q2355" s="1" t="s">
        <v>2735</v>
      </c>
      <c r="R2355" s="1" t="s">
        <v>24</v>
      </c>
    </row>
    <row r="2356" customFormat="false" ht="15" hidden="false" customHeight="false" outlineLevel="0" collapsed="false">
      <c r="A2356" s="1" t="s">
        <v>2415</v>
      </c>
      <c r="B2356" s="1" t="s">
        <v>2416</v>
      </c>
      <c r="C2356" s="1" t="s">
        <v>2732</v>
      </c>
      <c r="D2356" s="1" t="n">
        <v>3.6</v>
      </c>
      <c r="E2356" s="1" t="s">
        <v>2736</v>
      </c>
      <c r="F2356" s="1" t="n">
        <v>2</v>
      </c>
      <c r="G2356" s="1" t="str">
        <f aca="false">F2356&amp;"/"&amp;2</f>
        <v>2/2</v>
      </c>
      <c r="H2356" s="1" t="n">
        <v>1800</v>
      </c>
      <c r="I2356" s="1" t="n">
        <v>92</v>
      </c>
      <c r="J2356" s="1" t="n">
        <v>95</v>
      </c>
      <c r="K2356" s="1" t="s">
        <v>357</v>
      </c>
      <c r="L2356" s="1" t="s">
        <v>2218</v>
      </c>
      <c r="M2356" s="1" t="n">
        <v>2017</v>
      </c>
      <c r="N2356" s="1" t="n">
        <v>44.0867458971355</v>
      </c>
      <c r="O2356" s="1" t="n">
        <v>-64.7051173806629</v>
      </c>
      <c r="P2356" s="1" t="s">
        <v>2734</v>
      </c>
      <c r="Q2356" s="1" t="s">
        <v>2735</v>
      </c>
      <c r="R2356" s="1" t="s">
        <v>24</v>
      </c>
    </row>
    <row r="2357" customFormat="false" ht="15" hidden="false" customHeight="false" outlineLevel="0" collapsed="false">
      <c r="A2357" s="1" t="s">
        <v>2415</v>
      </c>
      <c r="B2357" s="1" t="s">
        <v>2416</v>
      </c>
      <c r="C2357" s="1" t="s">
        <v>2737</v>
      </c>
      <c r="D2357" s="1" t="n">
        <v>0.8</v>
      </c>
      <c r="E2357" s="1" t="s">
        <v>2738</v>
      </c>
      <c r="F2357" s="1" t="n">
        <v>1</v>
      </c>
      <c r="G2357" s="1" t="str">
        <f aca="false">F2357&amp;"/"&amp;1</f>
        <v>1/1</v>
      </c>
      <c r="H2357" s="1" t="n">
        <v>800</v>
      </c>
      <c r="I2357" s="1" t="n">
        <v>48</v>
      </c>
      <c r="J2357" s="1" t="n">
        <v>50</v>
      </c>
      <c r="K2357" s="1" t="s">
        <v>357</v>
      </c>
      <c r="L2357" s="1" t="s">
        <v>1193</v>
      </c>
      <c r="M2357" s="1" t="n">
        <v>2006</v>
      </c>
      <c r="N2357" s="1" t="n">
        <v>45.757647</v>
      </c>
      <c r="O2357" s="1" t="n">
        <v>-63.102166</v>
      </c>
      <c r="Q2357" s="1" t="s">
        <v>2739</v>
      </c>
      <c r="R2357" s="1" t="s">
        <v>24</v>
      </c>
    </row>
    <row r="2358" customFormat="false" ht="15" hidden="false" customHeight="false" outlineLevel="0" collapsed="false">
      <c r="A2358" s="1" t="s">
        <v>2415</v>
      </c>
      <c r="B2358" s="1" t="s">
        <v>2416</v>
      </c>
      <c r="C2358" s="1" t="s">
        <v>2740</v>
      </c>
      <c r="D2358" s="1" t="n">
        <v>6</v>
      </c>
      <c r="E2358" s="1" t="s">
        <v>2741</v>
      </c>
      <c r="F2358" s="1" t="n">
        <v>1</v>
      </c>
      <c r="G2358" s="1" t="str">
        <f aca="false">F2358&amp;"/"&amp;3</f>
        <v>1/3</v>
      </c>
      <c r="H2358" s="1" t="n">
        <v>2000</v>
      </c>
      <c r="I2358" s="1" t="n">
        <v>100</v>
      </c>
      <c r="J2358" s="1" t="n">
        <v>100</v>
      </c>
      <c r="K2358" s="1" t="s">
        <v>21</v>
      </c>
      <c r="L2358" s="1" t="s">
        <v>2457</v>
      </c>
      <c r="M2358" s="1" t="n">
        <v>2015</v>
      </c>
      <c r="N2358" s="1" t="n">
        <v>44.9317602396442</v>
      </c>
      <c r="O2358" s="1" t="n">
        <v>-64.1128335916721</v>
      </c>
      <c r="Q2358" s="1" t="s">
        <v>2742</v>
      </c>
      <c r="R2358" s="1" t="s">
        <v>24</v>
      </c>
    </row>
    <row r="2359" customFormat="false" ht="15" hidden="false" customHeight="false" outlineLevel="0" collapsed="false">
      <c r="A2359" s="1" t="s">
        <v>2415</v>
      </c>
      <c r="B2359" s="1" t="s">
        <v>2416</v>
      </c>
      <c r="C2359" s="1" t="s">
        <v>2740</v>
      </c>
      <c r="D2359" s="1" t="n">
        <v>6</v>
      </c>
      <c r="E2359" s="1" t="s">
        <v>2743</v>
      </c>
      <c r="F2359" s="1" t="n">
        <v>2</v>
      </c>
      <c r="G2359" s="1" t="str">
        <f aca="false">F2359&amp;"/"&amp;3</f>
        <v>2/3</v>
      </c>
      <c r="H2359" s="1" t="n">
        <v>2000</v>
      </c>
      <c r="I2359" s="1" t="n">
        <v>100</v>
      </c>
      <c r="J2359" s="1" t="n">
        <v>100</v>
      </c>
      <c r="K2359" s="1" t="s">
        <v>21</v>
      </c>
      <c r="L2359" s="1" t="s">
        <v>2457</v>
      </c>
      <c r="M2359" s="1" t="n">
        <v>2015</v>
      </c>
      <c r="N2359" s="1" t="n">
        <v>44.9283965981136</v>
      </c>
      <c r="O2359" s="1" t="n">
        <v>-64.1172554074365</v>
      </c>
      <c r="Q2359" s="1" t="s">
        <v>2742</v>
      </c>
      <c r="R2359" s="1" t="s">
        <v>24</v>
      </c>
    </row>
    <row r="2360" customFormat="false" ht="15" hidden="false" customHeight="false" outlineLevel="0" collapsed="false">
      <c r="A2360" s="1" t="s">
        <v>2415</v>
      </c>
      <c r="B2360" s="1" t="s">
        <v>2416</v>
      </c>
      <c r="C2360" s="1" t="s">
        <v>2740</v>
      </c>
      <c r="D2360" s="1" t="n">
        <v>6</v>
      </c>
      <c r="E2360" s="1" t="s">
        <v>2744</v>
      </c>
      <c r="F2360" s="1" t="n">
        <v>3</v>
      </c>
      <c r="G2360" s="1" t="str">
        <f aca="false">F2360&amp;"/"&amp;3</f>
        <v>3/3</v>
      </c>
      <c r="H2360" s="1" t="n">
        <v>2000</v>
      </c>
      <c r="I2360" s="1" t="n">
        <v>100</v>
      </c>
      <c r="J2360" s="1" t="n">
        <v>100</v>
      </c>
      <c r="K2360" s="1" t="s">
        <v>21</v>
      </c>
      <c r="L2360" s="1" t="s">
        <v>2457</v>
      </c>
      <c r="M2360" s="1" t="n">
        <v>2015</v>
      </c>
      <c r="N2360" s="1" t="n">
        <v>44.9255828045957</v>
      </c>
      <c r="O2360" s="1" t="n">
        <v>-64.1200825441752</v>
      </c>
      <c r="Q2360" s="1" t="s">
        <v>2742</v>
      </c>
      <c r="R2360" s="1" t="s">
        <v>24</v>
      </c>
    </row>
    <row r="2361" customFormat="false" ht="15" hidden="false" customHeight="false" outlineLevel="0" collapsed="false">
      <c r="A2361" s="1" t="s">
        <v>2415</v>
      </c>
      <c r="B2361" s="1" t="s">
        <v>2416</v>
      </c>
      <c r="C2361" s="1" t="s">
        <v>2745</v>
      </c>
      <c r="D2361" s="1" t="n">
        <v>6</v>
      </c>
      <c r="E2361" s="1" t="s">
        <v>2746</v>
      </c>
      <c r="F2361" s="1" t="n">
        <v>1</v>
      </c>
      <c r="G2361" s="1" t="str">
        <f aca="false">F2361&amp;"/"&amp;4</f>
        <v>1/4</v>
      </c>
      <c r="H2361" s="1" t="n">
        <v>1500</v>
      </c>
      <c r="I2361" s="1" t="n">
        <v>76.8</v>
      </c>
      <c r="J2361" s="1" t="n">
        <v>85</v>
      </c>
      <c r="K2361" s="1" t="s">
        <v>2683</v>
      </c>
      <c r="L2361" s="1" t="s">
        <v>2747</v>
      </c>
      <c r="M2361" s="1" t="n">
        <v>2010</v>
      </c>
      <c r="N2361" s="1" t="n">
        <v>45.7328785350398</v>
      </c>
      <c r="O2361" s="1" t="n">
        <v>-62.0655277347474</v>
      </c>
      <c r="Q2361" s="1" t="s">
        <v>2748</v>
      </c>
      <c r="R2361" s="1" t="s">
        <v>24</v>
      </c>
    </row>
    <row r="2362" customFormat="false" ht="15" hidden="false" customHeight="false" outlineLevel="0" collapsed="false">
      <c r="A2362" s="1" t="s">
        <v>2415</v>
      </c>
      <c r="B2362" s="1" t="s">
        <v>2416</v>
      </c>
      <c r="C2362" s="1" t="s">
        <v>2745</v>
      </c>
      <c r="D2362" s="1" t="n">
        <v>6</v>
      </c>
      <c r="E2362" s="1" t="s">
        <v>2749</v>
      </c>
      <c r="F2362" s="1" t="n">
        <v>2</v>
      </c>
      <c r="G2362" s="1" t="str">
        <f aca="false">F2362&amp;"/"&amp;4</f>
        <v>2/4</v>
      </c>
      <c r="H2362" s="1" t="n">
        <v>1500</v>
      </c>
      <c r="I2362" s="1" t="n">
        <v>76.8</v>
      </c>
      <c r="J2362" s="1" t="n">
        <v>85</v>
      </c>
      <c r="K2362" s="1" t="s">
        <v>2683</v>
      </c>
      <c r="L2362" s="1" t="s">
        <v>2747</v>
      </c>
      <c r="M2362" s="1" t="n">
        <v>2010</v>
      </c>
      <c r="N2362" s="1" t="n">
        <v>45.730333182381</v>
      </c>
      <c r="O2362" s="1" t="n">
        <v>-62.0626139739526</v>
      </c>
      <c r="Q2362" s="1" t="s">
        <v>2748</v>
      </c>
      <c r="R2362" s="1" t="s">
        <v>24</v>
      </c>
    </row>
    <row r="2363" customFormat="false" ht="15" hidden="false" customHeight="false" outlineLevel="0" collapsed="false">
      <c r="A2363" s="1" t="s">
        <v>2415</v>
      </c>
      <c r="B2363" s="1" t="s">
        <v>2416</v>
      </c>
      <c r="C2363" s="1" t="s">
        <v>2745</v>
      </c>
      <c r="D2363" s="1" t="n">
        <v>6</v>
      </c>
      <c r="E2363" s="1" t="s">
        <v>2750</v>
      </c>
      <c r="F2363" s="1" t="n">
        <v>3</v>
      </c>
      <c r="G2363" s="1" t="str">
        <f aca="false">F2363&amp;"/"&amp;4</f>
        <v>3/4</v>
      </c>
      <c r="H2363" s="1" t="n">
        <v>1500</v>
      </c>
      <c r="I2363" s="1" t="n">
        <v>76.8</v>
      </c>
      <c r="J2363" s="1" t="n">
        <v>85</v>
      </c>
      <c r="K2363" s="1" t="s">
        <v>2683</v>
      </c>
      <c r="L2363" s="1" t="s">
        <v>2747</v>
      </c>
      <c r="M2363" s="1" t="n">
        <v>2010</v>
      </c>
      <c r="N2363" s="1" t="n">
        <v>45.7279622661832</v>
      </c>
      <c r="O2363" s="1" t="n">
        <v>-62.065094865591</v>
      </c>
      <c r="Q2363" s="1" t="s">
        <v>2748</v>
      </c>
      <c r="R2363" s="1" t="s">
        <v>24</v>
      </c>
    </row>
    <row r="2364" customFormat="false" ht="15" hidden="false" customHeight="false" outlineLevel="0" collapsed="false">
      <c r="A2364" s="1" t="s">
        <v>2415</v>
      </c>
      <c r="B2364" s="1" t="s">
        <v>2416</v>
      </c>
      <c r="C2364" s="1" t="s">
        <v>2745</v>
      </c>
      <c r="D2364" s="1" t="n">
        <v>6</v>
      </c>
      <c r="E2364" s="1" t="s">
        <v>2751</v>
      </c>
      <c r="F2364" s="1" t="n">
        <v>4</v>
      </c>
      <c r="G2364" s="1" t="str">
        <f aca="false">F2364&amp;"/"&amp;4</f>
        <v>4/4</v>
      </c>
      <c r="H2364" s="1" t="n">
        <v>1500</v>
      </c>
      <c r="I2364" s="1" t="n">
        <v>76.8</v>
      </c>
      <c r="J2364" s="1" t="n">
        <v>85</v>
      </c>
      <c r="K2364" s="1" t="s">
        <v>2683</v>
      </c>
      <c r="L2364" s="1" t="s">
        <v>2747</v>
      </c>
      <c r="M2364" s="1" t="n">
        <v>2010</v>
      </c>
      <c r="N2364" s="1" t="n">
        <v>45.7283690211959</v>
      </c>
      <c r="O2364" s="1" t="n">
        <v>-62.0685246574062</v>
      </c>
      <c r="Q2364" s="1" t="s">
        <v>2748</v>
      </c>
      <c r="R2364" s="1" t="s">
        <v>24</v>
      </c>
    </row>
    <row r="2365" customFormat="false" ht="15" hidden="false" customHeight="false" outlineLevel="0" collapsed="false">
      <c r="A2365" s="1" t="s">
        <v>2415</v>
      </c>
      <c r="B2365" s="1" t="s">
        <v>2416</v>
      </c>
      <c r="C2365" s="1" t="s">
        <v>2752</v>
      </c>
      <c r="D2365" s="1" t="n">
        <v>6</v>
      </c>
      <c r="E2365" s="1" t="s">
        <v>2753</v>
      </c>
      <c r="F2365" s="1" t="n">
        <v>1</v>
      </c>
      <c r="G2365" s="1" t="str">
        <f aca="false">F2365&amp;"/"&amp;3</f>
        <v>1/3</v>
      </c>
      <c r="H2365" s="1" t="n">
        <v>2000</v>
      </c>
      <c r="I2365" s="1" t="n">
        <v>100</v>
      </c>
      <c r="J2365" s="1" t="n">
        <v>100</v>
      </c>
      <c r="K2365" s="1" t="s">
        <v>21</v>
      </c>
      <c r="L2365" s="1" t="s">
        <v>2457</v>
      </c>
      <c r="M2365" s="1" t="n">
        <v>2014</v>
      </c>
      <c r="N2365" s="1" t="n">
        <v>45.3301261540075</v>
      </c>
      <c r="O2365" s="1" t="n">
        <v>-63.3462171088514</v>
      </c>
      <c r="Q2365" s="1" t="s">
        <v>2754</v>
      </c>
      <c r="R2365" s="1" t="s">
        <v>24</v>
      </c>
    </row>
    <row r="2366" customFormat="false" ht="15" hidden="false" customHeight="false" outlineLevel="0" collapsed="false">
      <c r="A2366" s="1" t="s">
        <v>2415</v>
      </c>
      <c r="B2366" s="1" t="s">
        <v>2416</v>
      </c>
      <c r="C2366" s="1" t="s">
        <v>2752</v>
      </c>
      <c r="D2366" s="1" t="n">
        <v>6</v>
      </c>
      <c r="E2366" s="1" t="s">
        <v>2755</v>
      </c>
      <c r="F2366" s="1" t="n">
        <v>2</v>
      </c>
      <c r="G2366" s="1" t="str">
        <f aca="false">F2366&amp;"/"&amp;3</f>
        <v>2/3</v>
      </c>
      <c r="H2366" s="1" t="n">
        <v>2000</v>
      </c>
      <c r="I2366" s="1" t="n">
        <v>100</v>
      </c>
      <c r="J2366" s="1" t="n">
        <v>100</v>
      </c>
      <c r="K2366" s="1" t="s">
        <v>21</v>
      </c>
      <c r="L2366" s="1" t="s">
        <v>2457</v>
      </c>
      <c r="M2366" s="1" t="n">
        <v>2014</v>
      </c>
      <c r="N2366" s="1" t="n">
        <v>45.3260644151763</v>
      </c>
      <c r="O2366" s="1" t="n">
        <v>-63.3440442937268</v>
      </c>
      <c r="Q2366" s="1" t="s">
        <v>2754</v>
      </c>
      <c r="R2366" s="1" t="s">
        <v>24</v>
      </c>
    </row>
    <row r="2367" customFormat="false" ht="15" hidden="false" customHeight="false" outlineLevel="0" collapsed="false">
      <c r="A2367" s="1" t="s">
        <v>2415</v>
      </c>
      <c r="B2367" s="1" t="s">
        <v>2416</v>
      </c>
      <c r="C2367" s="1" t="s">
        <v>2752</v>
      </c>
      <c r="D2367" s="1" t="n">
        <v>6</v>
      </c>
      <c r="E2367" s="1" t="s">
        <v>2756</v>
      </c>
      <c r="F2367" s="1" t="n">
        <v>3</v>
      </c>
      <c r="G2367" s="1" t="str">
        <f aca="false">F2367&amp;"/"&amp;3</f>
        <v>3/3</v>
      </c>
      <c r="H2367" s="1" t="n">
        <v>2000</v>
      </c>
      <c r="I2367" s="1" t="n">
        <v>100</v>
      </c>
      <c r="J2367" s="1" t="n">
        <v>100</v>
      </c>
      <c r="K2367" s="1" t="s">
        <v>21</v>
      </c>
      <c r="L2367" s="1" t="s">
        <v>2457</v>
      </c>
      <c r="M2367" s="1" t="n">
        <v>2014</v>
      </c>
      <c r="N2367" s="1" t="n">
        <v>45.3218140496471</v>
      </c>
      <c r="O2367" s="1" t="n">
        <v>-63.3423758436528</v>
      </c>
      <c r="Q2367" s="1" t="s">
        <v>2754</v>
      </c>
      <c r="R2367" s="1" t="s">
        <v>24</v>
      </c>
    </row>
    <row r="2368" customFormat="false" ht="15" hidden="false" customHeight="false" outlineLevel="0" collapsed="false">
      <c r="A2368" s="1" t="s">
        <v>2415</v>
      </c>
      <c r="B2368" s="1" t="s">
        <v>2416</v>
      </c>
      <c r="C2368" s="1" t="s">
        <v>2757</v>
      </c>
      <c r="D2368" s="1" t="n">
        <v>0.8</v>
      </c>
      <c r="E2368" s="1" t="s">
        <v>2758</v>
      </c>
      <c r="F2368" s="1" t="n">
        <v>1</v>
      </c>
      <c r="G2368" s="1" t="str">
        <f aca="false">F2368&amp;"/"&amp;1</f>
        <v>1/1</v>
      </c>
      <c r="H2368" s="1" t="n">
        <v>800</v>
      </c>
      <c r="I2368" s="1" t="n">
        <v>48</v>
      </c>
      <c r="J2368" s="1" t="n">
        <v>50</v>
      </c>
      <c r="K2368" s="1" t="s">
        <v>357</v>
      </c>
      <c r="L2368" s="1" t="s">
        <v>1193</v>
      </c>
      <c r="M2368" s="1" t="n">
        <v>2006</v>
      </c>
      <c r="N2368" s="1" t="n">
        <v>44.649192</v>
      </c>
      <c r="O2368" s="1" t="n">
        <v>-65.799676</v>
      </c>
      <c r="Q2368" s="1" t="s">
        <v>2759</v>
      </c>
      <c r="R2368" s="1" t="s">
        <v>24</v>
      </c>
    </row>
    <row r="2369" customFormat="false" ht="15" hidden="false" customHeight="false" outlineLevel="0" collapsed="false">
      <c r="A2369" s="1" t="s">
        <v>2415</v>
      </c>
      <c r="B2369" s="1" t="s">
        <v>2416</v>
      </c>
      <c r="C2369" s="1" t="s">
        <v>2760</v>
      </c>
      <c r="D2369" s="1" t="n">
        <v>0.05</v>
      </c>
      <c r="E2369" s="1" t="s">
        <v>2761</v>
      </c>
      <c r="F2369" s="1" t="n">
        <v>1</v>
      </c>
      <c r="G2369" s="1" t="str">
        <f aca="false">F2369&amp;"/"&amp;1</f>
        <v>1/1</v>
      </c>
      <c r="H2369" s="1" t="n">
        <v>50</v>
      </c>
      <c r="I2369" s="1" t="n">
        <v>21.5</v>
      </c>
      <c r="J2369" s="1" t="n">
        <v>42</v>
      </c>
      <c r="K2369" s="1" t="s">
        <v>2451</v>
      </c>
      <c r="L2369" s="1" t="s">
        <v>2452</v>
      </c>
      <c r="M2369" s="1" t="n">
        <v>2016</v>
      </c>
      <c r="N2369" s="1" t="n">
        <v>44.6479959</v>
      </c>
      <c r="O2369" s="1" t="n">
        <v>-65.8019951</v>
      </c>
      <c r="Q2369" s="1" t="s">
        <v>2762</v>
      </c>
      <c r="R2369" s="1" t="s">
        <v>24</v>
      </c>
    </row>
    <row r="2370" customFormat="false" ht="15" hidden="false" customHeight="false" outlineLevel="0" collapsed="false">
      <c r="A2370" s="1" t="s">
        <v>2415</v>
      </c>
      <c r="B2370" s="1" t="s">
        <v>2416</v>
      </c>
      <c r="C2370" s="1" t="s">
        <v>2763</v>
      </c>
      <c r="D2370" s="1" t="n">
        <v>2.4</v>
      </c>
      <c r="E2370" s="1" t="s">
        <v>2764</v>
      </c>
      <c r="F2370" s="1" t="n">
        <v>1</v>
      </c>
      <c r="G2370" s="1" t="str">
        <f aca="false">F2370&amp;"/"&amp;3</f>
        <v>1/3</v>
      </c>
      <c r="H2370" s="1" t="n">
        <v>2350</v>
      </c>
      <c r="I2370" s="1" t="n">
        <v>92</v>
      </c>
      <c r="J2370" s="1" t="n">
        <v>98</v>
      </c>
      <c r="K2370" s="1" t="s">
        <v>357</v>
      </c>
      <c r="L2370" s="1" t="s">
        <v>2218</v>
      </c>
      <c r="M2370" s="1" t="n">
        <v>2014</v>
      </c>
      <c r="N2370" s="1" t="n">
        <v>45.620215</v>
      </c>
      <c r="O2370" s="1" t="n">
        <v>-61.434952</v>
      </c>
      <c r="P2370" s="1" t="s">
        <v>2443</v>
      </c>
      <c r="Q2370" s="1" t="s">
        <v>2765</v>
      </c>
      <c r="R2370" s="1" t="s">
        <v>24</v>
      </c>
    </row>
    <row r="2371" customFormat="false" ht="15" hidden="false" customHeight="false" outlineLevel="0" collapsed="false">
      <c r="A2371" s="1" t="s">
        <v>2415</v>
      </c>
      <c r="B2371" s="1" t="s">
        <v>2416</v>
      </c>
      <c r="C2371" s="1" t="s">
        <v>2766</v>
      </c>
      <c r="D2371" s="1" t="n">
        <v>2.4</v>
      </c>
      <c r="E2371" s="1" t="s">
        <v>2767</v>
      </c>
      <c r="F2371" s="1" t="n">
        <v>2</v>
      </c>
      <c r="G2371" s="1" t="str">
        <f aca="false">F2371&amp;"/"&amp;3</f>
        <v>2/3</v>
      </c>
      <c r="H2371" s="1" t="n">
        <v>50</v>
      </c>
      <c r="I2371" s="1" t="n">
        <v>21.5</v>
      </c>
      <c r="J2371" s="1" t="n">
        <v>42</v>
      </c>
      <c r="K2371" s="1" t="s">
        <v>2451</v>
      </c>
      <c r="L2371" s="1" t="s">
        <v>2452</v>
      </c>
      <c r="M2371" s="1" t="n">
        <v>2014</v>
      </c>
      <c r="N2371" s="1" t="n">
        <v>45.620385</v>
      </c>
      <c r="O2371" s="1" t="n">
        <v>-61.4328</v>
      </c>
      <c r="Q2371" s="1" t="s">
        <v>2768</v>
      </c>
      <c r="R2371" s="1" t="s">
        <v>24</v>
      </c>
    </row>
    <row r="2372" customFormat="false" ht="15" hidden="false" customHeight="false" outlineLevel="0" collapsed="false">
      <c r="A2372" s="1" t="s">
        <v>2415</v>
      </c>
      <c r="B2372" s="1" t="s">
        <v>2416</v>
      </c>
      <c r="C2372" s="1" t="s">
        <v>2766</v>
      </c>
      <c r="D2372" s="1" t="n">
        <v>2.4</v>
      </c>
      <c r="E2372" s="1" t="s">
        <v>2769</v>
      </c>
      <c r="F2372" s="1" t="n">
        <v>3</v>
      </c>
      <c r="G2372" s="1" t="str">
        <f aca="false">F2372&amp;"/"&amp;3</f>
        <v>3/3</v>
      </c>
      <c r="H2372" s="1" t="n">
        <v>50</v>
      </c>
      <c r="I2372" s="1" t="n">
        <v>21.5</v>
      </c>
      <c r="J2372" s="1" t="n">
        <v>42</v>
      </c>
      <c r="K2372" s="1" t="s">
        <v>2451</v>
      </c>
      <c r="L2372" s="1" t="s">
        <v>2452</v>
      </c>
      <c r="M2372" s="1" t="n">
        <v>2014</v>
      </c>
      <c r="N2372" s="1" t="n">
        <v>45.619712</v>
      </c>
      <c r="O2372" s="1" t="n">
        <v>-61.430812</v>
      </c>
      <c r="Q2372" s="1" t="s">
        <v>2768</v>
      </c>
      <c r="R2372" s="1" t="s">
        <v>24</v>
      </c>
    </row>
    <row r="2373" customFormat="false" ht="15" hidden="false" customHeight="false" outlineLevel="0" collapsed="false">
      <c r="A2373" s="1" t="s">
        <v>2415</v>
      </c>
      <c r="B2373" s="1" t="s">
        <v>2416</v>
      </c>
      <c r="C2373" s="1" t="s">
        <v>2770</v>
      </c>
      <c r="D2373" s="1" t="n">
        <v>6.4</v>
      </c>
      <c r="E2373" s="1" t="s">
        <v>2771</v>
      </c>
      <c r="F2373" s="1" t="n">
        <v>1</v>
      </c>
      <c r="G2373" s="1" t="str">
        <f aca="false">F2373&amp;"/"&amp;4</f>
        <v>1/4</v>
      </c>
      <c r="H2373" s="1" t="n">
        <v>1600</v>
      </c>
      <c r="I2373" s="1" t="n">
        <v>82.5</v>
      </c>
      <c r="J2373" s="1" t="n">
        <v>80</v>
      </c>
      <c r="K2373" s="1" t="s">
        <v>271</v>
      </c>
      <c r="L2373" s="1" t="s">
        <v>2466</v>
      </c>
      <c r="M2373" s="1" t="n">
        <v>2015</v>
      </c>
      <c r="N2373" s="1" t="n">
        <v>45.5087869418894</v>
      </c>
      <c r="O2373" s="1" t="n">
        <v>-62.6144625830548</v>
      </c>
      <c r="Q2373" s="1" t="s">
        <v>2772</v>
      </c>
      <c r="R2373" s="1" t="s">
        <v>24</v>
      </c>
    </row>
    <row r="2374" customFormat="false" ht="15" hidden="false" customHeight="false" outlineLevel="0" collapsed="false">
      <c r="A2374" s="1" t="s">
        <v>2415</v>
      </c>
      <c r="B2374" s="1" t="s">
        <v>2416</v>
      </c>
      <c r="C2374" s="1" t="s">
        <v>2770</v>
      </c>
      <c r="D2374" s="1" t="n">
        <v>6.4</v>
      </c>
      <c r="E2374" s="1" t="s">
        <v>2773</v>
      </c>
      <c r="F2374" s="1" t="n">
        <v>2</v>
      </c>
      <c r="G2374" s="1" t="str">
        <f aca="false">F2374&amp;"/"&amp;4</f>
        <v>2/4</v>
      </c>
      <c r="H2374" s="1" t="n">
        <v>1600</v>
      </c>
      <c r="I2374" s="1" t="n">
        <v>82.5</v>
      </c>
      <c r="J2374" s="1" t="n">
        <v>80</v>
      </c>
      <c r="K2374" s="1" t="s">
        <v>271</v>
      </c>
      <c r="L2374" s="1" t="s">
        <v>2466</v>
      </c>
      <c r="M2374" s="1" t="n">
        <v>2015</v>
      </c>
      <c r="N2374" s="1" t="n">
        <v>45.5062507054884</v>
      </c>
      <c r="O2374" s="1" t="n">
        <v>-62.6090443553643</v>
      </c>
      <c r="Q2374" s="1" t="s">
        <v>2772</v>
      </c>
      <c r="R2374" s="1" t="s">
        <v>24</v>
      </c>
    </row>
    <row r="2375" customFormat="false" ht="15" hidden="false" customHeight="false" outlineLevel="0" collapsed="false">
      <c r="A2375" s="1" t="s">
        <v>2415</v>
      </c>
      <c r="B2375" s="1" t="s">
        <v>2416</v>
      </c>
      <c r="C2375" s="1" t="s">
        <v>2770</v>
      </c>
      <c r="D2375" s="1" t="n">
        <v>6.4</v>
      </c>
      <c r="E2375" s="1" t="s">
        <v>2774</v>
      </c>
      <c r="F2375" s="1" t="n">
        <v>3</v>
      </c>
      <c r="G2375" s="1" t="str">
        <f aca="false">F2375&amp;"/"&amp;4</f>
        <v>3/4</v>
      </c>
      <c r="H2375" s="1" t="n">
        <v>1600</v>
      </c>
      <c r="I2375" s="1" t="n">
        <v>82.5</v>
      </c>
      <c r="J2375" s="1" t="n">
        <v>80</v>
      </c>
      <c r="K2375" s="1" t="s">
        <v>271</v>
      </c>
      <c r="L2375" s="1" t="s">
        <v>2466</v>
      </c>
      <c r="M2375" s="1" t="n">
        <v>2015</v>
      </c>
      <c r="N2375" s="1" t="n">
        <v>45.5073063663919</v>
      </c>
      <c r="O2375" s="1" t="n">
        <v>-62.6023609363388</v>
      </c>
      <c r="Q2375" s="1" t="s">
        <v>2772</v>
      </c>
      <c r="R2375" s="1" t="s">
        <v>24</v>
      </c>
    </row>
    <row r="2376" customFormat="false" ht="15" hidden="false" customHeight="false" outlineLevel="0" collapsed="false">
      <c r="A2376" s="1" t="s">
        <v>2415</v>
      </c>
      <c r="B2376" s="1" t="s">
        <v>2416</v>
      </c>
      <c r="C2376" s="1" t="s">
        <v>2770</v>
      </c>
      <c r="D2376" s="1" t="n">
        <v>6.4</v>
      </c>
      <c r="E2376" s="1" t="s">
        <v>2775</v>
      </c>
      <c r="F2376" s="1" t="n">
        <v>4</v>
      </c>
      <c r="G2376" s="1" t="str">
        <f aca="false">F2376&amp;"/"&amp;4</f>
        <v>4/4</v>
      </c>
      <c r="H2376" s="1" t="n">
        <v>1600</v>
      </c>
      <c r="I2376" s="1" t="n">
        <v>82.5</v>
      </c>
      <c r="J2376" s="1" t="n">
        <v>80</v>
      </c>
      <c r="K2376" s="1" t="s">
        <v>271</v>
      </c>
      <c r="L2376" s="1" t="s">
        <v>2466</v>
      </c>
      <c r="M2376" s="1" t="n">
        <v>2015</v>
      </c>
      <c r="N2376" s="1" t="n">
        <v>45.5013639451634</v>
      </c>
      <c r="O2376" s="1" t="n">
        <v>-62.6051902403808</v>
      </c>
      <c r="Q2376" s="1" t="s">
        <v>2772</v>
      </c>
      <c r="R2376" s="1" t="s">
        <v>24</v>
      </c>
    </row>
    <row r="2377" customFormat="false" ht="15" hidden="false" customHeight="false" outlineLevel="0" collapsed="false">
      <c r="A2377" s="1" t="s">
        <v>2415</v>
      </c>
      <c r="B2377" s="1" t="s">
        <v>2416</v>
      </c>
      <c r="C2377" s="1" t="s">
        <v>2776</v>
      </c>
      <c r="D2377" s="1" t="n">
        <v>2.35</v>
      </c>
      <c r="E2377" s="1" t="s">
        <v>2777</v>
      </c>
      <c r="F2377" s="1" t="n">
        <v>1</v>
      </c>
      <c r="G2377" s="1" t="str">
        <f aca="false">F2377&amp;"/"&amp;1</f>
        <v>1/1</v>
      </c>
      <c r="H2377" s="1" t="n">
        <v>2350</v>
      </c>
      <c r="I2377" s="1" t="n">
        <v>92</v>
      </c>
      <c r="J2377" s="1" t="n">
        <v>98</v>
      </c>
      <c r="K2377" s="1" t="s">
        <v>357</v>
      </c>
      <c r="L2377" s="1" t="s">
        <v>2218</v>
      </c>
      <c r="M2377" s="1" t="n">
        <v>2017</v>
      </c>
      <c r="N2377" s="1" t="n">
        <v>46.243507</v>
      </c>
      <c r="O2377" s="1" t="n">
        <v>-60.136882</v>
      </c>
      <c r="Q2377" s="1" t="s">
        <v>2778</v>
      </c>
      <c r="R2377" s="1" t="s">
        <v>24</v>
      </c>
    </row>
    <row r="2378" customFormat="false" ht="15" hidden="false" customHeight="false" outlineLevel="0" collapsed="false">
      <c r="A2378" s="1" t="s">
        <v>2415</v>
      </c>
      <c r="B2378" s="1" t="s">
        <v>2416</v>
      </c>
      <c r="C2378" s="1" t="s">
        <v>2779</v>
      </c>
      <c r="D2378" s="1" t="n">
        <v>4</v>
      </c>
      <c r="E2378" s="1" t="s">
        <v>2780</v>
      </c>
      <c r="F2378" s="1" t="n">
        <v>1</v>
      </c>
      <c r="G2378" s="1" t="str">
        <f aca="false">F2378&amp;"/"&amp;2</f>
        <v>1/2</v>
      </c>
      <c r="H2378" s="1" t="n">
        <v>2000</v>
      </c>
      <c r="I2378" s="1" t="n">
        <v>100</v>
      </c>
      <c r="J2378" s="1" t="n">
        <v>95</v>
      </c>
      <c r="K2378" s="1" t="s">
        <v>21</v>
      </c>
      <c r="L2378" s="1" t="s">
        <v>2457</v>
      </c>
      <c r="M2378" s="1" t="n">
        <v>2015</v>
      </c>
      <c r="N2378" s="1" t="n">
        <v>45.02784</v>
      </c>
      <c r="O2378" s="1" t="n">
        <v>-63.65998</v>
      </c>
      <c r="Q2378" s="1" t="s">
        <v>2781</v>
      </c>
      <c r="R2378" s="1" t="s">
        <v>24</v>
      </c>
    </row>
    <row r="2379" customFormat="false" ht="15" hidden="false" customHeight="false" outlineLevel="0" collapsed="false">
      <c r="A2379" s="1" t="s">
        <v>2415</v>
      </c>
      <c r="B2379" s="1" t="s">
        <v>2416</v>
      </c>
      <c r="C2379" s="1" t="s">
        <v>2779</v>
      </c>
      <c r="D2379" s="1" t="n">
        <v>4</v>
      </c>
      <c r="E2379" s="1" t="s">
        <v>2782</v>
      </c>
      <c r="F2379" s="1" t="n">
        <v>2</v>
      </c>
      <c r="G2379" s="1" t="str">
        <f aca="false">F2379&amp;"/"&amp;2</f>
        <v>2/2</v>
      </c>
      <c r="H2379" s="1" t="n">
        <v>2000</v>
      </c>
      <c r="I2379" s="1" t="n">
        <v>100</v>
      </c>
      <c r="J2379" s="1" t="n">
        <v>95</v>
      </c>
      <c r="K2379" s="1" t="s">
        <v>21</v>
      </c>
      <c r="L2379" s="1" t="s">
        <v>2457</v>
      </c>
      <c r="M2379" s="1" t="n">
        <v>2015</v>
      </c>
      <c r="N2379" s="1" t="n">
        <v>45.021737</v>
      </c>
      <c r="O2379" s="1" t="n">
        <v>-63.655205</v>
      </c>
      <c r="Q2379" s="1" t="s">
        <v>2781</v>
      </c>
      <c r="R2379" s="1" t="s">
        <v>24</v>
      </c>
    </row>
    <row r="2380" customFormat="false" ht="15" hidden="false" customHeight="false" outlineLevel="0" collapsed="false">
      <c r="A2380" s="1" t="s">
        <v>2415</v>
      </c>
      <c r="B2380" s="1" t="s">
        <v>2416</v>
      </c>
      <c r="C2380" s="1" t="s">
        <v>2783</v>
      </c>
      <c r="D2380" s="1" t="n">
        <v>8</v>
      </c>
      <c r="E2380" s="1" t="s">
        <v>2784</v>
      </c>
      <c r="F2380" s="1" t="n">
        <v>1</v>
      </c>
      <c r="G2380" s="1" t="str">
        <f aca="false">F2380&amp;"/"&amp;4</f>
        <v>1/4</v>
      </c>
      <c r="H2380" s="1" t="n">
        <v>2000</v>
      </c>
      <c r="I2380" s="1" t="n">
        <v>100</v>
      </c>
      <c r="J2380" s="1" t="n">
        <v>95</v>
      </c>
      <c r="K2380" s="1" t="s">
        <v>21</v>
      </c>
      <c r="L2380" s="1" t="s">
        <v>2457</v>
      </c>
      <c r="M2380" s="1" t="n">
        <v>2015</v>
      </c>
      <c r="N2380" s="1" t="n">
        <v>44.9251065986648</v>
      </c>
      <c r="O2380" s="1" t="n">
        <v>-63.6780285161426</v>
      </c>
      <c r="P2380" s="1" t="s">
        <v>2458</v>
      </c>
      <c r="Q2380" s="1" t="s">
        <v>2785</v>
      </c>
      <c r="R2380" s="1" t="s">
        <v>24</v>
      </c>
    </row>
    <row r="2381" customFormat="false" ht="15" hidden="false" customHeight="false" outlineLevel="0" collapsed="false">
      <c r="A2381" s="1" t="s">
        <v>2415</v>
      </c>
      <c r="B2381" s="1" t="s">
        <v>2416</v>
      </c>
      <c r="C2381" s="1" t="s">
        <v>2783</v>
      </c>
      <c r="D2381" s="1" t="n">
        <v>8</v>
      </c>
      <c r="E2381" s="1" t="s">
        <v>2786</v>
      </c>
      <c r="F2381" s="1" t="n">
        <v>2</v>
      </c>
      <c r="G2381" s="1" t="str">
        <f aca="false">F2381&amp;"/"&amp;4</f>
        <v>2/4</v>
      </c>
      <c r="H2381" s="1" t="n">
        <v>2000</v>
      </c>
      <c r="I2381" s="1" t="n">
        <v>100</v>
      </c>
      <c r="J2381" s="1" t="n">
        <v>95</v>
      </c>
      <c r="K2381" s="1" t="s">
        <v>21</v>
      </c>
      <c r="L2381" s="1" t="s">
        <v>2457</v>
      </c>
      <c r="M2381" s="1" t="n">
        <v>2015</v>
      </c>
      <c r="N2381" s="1" t="n">
        <v>44.9192968898671</v>
      </c>
      <c r="O2381" s="1" t="n">
        <v>-63.6807579541826</v>
      </c>
      <c r="P2381" s="1" t="s">
        <v>2458</v>
      </c>
      <c r="Q2381" s="1" t="s">
        <v>2785</v>
      </c>
      <c r="R2381" s="1" t="s">
        <v>24</v>
      </c>
    </row>
    <row r="2382" customFormat="false" ht="15" hidden="false" customHeight="false" outlineLevel="0" collapsed="false">
      <c r="A2382" s="1" t="s">
        <v>2415</v>
      </c>
      <c r="B2382" s="1" t="s">
        <v>2416</v>
      </c>
      <c r="C2382" s="1" t="s">
        <v>2783</v>
      </c>
      <c r="D2382" s="1" t="n">
        <v>8</v>
      </c>
      <c r="E2382" s="1" t="s">
        <v>2787</v>
      </c>
      <c r="F2382" s="1" t="n">
        <v>3</v>
      </c>
      <c r="G2382" s="1" t="str">
        <f aca="false">F2382&amp;"/"&amp;4</f>
        <v>3/4</v>
      </c>
      <c r="H2382" s="1" t="n">
        <v>2000</v>
      </c>
      <c r="I2382" s="1" t="n">
        <v>100</v>
      </c>
      <c r="J2382" s="1" t="n">
        <v>95</v>
      </c>
      <c r="K2382" s="1" t="s">
        <v>21</v>
      </c>
      <c r="L2382" s="1" t="s">
        <v>2457</v>
      </c>
      <c r="M2382" s="1" t="n">
        <v>2015</v>
      </c>
      <c r="N2382" s="1" t="n">
        <v>44.9146989596572</v>
      </c>
      <c r="O2382" s="1" t="n">
        <v>-63.6818410474683</v>
      </c>
      <c r="P2382" s="1" t="s">
        <v>2458</v>
      </c>
      <c r="Q2382" s="1" t="s">
        <v>2785</v>
      </c>
      <c r="R2382" s="1" t="s">
        <v>24</v>
      </c>
    </row>
    <row r="2383" customFormat="false" ht="15" hidden="false" customHeight="false" outlineLevel="0" collapsed="false">
      <c r="A2383" s="1" t="s">
        <v>2415</v>
      </c>
      <c r="B2383" s="1" t="s">
        <v>2416</v>
      </c>
      <c r="C2383" s="1" t="s">
        <v>2783</v>
      </c>
      <c r="D2383" s="1" t="n">
        <v>8</v>
      </c>
      <c r="E2383" s="1" t="s">
        <v>2788</v>
      </c>
      <c r="F2383" s="1" t="n">
        <v>4</v>
      </c>
      <c r="G2383" s="1" t="str">
        <f aca="false">F2383&amp;"/"&amp;4</f>
        <v>4/4</v>
      </c>
      <c r="H2383" s="1" t="n">
        <v>2000</v>
      </c>
      <c r="I2383" s="1" t="n">
        <v>100</v>
      </c>
      <c r="J2383" s="1" t="n">
        <v>95</v>
      </c>
      <c r="K2383" s="1" t="s">
        <v>21</v>
      </c>
      <c r="L2383" s="1" t="s">
        <v>2457</v>
      </c>
      <c r="M2383" s="1" t="n">
        <v>2015</v>
      </c>
      <c r="N2383" s="1" t="n">
        <v>44.9109082704272</v>
      </c>
      <c r="O2383" s="1" t="n">
        <v>-63.6813973030723</v>
      </c>
      <c r="P2383" s="1" t="s">
        <v>2458</v>
      </c>
      <c r="Q2383" s="1" t="s">
        <v>2785</v>
      </c>
      <c r="R2383" s="1" t="s">
        <v>24</v>
      </c>
    </row>
    <row r="2384" customFormat="false" ht="15" hidden="false" customHeight="false" outlineLevel="0" collapsed="false">
      <c r="A2384" s="1" t="s">
        <v>2415</v>
      </c>
      <c r="B2384" s="1" t="s">
        <v>2416</v>
      </c>
      <c r="C2384" s="1" t="s">
        <v>2789</v>
      </c>
      <c r="D2384" s="1" t="n">
        <v>50.6</v>
      </c>
      <c r="E2384" s="1" t="s">
        <v>2790</v>
      </c>
      <c r="F2384" s="1" t="n">
        <v>1</v>
      </c>
      <c r="G2384" s="1" t="str">
        <f aca="false">F2384&amp;"/"&amp;22</f>
        <v>1/22</v>
      </c>
      <c r="H2384" s="1" t="n">
        <v>2300</v>
      </c>
      <c r="I2384" s="1" t="n">
        <v>82</v>
      </c>
      <c r="J2384" s="1" t="n">
        <v>78</v>
      </c>
      <c r="K2384" s="1" t="s">
        <v>357</v>
      </c>
      <c r="L2384" s="1" t="s">
        <v>2588</v>
      </c>
      <c r="M2384" s="1" t="n">
        <v>2010</v>
      </c>
      <c r="N2384" s="1" t="n">
        <v>45.5553897589621</v>
      </c>
      <c r="O2384" s="1" t="n">
        <v>-63.2042567246121</v>
      </c>
      <c r="Q2384" s="1" t="s">
        <v>2791</v>
      </c>
      <c r="R2384" s="1" t="s">
        <v>24</v>
      </c>
    </row>
    <row r="2385" customFormat="false" ht="15" hidden="false" customHeight="false" outlineLevel="0" collapsed="false">
      <c r="A2385" s="1" t="s">
        <v>2415</v>
      </c>
      <c r="B2385" s="1" t="s">
        <v>2416</v>
      </c>
      <c r="C2385" s="1" t="s">
        <v>2789</v>
      </c>
      <c r="D2385" s="1" t="n">
        <v>50.6</v>
      </c>
      <c r="E2385" s="1" t="s">
        <v>2792</v>
      </c>
      <c r="F2385" s="1" t="n">
        <v>2</v>
      </c>
      <c r="G2385" s="1" t="str">
        <f aca="false">F2385&amp;"/"&amp;22</f>
        <v>2/22</v>
      </c>
      <c r="H2385" s="1" t="n">
        <v>2300</v>
      </c>
      <c r="I2385" s="1" t="n">
        <v>82</v>
      </c>
      <c r="J2385" s="1" t="n">
        <v>78</v>
      </c>
      <c r="K2385" s="1" t="s">
        <v>357</v>
      </c>
      <c r="L2385" s="1" t="s">
        <v>2588</v>
      </c>
      <c r="M2385" s="1" t="n">
        <v>2010</v>
      </c>
      <c r="N2385" s="1" t="n">
        <v>45.558152766975</v>
      </c>
      <c r="O2385" s="1" t="n">
        <v>-63.2065036986527</v>
      </c>
      <c r="Q2385" s="1" t="s">
        <v>2791</v>
      </c>
      <c r="R2385" s="1" t="s">
        <v>24</v>
      </c>
    </row>
    <row r="2386" customFormat="false" ht="15" hidden="false" customHeight="false" outlineLevel="0" collapsed="false">
      <c r="A2386" s="1" t="s">
        <v>2415</v>
      </c>
      <c r="B2386" s="1" t="s">
        <v>2416</v>
      </c>
      <c r="C2386" s="1" t="s">
        <v>2789</v>
      </c>
      <c r="D2386" s="1" t="n">
        <v>50.6</v>
      </c>
      <c r="E2386" s="1" t="s">
        <v>2793</v>
      </c>
      <c r="F2386" s="1" t="n">
        <v>3</v>
      </c>
      <c r="G2386" s="1" t="str">
        <f aca="false">F2386&amp;"/"&amp;22</f>
        <v>3/22</v>
      </c>
      <c r="H2386" s="1" t="n">
        <v>2300</v>
      </c>
      <c r="I2386" s="1" t="n">
        <v>82</v>
      </c>
      <c r="J2386" s="1" t="n">
        <v>78</v>
      </c>
      <c r="K2386" s="1" t="s">
        <v>357</v>
      </c>
      <c r="L2386" s="1" t="s">
        <v>2588</v>
      </c>
      <c r="M2386" s="1" t="n">
        <v>2010</v>
      </c>
      <c r="N2386" s="1" t="n">
        <v>45.5596401820188</v>
      </c>
      <c r="O2386" s="1" t="n">
        <v>-63.2007589103204</v>
      </c>
      <c r="Q2386" s="1" t="s">
        <v>2791</v>
      </c>
      <c r="R2386" s="1" t="s">
        <v>24</v>
      </c>
    </row>
    <row r="2387" customFormat="false" ht="15" hidden="false" customHeight="false" outlineLevel="0" collapsed="false">
      <c r="A2387" s="1" t="s">
        <v>2415</v>
      </c>
      <c r="B2387" s="1" t="s">
        <v>2416</v>
      </c>
      <c r="C2387" s="1" t="s">
        <v>2789</v>
      </c>
      <c r="D2387" s="1" t="n">
        <v>50.6</v>
      </c>
      <c r="E2387" s="1" t="s">
        <v>2794</v>
      </c>
      <c r="F2387" s="1" t="n">
        <v>4</v>
      </c>
      <c r="G2387" s="1" t="str">
        <f aca="false">F2387&amp;"/"&amp;22</f>
        <v>4/22</v>
      </c>
      <c r="H2387" s="1" t="n">
        <v>2300</v>
      </c>
      <c r="I2387" s="1" t="n">
        <v>82</v>
      </c>
      <c r="J2387" s="1" t="n">
        <v>78</v>
      </c>
      <c r="K2387" s="1" t="s">
        <v>357</v>
      </c>
      <c r="L2387" s="1" t="s">
        <v>2588</v>
      </c>
      <c r="M2387" s="1" t="n">
        <v>2010</v>
      </c>
      <c r="N2387" s="1" t="n">
        <v>45.5667108179901</v>
      </c>
      <c r="O2387" s="1" t="n">
        <v>-63.2026495475391</v>
      </c>
      <c r="Q2387" s="1" t="s">
        <v>2791</v>
      </c>
      <c r="R2387" s="1" t="s">
        <v>24</v>
      </c>
    </row>
    <row r="2388" customFormat="false" ht="15" hidden="false" customHeight="false" outlineLevel="0" collapsed="false">
      <c r="A2388" s="1" t="s">
        <v>2415</v>
      </c>
      <c r="B2388" s="1" t="s">
        <v>2416</v>
      </c>
      <c r="C2388" s="1" t="s">
        <v>2789</v>
      </c>
      <c r="D2388" s="1" t="n">
        <v>50.6</v>
      </c>
      <c r="E2388" s="1" t="s">
        <v>2795</v>
      </c>
      <c r="F2388" s="1" t="n">
        <v>5</v>
      </c>
      <c r="G2388" s="1" t="str">
        <f aca="false">F2388&amp;"/"&amp;22</f>
        <v>5/22</v>
      </c>
      <c r="H2388" s="1" t="n">
        <v>2300</v>
      </c>
      <c r="I2388" s="1" t="n">
        <v>82</v>
      </c>
      <c r="J2388" s="1" t="n">
        <v>78</v>
      </c>
      <c r="K2388" s="1" t="s">
        <v>357</v>
      </c>
      <c r="L2388" s="1" t="s">
        <v>2588</v>
      </c>
      <c r="M2388" s="1" t="n">
        <v>2010</v>
      </c>
      <c r="N2388" s="1" t="n">
        <v>45.568895273373</v>
      </c>
      <c r="O2388" s="1" t="n">
        <v>-63.2106599726016</v>
      </c>
      <c r="Q2388" s="1" t="s">
        <v>2791</v>
      </c>
      <c r="R2388" s="1" t="s">
        <v>24</v>
      </c>
    </row>
    <row r="2389" customFormat="false" ht="15" hidden="false" customHeight="false" outlineLevel="0" collapsed="false">
      <c r="A2389" s="1" t="s">
        <v>2415</v>
      </c>
      <c r="B2389" s="1" t="s">
        <v>2416</v>
      </c>
      <c r="C2389" s="1" t="s">
        <v>2789</v>
      </c>
      <c r="D2389" s="1" t="n">
        <v>50.6</v>
      </c>
      <c r="E2389" s="1" t="s">
        <v>2796</v>
      </c>
      <c r="F2389" s="1" t="n">
        <v>6</v>
      </c>
      <c r="G2389" s="1" t="str">
        <f aca="false">F2389&amp;"/"&amp;22</f>
        <v>6/22</v>
      </c>
      <c r="H2389" s="1" t="n">
        <v>2300</v>
      </c>
      <c r="I2389" s="1" t="n">
        <v>82</v>
      </c>
      <c r="J2389" s="1" t="n">
        <v>78</v>
      </c>
      <c r="K2389" s="1" t="s">
        <v>357</v>
      </c>
      <c r="L2389" s="1" t="s">
        <v>2588</v>
      </c>
      <c r="M2389" s="1" t="n">
        <v>2010</v>
      </c>
      <c r="N2389" s="1" t="n">
        <v>45.5690321135439</v>
      </c>
      <c r="O2389" s="1" t="n">
        <v>-63.2175194235587</v>
      </c>
      <c r="Q2389" s="1" t="s">
        <v>2791</v>
      </c>
      <c r="R2389" s="1" t="s">
        <v>24</v>
      </c>
    </row>
    <row r="2390" customFormat="false" ht="15" hidden="false" customHeight="false" outlineLevel="0" collapsed="false">
      <c r="A2390" s="1" t="s">
        <v>2415</v>
      </c>
      <c r="B2390" s="1" t="s">
        <v>2416</v>
      </c>
      <c r="C2390" s="1" t="s">
        <v>2789</v>
      </c>
      <c r="D2390" s="1" t="n">
        <v>50.6</v>
      </c>
      <c r="E2390" s="1" t="s">
        <v>2797</v>
      </c>
      <c r="F2390" s="1" t="n">
        <v>7</v>
      </c>
      <c r="G2390" s="1" t="str">
        <f aca="false">F2390&amp;"/"&amp;22</f>
        <v>7/22</v>
      </c>
      <c r="H2390" s="1" t="n">
        <v>2300</v>
      </c>
      <c r="I2390" s="1" t="n">
        <v>82</v>
      </c>
      <c r="J2390" s="1" t="n">
        <v>78</v>
      </c>
      <c r="K2390" s="1" t="s">
        <v>357</v>
      </c>
      <c r="L2390" s="1" t="s">
        <v>2588</v>
      </c>
      <c r="M2390" s="1" t="n">
        <v>2010</v>
      </c>
      <c r="N2390" s="1" t="n">
        <v>45.5636255685538</v>
      </c>
      <c r="O2390" s="1" t="n">
        <v>-63.2152908589756</v>
      </c>
      <c r="Q2390" s="1" t="s">
        <v>2791</v>
      </c>
      <c r="R2390" s="1" t="s">
        <v>24</v>
      </c>
    </row>
    <row r="2391" customFormat="false" ht="15" hidden="false" customHeight="false" outlineLevel="0" collapsed="false">
      <c r="A2391" s="1" t="s">
        <v>2415</v>
      </c>
      <c r="B2391" s="1" t="s">
        <v>2416</v>
      </c>
      <c r="C2391" s="1" t="s">
        <v>2789</v>
      </c>
      <c r="D2391" s="1" t="n">
        <v>50.6</v>
      </c>
      <c r="E2391" s="1" t="s">
        <v>2798</v>
      </c>
      <c r="F2391" s="1" t="n">
        <v>8</v>
      </c>
      <c r="G2391" s="1" t="str">
        <f aca="false">F2391&amp;"/"&amp;22</f>
        <v>8/22</v>
      </c>
      <c r="H2391" s="1" t="n">
        <v>2300</v>
      </c>
      <c r="I2391" s="1" t="n">
        <v>82</v>
      </c>
      <c r="J2391" s="1" t="n">
        <v>78</v>
      </c>
      <c r="K2391" s="1" t="s">
        <v>357</v>
      </c>
      <c r="L2391" s="1" t="s">
        <v>2588</v>
      </c>
      <c r="M2391" s="1" t="n">
        <v>2010</v>
      </c>
      <c r="N2391" s="1" t="n">
        <v>45.5648519742609</v>
      </c>
      <c r="O2391" s="1" t="n">
        <v>-63.2248126519959</v>
      </c>
      <c r="Q2391" s="1" t="s">
        <v>2791</v>
      </c>
      <c r="R2391" s="1" t="s">
        <v>24</v>
      </c>
    </row>
    <row r="2392" customFormat="false" ht="15" hidden="false" customHeight="false" outlineLevel="0" collapsed="false">
      <c r="A2392" s="1" t="s">
        <v>2415</v>
      </c>
      <c r="B2392" s="1" t="s">
        <v>2416</v>
      </c>
      <c r="C2392" s="1" t="s">
        <v>2789</v>
      </c>
      <c r="D2392" s="1" t="n">
        <v>50.6</v>
      </c>
      <c r="E2392" s="1" t="s">
        <v>2799</v>
      </c>
      <c r="F2392" s="1" t="n">
        <v>9</v>
      </c>
      <c r="G2392" s="1" t="str">
        <f aca="false">F2392&amp;"/"&amp;22</f>
        <v>9/22</v>
      </c>
      <c r="H2392" s="1" t="n">
        <v>2300</v>
      </c>
      <c r="I2392" s="1" t="n">
        <v>82</v>
      </c>
      <c r="J2392" s="1" t="n">
        <v>78</v>
      </c>
      <c r="K2392" s="1" t="s">
        <v>357</v>
      </c>
      <c r="L2392" s="1" t="s">
        <v>2588</v>
      </c>
      <c r="M2392" s="1" t="n">
        <v>2010</v>
      </c>
      <c r="N2392" s="1" t="n">
        <v>45.5634848232056</v>
      </c>
      <c r="O2392" s="1" t="n">
        <v>-63.2331840724898</v>
      </c>
      <c r="Q2392" s="1" t="s">
        <v>2791</v>
      </c>
      <c r="R2392" s="1" t="s">
        <v>24</v>
      </c>
    </row>
    <row r="2393" customFormat="false" ht="15" hidden="false" customHeight="false" outlineLevel="0" collapsed="false">
      <c r="A2393" s="1" t="s">
        <v>2415</v>
      </c>
      <c r="B2393" s="1" t="s">
        <v>2416</v>
      </c>
      <c r="C2393" s="1" t="s">
        <v>2789</v>
      </c>
      <c r="D2393" s="1" t="n">
        <v>50.6</v>
      </c>
      <c r="E2393" s="1" t="s">
        <v>2800</v>
      </c>
      <c r="F2393" s="1" t="n">
        <v>10</v>
      </c>
      <c r="G2393" s="1" t="str">
        <f aca="false">F2393&amp;"/"&amp;22</f>
        <v>10/22</v>
      </c>
      <c r="H2393" s="1" t="n">
        <v>2300</v>
      </c>
      <c r="I2393" s="1" t="n">
        <v>82</v>
      </c>
      <c r="J2393" s="1" t="n">
        <v>78</v>
      </c>
      <c r="K2393" s="1" t="s">
        <v>357</v>
      </c>
      <c r="L2393" s="1" t="s">
        <v>2588</v>
      </c>
      <c r="M2393" s="1" t="n">
        <v>2010</v>
      </c>
      <c r="N2393" s="1" t="n">
        <v>45.5561326770592</v>
      </c>
      <c r="O2393" s="1" t="n">
        <v>-63.240901898634</v>
      </c>
      <c r="Q2393" s="1" t="s">
        <v>2791</v>
      </c>
      <c r="R2393" s="1" t="s">
        <v>24</v>
      </c>
    </row>
    <row r="2394" customFormat="false" ht="15" hidden="false" customHeight="false" outlineLevel="0" collapsed="false">
      <c r="A2394" s="1" t="s">
        <v>2415</v>
      </c>
      <c r="B2394" s="1" t="s">
        <v>2416</v>
      </c>
      <c r="C2394" s="1" t="s">
        <v>2789</v>
      </c>
      <c r="D2394" s="1" t="n">
        <v>50.6</v>
      </c>
      <c r="E2394" s="1" t="s">
        <v>2801</v>
      </c>
      <c r="F2394" s="1" t="n">
        <v>11</v>
      </c>
      <c r="G2394" s="1" t="str">
        <f aca="false">F2394&amp;"/"&amp;22</f>
        <v>11/22</v>
      </c>
      <c r="H2394" s="1" t="n">
        <v>2300</v>
      </c>
      <c r="I2394" s="1" t="n">
        <v>82</v>
      </c>
      <c r="J2394" s="1" t="n">
        <v>78</v>
      </c>
      <c r="K2394" s="1" t="s">
        <v>357</v>
      </c>
      <c r="L2394" s="1" t="s">
        <v>2588</v>
      </c>
      <c r="M2394" s="1" t="n">
        <v>2010</v>
      </c>
      <c r="N2394" s="1" t="n">
        <v>45.5628978393846</v>
      </c>
      <c r="O2394" s="1" t="n">
        <v>-63.2452819307395</v>
      </c>
      <c r="Q2394" s="1" t="s">
        <v>2791</v>
      </c>
      <c r="R2394" s="1" t="s">
        <v>24</v>
      </c>
    </row>
    <row r="2395" customFormat="false" ht="15" hidden="false" customHeight="false" outlineLevel="0" collapsed="false">
      <c r="A2395" s="1" t="s">
        <v>2415</v>
      </c>
      <c r="B2395" s="1" t="s">
        <v>2416</v>
      </c>
      <c r="C2395" s="1" t="s">
        <v>2789</v>
      </c>
      <c r="D2395" s="1" t="n">
        <v>50.6</v>
      </c>
      <c r="E2395" s="1" t="s">
        <v>2802</v>
      </c>
      <c r="F2395" s="1" t="n">
        <v>12</v>
      </c>
      <c r="G2395" s="1" t="str">
        <f aca="false">F2395&amp;"/"&amp;22</f>
        <v>12/22</v>
      </c>
      <c r="H2395" s="1" t="n">
        <v>2300</v>
      </c>
      <c r="I2395" s="1" t="n">
        <v>82</v>
      </c>
      <c r="J2395" s="1" t="n">
        <v>78</v>
      </c>
      <c r="K2395" s="1" t="s">
        <v>357</v>
      </c>
      <c r="L2395" s="1" t="s">
        <v>2588</v>
      </c>
      <c r="M2395" s="1" t="n">
        <v>2010</v>
      </c>
      <c r="N2395" s="1" t="n">
        <v>45.566344640208</v>
      </c>
      <c r="O2395" s="1" t="n">
        <v>-63.2406207179693</v>
      </c>
      <c r="Q2395" s="1" t="s">
        <v>2791</v>
      </c>
      <c r="R2395" s="1" t="s">
        <v>24</v>
      </c>
    </row>
    <row r="2396" customFormat="false" ht="15" hidden="false" customHeight="false" outlineLevel="0" collapsed="false">
      <c r="A2396" s="1" t="s">
        <v>2415</v>
      </c>
      <c r="B2396" s="1" t="s">
        <v>2416</v>
      </c>
      <c r="C2396" s="1" t="s">
        <v>2789</v>
      </c>
      <c r="D2396" s="1" t="n">
        <v>50.6</v>
      </c>
      <c r="E2396" s="1" t="s">
        <v>2803</v>
      </c>
      <c r="F2396" s="1" t="n">
        <v>13</v>
      </c>
      <c r="G2396" s="1" t="str">
        <f aca="false">F2396&amp;"/"&amp;22</f>
        <v>13/22</v>
      </c>
      <c r="H2396" s="1" t="n">
        <v>2300</v>
      </c>
      <c r="I2396" s="1" t="n">
        <v>82</v>
      </c>
      <c r="J2396" s="1" t="n">
        <v>78</v>
      </c>
      <c r="K2396" s="1" t="s">
        <v>357</v>
      </c>
      <c r="L2396" s="1" t="s">
        <v>2588</v>
      </c>
      <c r="M2396" s="1" t="n">
        <v>2010</v>
      </c>
      <c r="N2396" s="1" t="n">
        <v>45.5675724357695</v>
      </c>
      <c r="O2396" s="1" t="n">
        <v>-63.2468735461913</v>
      </c>
      <c r="Q2396" s="1" t="s">
        <v>2791</v>
      </c>
      <c r="R2396" s="1" t="s">
        <v>24</v>
      </c>
    </row>
    <row r="2397" customFormat="false" ht="15" hidden="false" customHeight="false" outlineLevel="0" collapsed="false">
      <c r="A2397" s="1" t="s">
        <v>2415</v>
      </c>
      <c r="B2397" s="1" t="s">
        <v>2416</v>
      </c>
      <c r="C2397" s="1" t="s">
        <v>2789</v>
      </c>
      <c r="D2397" s="1" t="n">
        <v>50.6</v>
      </c>
      <c r="E2397" s="1" t="s">
        <v>2804</v>
      </c>
      <c r="F2397" s="1" t="n">
        <v>14</v>
      </c>
      <c r="G2397" s="1" t="str">
        <f aca="false">F2397&amp;"/"&amp;22</f>
        <v>14/22</v>
      </c>
      <c r="H2397" s="1" t="n">
        <v>2300</v>
      </c>
      <c r="I2397" s="1" t="n">
        <v>82</v>
      </c>
      <c r="J2397" s="1" t="n">
        <v>78</v>
      </c>
      <c r="K2397" s="1" t="s">
        <v>357</v>
      </c>
      <c r="L2397" s="1" t="s">
        <v>2588</v>
      </c>
      <c r="M2397" s="1" t="n">
        <v>2010</v>
      </c>
      <c r="N2397" s="1" t="n">
        <v>45.5696907570849</v>
      </c>
      <c r="O2397" s="1" t="n">
        <v>-63.2426485868914</v>
      </c>
      <c r="Q2397" s="1" t="s">
        <v>2791</v>
      </c>
      <c r="R2397" s="1" t="s">
        <v>24</v>
      </c>
    </row>
    <row r="2398" customFormat="false" ht="15" hidden="false" customHeight="false" outlineLevel="0" collapsed="false">
      <c r="A2398" s="1" t="s">
        <v>2415</v>
      </c>
      <c r="B2398" s="1" t="s">
        <v>2416</v>
      </c>
      <c r="C2398" s="1" t="s">
        <v>2789</v>
      </c>
      <c r="D2398" s="1" t="n">
        <v>50.6</v>
      </c>
      <c r="E2398" s="1" t="s">
        <v>2805</v>
      </c>
      <c r="F2398" s="1" t="n">
        <v>15</v>
      </c>
      <c r="G2398" s="1" t="str">
        <f aca="false">F2398&amp;"/"&amp;22</f>
        <v>15/22</v>
      </c>
      <c r="H2398" s="1" t="n">
        <v>2300</v>
      </c>
      <c r="I2398" s="1" t="n">
        <v>82</v>
      </c>
      <c r="J2398" s="1" t="n">
        <v>78</v>
      </c>
      <c r="K2398" s="1" t="s">
        <v>357</v>
      </c>
      <c r="L2398" s="1" t="s">
        <v>2588</v>
      </c>
      <c r="M2398" s="1" t="n">
        <v>2010</v>
      </c>
      <c r="N2398" s="1" t="n">
        <v>45.5556130825164</v>
      </c>
      <c r="O2398" s="1" t="n">
        <v>-63.2321519129199</v>
      </c>
      <c r="Q2398" s="1" t="s">
        <v>2791</v>
      </c>
      <c r="R2398" s="1" t="s">
        <v>24</v>
      </c>
    </row>
    <row r="2399" customFormat="false" ht="15" hidden="false" customHeight="false" outlineLevel="0" collapsed="false">
      <c r="A2399" s="1" t="s">
        <v>2415</v>
      </c>
      <c r="B2399" s="1" t="s">
        <v>2416</v>
      </c>
      <c r="C2399" s="1" t="s">
        <v>2789</v>
      </c>
      <c r="D2399" s="1" t="n">
        <v>50.6</v>
      </c>
      <c r="E2399" s="1" t="s">
        <v>2806</v>
      </c>
      <c r="F2399" s="1" t="n">
        <v>16</v>
      </c>
      <c r="G2399" s="1" t="str">
        <f aca="false">F2399&amp;"/"&amp;22</f>
        <v>16/22</v>
      </c>
      <c r="H2399" s="1" t="n">
        <v>2300</v>
      </c>
      <c r="I2399" s="1" t="n">
        <v>82</v>
      </c>
      <c r="J2399" s="1" t="n">
        <v>78</v>
      </c>
      <c r="K2399" s="1" t="s">
        <v>357</v>
      </c>
      <c r="L2399" s="1" t="s">
        <v>2588</v>
      </c>
      <c r="M2399" s="1" t="n">
        <v>2010</v>
      </c>
      <c r="N2399" s="1" t="n">
        <v>45.5585001787124</v>
      </c>
      <c r="O2399" s="1" t="n">
        <v>-63.2324336059186</v>
      </c>
      <c r="Q2399" s="1" t="s">
        <v>2791</v>
      </c>
      <c r="R2399" s="1" t="s">
        <v>24</v>
      </c>
    </row>
    <row r="2400" customFormat="false" ht="15" hidden="false" customHeight="false" outlineLevel="0" collapsed="false">
      <c r="A2400" s="1" t="s">
        <v>2415</v>
      </c>
      <c r="B2400" s="1" t="s">
        <v>2416</v>
      </c>
      <c r="C2400" s="1" t="s">
        <v>2789</v>
      </c>
      <c r="D2400" s="1" t="n">
        <v>50.6</v>
      </c>
      <c r="E2400" s="1" t="s">
        <v>2807</v>
      </c>
      <c r="F2400" s="1" t="n">
        <v>17</v>
      </c>
      <c r="G2400" s="1" t="str">
        <f aca="false">F2400&amp;"/"&amp;22</f>
        <v>17/22</v>
      </c>
      <c r="H2400" s="1" t="n">
        <v>2300</v>
      </c>
      <c r="I2400" s="1" t="n">
        <v>82</v>
      </c>
      <c r="J2400" s="1" t="n">
        <v>78</v>
      </c>
      <c r="K2400" s="1" t="s">
        <v>357</v>
      </c>
      <c r="L2400" s="1" t="s">
        <v>2588</v>
      </c>
      <c r="M2400" s="1" t="n">
        <v>2010</v>
      </c>
      <c r="N2400" s="1" t="n">
        <v>45.5605987099521</v>
      </c>
      <c r="O2400" s="1" t="n">
        <v>-63.2255051706028</v>
      </c>
      <c r="Q2400" s="1" t="s">
        <v>2791</v>
      </c>
      <c r="R2400" s="1" t="s">
        <v>24</v>
      </c>
    </row>
    <row r="2401" customFormat="false" ht="15" hidden="false" customHeight="false" outlineLevel="0" collapsed="false">
      <c r="A2401" s="1" t="s">
        <v>2415</v>
      </c>
      <c r="B2401" s="1" t="s">
        <v>2416</v>
      </c>
      <c r="C2401" s="1" t="s">
        <v>2789</v>
      </c>
      <c r="D2401" s="1" t="n">
        <v>50.6</v>
      </c>
      <c r="E2401" s="1" t="s">
        <v>2808</v>
      </c>
      <c r="F2401" s="1" t="n">
        <v>18</v>
      </c>
      <c r="G2401" s="1" t="str">
        <f aca="false">F2401&amp;"/"&amp;22</f>
        <v>18/22</v>
      </c>
      <c r="H2401" s="1" t="n">
        <v>2300</v>
      </c>
      <c r="I2401" s="1" t="n">
        <v>82</v>
      </c>
      <c r="J2401" s="1" t="n">
        <v>78</v>
      </c>
      <c r="K2401" s="1" t="s">
        <v>357</v>
      </c>
      <c r="L2401" s="1" t="s">
        <v>2588</v>
      </c>
      <c r="M2401" s="1" t="n">
        <v>2010</v>
      </c>
      <c r="N2401" s="1" t="n">
        <v>45.5599214112824</v>
      </c>
      <c r="O2401" s="1" t="n">
        <v>-63.2198938452466</v>
      </c>
      <c r="Q2401" s="1" t="s">
        <v>2791</v>
      </c>
      <c r="R2401" s="1" t="s">
        <v>24</v>
      </c>
    </row>
    <row r="2402" customFormat="false" ht="15" hidden="false" customHeight="false" outlineLevel="0" collapsed="false">
      <c r="A2402" s="1" t="s">
        <v>2415</v>
      </c>
      <c r="B2402" s="1" t="s">
        <v>2416</v>
      </c>
      <c r="C2402" s="1" t="s">
        <v>2789</v>
      </c>
      <c r="D2402" s="1" t="n">
        <v>50.6</v>
      </c>
      <c r="E2402" s="1" t="s">
        <v>2809</v>
      </c>
      <c r="F2402" s="1" t="n">
        <v>19</v>
      </c>
      <c r="G2402" s="1" t="str">
        <f aca="false">F2402&amp;"/"&amp;22</f>
        <v>19/22</v>
      </c>
      <c r="H2402" s="1" t="n">
        <v>2300</v>
      </c>
      <c r="I2402" s="1" t="n">
        <v>82</v>
      </c>
      <c r="J2402" s="1" t="n">
        <v>78</v>
      </c>
      <c r="K2402" s="1" t="s">
        <v>357</v>
      </c>
      <c r="L2402" s="1" t="s">
        <v>2588</v>
      </c>
      <c r="M2402" s="1" t="n">
        <v>2010</v>
      </c>
      <c r="N2402" s="1" t="n">
        <v>45.5581097788164</v>
      </c>
      <c r="O2402" s="1" t="n">
        <v>-63.2245870002602</v>
      </c>
      <c r="Q2402" s="1" t="s">
        <v>2791</v>
      </c>
      <c r="R2402" s="1" t="s">
        <v>24</v>
      </c>
    </row>
    <row r="2403" customFormat="false" ht="15" hidden="false" customHeight="false" outlineLevel="0" collapsed="false">
      <c r="A2403" s="1" t="s">
        <v>2415</v>
      </c>
      <c r="B2403" s="1" t="s">
        <v>2416</v>
      </c>
      <c r="C2403" s="1" t="s">
        <v>2789</v>
      </c>
      <c r="D2403" s="1" t="n">
        <v>50.6</v>
      </c>
      <c r="E2403" s="1" t="s">
        <v>2810</v>
      </c>
      <c r="F2403" s="1" t="n">
        <v>20</v>
      </c>
      <c r="G2403" s="1" t="str">
        <f aca="false">F2403&amp;"/"&amp;22</f>
        <v>20/22</v>
      </c>
      <c r="H2403" s="1" t="n">
        <v>2300</v>
      </c>
      <c r="I2403" s="1" t="n">
        <v>82</v>
      </c>
      <c r="J2403" s="1" t="n">
        <v>78</v>
      </c>
      <c r="K2403" s="1" t="s">
        <v>357</v>
      </c>
      <c r="L2403" s="1" t="s">
        <v>2588</v>
      </c>
      <c r="M2403" s="1" t="n">
        <v>2010</v>
      </c>
      <c r="N2403" s="1" t="n">
        <v>45.5516909887614</v>
      </c>
      <c r="O2403" s="1" t="n">
        <v>-63.2281528062654</v>
      </c>
      <c r="Q2403" s="1" t="s">
        <v>2791</v>
      </c>
      <c r="R2403" s="1" t="s">
        <v>24</v>
      </c>
    </row>
    <row r="2404" customFormat="false" ht="15" hidden="false" customHeight="false" outlineLevel="0" collapsed="false">
      <c r="A2404" s="1" t="s">
        <v>2415</v>
      </c>
      <c r="B2404" s="1" t="s">
        <v>2416</v>
      </c>
      <c r="C2404" s="1" t="s">
        <v>2789</v>
      </c>
      <c r="D2404" s="1" t="n">
        <v>50.6</v>
      </c>
      <c r="E2404" s="1" t="s">
        <v>2811</v>
      </c>
      <c r="F2404" s="1" t="n">
        <v>21</v>
      </c>
      <c r="G2404" s="1" t="str">
        <f aca="false">F2404&amp;"/"&amp;22</f>
        <v>21/22</v>
      </c>
      <c r="H2404" s="1" t="n">
        <v>2300</v>
      </c>
      <c r="I2404" s="1" t="n">
        <v>82</v>
      </c>
      <c r="J2404" s="1" t="n">
        <v>78</v>
      </c>
      <c r="K2404" s="1" t="s">
        <v>357</v>
      </c>
      <c r="L2404" s="1" t="s">
        <v>2588</v>
      </c>
      <c r="M2404" s="1" t="n">
        <v>2010</v>
      </c>
      <c r="N2404" s="1" t="n">
        <v>45.5549504086871</v>
      </c>
      <c r="O2404" s="1" t="n">
        <v>-63.2194583000704</v>
      </c>
      <c r="Q2404" s="1" t="s">
        <v>2791</v>
      </c>
      <c r="R2404" s="1" t="s">
        <v>24</v>
      </c>
    </row>
    <row r="2405" customFormat="false" ht="15" hidden="false" customHeight="false" outlineLevel="0" collapsed="false">
      <c r="A2405" s="1" t="s">
        <v>2415</v>
      </c>
      <c r="B2405" s="1" t="s">
        <v>2416</v>
      </c>
      <c r="C2405" s="1" t="s">
        <v>2789</v>
      </c>
      <c r="D2405" s="1" t="n">
        <v>50.6</v>
      </c>
      <c r="E2405" s="1" t="s">
        <v>2812</v>
      </c>
      <c r="F2405" s="1" t="n">
        <v>22</v>
      </c>
      <c r="G2405" s="1" t="str">
        <f aca="false">F2405&amp;"/"&amp;22</f>
        <v>22/22</v>
      </c>
      <c r="H2405" s="1" t="n">
        <v>2300</v>
      </c>
      <c r="I2405" s="1" t="n">
        <v>82</v>
      </c>
      <c r="J2405" s="1" t="n">
        <v>78</v>
      </c>
      <c r="K2405" s="1" t="s">
        <v>357</v>
      </c>
      <c r="L2405" s="1" t="s">
        <v>2588</v>
      </c>
      <c r="M2405" s="1" t="n">
        <v>2010</v>
      </c>
      <c r="N2405" s="1" t="n">
        <v>45.5508224262036</v>
      </c>
      <c r="O2405" s="1" t="n">
        <v>-63.2189085246696</v>
      </c>
      <c r="Q2405" s="1" t="s">
        <v>2791</v>
      </c>
      <c r="R2405" s="1" t="s">
        <v>24</v>
      </c>
    </row>
    <row r="2406" customFormat="false" ht="15" hidden="false" customHeight="false" outlineLevel="0" collapsed="false">
      <c r="A2406" s="1" t="s">
        <v>2415</v>
      </c>
      <c r="B2406" s="1" t="s">
        <v>2416</v>
      </c>
      <c r="C2406" s="1" t="s">
        <v>2813</v>
      </c>
      <c r="D2406" s="1" t="n">
        <v>1.99</v>
      </c>
      <c r="E2406" s="1" t="s">
        <v>2814</v>
      </c>
      <c r="F2406" s="1" t="n">
        <v>1</v>
      </c>
      <c r="G2406" s="1" t="str">
        <f aca="false">F2406&amp;"/"&amp;1</f>
        <v>1/1</v>
      </c>
      <c r="H2406" s="1" t="n">
        <v>1990</v>
      </c>
      <c r="I2406" s="1" t="n">
        <v>100</v>
      </c>
      <c r="J2406" s="1" t="n">
        <v>100</v>
      </c>
      <c r="K2406" s="1" t="s">
        <v>21</v>
      </c>
      <c r="L2406" s="1" t="s">
        <v>2457</v>
      </c>
      <c r="M2406" s="1" t="n">
        <v>2014</v>
      </c>
      <c r="N2406" s="1" t="n">
        <v>44.790469</v>
      </c>
      <c r="O2406" s="1" t="n">
        <v>-65.493461</v>
      </c>
      <c r="P2406" s="1" t="s">
        <v>2458</v>
      </c>
      <c r="Q2406" s="1" t="s">
        <v>2815</v>
      </c>
      <c r="R2406" s="1" t="s">
        <v>24</v>
      </c>
    </row>
    <row r="2407" customFormat="false" ht="15" hidden="false" customHeight="false" outlineLevel="0" collapsed="false">
      <c r="A2407" s="1" t="s">
        <v>2415</v>
      </c>
      <c r="B2407" s="1" t="s">
        <v>2416</v>
      </c>
      <c r="C2407" s="1" t="s">
        <v>2816</v>
      </c>
      <c r="D2407" s="1" t="n">
        <v>1.6</v>
      </c>
      <c r="E2407" s="1" t="s">
        <v>2817</v>
      </c>
      <c r="F2407" s="1" t="n">
        <v>1</v>
      </c>
      <c r="G2407" s="1" t="str">
        <f aca="false">F2407&amp;"/"&amp;1</f>
        <v>1/1</v>
      </c>
      <c r="H2407" s="1" t="n">
        <v>1600</v>
      </c>
      <c r="I2407" s="1" t="n">
        <v>92</v>
      </c>
      <c r="J2407" s="1" t="n">
        <v>98</v>
      </c>
      <c r="K2407" s="1" t="s">
        <v>357</v>
      </c>
      <c r="L2407" s="1" t="s">
        <v>2218</v>
      </c>
      <c r="M2407" s="1" t="n">
        <v>2017</v>
      </c>
      <c r="N2407" s="1" t="n">
        <v>45.589575</v>
      </c>
      <c r="O2407" s="1" t="n">
        <v>-62.367183</v>
      </c>
      <c r="Q2407" s="1" t="s">
        <v>2818</v>
      </c>
      <c r="R2407" s="1" t="s">
        <v>24</v>
      </c>
    </row>
    <row r="2408" customFormat="false" ht="15" hidden="false" customHeight="false" outlineLevel="0" collapsed="false">
      <c r="A2408" s="1" t="s">
        <v>2415</v>
      </c>
      <c r="B2408" s="1" t="s">
        <v>2416</v>
      </c>
      <c r="C2408" s="1" t="s">
        <v>2819</v>
      </c>
      <c r="D2408" s="1" t="n">
        <v>1.9</v>
      </c>
      <c r="E2408" s="1" t="s">
        <v>2820</v>
      </c>
      <c r="F2408" s="1" t="n">
        <v>1</v>
      </c>
      <c r="G2408" s="1" t="str">
        <f aca="false">F2408&amp;"/"&amp;1</f>
        <v>1/1</v>
      </c>
      <c r="H2408" s="1" t="n">
        <v>1900</v>
      </c>
      <c r="I2408" s="1" t="n">
        <v>82</v>
      </c>
      <c r="J2408" s="1" t="n">
        <v>78</v>
      </c>
      <c r="K2408" s="1" t="s">
        <v>357</v>
      </c>
      <c r="L2408" s="1" t="s">
        <v>2509</v>
      </c>
      <c r="M2408" s="1" t="n">
        <v>2015</v>
      </c>
      <c r="N2408" s="1" t="n">
        <v>46.309495</v>
      </c>
      <c r="O2408" s="1" t="n">
        <v>-60.311889</v>
      </c>
      <c r="Q2408" s="1" t="s">
        <v>2821</v>
      </c>
      <c r="R2408" s="1" t="s">
        <v>24</v>
      </c>
    </row>
    <row r="2409" customFormat="false" ht="15" hidden="false" customHeight="false" outlineLevel="0" collapsed="false">
      <c r="A2409" s="1" t="s">
        <v>2415</v>
      </c>
      <c r="B2409" s="1" t="s">
        <v>2416</v>
      </c>
      <c r="C2409" s="1" t="s">
        <v>2822</v>
      </c>
      <c r="D2409" s="1" t="n">
        <v>22.8</v>
      </c>
      <c r="E2409" s="1" t="s">
        <v>2823</v>
      </c>
      <c r="F2409" s="1" t="n">
        <v>1</v>
      </c>
      <c r="G2409" s="1" t="str">
        <f aca="false">F2409&amp;"/"&amp;12</f>
        <v>1/12</v>
      </c>
      <c r="H2409" s="1" t="n">
        <v>800</v>
      </c>
      <c r="I2409" s="1" t="n">
        <v>48</v>
      </c>
      <c r="J2409" s="1" t="n">
        <v>50</v>
      </c>
      <c r="K2409" s="1" t="s">
        <v>357</v>
      </c>
      <c r="L2409" s="1" t="s">
        <v>1193</v>
      </c>
      <c r="M2409" s="1" t="n">
        <v>2006</v>
      </c>
      <c r="N2409" s="1" t="n">
        <v>45.5757736456319</v>
      </c>
      <c r="O2409" s="1" t="n">
        <v>-61.3383669755015</v>
      </c>
      <c r="Q2409" s="1" t="s">
        <v>2824</v>
      </c>
      <c r="R2409" s="1" t="s">
        <v>751</v>
      </c>
    </row>
    <row r="2410" customFormat="false" ht="15" hidden="false" customHeight="false" outlineLevel="0" collapsed="false">
      <c r="A2410" s="1" t="s">
        <v>2415</v>
      </c>
      <c r="B2410" s="1" t="s">
        <v>2416</v>
      </c>
      <c r="C2410" s="1" t="s">
        <v>2822</v>
      </c>
      <c r="D2410" s="1" t="n">
        <v>22.8</v>
      </c>
      <c r="E2410" s="1" t="s">
        <v>2825</v>
      </c>
      <c r="F2410" s="1" t="n">
        <v>2</v>
      </c>
      <c r="G2410" s="1" t="str">
        <f aca="false">F2410&amp;"/"&amp;12</f>
        <v>2/12</v>
      </c>
      <c r="H2410" s="1" t="n">
        <v>2000</v>
      </c>
      <c r="I2410" s="1" t="n">
        <v>82</v>
      </c>
      <c r="J2410" s="1" t="n">
        <v>78</v>
      </c>
      <c r="K2410" s="1" t="s">
        <v>357</v>
      </c>
      <c r="L2410" s="1" t="s">
        <v>2509</v>
      </c>
      <c r="M2410" s="1" t="n">
        <v>2010</v>
      </c>
      <c r="N2410" s="1" t="n">
        <v>45.5720385497042</v>
      </c>
      <c r="O2410" s="1" t="n">
        <v>-61.3207321962084</v>
      </c>
      <c r="Q2410" s="1" t="s">
        <v>2824</v>
      </c>
      <c r="R2410" s="1" t="s">
        <v>24</v>
      </c>
    </row>
    <row r="2411" customFormat="false" ht="15" hidden="false" customHeight="false" outlineLevel="0" collapsed="false">
      <c r="A2411" s="1" t="s">
        <v>2415</v>
      </c>
      <c r="B2411" s="1" t="s">
        <v>2416</v>
      </c>
      <c r="C2411" s="1" t="s">
        <v>2822</v>
      </c>
      <c r="D2411" s="1" t="n">
        <v>22.8</v>
      </c>
      <c r="E2411" s="1" t="s">
        <v>2826</v>
      </c>
      <c r="F2411" s="1" t="n">
        <v>3</v>
      </c>
      <c r="G2411" s="1" t="str">
        <f aca="false">F2411&amp;"/"&amp;12</f>
        <v>3/12</v>
      </c>
      <c r="H2411" s="1" t="n">
        <v>2000</v>
      </c>
      <c r="I2411" s="1" t="n">
        <v>82</v>
      </c>
      <c r="J2411" s="1" t="n">
        <v>78</v>
      </c>
      <c r="K2411" s="1" t="s">
        <v>357</v>
      </c>
      <c r="L2411" s="1" t="s">
        <v>2509</v>
      </c>
      <c r="M2411" s="1" t="n">
        <v>2010</v>
      </c>
      <c r="N2411" s="1" t="n">
        <v>45.573488563402</v>
      </c>
      <c r="O2411" s="1" t="n">
        <v>-61.3162727973469</v>
      </c>
      <c r="Q2411" s="1" t="s">
        <v>2824</v>
      </c>
      <c r="R2411" s="1" t="s">
        <v>24</v>
      </c>
    </row>
    <row r="2412" customFormat="false" ht="15" hidden="false" customHeight="false" outlineLevel="0" collapsed="false">
      <c r="A2412" s="1" t="s">
        <v>2415</v>
      </c>
      <c r="B2412" s="1" t="s">
        <v>2416</v>
      </c>
      <c r="C2412" s="1" t="s">
        <v>2822</v>
      </c>
      <c r="D2412" s="1" t="n">
        <v>22.8</v>
      </c>
      <c r="E2412" s="1" t="s">
        <v>2827</v>
      </c>
      <c r="F2412" s="1" t="n">
        <v>4</v>
      </c>
      <c r="G2412" s="1" t="str">
        <f aca="false">F2412&amp;"/"&amp;12</f>
        <v>4/12</v>
      </c>
      <c r="H2412" s="1" t="n">
        <v>2000</v>
      </c>
      <c r="I2412" s="1" t="n">
        <v>82</v>
      </c>
      <c r="J2412" s="1" t="n">
        <v>78</v>
      </c>
      <c r="K2412" s="1" t="s">
        <v>357</v>
      </c>
      <c r="L2412" s="1" t="s">
        <v>2509</v>
      </c>
      <c r="M2412" s="1" t="n">
        <v>2010</v>
      </c>
      <c r="N2412" s="1" t="n">
        <v>45.5704277441376</v>
      </c>
      <c r="O2412" s="1" t="n">
        <v>-61.3166945432397</v>
      </c>
      <c r="Q2412" s="1" t="s">
        <v>2824</v>
      </c>
      <c r="R2412" s="1" t="s">
        <v>24</v>
      </c>
    </row>
    <row r="2413" customFormat="false" ht="15" hidden="false" customHeight="false" outlineLevel="0" collapsed="false">
      <c r="A2413" s="1" t="s">
        <v>2415</v>
      </c>
      <c r="B2413" s="1" t="s">
        <v>2416</v>
      </c>
      <c r="C2413" s="1" t="s">
        <v>2822</v>
      </c>
      <c r="D2413" s="1" t="n">
        <v>22.8</v>
      </c>
      <c r="E2413" s="1" t="s">
        <v>2828</v>
      </c>
      <c r="F2413" s="1" t="n">
        <v>5</v>
      </c>
      <c r="G2413" s="1" t="str">
        <f aca="false">F2413&amp;"/"&amp;12</f>
        <v>5/12</v>
      </c>
      <c r="H2413" s="1" t="n">
        <v>2000</v>
      </c>
      <c r="I2413" s="1" t="n">
        <v>82</v>
      </c>
      <c r="J2413" s="1" t="n">
        <v>78</v>
      </c>
      <c r="K2413" s="1" t="s">
        <v>357</v>
      </c>
      <c r="L2413" s="1" t="s">
        <v>2509</v>
      </c>
      <c r="M2413" s="1" t="n">
        <v>2010</v>
      </c>
      <c r="N2413" s="1" t="n">
        <v>45.5715333127997</v>
      </c>
      <c r="O2413" s="1" t="n">
        <v>-61.3114190326311</v>
      </c>
      <c r="Q2413" s="1" t="s">
        <v>2824</v>
      </c>
      <c r="R2413" s="1" t="s">
        <v>24</v>
      </c>
    </row>
    <row r="2414" customFormat="false" ht="15" hidden="false" customHeight="false" outlineLevel="0" collapsed="false">
      <c r="A2414" s="1" t="s">
        <v>2415</v>
      </c>
      <c r="B2414" s="1" t="s">
        <v>2416</v>
      </c>
      <c r="C2414" s="1" t="s">
        <v>2822</v>
      </c>
      <c r="D2414" s="1" t="n">
        <v>22.8</v>
      </c>
      <c r="E2414" s="1" t="s">
        <v>2829</v>
      </c>
      <c r="F2414" s="1" t="n">
        <v>6</v>
      </c>
      <c r="G2414" s="1" t="str">
        <f aca="false">F2414&amp;"/"&amp;12</f>
        <v>6/12</v>
      </c>
      <c r="H2414" s="1" t="n">
        <v>2000</v>
      </c>
      <c r="I2414" s="1" t="n">
        <v>82</v>
      </c>
      <c r="J2414" s="1" t="n">
        <v>78</v>
      </c>
      <c r="K2414" s="1" t="s">
        <v>357</v>
      </c>
      <c r="L2414" s="1" t="s">
        <v>2509</v>
      </c>
      <c r="M2414" s="1" t="n">
        <v>2010</v>
      </c>
      <c r="N2414" s="1" t="n">
        <v>45.5722664548744</v>
      </c>
      <c r="O2414" s="1" t="n">
        <v>-61.3067866061259</v>
      </c>
      <c r="Q2414" s="1" t="s">
        <v>2824</v>
      </c>
      <c r="R2414" s="1" t="s">
        <v>24</v>
      </c>
    </row>
    <row r="2415" customFormat="false" ht="15" hidden="false" customHeight="false" outlineLevel="0" collapsed="false">
      <c r="A2415" s="1" t="s">
        <v>2415</v>
      </c>
      <c r="B2415" s="1" t="s">
        <v>2416</v>
      </c>
      <c r="C2415" s="1" t="s">
        <v>2822</v>
      </c>
      <c r="D2415" s="1" t="n">
        <v>22.8</v>
      </c>
      <c r="E2415" s="1" t="s">
        <v>2830</v>
      </c>
      <c r="F2415" s="1" t="n">
        <v>7</v>
      </c>
      <c r="G2415" s="1" t="str">
        <f aca="false">F2415&amp;"/"&amp;12</f>
        <v>7/12</v>
      </c>
      <c r="H2415" s="1" t="n">
        <v>2000</v>
      </c>
      <c r="I2415" s="1" t="n">
        <v>82</v>
      </c>
      <c r="J2415" s="1" t="n">
        <v>78</v>
      </c>
      <c r="K2415" s="1" t="s">
        <v>357</v>
      </c>
      <c r="L2415" s="1" t="s">
        <v>2509</v>
      </c>
      <c r="M2415" s="1" t="n">
        <v>2010</v>
      </c>
      <c r="N2415" s="1" t="n">
        <v>45.5659105859351</v>
      </c>
      <c r="O2415" s="1" t="n">
        <v>-61.3171281301931</v>
      </c>
      <c r="Q2415" s="1" t="s">
        <v>2824</v>
      </c>
      <c r="R2415" s="1" t="s">
        <v>24</v>
      </c>
    </row>
    <row r="2416" customFormat="false" ht="15" hidden="false" customHeight="false" outlineLevel="0" collapsed="false">
      <c r="A2416" s="1" t="s">
        <v>2415</v>
      </c>
      <c r="B2416" s="1" t="s">
        <v>2416</v>
      </c>
      <c r="C2416" s="1" t="s">
        <v>2822</v>
      </c>
      <c r="D2416" s="1" t="n">
        <v>22.8</v>
      </c>
      <c r="E2416" s="1" t="s">
        <v>2831</v>
      </c>
      <c r="F2416" s="1" t="n">
        <v>8</v>
      </c>
      <c r="G2416" s="1" t="str">
        <f aca="false">F2416&amp;"/"&amp;12</f>
        <v>8/12</v>
      </c>
      <c r="H2416" s="1" t="n">
        <v>2000</v>
      </c>
      <c r="I2416" s="1" t="n">
        <v>82</v>
      </c>
      <c r="J2416" s="1" t="n">
        <v>78</v>
      </c>
      <c r="K2416" s="1" t="s">
        <v>357</v>
      </c>
      <c r="L2416" s="1" t="s">
        <v>2509</v>
      </c>
      <c r="M2416" s="1" t="n">
        <v>2010</v>
      </c>
      <c r="N2416" s="1" t="n">
        <v>45.5682698077167</v>
      </c>
      <c r="O2416" s="1" t="n">
        <v>-61.312820971217</v>
      </c>
      <c r="Q2416" s="1" t="s">
        <v>2824</v>
      </c>
      <c r="R2416" s="1" t="s">
        <v>24</v>
      </c>
    </row>
    <row r="2417" customFormat="false" ht="15" hidden="false" customHeight="false" outlineLevel="0" collapsed="false">
      <c r="A2417" s="1" t="s">
        <v>2415</v>
      </c>
      <c r="B2417" s="1" t="s">
        <v>2416</v>
      </c>
      <c r="C2417" s="1" t="s">
        <v>2822</v>
      </c>
      <c r="D2417" s="1" t="n">
        <v>22.8</v>
      </c>
      <c r="E2417" s="1" t="s">
        <v>2832</v>
      </c>
      <c r="F2417" s="1" t="n">
        <v>9</v>
      </c>
      <c r="G2417" s="1" t="str">
        <f aca="false">F2417&amp;"/"&amp;12</f>
        <v>9/12</v>
      </c>
      <c r="H2417" s="1" t="n">
        <v>2000</v>
      </c>
      <c r="I2417" s="1" t="n">
        <v>82</v>
      </c>
      <c r="J2417" s="1" t="n">
        <v>78</v>
      </c>
      <c r="K2417" s="1" t="s">
        <v>357</v>
      </c>
      <c r="L2417" s="1" t="s">
        <v>2509</v>
      </c>
      <c r="M2417" s="1" t="n">
        <v>2010</v>
      </c>
      <c r="N2417" s="1" t="n">
        <v>45.5686243144459</v>
      </c>
      <c r="O2417" s="1" t="n">
        <v>-61.3078483829641</v>
      </c>
      <c r="Q2417" s="1" t="s">
        <v>2824</v>
      </c>
      <c r="R2417" s="1" t="s">
        <v>24</v>
      </c>
    </row>
    <row r="2418" customFormat="false" ht="15" hidden="false" customHeight="false" outlineLevel="0" collapsed="false">
      <c r="A2418" s="1" t="s">
        <v>2415</v>
      </c>
      <c r="B2418" s="1" t="s">
        <v>2416</v>
      </c>
      <c r="C2418" s="1" t="s">
        <v>2822</v>
      </c>
      <c r="D2418" s="1" t="n">
        <v>22.8</v>
      </c>
      <c r="E2418" s="1" t="s">
        <v>2833</v>
      </c>
      <c r="F2418" s="1" t="n">
        <v>10</v>
      </c>
      <c r="G2418" s="1" t="str">
        <f aca="false">F2418&amp;"/"&amp;12</f>
        <v>10/12</v>
      </c>
      <c r="H2418" s="1" t="n">
        <v>2000</v>
      </c>
      <c r="I2418" s="1" t="n">
        <v>82</v>
      </c>
      <c r="J2418" s="1" t="n">
        <v>78</v>
      </c>
      <c r="K2418" s="1" t="s">
        <v>357</v>
      </c>
      <c r="L2418" s="1" t="s">
        <v>2509</v>
      </c>
      <c r="M2418" s="1" t="n">
        <v>2010</v>
      </c>
      <c r="N2418" s="1" t="n">
        <v>45.5666089651063</v>
      </c>
      <c r="O2418" s="1" t="n">
        <v>-61.3036806792629</v>
      </c>
      <c r="Q2418" s="1" t="s">
        <v>2824</v>
      </c>
      <c r="R2418" s="1" t="s">
        <v>24</v>
      </c>
    </row>
    <row r="2419" customFormat="false" ht="15" hidden="false" customHeight="false" outlineLevel="0" collapsed="false">
      <c r="A2419" s="1" t="s">
        <v>2415</v>
      </c>
      <c r="B2419" s="1" t="s">
        <v>2416</v>
      </c>
      <c r="C2419" s="1" t="s">
        <v>2822</v>
      </c>
      <c r="D2419" s="1" t="n">
        <v>22.8</v>
      </c>
      <c r="E2419" s="1" t="s">
        <v>2834</v>
      </c>
      <c r="F2419" s="1" t="n">
        <v>11</v>
      </c>
      <c r="G2419" s="1" t="str">
        <f aca="false">F2419&amp;"/"&amp;12</f>
        <v>11/12</v>
      </c>
      <c r="H2419" s="1" t="n">
        <v>2000</v>
      </c>
      <c r="I2419" s="1" t="n">
        <v>82</v>
      </c>
      <c r="J2419" s="1" t="n">
        <v>78</v>
      </c>
      <c r="K2419" s="1" t="s">
        <v>357</v>
      </c>
      <c r="L2419" s="1" t="s">
        <v>2509</v>
      </c>
      <c r="M2419" s="1" t="n">
        <v>2010</v>
      </c>
      <c r="N2419" s="1" t="n">
        <v>45.5641267731026</v>
      </c>
      <c r="O2419" s="1" t="n">
        <v>-61.3006512961758</v>
      </c>
      <c r="Q2419" s="1" t="s">
        <v>2824</v>
      </c>
      <c r="R2419" s="1" t="s">
        <v>24</v>
      </c>
    </row>
    <row r="2420" customFormat="false" ht="15" hidden="false" customHeight="false" outlineLevel="0" collapsed="false">
      <c r="A2420" s="1" t="s">
        <v>2415</v>
      </c>
      <c r="B2420" s="1" t="s">
        <v>2416</v>
      </c>
      <c r="C2420" s="1" t="s">
        <v>2822</v>
      </c>
      <c r="D2420" s="1" t="n">
        <v>22.8</v>
      </c>
      <c r="E2420" s="1" t="s">
        <v>2835</v>
      </c>
      <c r="F2420" s="1" t="n">
        <v>12</v>
      </c>
      <c r="G2420" s="1" t="str">
        <f aca="false">F2420&amp;"/"&amp;12</f>
        <v>12/12</v>
      </c>
      <c r="H2420" s="1" t="n">
        <v>2000</v>
      </c>
      <c r="I2420" s="1" t="n">
        <v>82</v>
      </c>
      <c r="J2420" s="1" t="n">
        <v>78</v>
      </c>
      <c r="K2420" s="1" t="s">
        <v>357</v>
      </c>
      <c r="L2420" s="1" t="s">
        <v>2509</v>
      </c>
      <c r="M2420" s="1" t="n">
        <v>2010</v>
      </c>
      <c r="N2420" s="1" t="n">
        <v>45.5639000952968</v>
      </c>
      <c r="O2420" s="1" t="n">
        <v>-61.2958498738254</v>
      </c>
      <c r="Q2420" s="1" t="s">
        <v>2824</v>
      </c>
      <c r="R2420" s="1" t="s">
        <v>24</v>
      </c>
    </row>
    <row r="2421" customFormat="false" ht="15" hidden="false" customHeight="false" outlineLevel="0" collapsed="false">
      <c r="A2421" s="1" t="s">
        <v>2415</v>
      </c>
      <c r="B2421" s="1" t="s">
        <v>2416</v>
      </c>
      <c r="C2421" s="1" t="s">
        <v>2836</v>
      </c>
      <c r="D2421" s="1" t="n">
        <v>3.2</v>
      </c>
      <c r="E2421" s="1" t="s">
        <v>2837</v>
      </c>
      <c r="F2421" s="1" t="n">
        <v>1</v>
      </c>
      <c r="G2421" s="1" t="str">
        <f aca="false">F2421&amp;"/"&amp;2</f>
        <v>1/2</v>
      </c>
      <c r="H2421" s="1" t="n">
        <v>1600</v>
      </c>
      <c r="I2421" s="1" t="n">
        <v>82.5</v>
      </c>
      <c r="J2421" s="1" t="n">
        <v>80</v>
      </c>
      <c r="K2421" s="1" t="s">
        <v>271</v>
      </c>
      <c r="L2421" s="1" t="s">
        <v>2466</v>
      </c>
      <c r="M2421" s="1" t="n">
        <v>2016</v>
      </c>
      <c r="N2421" s="1" t="n">
        <v>44.725184</v>
      </c>
      <c r="O2421" s="1" t="n">
        <v>-63.356877</v>
      </c>
      <c r="Q2421" s="1" t="s">
        <v>2838</v>
      </c>
      <c r="R2421" s="1" t="s">
        <v>24</v>
      </c>
    </row>
    <row r="2422" customFormat="false" ht="15" hidden="false" customHeight="false" outlineLevel="0" collapsed="false">
      <c r="A2422" s="1" t="s">
        <v>2415</v>
      </c>
      <c r="B2422" s="1" t="s">
        <v>2416</v>
      </c>
      <c r="C2422" s="1" t="s">
        <v>2836</v>
      </c>
      <c r="D2422" s="1" t="n">
        <v>3.2</v>
      </c>
      <c r="E2422" s="1" t="s">
        <v>2839</v>
      </c>
      <c r="F2422" s="1" t="n">
        <v>2</v>
      </c>
      <c r="G2422" s="1" t="str">
        <f aca="false">F2422&amp;"/"&amp;2</f>
        <v>2/2</v>
      </c>
      <c r="H2422" s="1" t="n">
        <v>1600</v>
      </c>
      <c r="I2422" s="1" t="n">
        <v>82.5</v>
      </c>
      <c r="J2422" s="1" t="n">
        <v>80</v>
      </c>
      <c r="K2422" s="1" t="s">
        <v>271</v>
      </c>
      <c r="L2422" s="1" t="s">
        <v>2466</v>
      </c>
      <c r="M2422" s="1" t="n">
        <v>2016</v>
      </c>
      <c r="N2422" s="1" t="n">
        <v>44.726104</v>
      </c>
      <c r="O2422" s="1" t="n">
        <v>-63.35165</v>
      </c>
      <c r="Q2422" s="1" t="s">
        <v>2838</v>
      </c>
      <c r="R2422" s="1" t="s">
        <v>24</v>
      </c>
    </row>
    <row r="2423" customFormat="false" ht="15" hidden="false" customHeight="false" outlineLevel="0" collapsed="false">
      <c r="A2423" s="1" t="s">
        <v>2415</v>
      </c>
      <c r="B2423" s="1" t="s">
        <v>2416</v>
      </c>
      <c r="C2423" s="1" t="s">
        <v>2840</v>
      </c>
      <c r="D2423" s="1" t="n">
        <v>30.6</v>
      </c>
      <c r="E2423" s="1" t="s">
        <v>2841</v>
      </c>
      <c r="F2423" s="1" t="n">
        <v>1</v>
      </c>
      <c r="G2423" s="1" t="str">
        <f aca="false">F2423&amp;"/"&amp;17</f>
        <v>1/17</v>
      </c>
      <c r="H2423" s="1" t="n">
        <v>1800</v>
      </c>
      <c r="I2423" s="1" t="n">
        <v>80</v>
      </c>
      <c r="J2423" s="1" t="n">
        <v>78</v>
      </c>
      <c r="K2423" s="1" t="s">
        <v>21</v>
      </c>
      <c r="L2423" s="1" t="s">
        <v>864</v>
      </c>
      <c r="M2423" s="1" t="s">
        <v>2842</v>
      </c>
      <c r="N2423" s="1" t="n">
        <v>43.6064593700239</v>
      </c>
      <c r="O2423" s="1" t="n">
        <v>-65.7956184457448</v>
      </c>
      <c r="Q2423" s="1" t="s">
        <v>2843</v>
      </c>
      <c r="R2423" s="1" t="s">
        <v>24</v>
      </c>
    </row>
    <row r="2424" customFormat="false" ht="15" hidden="false" customHeight="false" outlineLevel="0" collapsed="false">
      <c r="A2424" s="1" t="s">
        <v>2415</v>
      </c>
      <c r="B2424" s="1" t="s">
        <v>2416</v>
      </c>
      <c r="C2424" s="1" t="s">
        <v>2840</v>
      </c>
      <c r="D2424" s="1" t="n">
        <v>30.6</v>
      </c>
      <c r="E2424" s="1" t="s">
        <v>2844</v>
      </c>
      <c r="F2424" s="1" t="n">
        <v>2</v>
      </c>
      <c r="G2424" s="1" t="str">
        <f aca="false">F2424&amp;"/"&amp;17</f>
        <v>2/17</v>
      </c>
      <c r="H2424" s="1" t="n">
        <v>1800</v>
      </c>
      <c r="I2424" s="1" t="n">
        <v>80</v>
      </c>
      <c r="J2424" s="1" t="n">
        <v>78</v>
      </c>
      <c r="K2424" s="1" t="s">
        <v>21</v>
      </c>
      <c r="L2424" s="1" t="s">
        <v>864</v>
      </c>
      <c r="M2424" s="1" t="s">
        <v>2842</v>
      </c>
      <c r="N2424" s="1" t="n">
        <v>43.6061023764657</v>
      </c>
      <c r="O2424" s="1" t="n">
        <v>-65.7998889340294</v>
      </c>
      <c r="Q2424" s="1" t="s">
        <v>2843</v>
      </c>
      <c r="R2424" s="1" t="s">
        <v>24</v>
      </c>
    </row>
    <row r="2425" customFormat="false" ht="15" hidden="false" customHeight="false" outlineLevel="0" collapsed="false">
      <c r="A2425" s="1" t="s">
        <v>2415</v>
      </c>
      <c r="B2425" s="1" t="s">
        <v>2416</v>
      </c>
      <c r="C2425" s="1" t="s">
        <v>2840</v>
      </c>
      <c r="D2425" s="1" t="n">
        <v>30.6</v>
      </c>
      <c r="E2425" s="1" t="s">
        <v>2845</v>
      </c>
      <c r="F2425" s="1" t="n">
        <v>3</v>
      </c>
      <c r="G2425" s="1" t="str">
        <f aca="false">F2425&amp;"/"&amp;17</f>
        <v>3/17</v>
      </c>
      <c r="H2425" s="1" t="n">
        <v>1800</v>
      </c>
      <c r="I2425" s="1" t="n">
        <v>80</v>
      </c>
      <c r="J2425" s="1" t="n">
        <v>78</v>
      </c>
      <c r="K2425" s="1" t="s">
        <v>21</v>
      </c>
      <c r="L2425" s="1" t="s">
        <v>864</v>
      </c>
      <c r="M2425" s="1" t="s">
        <v>2842</v>
      </c>
      <c r="N2425" s="1" t="n">
        <v>43.6060614893373</v>
      </c>
      <c r="O2425" s="1" t="n">
        <v>-65.8044290237309</v>
      </c>
      <c r="Q2425" s="1" t="s">
        <v>2843</v>
      </c>
      <c r="R2425" s="1" t="s">
        <v>24</v>
      </c>
    </row>
    <row r="2426" customFormat="false" ht="15" hidden="false" customHeight="false" outlineLevel="0" collapsed="false">
      <c r="A2426" s="1" t="s">
        <v>2415</v>
      </c>
      <c r="B2426" s="1" t="s">
        <v>2416</v>
      </c>
      <c r="C2426" s="1" t="s">
        <v>2840</v>
      </c>
      <c r="D2426" s="1" t="n">
        <v>30.6</v>
      </c>
      <c r="E2426" s="1" t="s">
        <v>2846</v>
      </c>
      <c r="F2426" s="1" t="n">
        <v>4</v>
      </c>
      <c r="G2426" s="1" t="str">
        <f aca="false">F2426&amp;"/"&amp;17</f>
        <v>4/17</v>
      </c>
      <c r="H2426" s="1" t="n">
        <v>1800</v>
      </c>
      <c r="I2426" s="1" t="n">
        <v>80</v>
      </c>
      <c r="J2426" s="1" t="n">
        <v>78</v>
      </c>
      <c r="K2426" s="1" t="s">
        <v>21</v>
      </c>
      <c r="L2426" s="1" t="s">
        <v>864</v>
      </c>
      <c r="M2426" s="1" t="s">
        <v>2842</v>
      </c>
      <c r="N2426" s="1" t="n">
        <v>43.6059343872317</v>
      </c>
      <c r="O2426" s="1" t="n">
        <v>-65.8090290958647</v>
      </c>
      <c r="Q2426" s="1" t="s">
        <v>2843</v>
      </c>
      <c r="R2426" s="1" t="s">
        <v>24</v>
      </c>
    </row>
    <row r="2427" customFormat="false" ht="15" hidden="false" customHeight="false" outlineLevel="0" collapsed="false">
      <c r="A2427" s="1" t="s">
        <v>2415</v>
      </c>
      <c r="B2427" s="1" t="s">
        <v>2416</v>
      </c>
      <c r="C2427" s="1" t="s">
        <v>2840</v>
      </c>
      <c r="D2427" s="1" t="n">
        <v>30.6</v>
      </c>
      <c r="E2427" s="1" t="s">
        <v>2847</v>
      </c>
      <c r="F2427" s="1" t="n">
        <v>5</v>
      </c>
      <c r="G2427" s="1" t="str">
        <f aca="false">F2427&amp;"/"&amp;17</f>
        <v>5/17</v>
      </c>
      <c r="H2427" s="1" t="n">
        <v>1800</v>
      </c>
      <c r="I2427" s="1" t="n">
        <v>80</v>
      </c>
      <c r="J2427" s="1" t="n">
        <v>78</v>
      </c>
      <c r="K2427" s="1" t="s">
        <v>21</v>
      </c>
      <c r="L2427" s="1" t="s">
        <v>864</v>
      </c>
      <c r="M2427" s="1" t="s">
        <v>2842</v>
      </c>
      <c r="N2427" s="1" t="n">
        <v>43.6056310674253</v>
      </c>
      <c r="O2427" s="1" t="n">
        <v>-65.8133698432744</v>
      </c>
      <c r="Q2427" s="1" t="s">
        <v>2843</v>
      </c>
      <c r="R2427" s="1" t="s">
        <v>24</v>
      </c>
    </row>
    <row r="2428" customFormat="false" ht="15" hidden="false" customHeight="false" outlineLevel="0" collapsed="false">
      <c r="A2428" s="1" t="s">
        <v>2415</v>
      </c>
      <c r="B2428" s="1" t="s">
        <v>2416</v>
      </c>
      <c r="C2428" s="1" t="s">
        <v>2840</v>
      </c>
      <c r="D2428" s="1" t="n">
        <v>30.6</v>
      </c>
      <c r="E2428" s="1" t="s">
        <v>2848</v>
      </c>
      <c r="F2428" s="1" t="n">
        <v>6</v>
      </c>
      <c r="G2428" s="1" t="str">
        <f aca="false">F2428&amp;"/"&amp;17</f>
        <v>6/17</v>
      </c>
      <c r="H2428" s="1" t="n">
        <v>1800</v>
      </c>
      <c r="I2428" s="1" t="n">
        <v>80</v>
      </c>
      <c r="J2428" s="1" t="n">
        <v>78</v>
      </c>
      <c r="K2428" s="1" t="s">
        <v>21</v>
      </c>
      <c r="L2428" s="1" t="s">
        <v>864</v>
      </c>
      <c r="M2428" s="1" t="s">
        <v>2842</v>
      </c>
      <c r="N2428" s="1" t="n">
        <v>43.6023302148366</v>
      </c>
      <c r="O2428" s="1" t="n">
        <v>-65.8126937273128</v>
      </c>
      <c r="Q2428" s="1" t="s">
        <v>2843</v>
      </c>
      <c r="R2428" s="1" t="s">
        <v>24</v>
      </c>
    </row>
    <row r="2429" customFormat="false" ht="15" hidden="false" customHeight="false" outlineLevel="0" collapsed="false">
      <c r="A2429" s="1" t="s">
        <v>2415</v>
      </c>
      <c r="B2429" s="1" t="s">
        <v>2416</v>
      </c>
      <c r="C2429" s="1" t="s">
        <v>2840</v>
      </c>
      <c r="D2429" s="1" t="n">
        <v>30.6</v>
      </c>
      <c r="E2429" s="1" t="s">
        <v>2849</v>
      </c>
      <c r="F2429" s="1" t="n">
        <v>7</v>
      </c>
      <c r="G2429" s="1" t="str">
        <f aca="false">F2429&amp;"/"&amp;17</f>
        <v>7/17</v>
      </c>
      <c r="H2429" s="1" t="n">
        <v>1800</v>
      </c>
      <c r="I2429" s="1" t="n">
        <v>80</v>
      </c>
      <c r="J2429" s="1" t="n">
        <v>78</v>
      </c>
      <c r="K2429" s="1" t="s">
        <v>21</v>
      </c>
      <c r="L2429" s="1" t="s">
        <v>864</v>
      </c>
      <c r="M2429" s="1" t="s">
        <v>2842</v>
      </c>
      <c r="N2429" s="1" t="n">
        <v>43.6025513533103</v>
      </c>
      <c r="O2429" s="1" t="n">
        <v>-65.8084484467878</v>
      </c>
      <c r="Q2429" s="1" t="s">
        <v>2843</v>
      </c>
      <c r="R2429" s="1" t="s">
        <v>24</v>
      </c>
    </row>
    <row r="2430" customFormat="false" ht="15" hidden="false" customHeight="false" outlineLevel="0" collapsed="false">
      <c r="A2430" s="1" t="s">
        <v>2415</v>
      </c>
      <c r="B2430" s="1" t="s">
        <v>2416</v>
      </c>
      <c r="C2430" s="1" t="s">
        <v>2840</v>
      </c>
      <c r="D2430" s="1" t="n">
        <v>30.6</v>
      </c>
      <c r="E2430" s="1" t="s">
        <v>2850</v>
      </c>
      <c r="F2430" s="1" t="n">
        <v>8</v>
      </c>
      <c r="G2430" s="1" t="str">
        <f aca="false">F2430&amp;"/"&amp;17</f>
        <v>8/17</v>
      </c>
      <c r="H2430" s="1" t="n">
        <v>1800</v>
      </c>
      <c r="I2430" s="1" t="n">
        <v>80</v>
      </c>
      <c r="J2430" s="1" t="n">
        <v>78</v>
      </c>
      <c r="K2430" s="1" t="s">
        <v>21</v>
      </c>
      <c r="L2430" s="1" t="s">
        <v>864</v>
      </c>
      <c r="M2430" s="1" t="s">
        <v>2842</v>
      </c>
      <c r="N2430" s="1" t="n">
        <v>43.6027792711642</v>
      </c>
      <c r="O2430" s="1" t="n">
        <v>-65.8040935496028</v>
      </c>
      <c r="Q2430" s="1" t="s">
        <v>2843</v>
      </c>
      <c r="R2430" s="1" t="s">
        <v>24</v>
      </c>
    </row>
    <row r="2431" customFormat="false" ht="15" hidden="false" customHeight="false" outlineLevel="0" collapsed="false">
      <c r="A2431" s="1" t="s">
        <v>2415</v>
      </c>
      <c r="B2431" s="1" t="s">
        <v>2416</v>
      </c>
      <c r="C2431" s="1" t="s">
        <v>2840</v>
      </c>
      <c r="D2431" s="1" t="n">
        <v>30.6</v>
      </c>
      <c r="E2431" s="1" t="s">
        <v>2851</v>
      </c>
      <c r="F2431" s="1" t="n">
        <v>9</v>
      </c>
      <c r="G2431" s="1" t="str">
        <f aca="false">F2431&amp;"/"&amp;17</f>
        <v>9/17</v>
      </c>
      <c r="H2431" s="1" t="n">
        <v>1800</v>
      </c>
      <c r="I2431" s="1" t="n">
        <v>80</v>
      </c>
      <c r="J2431" s="1" t="n">
        <v>78</v>
      </c>
      <c r="K2431" s="1" t="s">
        <v>21</v>
      </c>
      <c r="L2431" s="1" t="s">
        <v>864</v>
      </c>
      <c r="M2431" s="1" t="s">
        <v>2842</v>
      </c>
      <c r="N2431" s="1" t="n">
        <v>43.6028372931669</v>
      </c>
      <c r="O2431" s="1" t="n">
        <v>-65.7994411477157</v>
      </c>
      <c r="Q2431" s="1" t="s">
        <v>2843</v>
      </c>
      <c r="R2431" s="1" t="s">
        <v>24</v>
      </c>
    </row>
    <row r="2432" customFormat="false" ht="15" hidden="false" customHeight="false" outlineLevel="0" collapsed="false">
      <c r="A2432" s="1" t="s">
        <v>2415</v>
      </c>
      <c r="B2432" s="1" t="s">
        <v>2416</v>
      </c>
      <c r="C2432" s="1" t="s">
        <v>2840</v>
      </c>
      <c r="D2432" s="1" t="n">
        <v>30.6</v>
      </c>
      <c r="E2432" s="1" t="s">
        <v>2852</v>
      </c>
      <c r="F2432" s="1" t="n">
        <v>10</v>
      </c>
      <c r="G2432" s="1" t="str">
        <f aca="false">F2432&amp;"/"&amp;17</f>
        <v>10/17</v>
      </c>
      <c r="H2432" s="1" t="n">
        <v>1800</v>
      </c>
      <c r="I2432" s="1" t="n">
        <v>80</v>
      </c>
      <c r="J2432" s="1" t="n">
        <v>78</v>
      </c>
      <c r="K2432" s="1" t="s">
        <v>21</v>
      </c>
      <c r="L2432" s="1" t="s">
        <v>864</v>
      </c>
      <c r="M2432" s="1" t="s">
        <v>2842</v>
      </c>
      <c r="N2432" s="1" t="n">
        <v>43.6029431640488</v>
      </c>
      <c r="O2432" s="1" t="n">
        <v>-65.7952361557828</v>
      </c>
      <c r="Q2432" s="1" t="s">
        <v>2843</v>
      </c>
      <c r="R2432" s="1" t="s">
        <v>24</v>
      </c>
    </row>
    <row r="2433" customFormat="false" ht="15" hidden="false" customHeight="false" outlineLevel="0" collapsed="false">
      <c r="A2433" s="1" t="s">
        <v>2415</v>
      </c>
      <c r="B2433" s="1" t="s">
        <v>2416</v>
      </c>
      <c r="C2433" s="1" t="s">
        <v>2840</v>
      </c>
      <c r="D2433" s="1" t="n">
        <v>30.6</v>
      </c>
      <c r="E2433" s="1" t="s">
        <v>2853</v>
      </c>
      <c r="F2433" s="1" t="n">
        <v>11</v>
      </c>
      <c r="G2433" s="1" t="str">
        <f aca="false">F2433&amp;"/"&amp;17</f>
        <v>11/17</v>
      </c>
      <c r="H2433" s="1" t="n">
        <v>1800</v>
      </c>
      <c r="I2433" s="1" t="n">
        <v>80</v>
      </c>
      <c r="J2433" s="1" t="n">
        <v>78</v>
      </c>
      <c r="K2433" s="1" t="s">
        <v>21</v>
      </c>
      <c r="L2433" s="1" t="s">
        <v>864</v>
      </c>
      <c r="M2433" s="1" t="s">
        <v>2842</v>
      </c>
      <c r="N2433" s="1" t="n">
        <v>43.5999278189573</v>
      </c>
      <c r="O2433" s="1" t="n">
        <v>-65.7953386236277</v>
      </c>
      <c r="Q2433" s="1" t="s">
        <v>2843</v>
      </c>
      <c r="R2433" s="1" t="s">
        <v>24</v>
      </c>
    </row>
    <row r="2434" customFormat="false" ht="15" hidden="false" customHeight="false" outlineLevel="0" collapsed="false">
      <c r="A2434" s="1" t="s">
        <v>2415</v>
      </c>
      <c r="B2434" s="1" t="s">
        <v>2416</v>
      </c>
      <c r="C2434" s="1" t="s">
        <v>2840</v>
      </c>
      <c r="D2434" s="1" t="n">
        <v>30.6</v>
      </c>
      <c r="E2434" s="1" t="s">
        <v>2854</v>
      </c>
      <c r="F2434" s="1" t="n">
        <v>12</v>
      </c>
      <c r="G2434" s="1" t="str">
        <f aca="false">F2434&amp;"/"&amp;17</f>
        <v>12/17</v>
      </c>
      <c r="H2434" s="1" t="n">
        <v>1800</v>
      </c>
      <c r="I2434" s="1" t="n">
        <v>80</v>
      </c>
      <c r="J2434" s="1" t="n">
        <v>78</v>
      </c>
      <c r="K2434" s="1" t="s">
        <v>21</v>
      </c>
      <c r="L2434" s="1" t="s">
        <v>864</v>
      </c>
      <c r="M2434" s="1" t="s">
        <v>2842</v>
      </c>
      <c r="N2434" s="1" t="n">
        <v>43.5997585709816</v>
      </c>
      <c r="O2434" s="1" t="n">
        <v>-65.8001208004015</v>
      </c>
      <c r="Q2434" s="1" t="s">
        <v>2843</v>
      </c>
      <c r="R2434" s="1" t="s">
        <v>24</v>
      </c>
    </row>
    <row r="2435" customFormat="false" ht="15" hidden="false" customHeight="false" outlineLevel="0" collapsed="false">
      <c r="A2435" s="1" t="s">
        <v>2415</v>
      </c>
      <c r="B2435" s="1" t="s">
        <v>2416</v>
      </c>
      <c r="C2435" s="1" t="s">
        <v>2840</v>
      </c>
      <c r="D2435" s="1" t="n">
        <v>30.6</v>
      </c>
      <c r="E2435" s="1" t="s">
        <v>2855</v>
      </c>
      <c r="F2435" s="1" t="n">
        <v>13</v>
      </c>
      <c r="G2435" s="1" t="str">
        <f aca="false">F2435&amp;"/"&amp;17</f>
        <v>13/17</v>
      </c>
      <c r="H2435" s="1" t="n">
        <v>1800</v>
      </c>
      <c r="I2435" s="1" t="n">
        <v>80</v>
      </c>
      <c r="J2435" s="1" t="n">
        <v>78</v>
      </c>
      <c r="K2435" s="1" t="s">
        <v>21</v>
      </c>
      <c r="L2435" s="1" t="s">
        <v>864</v>
      </c>
      <c r="M2435" s="1" t="s">
        <v>2842</v>
      </c>
      <c r="N2435" s="1" t="n">
        <v>43.5995348682567</v>
      </c>
      <c r="O2435" s="1" t="n">
        <v>-65.8048227482075</v>
      </c>
      <c r="Q2435" s="1" t="s">
        <v>2843</v>
      </c>
      <c r="R2435" s="1" t="s">
        <v>24</v>
      </c>
    </row>
    <row r="2436" customFormat="false" ht="15" hidden="false" customHeight="false" outlineLevel="0" collapsed="false">
      <c r="A2436" s="1" t="s">
        <v>2415</v>
      </c>
      <c r="B2436" s="1" t="s">
        <v>2416</v>
      </c>
      <c r="C2436" s="1" t="s">
        <v>2840</v>
      </c>
      <c r="D2436" s="1" t="n">
        <v>30.6</v>
      </c>
      <c r="E2436" s="1" t="s">
        <v>2856</v>
      </c>
      <c r="F2436" s="1" t="n">
        <v>14</v>
      </c>
      <c r="G2436" s="1" t="str">
        <f aca="false">F2436&amp;"/"&amp;17</f>
        <v>14/17</v>
      </c>
      <c r="H2436" s="1" t="n">
        <v>1800</v>
      </c>
      <c r="I2436" s="1" t="n">
        <v>80</v>
      </c>
      <c r="J2436" s="1" t="n">
        <v>78</v>
      </c>
      <c r="K2436" s="1" t="s">
        <v>21</v>
      </c>
      <c r="L2436" s="1" t="s">
        <v>864</v>
      </c>
      <c r="M2436" s="1" t="s">
        <v>2842</v>
      </c>
      <c r="N2436" s="1" t="n">
        <v>43.5994043314496</v>
      </c>
      <c r="O2436" s="1" t="n">
        <v>-65.8096261657776</v>
      </c>
      <c r="Q2436" s="1" t="s">
        <v>2843</v>
      </c>
      <c r="R2436" s="1" t="s">
        <v>24</v>
      </c>
    </row>
    <row r="2437" customFormat="false" ht="15" hidden="false" customHeight="false" outlineLevel="0" collapsed="false">
      <c r="A2437" s="1" t="s">
        <v>2415</v>
      </c>
      <c r="B2437" s="1" t="s">
        <v>2416</v>
      </c>
      <c r="C2437" s="1" t="s">
        <v>2840</v>
      </c>
      <c r="D2437" s="1" t="n">
        <v>30.6</v>
      </c>
      <c r="E2437" s="1" t="s">
        <v>2857</v>
      </c>
      <c r="F2437" s="1" t="n">
        <v>15</v>
      </c>
      <c r="G2437" s="1" t="str">
        <f aca="false">F2437&amp;"/"&amp;17</f>
        <v>15/17</v>
      </c>
      <c r="H2437" s="1" t="n">
        <v>1800</v>
      </c>
      <c r="I2437" s="1" t="n">
        <v>80</v>
      </c>
      <c r="J2437" s="1" t="n">
        <v>78</v>
      </c>
      <c r="K2437" s="1" t="s">
        <v>21</v>
      </c>
      <c r="L2437" s="1" t="s">
        <v>864</v>
      </c>
      <c r="M2437" s="1" t="s">
        <v>2842</v>
      </c>
      <c r="N2437" s="1" t="n">
        <v>43.5960929046036</v>
      </c>
      <c r="O2437" s="1" t="n">
        <v>-65.8074326104809</v>
      </c>
      <c r="Q2437" s="1" t="s">
        <v>2843</v>
      </c>
      <c r="R2437" s="1" t="s">
        <v>24</v>
      </c>
    </row>
    <row r="2438" customFormat="false" ht="15" hidden="false" customHeight="false" outlineLevel="0" collapsed="false">
      <c r="A2438" s="1" t="s">
        <v>2415</v>
      </c>
      <c r="B2438" s="1" t="s">
        <v>2416</v>
      </c>
      <c r="C2438" s="1" t="s">
        <v>2840</v>
      </c>
      <c r="D2438" s="1" t="n">
        <v>30.6</v>
      </c>
      <c r="E2438" s="1" t="s">
        <v>2858</v>
      </c>
      <c r="F2438" s="1" t="n">
        <v>16</v>
      </c>
      <c r="G2438" s="1" t="str">
        <f aca="false">F2438&amp;"/"&amp;17</f>
        <v>16/17</v>
      </c>
      <c r="H2438" s="1" t="n">
        <v>1800</v>
      </c>
      <c r="I2438" s="1" t="n">
        <v>80</v>
      </c>
      <c r="J2438" s="1" t="n">
        <v>78</v>
      </c>
      <c r="K2438" s="1" t="s">
        <v>21</v>
      </c>
      <c r="L2438" s="1" t="s">
        <v>864</v>
      </c>
      <c r="M2438" s="1" t="s">
        <v>2842</v>
      </c>
      <c r="N2438" s="1" t="n">
        <v>43.5961509450201</v>
      </c>
      <c r="O2438" s="1" t="n">
        <v>-65.8031528364337</v>
      </c>
      <c r="Q2438" s="1" t="s">
        <v>2843</v>
      </c>
      <c r="R2438" s="1" t="s">
        <v>24</v>
      </c>
    </row>
    <row r="2439" customFormat="false" ht="15" hidden="false" customHeight="false" outlineLevel="0" collapsed="false">
      <c r="A2439" s="1" t="s">
        <v>2415</v>
      </c>
      <c r="B2439" s="1" t="s">
        <v>2416</v>
      </c>
      <c r="C2439" s="1" t="s">
        <v>2840</v>
      </c>
      <c r="D2439" s="1" t="n">
        <v>30.6</v>
      </c>
      <c r="E2439" s="1" t="s">
        <v>2859</v>
      </c>
      <c r="F2439" s="1" t="n">
        <v>17</v>
      </c>
      <c r="G2439" s="1" t="str">
        <f aca="false">F2439&amp;"/"&amp;17</f>
        <v>17/17</v>
      </c>
      <c r="H2439" s="1" t="n">
        <v>1800</v>
      </c>
      <c r="I2439" s="1" t="n">
        <v>80</v>
      </c>
      <c r="J2439" s="1" t="n">
        <v>78</v>
      </c>
      <c r="K2439" s="1" t="s">
        <v>21</v>
      </c>
      <c r="L2439" s="1" t="s">
        <v>864</v>
      </c>
      <c r="M2439" s="1" t="s">
        <v>2842</v>
      </c>
      <c r="N2439" s="1" t="n">
        <v>43.5963636494752</v>
      </c>
      <c r="O2439" s="1" t="n">
        <v>-65.7989916775419</v>
      </c>
      <c r="Q2439" s="1" t="s">
        <v>2843</v>
      </c>
      <c r="R2439" s="1" t="s">
        <v>24</v>
      </c>
    </row>
    <row r="2440" customFormat="false" ht="15" hidden="false" customHeight="false" outlineLevel="0" collapsed="false">
      <c r="A2440" s="1" t="s">
        <v>2415</v>
      </c>
      <c r="B2440" s="1" t="s">
        <v>2416</v>
      </c>
      <c r="C2440" s="1" t="s">
        <v>2860</v>
      </c>
      <c r="D2440" s="1" t="n">
        <v>0.3</v>
      </c>
      <c r="E2440" s="1" t="s">
        <v>2861</v>
      </c>
      <c r="F2440" s="1" t="n">
        <v>1</v>
      </c>
      <c r="G2440" s="1" t="str">
        <f aca="false">F2440&amp;"/"&amp;6</f>
        <v>1/6</v>
      </c>
      <c r="H2440" s="1" t="n">
        <v>50</v>
      </c>
      <c r="I2440" s="1" t="n">
        <v>19.2</v>
      </c>
      <c r="J2440" s="1" t="n">
        <v>37</v>
      </c>
      <c r="K2440" s="1" t="s">
        <v>2710</v>
      </c>
      <c r="L2440" s="1" t="s">
        <v>2711</v>
      </c>
      <c r="M2440" s="1" t="n">
        <v>2014</v>
      </c>
      <c r="N2440" s="1" t="n">
        <v>45.536489</v>
      </c>
      <c r="O2440" s="1" t="n">
        <v>-62.686809</v>
      </c>
      <c r="Q2440" s="1" t="s">
        <v>2862</v>
      </c>
      <c r="R2440" s="1" t="s">
        <v>24</v>
      </c>
    </row>
    <row r="2441" customFormat="false" ht="15" hidden="false" customHeight="false" outlineLevel="0" collapsed="false">
      <c r="A2441" s="1" t="s">
        <v>2415</v>
      </c>
      <c r="B2441" s="1" t="s">
        <v>2416</v>
      </c>
      <c r="C2441" s="1" t="s">
        <v>2860</v>
      </c>
      <c r="D2441" s="1" t="n">
        <v>0.3</v>
      </c>
      <c r="E2441" s="1" t="s">
        <v>2863</v>
      </c>
      <c r="F2441" s="1" t="n">
        <v>2</v>
      </c>
      <c r="G2441" s="1" t="str">
        <f aca="false">F2441&amp;"/"&amp;6</f>
        <v>2/6</v>
      </c>
      <c r="H2441" s="1" t="n">
        <v>50</v>
      </c>
      <c r="I2441" s="1" t="n">
        <v>19.2</v>
      </c>
      <c r="J2441" s="1" t="n">
        <v>37</v>
      </c>
      <c r="K2441" s="1" t="s">
        <v>2710</v>
      </c>
      <c r="L2441" s="1" t="s">
        <v>2711</v>
      </c>
      <c r="M2441" s="1" t="n">
        <v>2014</v>
      </c>
      <c r="N2441" s="1" t="n">
        <v>45.535743</v>
      </c>
      <c r="O2441" s="1" t="n">
        <v>-62.686089</v>
      </c>
      <c r="Q2441" s="1" t="s">
        <v>2862</v>
      </c>
      <c r="R2441" s="1" t="s">
        <v>24</v>
      </c>
    </row>
    <row r="2442" customFormat="false" ht="15" hidden="false" customHeight="false" outlineLevel="0" collapsed="false">
      <c r="A2442" s="1" t="s">
        <v>2415</v>
      </c>
      <c r="B2442" s="1" t="s">
        <v>2416</v>
      </c>
      <c r="C2442" s="1" t="s">
        <v>2860</v>
      </c>
      <c r="D2442" s="1" t="n">
        <v>0.3</v>
      </c>
      <c r="E2442" s="1" t="s">
        <v>2864</v>
      </c>
      <c r="F2442" s="1" t="n">
        <v>3</v>
      </c>
      <c r="G2442" s="1" t="str">
        <f aca="false">F2442&amp;"/"&amp;6</f>
        <v>3/6</v>
      </c>
      <c r="H2442" s="1" t="n">
        <v>50</v>
      </c>
      <c r="I2442" s="1" t="n">
        <v>19.2</v>
      </c>
      <c r="J2442" s="1" t="n">
        <v>37</v>
      </c>
      <c r="K2442" s="1" t="s">
        <v>2710</v>
      </c>
      <c r="L2442" s="1" t="s">
        <v>2711</v>
      </c>
      <c r="M2442" s="1" t="n">
        <v>2014</v>
      </c>
      <c r="N2442" s="1" t="n">
        <v>45.534135</v>
      </c>
      <c r="O2442" s="1" t="n">
        <v>-62.684573</v>
      </c>
      <c r="Q2442" s="1" t="s">
        <v>2862</v>
      </c>
      <c r="R2442" s="1" t="s">
        <v>24</v>
      </c>
    </row>
    <row r="2443" customFormat="false" ht="15" hidden="false" customHeight="false" outlineLevel="0" collapsed="false">
      <c r="A2443" s="1" t="s">
        <v>2415</v>
      </c>
      <c r="B2443" s="1" t="s">
        <v>2416</v>
      </c>
      <c r="C2443" s="1" t="s">
        <v>2860</v>
      </c>
      <c r="D2443" s="1" t="n">
        <v>0.3</v>
      </c>
      <c r="E2443" s="1" t="s">
        <v>2865</v>
      </c>
      <c r="F2443" s="1" t="n">
        <v>4</v>
      </c>
      <c r="G2443" s="1" t="str">
        <f aca="false">F2443&amp;"/"&amp;6</f>
        <v>4/6</v>
      </c>
      <c r="H2443" s="1" t="n">
        <v>50</v>
      </c>
      <c r="I2443" s="1" t="n">
        <v>15</v>
      </c>
      <c r="J2443" s="1" t="n">
        <v>30</v>
      </c>
      <c r="K2443" s="1" t="s">
        <v>2606</v>
      </c>
      <c r="L2443" s="1" t="s">
        <v>2607</v>
      </c>
      <c r="M2443" s="1" t="n">
        <v>2014</v>
      </c>
      <c r="N2443" s="1" t="n">
        <v>45.535553</v>
      </c>
      <c r="O2443" s="1" t="n">
        <v>-62.682974</v>
      </c>
      <c r="Q2443" s="1" t="s">
        <v>2862</v>
      </c>
      <c r="R2443" s="1" t="s">
        <v>24</v>
      </c>
    </row>
    <row r="2444" customFormat="false" ht="15" hidden="false" customHeight="false" outlineLevel="0" collapsed="false">
      <c r="A2444" s="1" t="s">
        <v>2415</v>
      </c>
      <c r="B2444" s="1" t="s">
        <v>2416</v>
      </c>
      <c r="C2444" s="1" t="s">
        <v>2860</v>
      </c>
      <c r="D2444" s="1" t="n">
        <v>0.3</v>
      </c>
      <c r="E2444" s="1" t="s">
        <v>2866</v>
      </c>
      <c r="F2444" s="1" t="n">
        <v>5</v>
      </c>
      <c r="G2444" s="1" t="str">
        <f aca="false">F2444&amp;"/"&amp;6</f>
        <v>5/6</v>
      </c>
      <c r="H2444" s="1" t="n">
        <v>50</v>
      </c>
      <c r="I2444" s="1" t="n">
        <v>15</v>
      </c>
      <c r="J2444" s="1" t="n">
        <v>30</v>
      </c>
      <c r="K2444" s="1" t="s">
        <v>2606</v>
      </c>
      <c r="L2444" s="1" t="s">
        <v>2607</v>
      </c>
      <c r="M2444" s="1" t="n">
        <v>2014</v>
      </c>
      <c r="N2444" s="1" t="n">
        <v>45.536131</v>
      </c>
      <c r="O2444" s="1" t="n">
        <v>-62.683518</v>
      </c>
      <c r="Q2444" s="1" t="s">
        <v>2862</v>
      </c>
      <c r="R2444" s="1" t="s">
        <v>24</v>
      </c>
    </row>
    <row r="2445" customFormat="false" ht="15" hidden="false" customHeight="false" outlineLevel="0" collapsed="false">
      <c r="A2445" s="1" t="s">
        <v>2415</v>
      </c>
      <c r="B2445" s="1" t="s">
        <v>2416</v>
      </c>
      <c r="C2445" s="1" t="s">
        <v>2860</v>
      </c>
      <c r="D2445" s="1" t="n">
        <v>0.3</v>
      </c>
      <c r="E2445" s="1" t="s">
        <v>2867</v>
      </c>
      <c r="F2445" s="1" t="n">
        <v>6</v>
      </c>
      <c r="G2445" s="1" t="str">
        <f aca="false">F2445&amp;"/"&amp;6</f>
        <v>6/6</v>
      </c>
      <c r="H2445" s="1" t="n">
        <v>50</v>
      </c>
      <c r="I2445" s="1" t="n">
        <v>15</v>
      </c>
      <c r="J2445" s="1" t="n">
        <v>30</v>
      </c>
      <c r="K2445" s="1" t="s">
        <v>2606</v>
      </c>
      <c r="L2445" s="1" t="s">
        <v>2607</v>
      </c>
      <c r="M2445" s="1" t="n">
        <v>2014</v>
      </c>
      <c r="N2445" s="1" t="n">
        <v>45.536712</v>
      </c>
      <c r="O2445" s="1" t="n">
        <v>-62.684066</v>
      </c>
      <c r="Q2445" s="1" t="s">
        <v>2862</v>
      </c>
      <c r="R2445" s="1" t="s">
        <v>24</v>
      </c>
    </row>
    <row r="2446" customFormat="false" ht="15" hidden="false" customHeight="false" outlineLevel="0" collapsed="false">
      <c r="A2446" s="1" t="s">
        <v>2415</v>
      </c>
      <c r="B2446" s="1" t="s">
        <v>2416</v>
      </c>
      <c r="C2446" s="1" t="s">
        <v>2868</v>
      </c>
      <c r="D2446" s="1" t="n">
        <v>0.1</v>
      </c>
      <c r="E2446" s="1" t="s">
        <v>1164</v>
      </c>
      <c r="F2446" s="1" t="n">
        <v>1</v>
      </c>
      <c r="G2446" s="1" t="str">
        <f aca="false">F2446&amp;"/"&amp;2</f>
        <v>1/2</v>
      </c>
      <c r="H2446" s="1" t="n">
        <v>50</v>
      </c>
      <c r="I2446" s="1" t="n">
        <v>21.5</v>
      </c>
      <c r="J2446" s="1" t="n">
        <v>40</v>
      </c>
      <c r="K2446" s="1" t="s">
        <v>2451</v>
      </c>
      <c r="L2446" s="1" t="s">
        <v>2452</v>
      </c>
      <c r="M2446" s="1" t="n">
        <v>2016</v>
      </c>
      <c r="N2446" s="1" t="n">
        <v>43.930754</v>
      </c>
      <c r="O2446" s="1" t="n">
        <v>-66.102116</v>
      </c>
      <c r="Q2446" s="1" t="s">
        <v>2869</v>
      </c>
      <c r="R2446" s="1" t="s">
        <v>24</v>
      </c>
    </row>
    <row r="2447" customFormat="false" ht="15" hidden="false" customHeight="false" outlineLevel="0" collapsed="false">
      <c r="A2447" s="1" t="s">
        <v>2415</v>
      </c>
      <c r="B2447" s="1" t="s">
        <v>2416</v>
      </c>
      <c r="C2447" s="1" t="s">
        <v>2868</v>
      </c>
      <c r="D2447" s="1" t="n">
        <v>0.1</v>
      </c>
      <c r="E2447" s="1" t="s">
        <v>1166</v>
      </c>
      <c r="F2447" s="1" t="n">
        <v>2</v>
      </c>
      <c r="G2447" s="1" t="str">
        <f aca="false">F2447&amp;"/"&amp;2</f>
        <v>2/2</v>
      </c>
      <c r="H2447" s="1" t="n">
        <v>50</v>
      </c>
      <c r="I2447" s="1" t="n">
        <v>21.5</v>
      </c>
      <c r="J2447" s="1" t="n">
        <v>40</v>
      </c>
      <c r="K2447" s="1" t="s">
        <v>2451</v>
      </c>
      <c r="L2447" s="1" t="s">
        <v>2452</v>
      </c>
      <c r="M2447" s="1" t="n">
        <v>2016</v>
      </c>
      <c r="N2447" s="1" t="n">
        <v>43.929494</v>
      </c>
      <c r="O2447" s="1" t="n">
        <v>-66.102173</v>
      </c>
      <c r="Q2447" s="1" t="s">
        <v>2869</v>
      </c>
      <c r="R2447" s="1" t="s">
        <v>24</v>
      </c>
    </row>
    <row r="2448" customFormat="false" ht="15" hidden="false" customHeight="false" outlineLevel="0" collapsed="false">
      <c r="A2448" s="1" t="s">
        <v>2415</v>
      </c>
      <c r="B2448" s="1" t="s">
        <v>2416</v>
      </c>
      <c r="C2448" s="1" t="s">
        <v>2870</v>
      </c>
      <c r="D2448" s="1" t="n">
        <v>13.8</v>
      </c>
      <c r="E2448" s="1" t="s">
        <v>2871</v>
      </c>
      <c r="F2448" s="1" t="n">
        <v>1</v>
      </c>
      <c r="G2448" s="1" t="str">
        <f aca="false">F2448&amp;"/"&amp;6</f>
        <v>1/6</v>
      </c>
      <c r="H2448" s="1" t="n">
        <v>2300</v>
      </c>
      <c r="I2448" s="1" t="n">
        <v>82</v>
      </c>
      <c r="J2448" s="1" t="n">
        <v>78</v>
      </c>
      <c r="K2448" s="1" t="s">
        <v>357</v>
      </c>
      <c r="L2448" s="1" t="s">
        <v>2588</v>
      </c>
      <c r="M2448" s="1" t="n">
        <v>2015</v>
      </c>
      <c r="N2448" s="1" t="n">
        <v>45.3172546685577</v>
      </c>
      <c r="O2448" s="1" t="n">
        <v>-61.0057658181166</v>
      </c>
      <c r="Q2448" s="1" t="s">
        <v>2872</v>
      </c>
      <c r="R2448" s="1" t="s">
        <v>24</v>
      </c>
    </row>
    <row r="2449" customFormat="false" ht="15" hidden="false" customHeight="false" outlineLevel="0" collapsed="false">
      <c r="A2449" s="1" t="s">
        <v>2415</v>
      </c>
      <c r="B2449" s="1" t="s">
        <v>2416</v>
      </c>
      <c r="C2449" s="1" t="s">
        <v>2870</v>
      </c>
      <c r="D2449" s="1" t="n">
        <v>13.8</v>
      </c>
      <c r="E2449" s="1" t="s">
        <v>2873</v>
      </c>
      <c r="F2449" s="1" t="n">
        <v>2</v>
      </c>
      <c r="G2449" s="1" t="str">
        <f aca="false">F2449&amp;"/"&amp;6</f>
        <v>2/6</v>
      </c>
      <c r="H2449" s="1" t="n">
        <v>2300</v>
      </c>
      <c r="I2449" s="1" t="n">
        <v>82</v>
      </c>
      <c r="J2449" s="1" t="n">
        <v>78</v>
      </c>
      <c r="K2449" s="1" t="s">
        <v>357</v>
      </c>
      <c r="L2449" s="1" t="s">
        <v>2588</v>
      </c>
      <c r="M2449" s="1" t="n">
        <v>2015</v>
      </c>
      <c r="N2449" s="1" t="n">
        <v>45.3156082908862</v>
      </c>
      <c r="O2449" s="1" t="n">
        <v>-61.0001529792981</v>
      </c>
      <c r="Q2449" s="1" t="s">
        <v>2872</v>
      </c>
      <c r="R2449" s="1" t="s">
        <v>24</v>
      </c>
    </row>
    <row r="2450" customFormat="false" ht="15" hidden="false" customHeight="false" outlineLevel="0" collapsed="false">
      <c r="A2450" s="1" t="s">
        <v>2415</v>
      </c>
      <c r="B2450" s="1" t="s">
        <v>2416</v>
      </c>
      <c r="C2450" s="1" t="s">
        <v>2870</v>
      </c>
      <c r="D2450" s="1" t="n">
        <v>13.8</v>
      </c>
      <c r="E2450" s="1" t="s">
        <v>2874</v>
      </c>
      <c r="F2450" s="1" t="n">
        <v>3</v>
      </c>
      <c r="G2450" s="1" t="str">
        <f aca="false">F2450&amp;"/"&amp;6</f>
        <v>3/6</v>
      </c>
      <c r="H2450" s="1" t="n">
        <v>2300</v>
      </c>
      <c r="I2450" s="1" t="n">
        <v>82</v>
      </c>
      <c r="J2450" s="1" t="n">
        <v>78</v>
      </c>
      <c r="K2450" s="1" t="s">
        <v>357</v>
      </c>
      <c r="L2450" s="1" t="s">
        <v>2588</v>
      </c>
      <c r="M2450" s="1" t="n">
        <v>2015</v>
      </c>
      <c r="N2450" s="1" t="n">
        <v>45.3142029367889</v>
      </c>
      <c r="O2450" s="1" t="n">
        <v>-60.9958065157453</v>
      </c>
      <c r="Q2450" s="1" t="s">
        <v>2872</v>
      </c>
      <c r="R2450" s="1" t="s">
        <v>24</v>
      </c>
    </row>
    <row r="2451" customFormat="false" ht="15" hidden="false" customHeight="false" outlineLevel="0" collapsed="false">
      <c r="A2451" s="1" t="s">
        <v>2415</v>
      </c>
      <c r="B2451" s="1" t="s">
        <v>2416</v>
      </c>
      <c r="C2451" s="1" t="s">
        <v>2870</v>
      </c>
      <c r="D2451" s="1" t="n">
        <v>13.8</v>
      </c>
      <c r="E2451" s="1" t="s">
        <v>2875</v>
      </c>
      <c r="F2451" s="1" t="n">
        <v>4</v>
      </c>
      <c r="G2451" s="1" t="str">
        <f aca="false">F2451&amp;"/"&amp;6</f>
        <v>4/6</v>
      </c>
      <c r="H2451" s="1" t="n">
        <v>2300</v>
      </c>
      <c r="I2451" s="1" t="n">
        <v>82</v>
      </c>
      <c r="J2451" s="1" t="n">
        <v>78</v>
      </c>
      <c r="K2451" s="1" t="s">
        <v>357</v>
      </c>
      <c r="L2451" s="1" t="s">
        <v>2588</v>
      </c>
      <c r="M2451" s="1" t="n">
        <v>2015</v>
      </c>
      <c r="N2451" s="1" t="n">
        <v>45.3175149481463</v>
      </c>
      <c r="O2451" s="1" t="n">
        <v>-60.9961698071958</v>
      </c>
      <c r="Q2451" s="1" t="s">
        <v>2872</v>
      </c>
      <c r="R2451" s="1" t="s">
        <v>24</v>
      </c>
    </row>
    <row r="2452" customFormat="false" ht="15" hidden="false" customHeight="false" outlineLevel="0" collapsed="false">
      <c r="A2452" s="1" t="s">
        <v>2415</v>
      </c>
      <c r="B2452" s="1" t="s">
        <v>2416</v>
      </c>
      <c r="C2452" s="1" t="s">
        <v>2870</v>
      </c>
      <c r="D2452" s="1" t="n">
        <v>13.8</v>
      </c>
      <c r="E2452" s="1" t="s">
        <v>2876</v>
      </c>
      <c r="F2452" s="1" t="n">
        <v>5</v>
      </c>
      <c r="G2452" s="1" t="str">
        <f aca="false">F2452&amp;"/"&amp;6</f>
        <v>5/6</v>
      </c>
      <c r="H2452" s="1" t="n">
        <v>2300</v>
      </c>
      <c r="I2452" s="1" t="n">
        <v>82</v>
      </c>
      <c r="J2452" s="1" t="n">
        <v>78</v>
      </c>
      <c r="K2452" s="1" t="s">
        <v>357</v>
      </c>
      <c r="L2452" s="1" t="s">
        <v>2588</v>
      </c>
      <c r="M2452" s="1" t="n">
        <v>2015</v>
      </c>
      <c r="N2452" s="1" t="n">
        <v>45.3188513726401</v>
      </c>
      <c r="O2452" s="1" t="n">
        <v>-60.9909145842278</v>
      </c>
      <c r="Q2452" s="1" t="s">
        <v>2872</v>
      </c>
      <c r="R2452" s="1" t="s">
        <v>24</v>
      </c>
    </row>
    <row r="2453" customFormat="false" ht="15" hidden="false" customHeight="false" outlineLevel="0" collapsed="false">
      <c r="A2453" s="1" t="s">
        <v>2415</v>
      </c>
      <c r="B2453" s="1" t="s">
        <v>2416</v>
      </c>
      <c r="C2453" s="1" t="s">
        <v>2870</v>
      </c>
      <c r="D2453" s="1" t="n">
        <v>13.8</v>
      </c>
      <c r="E2453" s="1" t="s">
        <v>2877</v>
      </c>
      <c r="F2453" s="1" t="n">
        <v>6</v>
      </c>
      <c r="G2453" s="1" t="str">
        <f aca="false">F2453&amp;"/"&amp;6</f>
        <v>6/6</v>
      </c>
      <c r="H2453" s="1" t="n">
        <v>2300</v>
      </c>
      <c r="I2453" s="1" t="n">
        <v>82</v>
      </c>
      <c r="J2453" s="1" t="n">
        <v>78</v>
      </c>
      <c r="K2453" s="1" t="s">
        <v>357</v>
      </c>
      <c r="L2453" s="1" t="s">
        <v>2588</v>
      </c>
      <c r="M2453" s="1" t="n">
        <v>2015</v>
      </c>
      <c r="N2453" s="1" t="n">
        <v>45.3199290669499</v>
      </c>
      <c r="O2453" s="1" t="n">
        <v>-60.9948883915636</v>
      </c>
      <c r="Q2453" s="1" t="s">
        <v>2872</v>
      </c>
      <c r="R2453" s="1" t="s">
        <v>24</v>
      </c>
    </row>
    <row r="2454" customFormat="false" ht="15" hidden="false" customHeight="false" outlineLevel="0" collapsed="false">
      <c r="A2454" s="1" t="s">
        <v>2415</v>
      </c>
      <c r="B2454" s="1" t="s">
        <v>2416</v>
      </c>
      <c r="C2454" s="1" t="s">
        <v>2878</v>
      </c>
      <c r="D2454" s="1" t="n">
        <v>0.15</v>
      </c>
      <c r="E2454" s="1" t="s">
        <v>2879</v>
      </c>
      <c r="F2454" s="1" t="n">
        <v>1</v>
      </c>
      <c r="G2454" s="1" t="str">
        <f aca="false">F2454&amp;"/"&amp;3</f>
        <v>1/3</v>
      </c>
      <c r="H2454" s="1" t="n">
        <v>50</v>
      </c>
      <c r="I2454" s="1" t="n">
        <v>15</v>
      </c>
      <c r="J2454" s="1" t="n">
        <v>30</v>
      </c>
      <c r="K2454" s="1" t="s">
        <v>2606</v>
      </c>
      <c r="L2454" s="1" t="s">
        <v>2607</v>
      </c>
      <c r="M2454" s="1" t="n">
        <v>2013</v>
      </c>
      <c r="N2454" s="1" t="n">
        <v>45.172037</v>
      </c>
      <c r="O2454" s="1" t="n">
        <v>-61.623948</v>
      </c>
      <c r="Q2454" s="1" t="s">
        <v>2880</v>
      </c>
      <c r="R2454" s="1" t="s">
        <v>254</v>
      </c>
    </row>
    <row r="2455" customFormat="false" ht="15" hidden="false" customHeight="false" outlineLevel="0" collapsed="false">
      <c r="A2455" s="1" t="s">
        <v>2415</v>
      </c>
      <c r="B2455" s="1" t="s">
        <v>2416</v>
      </c>
      <c r="C2455" s="1" t="s">
        <v>2878</v>
      </c>
      <c r="D2455" s="1" t="n">
        <v>0.15</v>
      </c>
      <c r="E2455" s="1" t="s">
        <v>2881</v>
      </c>
      <c r="F2455" s="1" t="n">
        <v>2</v>
      </c>
      <c r="G2455" s="1" t="str">
        <f aca="false">F2455&amp;"/"&amp;3</f>
        <v>2/3</v>
      </c>
      <c r="H2455" s="1" t="n">
        <v>50</v>
      </c>
      <c r="I2455" s="1" t="n">
        <v>15</v>
      </c>
      <c r="J2455" s="1" t="n">
        <v>30</v>
      </c>
      <c r="K2455" s="1" t="s">
        <v>2606</v>
      </c>
      <c r="L2455" s="1" t="s">
        <v>2607</v>
      </c>
      <c r="M2455" s="1" t="n">
        <v>2013</v>
      </c>
      <c r="N2455" s="1" t="n">
        <v>45.17127</v>
      </c>
      <c r="O2455" s="1" t="n">
        <v>-61.62331</v>
      </c>
      <c r="Q2455" s="1" t="s">
        <v>2880</v>
      </c>
      <c r="R2455" s="1" t="s">
        <v>254</v>
      </c>
    </row>
    <row r="2456" customFormat="false" ht="15" hidden="false" customHeight="false" outlineLevel="0" collapsed="false">
      <c r="A2456" s="1" t="s">
        <v>2415</v>
      </c>
      <c r="B2456" s="1" t="s">
        <v>2416</v>
      </c>
      <c r="C2456" s="1" t="s">
        <v>2878</v>
      </c>
      <c r="D2456" s="1" t="n">
        <v>0.15</v>
      </c>
      <c r="E2456" s="1" t="s">
        <v>2882</v>
      </c>
      <c r="F2456" s="1" t="n">
        <v>3</v>
      </c>
      <c r="G2456" s="1" t="str">
        <f aca="false">F2456&amp;"/"&amp;3</f>
        <v>3/3</v>
      </c>
      <c r="H2456" s="1" t="n">
        <v>50</v>
      </c>
      <c r="I2456" s="1" t="n">
        <v>15</v>
      </c>
      <c r="J2456" s="1" t="n">
        <v>30</v>
      </c>
      <c r="K2456" s="1" t="s">
        <v>2606</v>
      </c>
      <c r="L2456" s="1" t="s">
        <v>2607</v>
      </c>
      <c r="M2456" s="1" t="n">
        <v>2013</v>
      </c>
      <c r="N2456" s="1" t="n">
        <v>45.170497</v>
      </c>
      <c r="O2456" s="1" t="n">
        <v>-61.623141</v>
      </c>
      <c r="Q2456" s="1" t="s">
        <v>2880</v>
      </c>
      <c r="R2456" s="1" t="s">
        <v>254</v>
      </c>
    </row>
    <row r="2457" customFormat="false" ht="15" hidden="false" customHeight="false" outlineLevel="0" collapsed="false">
      <c r="A2457" s="1" t="s">
        <v>2415</v>
      </c>
      <c r="B2457" s="1" t="s">
        <v>2416</v>
      </c>
      <c r="C2457" s="1" t="s">
        <v>2883</v>
      </c>
      <c r="D2457" s="1" t="n">
        <v>1.99</v>
      </c>
      <c r="E2457" s="1" t="s">
        <v>2884</v>
      </c>
      <c r="F2457" s="1" t="n">
        <v>1</v>
      </c>
      <c r="G2457" s="1" t="str">
        <f aca="false">F2457&amp;"/"&amp;1</f>
        <v>1/1</v>
      </c>
      <c r="H2457" s="1" t="n">
        <v>1990</v>
      </c>
      <c r="I2457" s="1" t="n">
        <v>100</v>
      </c>
      <c r="J2457" s="1" t="n">
        <v>95</v>
      </c>
      <c r="K2457" s="1" t="s">
        <v>21</v>
      </c>
      <c r="L2457" s="1" t="s">
        <v>2457</v>
      </c>
      <c r="M2457" s="1" t="n">
        <v>2014</v>
      </c>
      <c r="N2457" s="1" t="n">
        <v>46.332041</v>
      </c>
      <c r="O2457" s="1" t="n">
        <v>-61.180835</v>
      </c>
      <c r="P2457" s="1" t="s">
        <v>2458</v>
      </c>
      <c r="Q2457" s="1" t="s">
        <v>2885</v>
      </c>
      <c r="R2457" s="1" t="s">
        <v>24</v>
      </c>
    </row>
    <row r="2458" customFormat="false" ht="15" hidden="false" customHeight="false" outlineLevel="0" collapsed="false">
      <c r="A2458" s="1" t="s">
        <v>2415</v>
      </c>
      <c r="B2458" s="1" t="s">
        <v>2416</v>
      </c>
      <c r="C2458" s="1" t="s">
        <v>2886</v>
      </c>
      <c r="D2458" s="1" t="n">
        <v>0.05</v>
      </c>
      <c r="E2458" s="1" t="s">
        <v>2887</v>
      </c>
      <c r="F2458" s="1" t="n">
        <v>1</v>
      </c>
      <c r="G2458" s="1" t="str">
        <f aca="false">F2458&amp;"/"&amp;1</f>
        <v>1/1</v>
      </c>
      <c r="H2458" s="1" t="n">
        <v>50</v>
      </c>
      <c r="I2458" s="1" t="n">
        <v>15</v>
      </c>
      <c r="J2458" s="1" t="n">
        <v>30</v>
      </c>
      <c r="K2458" s="1" t="s">
        <v>2606</v>
      </c>
      <c r="L2458" s="1" t="s">
        <v>2607</v>
      </c>
      <c r="M2458" s="1" t="n">
        <v>2013</v>
      </c>
      <c r="N2458" s="1" t="n">
        <v>43.674408</v>
      </c>
      <c r="O2458" s="1" t="n">
        <v>-65.277704</v>
      </c>
      <c r="Q2458" s="1" t="s">
        <v>2888</v>
      </c>
      <c r="R2458" s="1" t="s">
        <v>254</v>
      </c>
    </row>
    <row r="2459" customFormat="false" ht="15" hidden="false" customHeight="false" outlineLevel="0" collapsed="false">
      <c r="A2459" s="1" t="s">
        <v>2415</v>
      </c>
      <c r="B2459" s="1" t="s">
        <v>2416</v>
      </c>
      <c r="C2459" s="1" t="s">
        <v>2889</v>
      </c>
      <c r="D2459" s="1" t="n">
        <v>102</v>
      </c>
      <c r="E2459" s="1" t="s">
        <v>2890</v>
      </c>
      <c r="F2459" s="1" t="n">
        <v>1</v>
      </c>
      <c r="G2459" s="1" t="str">
        <f aca="false">F2459&amp;"/"&amp;34</f>
        <v>1/34</v>
      </c>
      <c r="H2459" s="1" t="n">
        <v>3000</v>
      </c>
      <c r="I2459" s="1" t="n">
        <v>116</v>
      </c>
      <c r="J2459" s="1" t="n">
        <v>92</v>
      </c>
      <c r="K2459" s="1" t="s">
        <v>2316</v>
      </c>
      <c r="L2459" s="1" t="s">
        <v>2891</v>
      </c>
      <c r="M2459" s="1" t="n">
        <v>2015</v>
      </c>
      <c r="N2459" s="1" t="n">
        <v>44.744181</v>
      </c>
      <c r="O2459" s="1" t="n">
        <v>-64.3087509999999</v>
      </c>
      <c r="Q2459" s="1" t="s">
        <v>2892</v>
      </c>
      <c r="R2459" s="1" t="s">
        <v>24</v>
      </c>
    </row>
    <row r="2460" customFormat="false" ht="15" hidden="false" customHeight="false" outlineLevel="0" collapsed="false">
      <c r="A2460" s="1" t="s">
        <v>2415</v>
      </c>
      <c r="B2460" s="1" t="s">
        <v>2416</v>
      </c>
      <c r="C2460" s="1" t="s">
        <v>2889</v>
      </c>
      <c r="D2460" s="1" t="n">
        <v>102</v>
      </c>
      <c r="E2460" s="1" t="s">
        <v>2893</v>
      </c>
      <c r="F2460" s="1" t="n">
        <v>2</v>
      </c>
      <c r="G2460" s="1" t="str">
        <f aca="false">F2460&amp;"/"&amp;34</f>
        <v>2/34</v>
      </c>
      <c r="H2460" s="1" t="n">
        <v>3000</v>
      </c>
      <c r="I2460" s="1" t="n">
        <v>116</v>
      </c>
      <c r="J2460" s="1" t="n">
        <v>92</v>
      </c>
      <c r="K2460" s="1" t="s">
        <v>2316</v>
      </c>
      <c r="L2460" s="1" t="s">
        <v>2891</v>
      </c>
      <c r="M2460" s="1" t="n">
        <v>2015</v>
      </c>
      <c r="N2460" s="1" t="n">
        <v>44.7499621359551</v>
      </c>
      <c r="O2460" s="1" t="n">
        <v>-64.3077230228193</v>
      </c>
      <c r="Q2460" s="1" t="s">
        <v>2892</v>
      </c>
      <c r="R2460" s="1" t="s">
        <v>24</v>
      </c>
    </row>
    <row r="2461" customFormat="false" ht="15" hidden="false" customHeight="false" outlineLevel="0" collapsed="false">
      <c r="A2461" s="1" t="s">
        <v>2415</v>
      </c>
      <c r="B2461" s="1" t="s">
        <v>2416</v>
      </c>
      <c r="C2461" s="1" t="s">
        <v>2889</v>
      </c>
      <c r="D2461" s="1" t="n">
        <v>102</v>
      </c>
      <c r="E2461" s="1" t="s">
        <v>2894</v>
      </c>
      <c r="F2461" s="1" t="n">
        <v>3</v>
      </c>
      <c r="G2461" s="1" t="str">
        <f aca="false">F2461&amp;"/"&amp;34</f>
        <v>3/34</v>
      </c>
      <c r="H2461" s="1" t="n">
        <v>3000</v>
      </c>
      <c r="I2461" s="1" t="n">
        <v>116</v>
      </c>
      <c r="J2461" s="1" t="n">
        <v>92</v>
      </c>
      <c r="K2461" s="1" t="s">
        <v>2316</v>
      </c>
      <c r="L2461" s="1" t="s">
        <v>2891</v>
      </c>
      <c r="M2461" s="1" t="n">
        <v>2015</v>
      </c>
      <c r="N2461" s="1" t="n">
        <v>44.7550224408833</v>
      </c>
      <c r="O2461" s="1" t="n">
        <v>-64.3106628588947</v>
      </c>
      <c r="Q2461" s="1" t="s">
        <v>2892</v>
      </c>
      <c r="R2461" s="1" t="s">
        <v>24</v>
      </c>
    </row>
    <row r="2462" customFormat="false" ht="15" hidden="false" customHeight="false" outlineLevel="0" collapsed="false">
      <c r="A2462" s="1" t="s">
        <v>2415</v>
      </c>
      <c r="B2462" s="1" t="s">
        <v>2416</v>
      </c>
      <c r="C2462" s="1" t="s">
        <v>2889</v>
      </c>
      <c r="D2462" s="1" t="n">
        <v>102</v>
      </c>
      <c r="E2462" s="1" t="s">
        <v>2895</v>
      </c>
      <c r="F2462" s="1" t="n">
        <v>4</v>
      </c>
      <c r="G2462" s="1" t="str">
        <f aca="false">F2462&amp;"/"&amp;34</f>
        <v>4/34</v>
      </c>
      <c r="H2462" s="1" t="n">
        <v>3000</v>
      </c>
      <c r="I2462" s="1" t="n">
        <v>116</v>
      </c>
      <c r="J2462" s="1" t="n">
        <v>92</v>
      </c>
      <c r="K2462" s="1" t="s">
        <v>2316</v>
      </c>
      <c r="L2462" s="1" t="s">
        <v>2891</v>
      </c>
      <c r="M2462" s="1" t="n">
        <v>2015</v>
      </c>
      <c r="N2462" s="1" t="n">
        <v>44.7592175043216</v>
      </c>
      <c r="O2462" s="1" t="n">
        <v>-64.3179601115914</v>
      </c>
      <c r="Q2462" s="1" t="s">
        <v>2892</v>
      </c>
      <c r="R2462" s="1" t="s">
        <v>24</v>
      </c>
    </row>
    <row r="2463" customFormat="false" ht="15" hidden="false" customHeight="false" outlineLevel="0" collapsed="false">
      <c r="A2463" s="1" t="s">
        <v>2415</v>
      </c>
      <c r="B2463" s="1" t="s">
        <v>2416</v>
      </c>
      <c r="C2463" s="1" t="s">
        <v>2889</v>
      </c>
      <c r="D2463" s="1" t="n">
        <v>102</v>
      </c>
      <c r="E2463" s="1" t="s">
        <v>2896</v>
      </c>
      <c r="F2463" s="1" t="n">
        <v>5</v>
      </c>
      <c r="G2463" s="1" t="str">
        <f aca="false">F2463&amp;"/"&amp;34</f>
        <v>5/34</v>
      </c>
      <c r="H2463" s="1" t="n">
        <v>3000</v>
      </c>
      <c r="I2463" s="1" t="n">
        <v>116</v>
      </c>
      <c r="J2463" s="1" t="n">
        <v>92</v>
      </c>
      <c r="K2463" s="1" t="s">
        <v>2316</v>
      </c>
      <c r="L2463" s="1" t="s">
        <v>2891</v>
      </c>
      <c r="M2463" s="1" t="n">
        <v>2015</v>
      </c>
      <c r="N2463" s="1" t="n">
        <v>44.7632348063585</v>
      </c>
      <c r="O2463" s="1" t="n">
        <v>-64.3133802728122</v>
      </c>
      <c r="Q2463" s="1" t="s">
        <v>2892</v>
      </c>
      <c r="R2463" s="1" t="s">
        <v>24</v>
      </c>
    </row>
    <row r="2464" customFormat="false" ht="15" hidden="false" customHeight="false" outlineLevel="0" collapsed="false">
      <c r="A2464" s="1" t="s">
        <v>2415</v>
      </c>
      <c r="B2464" s="1" t="s">
        <v>2416</v>
      </c>
      <c r="C2464" s="1" t="s">
        <v>2889</v>
      </c>
      <c r="D2464" s="1" t="n">
        <v>102</v>
      </c>
      <c r="E2464" s="1" t="s">
        <v>2897</v>
      </c>
      <c r="F2464" s="1" t="n">
        <v>6</v>
      </c>
      <c r="G2464" s="1" t="str">
        <f aca="false">F2464&amp;"/"&amp;34</f>
        <v>6/34</v>
      </c>
      <c r="H2464" s="1" t="n">
        <v>3000</v>
      </c>
      <c r="I2464" s="1" t="n">
        <v>116</v>
      </c>
      <c r="J2464" s="1" t="n">
        <v>92</v>
      </c>
      <c r="K2464" s="1" t="s">
        <v>2316</v>
      </c>
      <c r="L2464" s="1" t="s">
        <v>2891</v>
      </c>
      <c r="M2464" s="1" t="n">
        <v>2015</v>
      </c>
      <c r="N2464" s="1" t="n">
        <v>44.7703354530713</v>
      </c>
      <c r="O2464" s="1" t="n">
        <v>-64.3146676968528</v>
      </c>
      <c r="Q2464" s="1" t="s">
        <v>2892</v>
      </c>
      <c r="R2464" s="1" t="s">
        <v>24</v>
      </c>
    </row>
    <row r="2465" customFormat="false" ht="15" hidden="false" customHeight="false" outlineLevel="0" collapsed="false">
      <c r="A2465" s="1" t="s">
        <v>2415</v>
      </c>
      <c r="B2465" s="1" t="s">
        <v>2416</v>
      </c>
      <c r="C2465" s="1" t="s">
        <v>2889</v>
      </c>
      <c r="D2465" s="1" t="n">
        <v>102</v>
      </c>
      <c r="E2465" s="1" t="s">
        <v>2898</v>
      </c>
      <c r="F2465" s="1" t="n">
        <v>7</v>
      </c>
      <c r="G2465" s="1" t="str">
        <f aca="false">F2465&amp;"/"&amp;34</f>
        <v>7/34</v>
      </c>
      <c r="H2465" s="1" t="n">
        <v>3000</v>
      </c>
      <c r="I2465" s="1" t="n">
        <v>116</v>
      </c>
      <c r="J2465" s="1" t="n">
        <v>92</v>
      </c>
      <c r="K2465" s="1" t="s">
        <v>2316</v>
      </c>
      <c r="L2465" s="1" t="s">
        <v>2891</v>
      </c>
      <c r="M2465" s="1" t="n">
        <v>2015</v>
      </c>
      <c r="N2465" s="1" t="n">
        <v>44.7923378763205</v>
      </c>
      <c r="O2465" s="1" t="n">
        <v>-64.3114780263131</v>
      </c>
      <c r="Q2465" s="1" t="s">
        <v>2892</v>
      </c>
      <c r="R2465" s="1" t="s">
        <v>24</v>
      </c>
    </row>
    <row r="2466" customFormat="false" ht="15" hidden="false" customHeight="false" outlineLevel="0" collapsed="false">
      <c r="A2466" s="1" t="s">
        <v>2415</v>
      </c>
      <c r="B2466" s="1" t="s">
        <v>2416</v>
      </c>
      <c r="C2466" s="1" t="s">
        <v>2889</v>
      </c>
      <c r="D2466" s="1" t="n">
        <v>102</v>
      </c>
      <c r="E2466" s="1" t="s">
        <v>2899</v>
      </c>
      <c r="F2466" s="1" t="n">
        <v>8</v>
      </c>
      <c r="G2466" s="1" t="str">
        <f aca="false">F2466&amp;"/"&amp;34</f>
        <v>8/34</v>
      </c>
      <c r="H2466" s="1" t="n">
        <v>3000</v>
      </c>
      <c r="I2466" s="1" t="n">
        <v>116</v>
      </c>
      <c r="J2466" s="1" t="n">
        <v>92</v>
      </c>
      <c r="K2466" s="1" t="s">
        <v>2316</v>
      </c>
      <c r="L2466" s="1" t="s">
        <v>2891</v>
      </c>
      <c r="M2466" s="1" t="n">
        <v>2015</v>
      </c>
      <c r="N2466" s="1" t="n">
        <v>44.795865193301</v>
      </c>
      <c r="O2466" s="1" t="n">
        <v>-64.2997597988805</v>
      </c>
      <c r="Q2466" s="1" t="s">
        <v>2892</v>
      </c>
      <c r="R2466" s="1" t="s">
        <v>24</v>
      </c>
    </row>
    <row r="2467" customFormat="false" ht="15" hidden="false" customHeight="false" outlineLevel="0" collapsed="false">
      <c r="A2467" s="1" t="s">
        <v>2415</v>
      </c>
      <c r="B2467" s="1" t="s">
        <v>2416</v>
      </c>
      <c r="C2467" s="1" t="s">
        <v>2889</v>
      </c>
      <c r="D2467" s="1" t="n">
        <v>102</v>
      </c>
      <c r="E2467" s="1" t="s">
        <v>2900</v>
      </c>
      <c r="F2467" s="1" t="n">
        <v>9</v>
      </c>
      <c r="G2467" s="1" t="str">
        <f aca="false">F2467&amp;"/"&amp;34</f>
        <v>9/34</v>
      </c>
      <c r="H2467" s="1" t="n">
        <v>3000</v>
      </c>
      <c r="I2467" s="1" t="n">
        <v>116</v>
      </c>
      <c r="J2467" s="1" t="n">
        <v>92</v>
      </c>
      <c r="K2467" s="1" t="s">
        <v>2316</v>
      </c>
      <c r="L2467" s="1" t="s">
        <v>2891</v>
      </c>
      <c r="M2467" s="1" t="n">
        <v>2015</v>
      </c>
      <c r="N2467" s="1" t="n">
        <v>44.7976633093045</v>
      </c>
      <c r="O2467" s="1" t="n">
        <v>-64.3074588677299</v>
      </c>
      <c r="Q2467" s="1" t="s">
        <v>2892</v>
      </c>
      <c r="R2467" s="1" t="s">
        <v>24</v>
      </c>
    </row>
    <row r="2468" customFormat="false" ht="15" hidden="false" customHeight="false" outlineLevel="0" collapsed="false">
      <c r="A2468" s="1" t="s">
        <v>2415</v>
      </c>
      <c r="B2468" s="1" t="s">
        <v>2416</v>
      </c>
      <c r="C2468" s="1" t="s">
        <v>2889</v>
      </c>
      <c r="D2468" s="1" t="n">
        <v>102</v>
      </c>
      <c r="E2468" s="1" t="s">
        <v>2901</v>
      </c>
      <c r="F2468" s="1" t="n">
        <v>10</v>
      </c>
      <c r="G2468" s="1" t="str">
        <f aca="false">F2468&amp;"/"&amp;34</f>
        <v>10/34</v>
      </c>
      <c r="H2468" s="1" t="n">
        <v>3000</v>
      </c>
      <c r="I2468" s="1" t="n">
        <v>116</v>
      </c>
      <c r="J2468" s="1" t="n">
        <v>92</v>
      </c>
      <c r="K2468" s="1" t="s">
        <v>2316</v>
      </c>
      <c r="L2468" s="1" t="s">
        <v>2891</v>
      </c>
      <c r="M2468" s="1" t="n">
        <v>2015</v>
      </c>
      <c r="N2468" s="1" t="n">
        <v>44.8019211869657</v>
      </c>
      <c r="O2468" s="1" t="n">
        <v>-64.3059866439645</v>
      </c>
      <c r="Q2468" s="1" t="s">
        <v>2892</v>
      </c>
      <c r="R2468" s="1" t="s">
        <v>24</v>
      </c>
    </row>
    <row r="2469" customFormat="false" ht="15" hidden="false" customHeight="false" outlineLevel="0" collapsed="false">
      <c r="A2469" s="1" t="s">
        <v>2415</v>
      </c>
      <c r="B2469" s="1" t="s">
        <v>2416</v>
      </c>
      <c r="C2469" s="1" t="s">
        <v>2889</v>
      </c>
      <c r="D2469" s="1" t="n">
        <v>102</v>
      </c>
      <c r="E2469" s="1" t="s">
        <v>2902</v>
      </c>
      <c r="F2469" s="1" t="n">
        <v>11</v>
      </c>
      <c r="G2469" s="1" t="str">
        <f aca="false">F2469&amp;"/"&amp;34</f>
        <v>11/34</v>
      </c>
      <c r="H2469" s="1" t="n">
        <v>3000</v>
      </c>
      <c r="I2469" s="1" t="n">
        <v>116</v>
      </c>
      <c r="J2469" s="1" t="n">
        <v>92</v>
      </c>
      <c r="K2469" s="1" t="s">
        <v>2316</v>
      </c>
      <c r="L2469" s="1" t="s">
        <v>2891</v>
      </c>
      <c r="M2469" s="1" t="n">
        <v>2015</v>
      </c>
      <c r="N2469" s="1" t="n">
        <v>44.7704084487429</v>
      </c>
      <c r="O2469" s="1" t="n">
        <v>-64.3269794961303</v>
      </c>
      <c r="Q2469" s="1" t="s">
        <v>2892</v>
      </c>
      <c r="R2469" s="1" t="s">
        <v>24</v>
      </c>
    </row>
    <row r="2470" customFormat="false" ht="15" hidden="false" customHeight="false" outlineLevel="0" collapsed="false">
      <c r="A2470" s="1" t="s">
        <v>2415</v>
      </c>
      <c r="B2470" s="1" t="s">
        <v>2416</v>
      </c>
      <c r="C2470" s="1" t="s">
        <v>2889</v>
      </c>
      <c r="D2470" s="1" t="n">
        <v>102</v>
      </c>
      <c r="E2470" s="1" t="s">
        <v>2903</v>
      </c>
      <c r="F2470" s="1" t="n">
        <v>12</v>
      </c>
      <c r="G2470" s="1" t="str">
        <f aca="false">F2470&amp;"/"&amp;34</f>
        <v>12/34</v>
      </c>
      <c r="H2470" s="1" t="n">
        <v>3000</v>
      </c>
      <c r="I2470" s="1" t="n">
        <v>116</v>
      </c>
      <c r="J2470" s="1" t="n">
        <v>92</v>
      </c>
      <c r="K2470" s="1" t="s">
        <v>2316</v>
      </c>
      <c r="L2470" s="1" t="s">
        <v>2891</v>
      </c>
      <c r="M2470" s="1" t="n">
        <v>2015</v>
      </c>
      <c r="N2470" s="1" t="n">
        <v>44.744455</v>
      </c>
      <c r="O2470" s="1" t="n">
        <v>-64.3443489999999</v>
      </c>
      <c r="Q2470" s="1" t="s">
        <v>2892</v>
      </c>
      <c r="R2470" s="1" t="s">
        <v>24</v>
      </c>
    </row>
    <row r="2471" customFormat="false" ht="15" hidden="false" customHeight="false" outlineLevel="0" collapsed="false">
      <c r="A2471" s="1" t="s">
        <v>2415</v>
      </c>
      <c r="B2471" s="1" t="s">
        <v>2416</v>
      </c>
      <c r="C2471" s="1" t="s">
        <v>2889</v>
      </c>
      <c r="D2471" s="1" t="n">
        <v>102</v>
      </c>
      <c r="E2471" s="1" t="s">
        <v>2904</v>
      </c>
      <c r="F2471" s="1" t="n">
        <v>13</v>
      </c>
      <c r="G2471" s="1" t="str">
        <f aca="false">F2471&amp;"/"&amp;34</f>
        <v>13/34</v>
      </c>
      <c r="H2471" s="1" t="n">
        <v>3000</v>
      </c>
      <c r="I2471" s="1" t="n">
        <v>116</v>
      </c>
      <c r="J2471" s="1" t="n">
        <v>92</v>
      </c>
      <c r="K2471" s="1" t="s">
        <v>2316</v>
      </c>
      <c r="L2471" s="1" t="s">
        <v>2891</v>
      </c>
      <c r="M2471" s="1" t="n">
        <v>2015</v>
      </c>
      <c r="N2471" s="1" t="n">
        <v>44.74825</v>
      </c>
      <c r="O2471" s="1" t="n">
        <v>-64.351408</v>
      </c>
      <c r="Q2471" s="1" t="s">
        <v>2892</v>
      </c>
      <c r="R2471" s="1" t="s">
        <v>24</v>
      </c>
    </row>
    <row r="2472" customFormat="false" ht="15" hidden="false" customHeight="false" outlineLevel="0" collapsed="false">
      <c r="A2472" s="1" t="s">
        <v>2415</v>
      </c>
      <c r="B2472" s="1" t="s">
        <v>2416</v>
      </c>
      <c r="C2472" s="1" t="s">
        <v>2889</v>
      </c>
      <c r="D2472" s="1" t="n">
        <v>102</v>
      </c>
      <c r="E2472" s="1" t="s">
        <v>2905</v>
      </c>
      <c r="F2472" s="1" t="n">
        <v>14</v>
      </c>
      <c r="G2472" s="1" t="str">
        <f aca="false">F2472&amp;"/"&amp;34</f>
        <v>14/34</v>
      </c>
      <c r="H2472" s="1" t="n">
        <v>3000</v>
      </c>
      <c r="I2472" s="1" t="n">
        <v>116</v>
      </c>
      <c r="J2472" s="1" t="n">
        <v>92</v>
      </c>
      <c r="K2472" s="1" t="s">
        <v>2316</v>
      </c>
      <c r="L2472" s="1" t="s">
        <v>2891</v>
      </c>
      <c r="M2472" s="1" t="n">
        <v>2015</v>
      </c>
      <c r="N2472" s="1" t="n">
        <v>44.752913</v>
      </c>
      <c r="O2472" s="1" t="n">
        <v>-64.3395639999999</v>
      </c>
      <c r="Q2472" s="1" t="s">
        <v>2892</v>
      </c>
      <c r="R2472" s="1" t="s">
        <v>24</v>
      </c>
    </row>
    <row r="2473" customFormat="false" ht="15" hidden="false" customHeight="false" outlineLevel="0" collapsed="false">
      <c r="A2473" s="1" t="s">
        <v>2415</v>
      </c>
      <c r="B2473" s="1" t="s">
        <v>2416</v>
      </c>
      <c r="C2473" s="1" t="s">
        <v>2889</v>
      </c>
      <c r="D2473" s="1" t="n">
        <v>102</v>
      </c>
      <c r="E2473" s="1" t="s">
        <v>2906</v>
      </c>
      <c r="F2473" s="1" t="n">
        <v>15</v>
      </c>
      <c r="G2473" s="1" t="str">
        <f aca="false">F2473&amp;"/"&amp;34</f>
        <v>15/34</v>
      </c>
      <c r="H2473" s="1" t="n">
        <v>3000</v>
      </c>
      <c r="I2473" s="1" t="n">
        <v>116</v>
      </c>
      <c r="J2473" s="1" t="n">
        <v>92</v>
      </c>
      <c r="K2473" s="1" t="s">
        <v>2316</v>
      </c>
      <c r="L2473" s="1" t="s">
        <v>2891</v>
      </c>
      <c r="M2473" s="1" t="n">
        <v>2015</v>
      </c>
      <c r="N2473" s="1" t="n">
        <v>44.764081</v>
      </c>
      <c r="O2473" s="1" t="n">
        <v>-64.3370959999999</v>
      </c>
      <c r="Q2473" s="1" t="s">
        <v>2892</v>
      </c>
      <c r="R2473" s="1" t="s">
        <v>24</v>
      </c>
    </row>
    <row r="2474" customFormat="false" ht="15" hidden="false" customHeight="false" outlineLevel="0" collapsed="false">
      <c r="A2474" s="1" t="s">
        <v>2415</v>
      </c>
      <c r="B2474" s="1" t="s">
        <v>2416</v>
      </c>
      <c r="C2474" s="1" t="s">
        <v>2889</v>
      </c>
      <c r="D2474" s="1" t="n">
        <v>102</v>
      </c>
      <c r="E2474" s="1" t="s">
        <v>2907</v>
      </c>
      <c r="F2474" s="1" t="n">
        <v>16</v>
      </c>
      <c r="G2474" s="1" t="str">
        <f aca="false">F2474&amp;"/"&amp;34</f>
        <v>16/34</v>
      </c>
      <c r="H2474" s="1" t="n">
        <v>3000</v>
      </c>
      <c r="I2474" s="1" t="n">
        <v>116</v>
      </c>
      <c r="J2474" s="1" t="n">
        <v>92</v>
      </c>
      <c r="K2474" s="1" t="s">
        <v>2316</v>
      </c>
      <c r="L2474" s="1" t="s">
        <v>2891</v>
      </c>
      <c r="M2474" s="1" t="n">
        <v>2015</v>
      </c>
      <c r="N2474" s="1" t="n">
        <v>44.769657</v>
      </c>
      <c r="O2474" s="1" t="n">
        <v>-64.3355509999999</v>
      </c>
      <c r="Q2474" s="1" t="s">
        <v>2892</v>
      </c>
      <c r="R2474" s="1" t="s">
        <v>24</v>
      </c>
    </row>
    <row r="2475" customFormat="false" ht="15" hidden="false" customHeight="false" outlineLevel="0" collapsed="false">
      <c r="A2475" s="1" t="s">
        <v>2415</v>
      </c>
      <c r="B2475" s="1" t="s">
        <v>2416</v>
      </c>
      <c r="C2475" s="1" t="s">
        <v>2889</v>
      </c>
      <c r="D2475" s="1" t="n">
        <v>102</v>
      </c>
      <c r="E2475" s="1" t="s">
        <v>2908</v>
      </c>
      <c r="F2475" s="1" t="n">
        <v>17</v>
      </c>
      <c r="G2475" s="1" t="str">
        <f aca="false">F2475&amp;"/"&amp;34</f>
        <v>17/34</v>
      </c>
      <c r="H2475" s="1" t="n">
        <v>3000</v>
      </c>
      <c r="I2475" s="1" t="n">
        <v>116</v>
      </c>
      <c r="J2475" s="1" t="n">
        <v>92</v>
      </c>
      <c r="K2475" s="1" t="s">
        <v>2316</v>
      </c>
      <c r="L2475" s="1" t="s">
        <v>2891</v>
      </c>
      <c r="M2475" s="1" t="n">
        <v>2015</v>
      </c>
      <c r="N2475" s="1" t="n">
        <v>44.773176</v>
      </c>
      <c r="O2475" s="1" t="n">
        <v>-64.339092</v>
      </c>
      <c r="Q2475" s="1" t="s">
        <v>2892</v>
      </c>
      <c r="R2475" s="1" t="s">
        <v>24</v>
      </c>
    </row>
    <row r="2476" customFormat="false" ht="15" hidden="false" customHeight="false" outlineLevel="0" collapsed="false">
      <c r="A2476" s="1" t="s">
        <v>2415</v>
      </c>
      <c r="B2476" s="1" t="s">
        <v>2416</v>
      </c>
      <c r="C2476" s="1" t="s">
        <v>2889</v>
      </c>
      <c r="D2476" s="1" t="n">
        <v>102</v>
      </c>
      <c r="E2476" s="1" t="s">
        <v>2909</v>
      </c>
      <c r="F2476" s="1" t="n">
        <v>18</v>
      </c>
      <c r="G2476" s="1" t="str">
        <f aca="false">F2476&amp;"/"&amp;34</f>
        <v>18/34</v>
      </c>
      <c r="H2476" s="1" t="n">
        <v>3000</v>
      </c>
      <c r="I2476" s="1" t="n">
        <v>116</v>
      </c>
      <c r="J2476" s="1" t="n">
        <v>92</v>
      </c>
      <c r="K2476" s="1" t="s">
        <v>2316</v>
      </c>
      <c r="L2476" s="1" t="s">
        <v>2891</v>
      </c>
      <c r="M2476" s="1" t="n">
        <v>2015</v>
      </c>
      <c r="N2476" s="1" t="n">
        <v>44.778934</v>
      </c>
      <c r="O2476" s="1" t="n">
        <v>-64.3366029999999</v>
      </c>
      <c r="Q2476" s="1" t="s">
        <v>2892</v>
      </c>
      <c r="R2476" s="1" t="s">
        <v>24</v>
      </c>
    </row>
    <row r="2477" customFormat="false" ht="15" hidden="false" customHeight="false" outlineLevel="0" collapsed="false">
      <c r="A2477" s="1" t="s">
        <v>2415</v>
      </c>
      <c r="B2477" s="1" t="s">
        <v>2416</v>
      </c>
      <c r="C2477" s="1" t="s">
        <v>2889</v>
      </c>
      <c r="D2477" s="1" t="n">
        <v>102</v>
      </c>
      <c r="E2477" s="1" t="s">
        <v>2910</v>
      </c>
      <c r="F2477" s="1" t="n">
        <v>19</v>
      </c>
      <c r="G2477" s="1" t="str">
        <f aca="false">F2477&amp;"/"&amp;34</f>
        <v>19/34</v>
      </c>
      <c r="H2477" s="1" t="n">
        <v>3000</v>
      </c>
      <c r="I2477" s="1" t="n">
        <v>116</v>
      </c>
      <c r="J2477" s="1" t="n">
        <v>92</v>
      </c>
      <c r="K2477" s="1" t="s">
        <v>2316</v>
      </c>
      <c r="L2477" s="1" t="s">
        <v>2891</v>
      </c>
      <c r="M2477" s="1" t="n">
        <v>2015</v>
      </c>
      <c r="N2477" s="1" t="n">
        <v>44.782482</v>
      </c>
      <c r="O2477" s="1" t="n">
        <v>-64.3448</v>
      </c>
      <c r="Q2477" s="1" t="s">
        <v>2892</v>
      </c>
      <c r="R2477" s="1" t="s">
        <v>24</v>
      </c>
    </row>
    <row r="2478" customFormat="false" ht="15" hidden="false" customHeight="false" outlineLevel="0" collapsed="false">
      <c r="A2478" s="1" t="s">
        <v>2415</v>
      </c>
      <c r="B2478" s="1" t="s">
        <v>2416</v>
      </c>
      <c r="C2478" s="1" t="s">
        <v>2889</v>
      </c>
      <c r="D2478" s="1" t="n">
        <v>102</v>
      </c>
      <c r="E2478" s="1" t="s">
        <v>2911</v>
      </c>
      <c r="F2478" s="1" t="n">
        <v>20</v>
      </c>
      <c r="G2478" s="1" t="str">
        <f aca="false">F2478&amp;"/"&amp;34</f>
        <v>20/34</v>
      </c>
      <c r="H2478" s="1" t="n">
        <v>3000</v>
      </c>
      <c r="I2478" s="1" t="n">
        <v>116</v>
      </c>
      <c r="J2478" s="1" t="n">
        <v>92</v>
      </c>
      <c r="K2478" s="1" t="s">
        <v>2316</v>
      </c>
      <c r="L2478" s="1" t="s">
        <v>2891</v>
      </c>
      <c r="M2478" s="1" t="n">
        <v>2015</v>
      </c>
      <c r="N2478" s="1" t="n">
        <v>44.767478</v>
      </c>
      <c r="O2478" s="1" t="n">
        <v>-64.3417529999999</v>
      </c>
      <c r="Q2478" s="1" t="s">
        <v>2892</v>
      </c>
      <c r="R2478" s="1" t="s">
        <v>24</v>
      </c>
    </row>
    <row r="2479" customFormat="false" ht="15" hidden="false" customHeight="false" outlineLevel="0" collapsed="false">
      <c r="A2479" s="1" t="s">
        <v>2415</v>
      </c>
      <c r="B2479" s="1" t="s">
        <v>2416</v>
      </c>
      <c r="C2479" s="1" t="s">
        <v>2889</v>
      </c>
      <c r="D2479" s="1" t="n">
        <v>102</v>
      </c>
      <c r="E2479" s="1" t="s">
        <v>2912</v>
      </c>
      <c r="F2479" s="1" t="n">
        <v>21</v>
      </c>
      <c r="G2479" s="1" t="str">
        <f aca="false">F2479&amp;"/"&amp;34</f>
        <v>21/34</v>
      </c>
      <c r="H2479" s="1" t="n">
        <v>3000</v>
      </c>
      <c r="I2479" s="1" t="n">
        <v>116</v>
      </c>
      <c r="J2479" s="1" t="n">
        <v>92</v>
      </c>
      <c r="K2479" s="1" t="s">
        <v>2316</v>
      </c>
      <c r="L2479" s="1" t="s">
        <v>2891</v>
      </c>
      <c r="M2479" s="1" t="n">
        <v>2015</v>
      </c>
      <c r="N2479" s="1" t="n">
        <v>44.766778</v>
      </c>
      <c r="O2479" s="1" t="n">
        <v>-64.3493699999999</v>
      </c>
      <c r="Q2479" s="1" t="s">
        <v>2892</v>
      </c>
      <c r="R2479" s="1" t="s">
        <v>24</v>
      </c>
    </row>
    <row r="2480" customFormat="false" ht="15" hidden="false" customHeight="false" outlineLevel="0" collapsed="false">
      <c r="A2480" s="1" t="s">
        <v>2415</v>
      </c>
      <c r="B2480" s="1" t="s">
        <v>2416</v>
      </c>
      <c r="C2480" s="1" t="s">
        <v>2889</v>
      </c>
      <c r="D2480" s="1" t="n">
        <v>102</v>
      </c>
      <c r="E2480" s="1" t="s">
        <v>2913</v>
      </c>
      <c r="F2480" s="1" t="n">
        <v>22</v>
      </c>
      <c r="G2480" s="1" t="str">
        <f aca="false">F2480&amp;"/"&amp;34</f>
        <v>22/34</v>
      </c>
      <c r="H2480" s="1" t="n">
        <v>3000</v>
      </c>
      <c r="I2480" s="1" t="n">
        <v>116</v>
      </c>
      <c r="J2480" s="1" t="n">
        <v>92</v>
      </c>
      <c r="K2480" s="1" t="s">
        <v>2316</v>
      </c>
      <c r="L2480" s="1" t="s">
        <v>2891</v>
      </c>
      <c r="M2480" s="1" t="n">
        <v>2015</v>
      </c>
      <c r="N2480" s="1" t="n">
        <v>44.770662</v>
      </c>
      <c r="O2480" s="1" t="n">
        <v>-64.349434</v>
      </c>
      <c r="Q2480" s="1" t="s">
        <v>2892</v>
      </c>
      <c r="R2480" s="1" t="s">
        <v>24</v>
      </c>
    </row>
    <row r="2481" customFormat="false" ht="15" hidden="false" customHeight="false" outlineLevel="0" collapsed="false">
      <c r="A2481" s="1" t="s">
        <v>2415</v>
      </c>
      <c r="B2481" s="1" t="s">
        <v>2416</v>
      </c>
      <c r="C2481" s="1" t="s">
        <v>2889</v>
      </c>
      <c r="D2481" s="1" t="n">
        <v>102</v>
      </c>
      <c r="E2481" s="1" t="s">
        <v>2914</v>
      </c>
      <c r="F2481" s="1" t="n">
        <v>23</v>
      </c>
      <c r="G2481" s="1" t="str">
        <f aca="false">F2481&amp;"/"&amp;34</f>
        <v>23/34</v>
      </c>
      <c r="H2481" s="1" t="n">
        <v>3000</v>
      </c>
      <c r="I2481" s="1" t="n">
        <v>116</v>
      </c>
      <c r="J2481" s="1" t="n">
        <v>92</v>
      </c>
      <c r="K2481" s="1" t="s">
        <v>2316</v>
      </c>
      <c r="L2481" s="1" t="s">
        <v>2891</v>
      </c>
      <c r="M2481" s="1" t="n">
        <v>2015</v>
      </c>
      <c r="N2481" s="1" t="n">
        <v>44.774714</v>
      </c>
      <c r="O2481" s="1" t="n">
        <v>-64.3529319999999</v>
      </c>
      <c r="Q2481" s="1" t="s">
        <v>2892</v>
      </c>
      <c r="R2481" s="1" t="s">
        <v>24</v>
      </c>
    </row>
    <row r="2482" customFormat="false" ht="15" hidden="false" customHeight="false" outlineLevel="0" collapsed="false">
      <c r="A2482" s="1" t="s">
        <v>2415</v>
      </c>
      <c r="B2482" s="1" t="s">
        <v>2416</v>
      </c>
      <c r="C2482" s="1" t="s">
        <v>2889</v>
      </c>
      <c r="D2482" s="1" t="n">
        <v>102</v>
      </c>
      <c r="E2482" s="1" t="s">
        <v>2915</v>
      </c>
      <c r="F2482" s="1" t="n">
        <v>24</v>
      </c>
      <c r="G2482" s="1" t="str">
        <f aca="false">F2482&amp;"/"&amp;34</f>
        <v>24/34</v>
      </c>
      <c r="H2482" s="1" t="n">
        <v>3000</v>
      </c>
      <c r="I2482" s="1" t="n">
        <v>116</v>
      </c>
      <c r="J2482" s="1" t="n">
        <v>92</v>
      </c>
      <c r="K2482" s="1" t="s">
        <v>2316</v>
      </c>
      <c r="L2482" s="1" t="s">
        <v>2891</v>
      </c>
      <c r="M2482" s="1" t="n">
        <v>2015</v>
      </c>
      <c r="N2482" s="1" t="n">
        <v>44.779223</v>
      </c>
      <c r="O2482" s="1" t="n">
        <v>-64.3501419999999</v>
      </c>
      <c r="Q2482" s="1" t="s">
        <v>2892</v>
      </c>
      <c r="R2482" s="1" t="s">
        <v>24</v>
      </c>
    </row>
    <row r="2483" customFormat="false" ht="15" hidden="false" customHeight="false" outlineLevel="0" collapsed="false">
      <c r="A2483" s="1" t="s">
        <v>2415</v>
      </c>
      <c r="B2483" s="1" t="s">
        <v>2416</v>
      </c>
      <c r="C2483" s="1" t="s">
        <v>2889</v>
      </c>
      <c r="D2483" s="1" t="n">
        <v>102</v>
      </c>
      <c r="E2483" s="1" t="s">
        <v>2916</v>
      </c>
      <c r="F2483" s="1" t="n">
        <v>25</v>
      </c>
      <c r="G2483" s="1" t="str">
        <f aca="false">F2483&amp;"/"&amp;34</f>
        <v>25/34</v>
      </c>
      <c r="H2483" s="1" t="n">
        <v>3000</v>
      </c>
      <c r="I2483" s="1" t="n">
        <v>116</v>
      </c>
      <c r="J2483" s="1" t="n">
        <v>92</v>
      </c>
      <c r="K2483" s="1" t="s">
        <v>2316</v>
      </c>
      <c r="L2483" s="1" t="s">
        <v>2891</v>
      </c>
      <c r="M2483" s="1" t="n">
        <v>2015</v>
      </c>
      <c r="N2483" s="1" t="n">
        <v>44.781599</v>
      </c>
      <c r="O2483" s="1" t="n">
        <v>-64.361279</v>
      </c>
      <c r="Q2483" s="1" t="s">
        <v>2892</v>
      </c>
      <c r="R2483" s="1" t="s">
        <v>24</v>
      </c>
    </row>
    <row r="2484" customFormat="false" ht="15" hidden="false" customHeight="false" outlineLevel="0" collapsed="false">
      <c r="A2484" s="1" t="s">
        <v>2415</v>
      </c>
      <c r="B2484" s="1" t="s">
        <v>2416</v>
      </c>
      <c r="C2484" s="1" t="s">
        <v>2889</v>
      </c>
      <c r="D2484" s="1" t="n">
        <v>102</v>
      </c>
      <c r="E2484" s="1" t="s">
        <v>2917</v>
      </c>
      <c r="F2484" s="1" t="n">
        <v>26</v>
      </c>
      <c r="G2484" s="1" t="str">
        <f aca="false">F2484&amp;"/"&amp;34</f>
        <v>26/34</v>
      </c>
      <c r="H2484" s="1" t="n">
        <v>3000</v>
      </c>
      <c r="I2484" s="1" t="n">
        <v>116</v>
      </c>
      <c r="J2484" s="1" t="n">
        <v>92</v>
      </c>
      <c r="K2484" s="1" t="s">
        <v>2316</v>
      </c>
      <c r="L2484" s="1" t="s">
        <v>2891</v>
      </c>
      <c r="M2484" s="1" t="n">
        <v>2015</v>
      </c>
      <c r="N2484" s="1" t="n">
        <v>44.785209</v>
      </c>
      <c r="O2484" s="1" t="n">
        <v>-64.3550559999999</v>
      </c>
      <c r="Q2484" s="1" t="s">
        <v>2892</v>
      </c>
      <c r="R2484" s="1" t="s">
        <v>24</v>
      </c>
    </row>
    <row r="2485" customFormat="false" ht="15" hidden="false" customHeight="false" outlineLevel="0" collapsed="false">
      <c r="A2485" s="1" t="s">
        <v>2415</v>
      </c>
      <c r="B2485" s="1" t="s">
        <v>2416</v>
      </c>
      <c r="C2485" s="1" t="s">
        <v>2889</v>
      </c>
      <c r="D2485" s="1" t="n">
        <v>102</v>
      </c>
      <c r="E2485" s="1" t="s">
        <v>2918</v>
      </c>
      <c r="F2485" s="1" t="n">
        <v>27</v>
      </c>
      <c r="G2485" s="1" t="str">
        <f aca="false">F2485&amp;"/"&amp;34</f>
        <v>27/34</v>
      </c>
      <c r="H2485" s="1" t="n">
        <v>3000</v>
      </c>
      <c r="I2485" s="1" t="n">
        <v>116</v>
      </c>
      <c r="J2485" s="1" t="n">
        <v>92</v>
      </c>
      <c r="K2485" s="1" t="s">
        <v>2316</v>
      </c>
      <c r="L2485" s="1" t="s">
        <v>2891</v>
      </c>
      <c r="M2485" s="1" t="n">
        <v>2015</v>
      </c>
      <c r="N2485" s="1" t="n">
        <v>44.788407</v>
      </c>
      <c r="O2485" s="1" t="n">
        <v>-64.3502499999999</v>
      </c>
      <c r="Q2485" s="1" t="s">
        <v>2892</v>
      </c>
      <c r="R2485" s="1" t="s">
        <v>24</v>
      </c>
    </row>
    <row r="2486" customFormat="false" ht="15" hidden="false" customHeight="false" outlineLevel="0" collapsed="false">
      <c r="A2486" s="1" t="s">
        <v>2415</v>
      </c>
      <c r="B2486" s="1" t="s">
        <v>2416</v>
      </c>
      <c r="C2486" s="1" t="s">
        <v>2889</v>
      </c>
      <c r="D2486" s="1" t="n">
        <v>102</v>
      </c>
      <c r="E2486" s="1" t="s">
        <v>2919</v>
      </c>
      <c r="F2486" s="1" t="n">
        <v>28</v>
      </c>
      <c r="G2486" s="1" t="str">
        <f aca="false">F2486&amp;"/"&amp;34</f>
        <v>28/34</v>
      </c>
      <c r="H2486" s="1" t="n">
        <v>3000</v>
      </c>
      <c r="I2486" s="1" t="n">
        <v>116</v>
      </c>
      <c r="J2486" s="1" t="n">
        <v>92</v>
      </c>
      <c r="K2486" s="1" t="s">
        <v>2316</v>
      </c>
      <c r="L2486" s="1" t="s">
        <v>2891</v>
      </c>
      <c r="M2486" s="1" t="n">
        <v>2015</v>
      </c>
      <c r="N2486" s="1" t="n">
        <v>44.789945</v>
      </c>
      <c r="O2486" s="1" t="n">
        <v>-64.3603559999999</v>
      </c>
      <c r="Q2486" s="1" t="s">
        <v>2892</v>
      </c>
      <c r="R2486" s="1" t="s">
        <v>24</v>
      </c>
    </row>
    <row r="2487" customFormat="false" ht="15" hidden="false" customHeight="false" outlineLevel="0" collapsed="false">
      <c r="A2487" s="1" t="s">
        <v>2415</v>
      </c>
      <c r="B2487" s="1" t="s">
        <v>2416</v>
      </c>
      <c r="C2487" s="1" t="s">
        <v>2889</v>
      </c>
      <c r="D2487" s="1" t="n">
        <v>102</v>
      </c>
      <c r="E2487" s="1" t="s">
        <v>2920</v>
      </c>
      <c r="F2487" s="1" t="n">
        <v>29</v>
      </c>
      <c r="G2487" s="1" t="str">
        <f aca="false">F2487&amp;"/"&amp;34</f>
        <v>29/34</v>
      </c>
      <c r="H2487" s="1" t="n">
        <v>3000</v>
      </c>
      <c r="I2487" s="1" t="n">
        <v>116</v>
      </c>
      <c r="J2487" s="1" t="n">
        <v>92</v>
      </c>
      <c r="K2487" s="1" t="s">
        <v>2316</v>
      </c>
      <c r="L2487" s="1" t="s">
        <v>2891</v>
      </c>
      <c r="M2487" s="1" t="n">
        <v>2015</v>
      </c>
      <c r="N2487" s="1" t="n">
        <v>44.770754</v>
      </c>
      <c r="O2487" s="1" t="n">
        <v>-64.3603989999999</v>
      </c>
      <c r="Q2487" s="1" t="s">
        <v>2892</v>
      </c>
      <c r="R2487" s="1" t="s">
        <v>24</v>
      </c>
    </row>
    <row r="2488" customFormat="false" ht="15" hidden="false" customHeight="false" outlineLevel="0" collapsed="false">
      <c r="A2488" s="1" t="s">
        <v>2415</v>
      </c>
      <c r="B2488" s="1" t="s">
        <v>2416</v>
      </c>
      <c r="C2488" s="1" t="s">
        <v>2889</v>
      </c>
      <c r="D2488" s="1" t="n">
        <v>102</v>
      </c>
      <c r="E2488" s="1" t="s">
        <v>2921</v>
      </c>
      <c r="F2488" s="1" t="n">
        <v>30</v>
      </c>
      <c r="G2488" s="1" t="str">
        <f aca="false">F2488&amp;"/"&amp;34</f>
        <v>30/34</v>
      </c>
      <c r="H2488" s="1" t="n">
        <v>3000</v>
      </c>
      <c r="I2488" s="1" t="n">
        <v>116</v>
      </c>
      <c r="J2488" s="1" t="n">
        <v>92</v>
      </c>
      <c r="K2488" s="1" t="s">
        <v>2316</v>
      </c>
      <c r="L2488" s="1" t="s">
        <v>2891</v>
      </c>
      <c r="M2488" s="1" t="n">
        <v>2015</v>
      </c>
      <c r="N2488" s="1" t="n">
        <v>44.774897</v>
      </c>
      <c r="O2488" s="1" t="n">
        <v>-64.3726089999999</v>
      </c>
      <c r="Q2488" s="1" t="s">
        <v>2892</v>
      </c>
      <c r="R2488" s="1" t="s">
        <v>24</v>
      </c>
    </row>
    <row r="2489" customFormat="false" ht="15" hidden="false" customHeight="false" outlineLevel="0" collapsed="false">
      <c r="A2489" s="1" t="s">
        <v>2415</v>
      </c>
      <c r="B2489" s="1" t="s">
        <v>2416</v>
      </c>
      <c r="C2489" s="1" t="s">
        <v>2889</v>
      </c>
      <c r="D2489" s="1" t="n">
        <v>102</v>
      </c>
      <c r="E2489" s="1" t="s">
        <v>2922</v>
      </c>
      <c r="F2489" s="1" t="n">
        <v>31</v>
      </c>
      <c r="G2489" s="1" t="str">
        <f aca="false">F2489&amp;"/"&amp;34</f>
        <v>31/34</v>
      </c>
      <c r="H2489" s="1" t="n">
        <v>3000</v>
      </c>
      <c r="I2489" s="1" t="n">
        <v>116</v>
      </c>
      <c r="J2489" s="1" t="n">
        <v>92</v>
      </c>
      <c r="K2489" s="1" t="s">
        <v>2316</v>
      </c>
      <c r="L2489" s="1" t="s">
        <v>2891</v>
      </c>
      <c r="M2489" s="1" t="n">
        <v>2015</v>
      </c>
      <c r="N2489" s="1" t="n">
        <v>44.766244</v>
      </c>
      <c r="O2489" s="1" t="n">
        <v>-64.3686819999999</v>
      </c>
      <c r="Q2489" s="1" t="s">
        <v>2892</v>
      </c>
      <c r="R2489" s="1" t="s">
        <v>24</v>
      </c>
    </row>
    <row r="2490" customFormat="false" ht="15" hidden="false" customHeight="false" outlineLevel="0" collapsed="false">
      <c r="A2490" s="1" t="s">
        <v>2415</v>
      </c>
      <c r="B2490" s="1" t="s">
        <v>2416</v>
      </c>
      <c r="C2490" s="1" t="s">
        <v>2889</v>
      </c>
      <c r="D2490" s="1" t="n">
        <v>102</v>
      </c>
      <c r="E2490" s="1" t="s">
        <v>2923</v>
      </c>
      <c r="F2490" s="1" t="n">
        <v>32</v>
      </c>
      <c r="G2490" s="1" t="str">
        <f aca="false">F2490&amp;"/"&amp;34</f>
        <v>32/34</v>
      </c>
      <c r="H2490" s="1" t="n">
        <v>3000</v>
      </c>
      <c r="I2490" s="1" t="n">
        <v>116</v>
      </c>
      <c r="J2490" s="1" t="n">
        <v>92</v>
      </c>
      <c r="K2490" s="1" t="s">
        <v>2316</v>
      </c>
      <c r="L2490" s="1" t="s">
        <v>2891</v>
      </c>
      <c r="M2490" s="1" t="n">
        <v>2015</v>
      </c>
      <c r="N2490" s="1" t="n">
        <v>44.760409</v>
      </c>
      <c r="O2490" s="1" t="n">
        <v>-64.3698409999999</v>
      </c>
      <c r="Q2490" s="1" t="s">
        <v>2892</v>
      </c>
      <c r="R2490" s="1" t="s">
        <v>24</v>
      </c>
    </row>
    <row r="2491" customFormat="false" ht="15" hidden="false" customHeight="false" outlineLevel="0" collapsed="false">
      <c r="A2491" s="1" t="s">
        <v>2415</v>
      </c>
      <c r="B2491" s="1" t="s">
        <v>2416</v>
      </c>
      <c r="C2491" s="1" t="s">
        <v>2889</v>
      </c>
      <c r="D2491" s="1" t="n">
        <v>102</v>
      </c>
      <c r="E2491" s="1" t="s">
        <v>2924</v>
      </c>
      <c r="F2491" s="1" t="n">
        <v>33</v>
      </c>
      <c r="G2491" s="1" t="str">
        <f aca="false">F2491&amp;"/"&amp;34</f>
        <v>33/34</v>
      </c>
      <c r="H2491" s="1" t="n">
        <v>3000</v>
      </c>
      <c r="I2491" s="1" t="n">
        <v>116</v>
      </c>
      <c r="J2491" s="1" t="n">
        <v>92</v>
      </c>
      <c r="K2491" s="1" t="s">
        <v>2316</v>
      </c>
      <c r="L2491" s="1" t="s">
        <v>2891</v>
      </c>
      <c r="M2491" s="1" t="n">
        <v>2015</v>
      </c>
      <c r="N2491" s="1" t="n">
        <v>44.764462</v>
      </c>
      <c r="O2491" s="1" t="n">
        <v>-64.378638</v>
      </c>
      <c r="Q2491" s="1" t="s">
        <v>2892</v>
      </c>
      <c r="R2491" s="1" t="s">
        <v>24</v>
      </c>
    </row>
    <row r="2492" customFormat="false" ht="15" hidden="false" customHeight="false" outlineLevel="0" collapsed="false">
      <c r="A2492" s="1" t="s">
        <v>2415</v>
      </c>
      <c r="B2492" s="1" t="s">
        <v>2416</v>
      </c>
      <c r="C2492" s="1" t="s">
        <v>2889</v>
      </c>
      <c r="D2492" s="1" t="n">
        <v>102</v>
      </c>
      <c r="E2492" s="1" t="s">
        <v>2925</v>
      </c>
      <c r="F2492" s="1" t="n">
        <v>34</v>
      </c>
      <c r="G2492" s="1" t="str">
        <f aca="false">F2492&amp;"/"&amp;34</f>
        <v>34/34</v>
      </c>
      <c r="H2492" s="1" t="n">
        <v>3000</v>
      </c>
      <c r="I2492" s="1" t="n">
        <v>116</v>
      </c>
      <c r="J2492" s="1" t="n">
        <v>92</v>
      </c>
      <c r="K2492" s="1" t="s">
        <v>2316</v>
      </c>
      <c r="L2492" s="1" t="s">
        <v>2891</v>
      </c>
      <c r="M2492" s="1" t="n">
        <v>2015</v>
      </c>
      <c r="N2492" s="1" t="n">
        <v>44.758794</v>
      </c>
      <c r="O2492" s="1" t="n">
        <v>-64.3825439999999</v>
      </c>
      <c r="Q2492" s="1" t="s">
        <v>2892</v>
      </c>
      <c r="R2492" s="1" t="s">
        <v>24</v>
      </c>
    </row>
    <row r="2493" customFormat="false" ht="15" hidden="false" customHeight="false" outlineLevel="0" collapsed="false">
      <c r="A2493" s="1" t="s">
        <v>2415</v>
      </c>
      <c r="B2493" s="1" t="s">
        <v>2416</v>
      </c>
      <c r="C2493" s="1" t="s">
        <v>2926</v>
      </c>
      <c r="D2493" s="1" t="n">
        <v>2</v>
      </c>
      <c r="E2493" s="1" t="s">
        <v>2927</v>
      </c>
      <c r="F2493" s="1" t="n">
        <v>1</v>
      </c>
      <c r="G2493" s="1" t="str">
        <f aca="false">F2493&amp;"/"&amp;1</f>
        <v>1/1</v>
      </c>
      <c r="H2493" s="1" t="n">
        <v>2000</v>
      </c>
      <c r="I2493" s="1" t="n">
        <v>82</v>
      </c>
      <c r="J2493" s="1" t="n">
        <v>78</v>
      </c>
      <c r="K2493" s="1" t="s">
        <v>357</v>
      </c>
      <c r="L2493" s="1" t="s">
        <v>2509</v>
      </c>
      <c r="M2493" s="1" t="n">
        <v>2013</v>
      </c>
      <c r="N2493" s="1" t="n">
        <v>46.150546</v>
      </c>
      <c r="O2493" s="1" t="n">
        <v>-61.381005</v>
      </c>
      <c r="Q2493" s="1" t="s">
        <v>2928</v>
      </c>
      <c r="R2493" s="1" t="s">
        <v>24</v>
      </c>
    </row>
    <row r="2494" customFormat="false" ht="15" hidden="false" customHeight="false" outlineLevel="0" collapsed="false">
      <c r="A2494" s="1" t="s">
        <v>2415</v>
      </c>
      <c r="B2494" s="1" t="s">
        <v>2416</v>
      </c>
      <c r="C2494" s="1" t="s">
        <v>2929</v>
      </c>
      <c r="D2494" s="1" t="n">
        <v>1.75</v>
      </c>
      <c r="E2494" s="1" t="s">
        <v>2930</v>
      </c>
      <c r="F2494" s="1" t="n">
        <v>1</v>
      </c>
      <c r="G2494" s="1" t="str">
        <f aca="false">F2494&amp;"/"&amp;5</f>
        <v>1/5</v>
      </c>
      <c r="H2494" s="1" t="n">
        <v>800</v>
      </c>
      <c r="I2494" s="1" t="n">
        <v>52.9</v>
      </c>
      <c r="J2494" s="1" t="n">
        <v>60</v>
      </c>
      <c r="K2494" s="1" t="s">
        <v>357</v>
      </c>
      <c r="L2494" s="1" t="s">
        <v>2931</v>
      </c>
      <c r="M2494" s="1" t="n">
        <v>2011</v>
      </c>
      <c r="N2494" s="1" t="n">
        <v>45.613983</v>
      </c>
      <c r="O2494" s="1" t="n">
        <v>-63.197728</v>
      </c>
      <c r="Q2494" s="1" t="s">
        <v>2932</v>
      </c>
      <c r="R2494" s="1" t="s">
        <v>24</v>
      </c>
    </row>
    <row r="2495" customFormat="false" ht="15" hidden="false" customHeight="false" outlineLevel="0" collapsed="false">
      <c r="A2495" s="1" t="s">
        <v>2415</v>
      </c>
      <c r="B2495" s="1" t="s">
        <v>2416</v>
      </c>
      <c r="C2495" s="1" t="s">
        <v>2929</v>
      </c>
      <c r="D2495" s="1" t="n">
        <v>1.75</v>
      </c>
      <c r="E2495" s="1" t="s">
        <v>2933</v>
      </c>
      <c r="F2495" s="1" t="n">
        <v>2</v>
      </c>
      <c r="G2495" s="1" t="str">
        <f aca="false">F2495&amp;"/"&amp;5</f>
        <v>2/5</v>
      </c>
      <c r="H2495" s="1" t="n">
        <v>800</v>
      </c>
      <c r="I2495" s="1" t="n">
        <v>52.9</v>
      </c>
      <c r="J2495" s="1" t="n">
        <v>60</v>
      </c>
      <c r="K2495" s="1" t="s">
        <v>357</v>
      </c>
      <c r="L2495" s="1" t="s">
        <v>2931</v>
      </c>
      <c r="M2495" s="1" t="n">
        <v>2013</v>
      </c>
      <c r="N2495" s="1" t="n">
        <v>45.611951</v>
      </c>
      <c r="O2495" s="1" t="n">
        <v>-63.196884</v>
      </c>
      <c r="Q2495" s="1" t="s">
        <v>2932</v>
      </c>
      <c r="R2495" s="1" t="s">
        <v>24</v>
      </c>
    </row>
    <row r="2496" customFormat="false" ht="15" hidden="false" customHeight="false" outlineLevel="0" collapsed="false">
      <c r="A2496" s="1" t="s">
        <v>2415</v>
      </c>
      <c r="B2496" s="1" t="s">
        <v>2416</v>
      </c>
      <c r="C2496" s="1" t="s">
        <v>2934</v>
      </c>
      <c r="D2496" s="1" t="n">
        <v>1.75</v>
      </c>
      <c r="E2496" s="1" t="s">
        <v>2935</v>
      </c>
      <c r="F2496" s="1" t="n">
        <v>3</v>
      </c>
      <c r="G2496" s="1" t="str">
        <f aca="false">F2496&amp;"/"&amp;5</f>
        <v>3/5</v>
      </c>
      <c r="H2496" s="1" t="n">
        <v>50</v>
      </c>
      <c r="I2496" s="1" t="n">
        <v>15</v>
      </c>
      <c r="J2496" s="1" t="n">
        <v>30.5</v>
      </c>
      <c r="K2496" s="1" t="s">
        <v>2606</v>
      </c>
      <c r="L2496" s="1" t="s">
        <v>2607</v>
      </c>
      <c r="M2496" s="1" t="n">
        <v>2012</v>
      </c>
      <c r="N2496" s="1" t="n">
        <v>45.6124691</v>
      </c>
      <c r="O2496" s="1" t="n">
        <v>-63.1972733</v>
      </c>
      <c r="Q2496" s="1" t="s">
        <v>2936</v>
      </c>
      <c r="R2496" s="1" t="s">
        <v>24</v>
      </c>
    </row>
    <row r="2497" customFormat="false" ht="15" hidden="false" customHeight="false" outlineLevel="0" collapsed="false">
      <c r="A2497" s="1" t="s">
        <v>2415</v>
      </c>
      <c r="B2497" s="1" t="s">
        <v>2416</v>
      </c>
      <c r="C2497" s="1" t="s">
        <v>2934</v>
      </c>
      <c r="D2497" s="1" t="n">
        <v>1.75</v>
      </c>
      <c r="E2497" s="1" t="s">
        <v>2937</v>
      </c>
      <c r="F2497" s="1" t="n">
        <v>4</v>
      </c>
      <c r="G2497" s="1" t="str">
        <f aca="false">F2497&amp;"/"&amp;5</f>
        <v>4/5</v>
      </c>
      <c r="H2497" s="1" t="n">
        <v>50</v>
      </c>
      <c r="I2497" s="1" t="n">
        <v>15</v>
      </c>
      <c r="J2497" s="1" t="n">
        <v>30.5</v>
      </c>
      <c r="K2497" s="1" t="s">
        <v>2606</v>
      </c>
      <c r="L2497" s="1" t="s">
        <v>2607</v>
      </c>
      <c r="M2497" s="1" t="n">
        <v>2012</v>
      </c>
      <c r="N2497" s="1" t="n">
        <v>45.6128555</v>
      </c>
      <c r="O2497" s="1" t="n">
        <v>-63.1983164</v>
      </c>
      <c r="Q2497" s="1" t="s">
        <v>2936</v>
      </c>
      <c r="R2497" s="1" t="s">
        <v>24</v>
      </c>
    </row>
    <row r="2498" customFormat="false" ht="15" hidden="false" customHeight="false" outlineLevel="0" collapsed="false">
      <c r="A2498" s="1" t="s">
        <v>2415</v>
      </c>
      <c r="B2498" s="1" t="s">
        <v>2416</v>
      </c>
      <c r="C2498" s="1" t="s">
        <v>2934</v>
      </c>
      <c r="D2498" s="1" t="n">
        <v>1.75</v>
      </c>
      <c r="E2498" s="1" t="s">
        <v>2937</v>
      </c>
      <c r="F2498" s="1" t="n">
        <v>5</v>
      </c>
      <c r="G2498" s="1" t="str">
        <f aca="false">F2498&amp;"/"&amp;5</f>
        <v>5/5</v>
      </c>
      <c r="H2498" s="1" t="n">
        <v>50</v>
      </c>
      <c r="I2498" s="1" t="n">
        <v>19.2</v>
      </c>
      <c r="J2498" s="1" t="n">
        <v>43</v>
      </c>
      <c r="K2498" s="1" t="s">
        <v>2710</v>
      </c>
      <c r="L2498" s="1" t="s">
        <v>2711</v>
      </c>
      <c r="M2498" s="1" t="n">
        <v>2016</v>
      </c>
      <c r="N2498" s="1" t="n">
        <v>45.6136417</v>
      </c>
      <c r="O2498" s="1" t="n">
        <v>-63.1978234</v>
      </c>
      <c r="Q2498" s="1" t="s">
        <v>2938</v>
      </c>
      <c r="R2498" s="1" t="s">
        <v>24</v>
      </c>
    </row>
    <row r="2499" customFormat="false" ht="15" hidden="false" customHeight="false" outlineLevel="0" collapsed="false">
      <c r="A2499" s="1" t="s">
        <v>2415</v>
      </c>
      <c r="B2499" s="1" t="s">
        <v>2416</v>
      </c>
      <c r="C2499" s="1" t="s">
        <v>2939</v>
      </c>
      <c r="D2499" s="1" t="n">
        <v>2.1</v>
      </c>
      <c r="E2499" s="1" t="s">
        <v>2940</v>
      </c>
      <c r="F2499" s="1" t="n">
        <v>1</v>
      </c>
      <c r="G2499" s="1" t="str">
        <f aca="false">F2499&amp;"/"&amp;2</f>
        <v>1/2</v>
      </c>
      <c r="H2499" s="1" t="n">
        <v>1200</v>
      </c>
      <c r="I2499" s="1" t="n">
        <v>62</v>
      </c>
      <c r="J2499" s="1" t="n">
        <v>69</v>
      </c>
      <c r="K2499" s="1" t="s">
        <v>2683</v>
      </c>
      <c r="L2499" s="1" t="s">
        <v>2684</v>
      </c>
      <c r="M2499" s="1" t="n">
        <v>2005</v>
      </c>
      <c r="N2499" s="1" t="n">
        <v>45.611156</v>
      </c>
      <c r="O2499" s="1" t="n">
        <v>-64.023987</v>
      </c>
      <c r="Q2499" s="1" t="s">
        <v>2941</v>
      </c>
      <c r="R2499" s="1" t="s">
        <v>751</v>
      </c>
    </row>
    <row r="2500" customFormat="false" ht="15" hidden="false" customHeight="false" outlineLevel="0" collapsed="false">
      <c r="A2500" s="1" t="s">
        <v>2415</v>
      </c>
      <c r="B2500" s="1" t="s">
        <v>2416</v>
      </c>
      <c r="C2500" s="1" t="s">
        <v>2939</v>
      </c>
      <c r="D2500" s="1" t="n">
        <v>2.1</v>
      </c>
      <c r="E2500" s="1" t="s">
        <v>2942</v>
      </c>
      <c r="F2500" s="1" t="n">
        <v>2</v>
      </c>
      <c r="G2500" s="1" t="str">
        <f aca="false">F2500&amp;"/"&amp;2</f>
        <v>2/2</v>
      </c>
      <c r="H2500" s="1" t="n">
        <v>900</v>
      </c>
      <c r="I2500" s="1" t="n">
        <v>54</v>
      </c>
      <c r="J2500" s="1" t="n">
        <v>50</v>
      </c>
      <c r="K2500" s="1" t="s">
        <v>2943</v>
      </c>
      <c r="L2500" s="1" t="s">
        <v>2944</v>
      </c>
      <c r="M2500" s="1" t="n">
        <v>2006</v>
      </c>
      <c r="N2500" s="1" t="n">
        <v>45.599781</v>
      </c>
      <c r="O2500" s="1" t="n">
        <v>-64.0135678</v>
      </c>
      <c r="Q2500" s="1" t="s">
        <v>2945</v>
      </c>
      <c r="R2500" s="1" t="s">
        <v>24</v>
      </c>
    </row>
    <row r="2501" customFormat="false" ht="15" hidden="false" customHeight="false" outlineLevel="0" collapsed="false">
      <c r="A2501" s="1" t="s">
        <v>2415</v>
      </c>
      <c r="B2501" s="1" t="s">
        <v>2416</v>
      </c>
      <c r="C2501" s="1" t="s">
        <v>2946</v>
      </c>
      <c r="D2501" s="1" t="n">
        <v>0.9</v>
      </c>
      <c r="E2501" s="1" t="s">
        <v>2947</v>
      </c>
      <c r="F2501" s="1" t="n">
        <v>1</v>
      </c>
      <c r="G2501" s="1" t="str">
        <f aca="false">F2501&amp;"/"&amp;1</f>
        <v>1/1</v>
      </c>
      <c r="H2501" s="1" t="n">
        <v>900</v>
      </c>
      <c r="I2501" s="1" t="n">
        <v>54</v>
      </c>
      <c r="J2501" s="1" t="n">
        <v>75</v>
      </c>
      <c r="K2501" s="1" t="s">
        <v>2943</v>
      </c>
      <c r="L2501" s="1" t="s">
        <v>2944</v>
      </c>
      <c r="M2501" s="1" t="n">
        <v>2007</v>
      </c>
      <c r="N2501" s="1" t="n">
        <v>44.407</v>
      </c>
      <c r="O2501" s="1" t="n">
        <v>-66.189249</v>
      </c>
      <c r="Q2501" s="1" t="s">
        <v>2948</v>
      </c>
      <c r="R2501" s="1" t="s">
        <v>24</v>
      </c>
    </row>
    <row r="2502" customFormat="false" ht="15" hidden="false" customHeight="false" outlineLevel="0" collapsed="false">
      <c r="A2502" s="1" t="s">
        <v>2415</v>
      </c>
      <c r="B2502" s="1" t="s">
        <v>2416</v>
      </c>
      <c r="C2502" s="1" t="s">
        <v>2949</v>
      </c>
      <c r="D2502" s="1" t="n">
        <v>4</v>
      </c>
      <c r="E2502" s="1" t="s">
        <v>2950</v>
      </c>
      <c r="F2502" s="1" t="n">
        <v>1</v>
      </c>
      <c r="G2502" s="1" t="str">
        <f aca="false">F2502&amp;"/"&amp;2</f>
        <v>1/2</v>
      </c>
      <c r="H2502" s="1" t="n">
        <v>2000</v>
      </c>
      <c r="I2502" s="1" t="n">
        <v>100</v>
      </c>
      <c r="J2502" s="1" t="n">
        <v>100</v>
      </c>
      <c r="K2502" s="1" t="s">
        <v>21</v>
      </c>
      <c r="L2502" s="1" t="s">
        <v>2457</v>
      </c>
      <c r="M2502" s="1" t="n">
        <v>2014</v>
      </c>
      <c r="N2502" s="1" t="n">
        <v>45.3178184801005</v>
      </c>
      <c r="O2502" s="1" t="n">
        <v>-63.3409909402736</v>
      </c>
      <c r="Q2502" s="1" t="s">
        <v>2951</v>
      </c>
      <c r="R2502" s="1" t="s">
        <v>24</v>
      </c>
    </row>
    <row r="2503" customFormat="false" ht="15" hidden="false" customHeight="false" outlineLevel="0" collapsed="false">
      <c r="A2503" s="1" t="s">
        <v>2415</v>
      </c>
      <c r="B2503" s="1" t="s">
        <v>2416</v>
      </c>
      <c r="C2503" s="1" t="s">
        <v>2949</v>
      </c>
      <c r="D2503" s="1" t="n">
        <v>4</v>
      </c>
      <c r="E2503" s="1" t="s">
        <v>2952</v>
      </c>
      <c r="F2503" s="1" t="n">
        <v>2</v>
      </c>
      <c r="G2503" s="1" t="str">
        <f aca="false">F2503&amp;"/"&amp;2</f>
        <v>2/2</v>
      </c>
      <c r="H2503" s="1" t="n">
        <v>2000</v>
      </c>
      <c r="I2503" s="1" t="n">
        <v>100</v>
      </c>
      <c r="J2503" s="1" t="n">
        <v>100</v>
      </c>
      <c r="K2503" s="1" t="s">
        <v>21</v>
      </c>
      <c r="L2503" s="1" t="s">
        <v>2457</v>
      </c>
      <c r="M2503" s="1" t="n">
        <v>2014</v>
      </c>
      <c r="N2503" s="1" t="n">
        <v>45.3140598213638</v>
      </c>
      <c r="O2503" s="1" t="n">
        <v>-63.3402260931802</v>
      </c>
      <c r="Q2503" s="1" t="s">
        <v>2951</v>
      </c>
      <c r="R2503" s="1" t="s">
        <v>24</v>
      </c>
    </row>
    <row r="2504" customFormat="false" ht="15" hidden="false" customHeight="false" outlineLevel="0" collapsed="false">
      <c r="A2504" s="1" t="s">
        <v>2415</v>
      </c>
      <c r="B2504" s="1" t="s">
        <v>2416</v>
      </c>
      <c r="C2504" s="1" t="s">
        <v>2953</v>
      </c>
      <c r="D2504" s="1" t="n">
        <v>0.1</v>
      </c>
      <c r="E2504" s="1" t="s">
        <v>2954</v>
      </c>
      <c r="F2504" s="1" t="n">
        <v>1</v>
      </c>
      <c r="G2504" s="1" t="str">
        <f aca="false">F2504&amp;"/"&amp;2</f>
        <v>1/2</v>
      </c>
      <c r="H2504" s="1" t="n">
        <v>50</v>
      </c>
      <c r="I2504" s="1" t="n">
        <v>15</v>
      </c>
      <c r="J2504" s="1" t="n">
        <v>43</v>
      </c>
      <c r="K2504" s="1" t="s">
        <v>2606</v>
      </c>
      <c r="L2504" s="1" t="s">
        <v>2607</v>
      </c>
      <c r="M2504" s="1" t="n">
        <v>2010</v>
      </c>
      <c r="N2504" s="1" t="n">
        <v>44.3315301</v>
      </c>
      <c r="O2504" s="1" t="n">
        <v>-66.1243661</v>
      </c>
      <c r="Q2504" s="1" t="s">
        <v>2955</v>
      </c>
      <c r="R2504" s="1" t="s">
        <v>24</v>
      </c>
    </row>
    <row r="2505" customFormat="false" ht="15" hidden="false" customHeight="false" outlineLevel="0" collapsed="false">
      <c r="A2505" s="1" t="s">
        <v>2415</v>
      </c>
      <c r="B2505" s="1" t="s">
        <v>2416</v>
      </c>
      <c r="C2505" s="1" t="s">
        <v>2953</v>
      </c>
      <c r="D2505" s="1" t="n">
        <v>0.1</v>
      </c>
      <c r="E2505" s="1" t="s">
        <v>2956</v>
      </c>
      <c r="F2505" s="1" t="n">
        <v>2</v>
      </c>
      <c r="G2505" s="1" t="str">
        <f aca="false">F2505&amp;"/"&amp;2</f>
        <v>2/2</v>
      </c>
      <c r="H2505" s="1" t="n">
        <v>50</v>
      </c>
      <c r="I2505" s="1" t="n">
        <v>15</v>
      </c>
      <c r="J2505" s="1" t="n">
        <v>43</v>
      </c>
      <c r="K2505" s="1" t="s">
        <v>2606</v>
      </c>
      <c r="L2505" s="1" t="s">
        <v>2607</v>
      </c>
      <c r="M2505" s="1" t="n">
        <v>2011</v>
      </c>
      <c r="N2505" s="1" t="n">
        <v>44.3312732</v>
      </c>
      <c r="O2505" s="1" t="n">
        <v>-66.1239702</v>
      </c>
      <c r="Q2505" s="1" t="s">
        <v>2955</v>
      </c>
      <c r="R2505" s="1" t="s">
        <v>24</v>
      </c>
    </row>
    <row r="2506" customFormat="false" ht="15" hidden="false" customHeight="false" outlineLevel="0" collapsed="false">
      <c r="A2506" s="1" t="s">
        <v>2415</v>
      </c>
      <c r="B2506" s="1" t="s">
        <v>2416</v>
      </c>
      <c r="C2506" s="1" t="s">
        <v>2957</v>
      </c>
      <c r="D2506" s="1" t="n">
        <v>0.05</v>
      </c>
      <c r="E2506" s="1" t="s">
        <v>2958</v>
      </c>
      <c r="F2506" s="1" t="n">
        <v>1</v>
      </c>
      <c r="G2506" s="1" t="str">
        <f aca="false">F2506&amp;"/"&amp;1</f>
        <v>1/1</v>
      </c>
      <c r="H2506" s="1" t="n">
        <v>50</v>
      </c>
      <c r="I2506" s="1" t="n">
        <v>19.2</v>
      </c>
      <c r="J2506" s="1" t="n">
        <v>51.8</v>
      </c>
      <c r="K2506" s="1" t="s">
        <v>2710</v>
      </c>
      <c r="L2506" s="1" t="s">
        <v>2711</v>
      </c>
      <c r="M2506" s="1" t="n">
        <v>2015</v>
      </c>
      <c r="N2506" s="1" t="n">
        <v>45.062276</v>
      </c>
      <c r="O2506" s="1" t="n">
        <v>-64.539972</v>
      </c>
      <c r="Q2506" s="1" t="s">
        <v>2959</v>
      </c>
      <c r="R2506" s="1" t="s">
        <v>24</v>
      </c>
    </row>
    <row r="2507" customFormat="false" ht="15" hidden="false" customHeight="false" outlineLevel="0" collapsed="false">
      <c r="A2507" s="1" t="s">
        <v>2415</v>
      </c>
      <c r="B2507" s="1" t="s">
        <v>2416</v>
      </c>
      <c r="C2507" s="1" t="s">
        <v>2960</v>
      </c>
      <c r="D2507" s="1" t="n">
        <v>1.99</v>
      </c>
      <c r="E2507" s="1" t="s">
        <v>2961</v>
      </c>
      <c r="F2507" s="1" t="n">
        <v>1</v>
      </c>
      <c r="G2507" s="1" t="str">
        <f aca="false">F2507&amp;"/"&amp;1</f>
        <v>1/1</v>
      </c>
      <c r="H2507" s="1" t="n">
        <v>1990</v>
      </c>
      <c r="I2507" s="1" t="n">
        <v>110</v>
      </c>
      <c r="J2507" s="1" t="n">
        <v>95</v>
      </c>
      <c r="K2507" s="1" t="s">
        <v>21</v>
      </c>
      <c r="L2507" s="1" t="s">
        <v>2677</v>
      </c>
      <c r="M2507" s="1" t="n">
        <v>2016</v>
      </c>
      <c r="N2507" s="1" t="n">
        <v>45.197358</v>
      </c>
      <c r="O2507" s="1" t="n">
        <v>-63.968987</v>
      </c>
      <c r="Q2507" s="1" t="s">
        <v>2962</v>
      </c>
      <c r="R2507" s="1" t="s">
        <v>24</v>
      </c>
    </row>
    <row r="2508" customFormat="false" ht="15" hidden="false" customHeight="false" outlineLevel="0" collapsed="false">
      <c r="A2508" s="1" t="s">
        <v>2415</v>
      </c>
      <c r="B2508" s="1" t="s">
        <v>2416</v>
      </c>
      <c r="C2508" s="1" t="s">
        <v>2963</v>
      </c>
      <c r="D2508" s="1" t="n">
        <v>1.5</v>
      </c>
      <c r="E2508" s="1" t="s">
        <v>2964</v>
      </c>
      <c r="F2508" s="1" t="n">
        <v>1</v>
      </c>
      <c r="G2508" s="1" t="str">
        <f aca="false">F2508&amp;"/"&amp;1</f>
        <v>1/1</v>
      </c>
      <c r="H2508" s="1" t="n">
        <v>1500</v>
      </c>
      <c r="I2508" s="1" t="n">
        <v>77</v>
      </c>
      <c r="J2508" s="1" t="n">
        <v>85</v>
      </c>
      <c r="K2508" s="1" t="s">
        <v>2683</v>
      </c>
      <c r="L2508" s="1" t="s">
        <v>2747</v>
      </c>
      <c r="M2508" s="1" t="n">
        <v>2011</v>
      </c>
      <c r="N2508" s="1" t="n">
        <v>44.899062</v>
      </c>
      <c r="O2508" s="1" t="n">
        <v>-62.466061</v>
      </c>
      <c r="Q2508" s="1" t="s">
        <v>2965</v>
      </c>
      <c r="R2508" s="1" t="s">
        <v>24</v>
      </c>
    </row>
    <row r="2509" customFormat="false" ht="15" hidden="false" customHeight="false" outlineLevel="0" collapsed="false">
      <c r="A2509" s="1" t="s">
        <v>2415</v>
      </c>
      <c r="B2509" s="1" t="s">
        <v>2416</v>
      </c>
      <c r="C2509" s="1" t="s">
        <v>2966</v>
      </c>
      <c r="D2509" s="1" t="n">
        <v>1.6</v>
      </c>
      <c r="E2509" s="1" t="s">
        <v>2967</v>
      </c>
      <c r="F2509" s="1" t="n">
        <v>1</v>
      </c>
      <c r="G2509" s="1" t="str">
        <f aca="false">F2509&amp;"/"&amp;1</f>
        <v>1/1</v>
      </c>
      <c r="H2509" s="1" t="n">
        <v>1600</v>
      </c>
      <c r="I2509" s="1" t="n">
        <v>82.5</v>
      </c>
      <c r="J2509" s="1" t="n">
        <v>80</v>
      </c>
      <c r="K2509" s="1" t="s">
        <v>271</v>
      </c>
      <c r="L2509" s="1" t="s">
        <v>2466</v>
      </c>
      <c r="M2509" s="1" t="n">
        <v>2015</v>
      </c>
      <c r="N2509" s="1" t="n">
        <v>43.749672</v>
      </c>
      <c r="O2509" s="1" t="n">
        <v>-66.011934</v>
      </c>
      <c r="Q2509" s="1" t="s">
        <v>2968</v>
      </c>
      <c r="R2509" s="1" t="s">
        <v>24</v>
      </c>
    </row>
    <row r="2510" customFormat="false" ht="15" hidden="false" customHeight="false" outlineLevel="0" collapsed="false">
      <c r="A2510" s="1" t="s">
        <v>2415</v>
      </c>
      <c r="B2510" s="1" t="s">
        <v>2416</v>
      </c>
      <c r="C2510" s="1" t="s">
        <v>2969</v>
      </c>
      <c r="D2510" s="1" t="n">
        <v>4</v>
      </c>
      <c r="E2510" s="1" t="s">
        <v>2970</v>
      </c>
      <c r="F2510" s="1" t="n">
        <v>1</v>
      </c>
      <c r="G2510" s="1" t="str">
        <f aca="false">F2510&amp;"/"&amp;2</f>
        <v>1/2</v>
      </c>
      <c r="H2510" s="1" t="n">
        <v>2000</v>
      </c>
      <c r="I2510" s="1" t="n">
        <v>100</v>
      </c>
      <c r="J2510" s="1" t="n">
        <v>100</v>
      </c>
      <c r="K2510" s="1" t="s">
        <v>21</v>
      </c>
      <c r="L2510" s="1" t="s">
        <v>2457</v>
      </c>
      <c r="M2510" s="1" t="n">
        <v>2014</v>
      </c>
      <c r="N2510" s="1" t="n">
        <v>44.407607</v>
      </c>
      <c r="O2510" s="1" t="n">
        <v>-64.466618</v>
      </c>
      <c r="Q2510" s="1" t="s">
        <v>2971</v>
      </c>
      <c r="R2510" s="1" t="s">
        <v>24</v>
      </c>
    </row>
    <row r="2511" customFormat="false" ht="15" hidden="false" customHeight="false" outlineLevel="0" collapsed="false">
      <c r="A2511" s="1" t="s">
        <v>2415</v>
      </c>
      <c r="B2511" s="1" t="s">
        <v>2416</v>
      </c>
      <c r="C2511" s="1" t="s">
        <v>2969</v>
      </c>
      <c r="D2511" s="1" t="n">
        <v>4</v>
      </c>
      <c r="E2511" s="1" t="s">
        <v>2972</v>
      </c>
      <c r="F2511" s="1" t="n">
        <v>2</v>
      </c>
      <c r="G2511" s="1" t="str">
        <f aca="false">F2511&amp;"/"&amp;2</f>
        <v>2/2</v>
      </c>
      <c r="H2511" s="1" t="n">
        <v>2000</v>
      </c>
      <c r="I2511" s="1" t="n">
        <v>100</v>
      </c>
      <c r="J2511" s="1" t="n">
        <v>100</v>
      </c>
      <c r="K2511" s="1" t="s">
        <v>21</v>
      </c>
      <c r="L2511" s="1" t="s">
        <v>2457</v>
      </c>
      <c r="M2511" s="1" t="n">
        <v>2014</v>
      </c>
      <c r="N2511" s="1" t="n">
        <v>44.402097</v>
      </c>
      <c r="O2511" s="1" t="n">
        <v>-64.471814</v>
      </c>
      <c r="Q2511" s="1" t="s">
        <v>2971</v>
      </c>
      <c r="R2511" s="1" t="s">
        <v>24</v>
      </c>
    </row>
    <row r="2512" customFormat="false" ht="15" hidden="false" customHeight="false" outlineLevel="0" collapsed="false">
      <c r="A2512" s="1" t="s">
        <v>2973</v>
      </c>
      <c r="B2512" s="1" t="s">
        <v>2973</v>
      </c>
      <c r="C2512" s="1" t="s">
        <v>2974</v>
      </c>
      <c r="D2512" s="1" t="n">
        <v>59.94</v>
      </c>
      <c r="E2512" s="1" t="s">
        <v>2975</v>
      </c>
      <c r="F2512" s="1" t="n">
        <v>1</v>
      </c>
      <c r="G2512" s="1" t="str">
        <f aca="false">F2512&amp;"/"&amp;37</f>
        <v>1/37</v>
      </c>
      <c r="H2512" s="1" t="n">
        <v>1620</v>
      </c>
      <c r="I2512" s="1" t="n">
        <v>100</v>
      </c>
      <c r="J2512" s="1" t="n">
        <v>80</v>
      </c>
      <c r="K2512" s="1" t="s">
        <v>271</v>
      </c>
      <c r="L2512" s="1" t="s">
        <v>572</v>
      </c>
      <c r="M2512" s="1" t="n">
        <v>2014</v>
      </c>
      <c r="N2512" s="1" t="n">
        <v>43.0206134</v>
      </c>
      <c r="O2512" s="1" t="n">
        <v>-81.7123115</v>
      </c>
      <c r="Q2512" s="1" t="s">
        <v>2976</v>
      </c>
      <c r="R2512" s="1" t="s">
        <v>24</v>
      </c>
    </row>
    <row r="2513" customFormat="false" ht="15" hidden="false" customHeight="false" outlineLevel="0" collapsed="false">
      <c r="A2513" s="1" t="s">
        <v>2973</v>
      </c>
      <c r="B2513" s="1" t="s">
        <v>2973</v>
      </c>
      <c r="C2513" s="1" t="s">
        <v>2974</v>
      </c>
      <c r="D2513" s="1" t="n">
        <v>59.94</v>
      </c>
      <c r="E2513" s="1" t="s">
        <v>2977</v>
      </c>
      <c r="F2513" s="1" t="n">
        <v>2</v>
      </c>
      <c r="G2513" s="1" t="str">
        <f aca="false">F2513&amp;"/"&amp;37</f>
        <v>2/37</v>
      </c>
      <c r="H2513" s="1" t="n">
        <v>1620</v>
      </c>
      <c r="I2513" s="1" t="n">
        <v>100</v>
      </c>
      <c r="J2513" s="1" t="n">
        <v>80</v>
      </c>
      <c r="K2513" s="1" t="s">
        <v>271</v>
      </c>
      <c r="L2513" s="1" t="s">
        <v>572</v>
      </c>
      <c r="M2513" s="1" t="n">
        <v>2014</v>
      </c>
      <c r="N2513" s="1" t="n">
        <v>43.0162127</v>
      </c>
      <c r="O2513" s="1" t="n">
        <v>-81.7147124</v>
      </c>
      <c r="Q2513" s="1" t="s">
        <v>2976</v>
      </c>
      <c r="R2513" s="1" t="s">
        <v>24</v>
      </c>
    </row>
    <row r="2514" customFormat="false" ht="15" hidden="false" customHeight="false" outlineLevel="0" collapsed="false">
      <c r="A2514" s="1" t="s">
        <v>2973</v>
      </c>
      <c r="B2514" s="1" t="s">
        <v>2973</v>
      </c>
      <c r="C2514" s="1" t="s">
        <v>2974</v>
      </c>
      <c r="D2514" s="1" t="n">
        <v>59.94</v>
      </c>
      <c r="E2514" s="1" t="s">
        <v>2978</v>
      </c>
      <c r="F2514" s="1" t="n">
        <v>3</v>
      </c>
      <c r="G2514" s="1" t="str">
        <f aca="false">F2514&amp;"/"&amp;37</f>
        <v>3/37</v>
      </c>
      <c r="H2514" s="1" t="n">
        <v>1620</v>
      </c>
      <c r="I2514" s="1" t="n">
        <v>100</v>
      </c>
      <c r="J2514" s="1" t="n">
        <v>80</v>
      </c>
      <c r="K2514" s="1" t="s">
        <v>271</v>
      </c>
      <c r="L2514" s="1" t="s">
        <v>572</v>
      </c>
      <c r="M2514" s="1" t="n">
        <v>2014</v>
      </c>
      <c r="N2514" s="1" t="n">
        <v>43.0162434</v>
      </c>
      <c r="O2514" s="1" t="n">
        <v>-81.7100612</v>
      </c>
      <c r="Q2514" s="1" t="s">
        <v>2976</v>
      </c>
      <c r="R2514" s="1" t="s">
        <v>24</v>
      </c>
    </row>
    <row r="2515" customFormat="false" ht="15" hidden="false" customHeight="false" outlineLevel="0" collapsed="false">
      <c r="A2515" s="1" t="s">
        <v>2973</v>
      </c>
      <c r="B2515" s="1" t="s">
        <v>2973</v>
      </c>
      <c r="C2515" s="1" t="s">
        <v>2974</v>
      </c>
      <c r="D2515" s="1" t="n">
        <v>59.94</v>
      </c>
      <c r="E2515" s="1" t="s">
        <v>2979</v>
      </c>
      <c r="F2515" s="1" t="n">
        <v>4</v>
      </c>
      <c r="G2515" s="1" t="str">
        <f aca="false">F2515&amp;"/"&amp;37</f>
        <v>4/37</v>
      </c>
      <c r="H2515" s="1" t="n">
        <v>1620</v>
      </c>
      <c r="I2515" s="1" t="n">
        <v>100</v>
      </c>
      <c r="J2515" s="1" t="n">
        <v>80</v>
      </c>
      <c r="K2515" s="1" t="s">
        <v>271</v>
      </c>
      <c r="L2515" s="1" t="s">
        <v>572</v>
      </c>
      <c r="M2515" s="1" t="n">
        <v>2014</v>
      </c>
      <c r="N2515" s="1" t="n">
        <v>43.0165515</v>
      </c>
      <c r="O2515" s="1" t="n">
        <v>-81.7053298</v>
      </c>
      <c r="Q2515" s="1" t="s">
        <v>2976</v>
      </c>
      <c r="R2515" s="1" t="s">
        <v>24</v>
      </c>
    </row>
    <row r="2516" customFormat="false" ht="15" hidden="false" customHeight="false" outlineLevel="0" collapsed="false">
      <c r="A2516" s="1" t="s">
        <v>2973</v>
      </c>
      <c r="B2516" s="1" t="s">
        <v>2973</v>
      </c>
      <c r="C2516" s="1" t="s">
        <v>2974</v>
      </c>
      <c r="D2516" s="1" t="n">
        <v>59.94</v>
      </c>
      <c r="E2516" s="1" t="s">
        <v>2980</v>
      </c>
      <c r="F2516" s="1" t="n">
        <v>5</v>
      </c>
      <c r="G2516" s="1" t="str">
        <f aca="false">F2516&amp;"/"&amp;37</f>
        <v>5/37</v>
      </c>
      <c r="H2516" s="1" t="n">
        <v>1620</v>
      </c>
      <c r="I2516" s="1" t="n">
        <v>100</v>
      </c>
      <c r="J2516" s="1" t="n">
        <v>80</v>
      </c>
      <c r="K2516" s="1" t="s">
        <v>271</v>
      </c>
      <c r="L2516" s="1" t="s">
        <v>572</v>
      </c>
      <c r="M2516" s="1" t="n">
        <v>2014</v>
      </c>
      <c r="N2516" s="1" t="n">
        <v>43.016042823904</v>
      </c>
      <c r="O2516" s="1" t="n">
        <v>-81.6842399734381</v>
      </c>
      <c r="Q2516" s="1" t="s">
        <v>2976</v>
      </c>
      <c r="R2516" s="1" t="s">
        <v>24</v>
      </c>
    </row>
    <row r="2517" customFormat="false" ht="15" hidden="false" customHeight="false" outlineLevel="0" collapsed="false">
      <c r="A2517" s="1" t="s">
        <v>2973</v>
      </c>
      <c r="B2517" s="1" t="s">
        <v>2973</v>
      </c>
      <c r="C2517" s="1" t="s">
        <v>2974</v>
      </c>
      <c r="D2517" s="1" t="n">
        <v>59.94</v>
      </c>
      <c r="E2517" s="1" t="s">
        <v>2981</v>
      </c>
      <c r="F2517" s="1" t="n">
        <v>6</v>
      </c>
      <c r="G2517" s="1" t="str">
        <f aca="false">F2517&amp;"/"&amp;37</f>
        <v>6/37</v>
      </c>
      <c r="H2517" s="1" t="n">
        <v>1620</v>
      </c>
      <c r="I2517" s="1" t="n">
        <v>100</v>
      </c>
      <c r="J2517" s="1" t="n">
        <v>80</v>
      </c>
      <c r="K2517" s="1" t="s">
        <v>271</v>
      </c>
      <c r="L2517" s="1" t="s">
        <v>572</v>
      </c>
      <c r="M2517" s="1" t="n">
        <v>2014</v>
      </c>
      <c r="N2517" s="1" t="n">
        <v>43.0162556</v>
      </c>
      <c r="O2517" s="1" t="n">
        <v>-81.6739109</v>
      </c>
      <c r="Q2517" s="1" t="s">
        <v>2976</v>
      </c>
      <c r="R2517" s="1" t="s">
        <v>24</v>
      </c>
    </row>
    <row r="2518" customFormat="false" ht="15" hidden="false" customHeight="false" outlineLevel="0" collapsed="false">
      <c r="A2518" s="1" t="s">
        <v>2973</v>
      </c>
      <c r="B2518" s="1" t="s">
        <v>2973</v>
      </c>
      <c r="C2518" s="1" t="s">
        <v>2974</v>
      </c>
      <c r="D2518" s="1" t="n">
        <v>59.94</v>
      </c>
      <c r="E2518" s="1" t="s">
        <v>2982</v>
      </c>
      <c r="F2518" s="1" t="n">
        <v>7</v>
      </c>
      <c r="G2518" s="1" t="str">
        <f aca="false">F2518&amp;"/"&amp;37</f>
        <v>7/37</v>
      </c>
      <c r="H2518" s="1" t="n">
        <v>1620</v>
      </c>
      <c r="I2518" s="1" t="n">
        <v>100</v>
      </c>
      <c r="J2518" s="1" t="n">
        <v>80</v>
      </c>
      <c r="K2518" s="1" t="s">
        <v>271</v>
      </c>
      <c r="L2518" s="1" t="s">
        <v>572</v>
      </c>
      <c r="M2518" s="1" t="n">
        <v>2014</v>
      </c>
      <c r="N2518" s="1" t="n">
        <v>43.0217755</v>
      </c>
      <c r="O2518" s="1" t="n">
        <v>-81.6676903</v>
      </c>
      <c r="Q2518" s="1" t="s">
        <v>2976</v>
      </c>
      <c r="R2518" s="1" t="s">
        <v>24</v>
      </c>
    </row>
    <row r="2519" customFormat="false" ht="15" hidden="false" customHeight="false" outlineLevel="0" collapsed="false">
      <c r="A2519" s="1" t="s">
        <v>2973</v>
      </c>
      <c r="B2519" s="1" t="s">
        <v>2973</v>
      </c>
      <c r="C2519" s="1" t="s">
        <v>2974</v>
      </c>
      <c r="D2519" s="1" t="n">
        <v>59.94</v>
      </c>
      <c r="E2519" s="1" t="s">
        <v>2983</v>
      </c>
      <c r="F2519" s="1" t="n">
        <v>8</v>
      </c>
      <c r="G2519" s="1" t="str">
        <f aca="false">F2519&amp;"/"&amp;37</f>
        <v>8/37</v>
      </c>
      <c r="H2519" s="1" t="n">
        <v>1620</v>
      </c>
      <c r="I2519" s="1" t="n">
        <v>100</v>
      </c>
      <c r="J2519" s="1" t="n">
        <v>80</v>
      </c>
      <c r="K2519" s="1" t="s">
        <v>271</v>
      </c>
      <c r="L2519" s="1" t="s">
        <v>572</v>
      </c>
      <c r="M2519" s="1" t="n">
        <v>2014</v>
      </c>
      <c r="N2519" s="1" t="n">
        <v>43.0188123</v>
      </c>
      <c r="O2519" s="1" t="n">
        <v>-81.6674536</v>
      </c>
      <c r="Q2519" s="1" t="s">
        <v>2976</v>
      </c>
      <c r="R2519" s="1" t="s">
        <v>24</v>
      </c>
    </row>
    <row r="2520" customFormat="false" ht="15" hidden="false" customHeight="false" outlineLevel="0" collapsed="false">
      <c r="A2520" s="1" t="s">
        <v>2973</v>
      </c>
      <c r="B2520" s="1" t="s">
        <v>2973</v>
      </c>
      <c r="C2520" s="1" t="s">
        <v>2974</v>
      </c>
      <c r="D2520" s="1" t="n">
        <v>59.94</v>
      </c>
      <c r="E2520" s="1" t="s">
        <v>2984</v>
      </c>
      <c r="F2520" s="1" t="n">
        <v>9</v>
      </c>
      <c r="G2520" s="1" t="str">
        <f aca="false">F2520&amp;"/"&amp;37</f>
        <v>9/37</v>
      </c>
      <c r="H2520" s="1" t="n">
        <v>1620</v>
      </c>
      <c r="I2520" s="1" t="n">
        <v>100</v>
      </c>
      <c r="J2520" s="1" t="n">
        <v>80</v>
      </c>
      <c r="K2520" s="1" t="s">
        <v>271</v>
      </c>
      <c r="L2520" s="1" t="s">
        <v>572</v>
      </c>
      <c r="M2520" s="1" t="n">
        <v>2014</v>
      </c>
      <c r="N2520" s="1" t="n">
        <v>43.0147092</v>
      </c>
      <c r="O2520" s="1" t="n">
        <v>-81.6677732</v>
      </c>
      <c r="Q2520" s="1" t="s">
        <v>2976</v>
      </c>
      <c r="R2520" s="1" t="s">
        <v>24</v>
      </c>
    </row>
    <row r="2521" customFormat="false" ht="15" hidden="false" customHeight="false" outlineLevel="0" collapsed="false">
      <c r="A2521" s="1" t="s">
        <v>2973</v>
      </c>
      <c r="B2521" s="1" t="s">
        <v>2973</v>
      </c>
      <c r="C2521" s="1" t="s">
        <v>2974</v>
      </c>
      <c r="D2521" s="1" t="n">
        <v>59.94</v>
      </c>
      <c r="E2521" s="1" t="s">
        <v>2985</v>
      </c>
      <c r="F2521" s="1" t="n">
        <v>10</v>
      </c>
      <c r="G2521" s="1" t="str">
        <f aca="false">F2521&amp;"/"&amp;37</f>
        <v>10/37</v>
      </c>
      <c r="H2521" s="1" t="n">
        <v>1620</v>
      </c>
      <c r="I2521" s="1" t="n">
        <v>100</v>
      </c>
      <c r="J2521" s="1" t="n">
        <v>80</v>
      </c>
      <c r="K2521" s="1" t="s">
        <v>271</v>
      </c>
      <c r="L2521" s="1" t="s">
        <v>572</v>
      </c>
      <c r="M2521" s="1" t="n">
        <v>2014</v>
      </c>
      <c r="N2521" s="1" t="n">
        <v>43.0146431444591</v>
      </c>
      <c r="O2521" s="1" t="n">
        <v>-81.6639824065682</v>
      </c>
      <c r="Q2521" s="1" t="s">
        <v>2976</v>
      </c>
      <c r="R2521" s="1" t="s">
        <v>24</v>
      </c>
    </row>
    <row r="2522" customFormat="false" ht="15" hidden="false" customHeight="false" outlineLevel="0" collapsed="false">
      <c r="A2522" s="1" t="s">
        <v>2973</v>
      </c>
      <c r="B2522" s="1" t="s">
        <v>2973</v>
      </c>
      <c r="C2522" s="1" t="s">
        <v>2974</v>
      </c>
      <c r="D2522" s="1" t="n">
        <v>59.94</v>
      </c>
      <c r="E2522" s="1" t="s">
        <v>2986</v>
      </c>
      <c r="F2522" s="1" t="n">
        <v>11</v>
      </c>
      <c r="G2522" s="1" t="str">
        <f aca="false">F2522&amp;"/"&amp;37</f>
        <v>11/37</v>
      </c>
      <c r="H2522" s="1" t="n">
        <v>1620</v>
      </c>
      <c r="I2522" s="1" t="n">
        <v>100</v>
      </c>
      <c r="J2522" s="1" t="n">
        <v>80</v>
      </c>
      <c r="K2522" s="1" t="s">
        <v>271</v>
      </c>
      <c r="L2522" s="1" t="s">
        <v>572</v>
      </c>
      <c r="M2522" s="1" t="n">
        <v>2014</v>
      </c>
      <c r="N2522" s="1" t="n">
        <v>43.0152476366697</v>
      </c>
      <c r="O2522" s="1" t="n">
        <v>-81.6589657839659</v>
      </c>
      <c r="Q2522" s="1" t="s">
        <v>2976</v>
      </c>
      <c r="R2522" s="1" t="s">
        <v>24</v>
      </c>
    </row>
    <row r="2523" customFormat="false" ht="15" hidden="false" customHeight="false" outlineLevel="0" collapsed="false">
      <c r="A2523" s="1" t="s">
        <v>2973</v>
      </c>
      <c r="B2523" s="1" t="s">
        <v>2973</v>
      </c>
      <c r="C2523" s="1" t="s">
        <v>2974</v>
      </c>
      <c r="D2523" s="1" t="n">
        <v>59.94</v>
      </c>
      <c r="E2523" s="1" t="s">
        <v>2987</v>
      </c>
      <c r="F2523" s="1" t="n">
        <v>12</v>
      </c>
      <c r="G2523" s="1" t="str">
        <f aca="false">F2523&amp;"/"&amp;37</f>
        <v>12/37</v>
      </c>
      <c r="H2523" s="1" t="n">
        <v>1620</v>
      </c>
      <c r="I2523" s="1" t="n">
        <v>100</v>
      </c>
      <c r="J2523" s="1" t="n">
        <v>80</v>
      </c>
      <c r="K2523" s="1" t="s">
        <v>271</v>
      </c>
      <c r="L2523" s="1" t="s">
        <v>572</v>
      </c>
      <c r="M2523" s="1" t="n">
        <v>2014</v>
      </c>
      <c r="N2523" s="1" t="n">
        <v>43.0116255</v>
      </c>
      <c r="O2523" s="1" t="n">
        <v>-81.6582185</v>
      </c>
      <c r="Q2523" s="1" t="s">
        <v>2976</v>
      </c>
      <c r="R2523" s="1" t="s">
        <v>24</v>
      </c>
    </row>
    <row r="2524" customFormat="false" ht="15" hidden="false" customHeight="false" outlineLevel="0" collapsed="false">
      <c r="A2524" s="1" t="s">
        <v>2973</v>
      </c>
      <c r="B2524" s="1" t="s">
        <v>2973</v>
      </c>
      <c r="C2524" s="1" t="s">
        <v>2974</v>
      </c>
      <c r="D2524" s="1" t="n">
        <v>59.94</v>
      </c>
      <c r="E2524" s="1" t="s">
        <v>2988</v>
      </c>
      <c r="F2524" s="1" t="n">
        <v>13</v>
      </c>
      <c r="G2524" s="1" t="str">
        <f aca="false">F2524&amp;"/"&amp;37</f>
        <v>13/37</v>
      </c>
      <c r="H2524" s="1" t="n">
        <v>1620</v>
      </c>
      <c r="I2524" s="1" t="n">
        <v>100</v>
      </c>
      <c r="J2524" s="1" t="n">
        <v>80</v>
      </c>
      <c r="K2524" s="1" t="s">
        <v>271</v>
      </c>
      <c r="L2524" s="1" t="s">
        <v>572</v>
      </c>
      <c r="M2524" s="1" t="n">
        <v>2014</v>
      </c>
      <c r="N2524" s="1" t="n">
        <v>42.9889439452058</v>
      </c>
      <c r="O2524" s="1" t="n">
        <v>-81.7696745371283</v>
      </c>
      <c r="Q2524" s="1" t="s">
        <v>2976</v>
      </c>
      <c r="R2524" s="1" t="s">
        <v>24</v>
      </c>
    </row>
    <row r="2525" customFormat="false" ht="15" hidden="false" customHeight="false" outlineLevel="0" collapsed="false">
      <c r="A2525" s="1" t="s">
        <v>2973</v>
      </c>
      <c r="B2525" s="1" t="s">
        <v>2973</v>
      </c>
      <c r="C2525" s="1" t="s">
        <v>2974</v>
      </c>
      <c r="D2525" s="1" t="n">
        <v>59.94</v>
      </c>
      <c r="E2525" s="1" t="s">
        <v>2989</v>
      </c>
      <c r="F2525" s="1" t="n">
        <v>14</v>
      </c>
      <c r="G2525" s="1" t="str">
        <f aca="false">F2525&amp;"/"&amp;37</f>
        <v>14/37</v>
      </c>
      <c r="H2525" s="1" t="n">
        <v>1620</v>
      </c>
      <c r="I2525" s="1" t="n">
        <v>100</v>
      </c>
      <c r="J2525" s="1" t="n">
        <v>80</v>
      </c>
      <c r="K2525" s="1" t="s">
        <v>271</v>
      </c>
      <c r="L2525" s="1" t="s">
        <v>572</v>
      </c>
      <c r="M2525" s="1" t="n">
        <v>2014</v>
      </c>
      <c r="N2525" s="1" t="n">
        <v>42.9895045499947</v>
      </c>
      <c r="O2525" s="1" t="n">
        <v>-81.764386394976</v>
      </c>
      <c r="Q2525" s="1" t="s">
        <v>2976</v>
      </c>
      <c r="R2525" s="1" t="s">
        <v>24</v>
      </c>
    </row>
    <row r="2526" customFormat="false" ht="15" hidden="false" customHeight="false" outlineLevel="0" collapsed="false">
      <c r="A2526" s="1" t="s">
        <v>2973</v>
      </c>
      <c r="B2526" s="1" t="s">
        <v>2973</v>
      </c>
      <c r="C2526" s="1" t="s">
        <v>2974</v>
      </c>
      <c r="D2526" s="1" t="n">
        <v>59.94</v>
      </c>
      <c r="E2526" s="1" t="s">
        <v>2990</v>
      </c>
      <c r="F2526" s="1" t="n">
        <v>15</v>
      </c>
      <c r="G2526" s="1" t="str">
        <f aca="false">F2526&amp;"/"&amp;37</f>
        <v>15/37</v>
      </c>
      <c r="H2526" s="1" t="n">
        <v>1620</v>
      </c>
      <c r="I2526" s="1" t="n">
        <v>100</v>
      </c>
      <c r="J2526" s="1" t="n">
        <v>80</v>
      </c>
      <c r="K2526" s="1" t="s">
        <v>271</v>
      </c>
      <c r="L2526" s="1" t="s">
        <v>572</v>
      </c>
      <c r="M2526" s="1" t="n">
        <v>2014</v>
      </c>
      <c r="N2526" s="1" t="n">
        <v>42.9884464648874</v>
      </c>
      <c r="O2526" s="1" t="n">
        <v>-81.7604390735691</v>
      </c>
      <c r="Q2526" s="1" t="s">
        <v>2976</v>
      </c>
      <c r="R2526" s="1" t="s">
        <v>24</v>
      </c>
    </row>
    <row r="2527" customFormat="false" ht="15" hidden="false" customHeight="false" outlineLevel="0" collapsed="false">
      <c r="A2527" s="1" t="s">
        <v>2973</v>
      </c>
      <c r="B2527" s="1" t="s">
        <v>2973</v>
      </c>
      <c r="C2527" s="1" t="s">
        <v>2974</v>
      </c>
      <c r="D2527" s="1" t="n">
        <v>59.94</v>
      </c>
      <c r="E2527" s="1" t="s">
        <v>2991</v>
      </c>
      <c r="F2527" s="1" t="n">
        <v>16</v>
      </c>
      <c r="G2527" s="1" t="str">
        <f aca="false">F2527&amp;"/"&amp;37</f>
        <v>16/37</v>
      </c>
      <c r="H2527" s="1" t="n">
        <v>1620</v>
      </c>
      <c r="I2527" s="1" t="n">
        <v>100</v>
      </c>
      <c r="J2527" s="1" t="n">
        <v>80</v>
      </c>
      <c r="K2527" s="1" t="s">
        <v>271</v>
      </c>
      <c r="L2527" s="1" t="s">
        <v>572</v>
      </c>
      <c r="M2527" s="1" t="n">
        <v>2014</v>
      </c>
      <c r="N2527" s="1" t="n">
        <v>42.9896206453687</v>
      </c>
      <c r="O2527" s="1" t="n">
        <v>-81.7554056874723</v>
      </c>
      <c r="Q2527" s="1" t="s">
        <v>2976</v>
      </c>
      <c r="R2527" s="1" t="s">
        <v>24</v>
      </c>
    </row>
    <row r="2528" customFormat="false" ht="15" hidden="false" customHeight="false" outlineLevel="0" collapsed="false">
      <c r="A2528" s="1" t="s">
        <v>2973</v>
      </c>
      <c r="B2528" s="1" t="s">
        <v>2973</v>
      </c>
      <c r="C2528" s="1" t="s">
        <v>2974</v>
      </c>
      <c r="D2528" s="1" t="n">
        <v>59.94</v>
      </c>
      <c r="E2528" s="1" t="s">
        <v>2992</v>
      </c>
      <c r="F2528" s="1" t="n">
        <v>17</v>
      </c>
      <c r="G2528" s="1" t="str">
        <f aca="false">F2528&amp;"/"&amp;37</f>
        <v>17/37</v>
      </c>
      <c r="H2528" s="1" t="n">
        <v>1620</v>
      </c>
      <c r="I2528" s="1" t="n">
        <v>100</v>
      </c>
      <c r="J2528" s="1" t="n">
        <v>80</v>
      </c>
      <c r="K2528" s="1" t="s">
        <v>271</v>
      </c>
      <c r="L2528" s="1" t="s">
        <v>572</v>
      </c>
      <c r="M2528" s="1" t="n">
        <v>2014</v>
      </c>
      <c r="N2528" s="1" t="n">
        <v>42.9892284935195</v>
      </c>
      <c r="O2528" s="1" t="n">
        <v>-81.7509409891579</v>
      </c>
      <c r="Q2528" s="1" t="s">
        <v>2976</v>
      </c>
      <c r="R2528" s="1" t="s">
        <v>24</v>
      </c>
    </row>
    <row r="2529" customFormat="false" ht="15" hidden="false" customHeight="false" outlineLevel="0" collapsed="false">
      <c r="A2529" s="1" t="s">
        <v>2973</v>
      </c>
      <c r="B2529" s="1" t="s">
        <v>2973</v>
      </c>
      <c r="C2529" s="1" t="s">
        <v>2974</v>
      </c>
      <c r="D2529" s="1" t="n">
        <v>59.94</v>
      </c>
      <c r="E2529" s="1" t="s">
        <v>2993</v>
      </c>
      <c r="F2529" s="1" t="n">
        <v>18</v>
      </c>
      <c r="G2529" s="1" t="str">
        <f aca="false">F2529&amp;"/"&amp;37</f>
        <v>18/37</v>
      </c>
      <c r="H2529" s="1" t="n">
        <v>1620</v>
      </c>
      <c r="I2529" s="1" t="n">
        <v>100</v>
      </c>
      <c r="J2529" s="1" t="n">
        <v>80</v>
      </c>
      <c r="K2529" s="1" t="s">
        <v>271</v>
      </c>
      <c r="L2529" s="1" t="s">
        <v>572</v>
      </c>
      <c r="M2529" s="1" t="n">
        <v>2014</v>
      </c>
      <c r="N2529" s="1" t="n">
        <v>42.9884163607183</v>
      </c>
      <c r="O2529" s="1" t="n">
        <v>-81.7466265700531</v>
      </c>
      <c r="Q2529" s="1" t="s">
        <v>2976</v>
      </c>
      <c r="R2529" s="1" t="s">
        <v>24</v>
      </c>
    </row>
    <row r="2530" customFormat="false" ht="15" hidden="false" customHeight="false" outlineLevel="0" collapsed="false">
      <c r="A2530" s="1" t="s">
        <v>2973</v>
      </c>
      <c r="B2530" s="1" t="s">
        <v>2973</v>
      </c>
      <c r="C2530" s="1" t="s">
        <v>2974</v>
      </c>
      <c r="D2530" s="1" t="n">
        <v>59.94</v>
      </c>
      <c r="E2530" s="1" t="s">
        <v>2994</v>
      </c>
      <c r="F2530" s="1" t="n">
        <v>19</v>
      </c>
      <c r="G2530" s="1" t="str">
        <f aca="false">F2530&amp;"/"&amp;37</f>
        <v>19/37</v>
      </c>
      <c r="H2530" s="1" t="n">
        <v>1620</v>
      </c>
      <c r="I2530" s="1" t="n">
        <v>100</v>
      </c>
      <c r="J2530" s="1" t="n">
        <v>80</v>
      </c>
      <c r="K2530" s="1" t="s">
        <v>271</v>
      </c>
      <c r="L2530" s="1" t="s">
        <v>572</v>
      </c>
      <c r="M2530" s="1" t="n">
        <v>2014</v>
      </c>
      <c r="N2530" s="1" t="n">
        <v>42.9895217846304</v>
      </c>
      <c r="O2530" s="1" t="n">
        <v>-81.7381304119097</v>
      </c>
      <c r="Q2530" s="1" t="s">
        <v>2976</v>
      </c>
      <c r="R2530" s="1" t="s">
        <v>24</v>
      </c>
    </row>
    <row r="2531" customFormat="false" ht="15" hidden="false" customHeight="false" outlineLevel="0" collapsed="false">
      <c r="A2531" s="1" t="s">
        <v>2973</v>
      </c>
      <c r="B2531" s="1" t="s">
        <v>2973</v>
      </c>
      <c r="C2531" s="1" t="s">
        <v>2974</v>
      </c>
      <c r="D2531" s="1" t="n">
        <v>59.94</v>
      </c>
      <c r="E2531" s="1" t="s">
        <v>2995</v>
      </c>
      <c r="F2531" s="1" t="n">
        <v>20</v>
      </c>
      <c r="G2531" s="1" t="str">
        <f aca="false">F2531&amp;"/"&amp;37</f>
        <v>20/37</v>
      </c>
      <c r="H2531" s="1" t="n">
        <v>1620</v>
      </c>
      <c r="I2531" s="1" t="n">
        <v>100</v>
      </c>
      <c r="J2531" s="1" t="n">
        <v>80</v>
      </c>
      <c r="K2531" s="1" t="s">
        <v>271</v>
      </c>
      <c r="L2531" s="1" t="s">
        <v>572</v>
      </c>
      <c r="M2531" s="1" t="n">
        <v>2014</v>
      </c>
      <c r="N2531" s="1" t="n">
        <v>42.989523744943</v>
      </c>
      <c r="O2531" s="1" t="n">
        <v>-81.7331542262981</v>
      </c>
      <c r="Q2531" s="1" t="s">
        <v>2976</v>
      </c>
      <c r="R2531" s="1" t="s">
        <v>24</v>
      </c>
    </row>
    <row r="2532" customFormat="false" ht="15" hidden="false" customHeight="false" outlineLevel="0" collapsed="false">
      <c r="A2532" s="1" t="s">
        <v>2973</v>
      </c>
      <c r="B2532" s="1" t="s">
        <v>2973</v>
      </c>
      <c r="C2532" s="1" t="s">
        <v>2974</v>
      </c>
      <c r="D2532" s="1" t="n">
        <v>59.94</v>
      </c>
      <c r="E2532" s="1" t="s">
        <v>2996</v>
      </c>
      <c r="F2532" s="1" t="n">
        <v>21</v>
      </c>
      <c r="G2532" s="1" t="str">
        <f aca="false">F2532&amp;"/"&amp;37</f>
        <v>21/37</v>
      </c>
      <c r="H2532" s="1" t="n">
        <v>1620</v>
      </c>
      <c r="I2532" s="1" t="n">
        <v>100</v>
      </c>
      <c r="J2532" s="1" t="n">
        <v>80</v>
      </c>
      <c r="K2532" s="1" t="s">
        <v>271</v>
      </c>
      <c r="L2532" s="1" t="s">
        <v>572</v>
      </c>
      <c r="M2532" s="1" t="n">
        <v>2014</v>
      </c>
      <c r="N2532" s="1" t="n">
        <v>42.9887551081528</v>
      </c>
      <c r="O2532" s="1" t="n">
        <v>-81.7286305475815</v>
      </c>
      <c r="Q2532" s="1" t="s">
        <v>2976</v>
      </c>
      <c r="R2532" s="1" t="s">
        <v>24</v>
      </c>
    </row>
    <row r="2533" customFormat="false" ht="15" hidden="false" customHeight="false" outlineLevel="0" collapsed="false">
      <c r="A2533" s="1" t="s">
        <v>2973</v>
      </c>
      <c r="B2533" s="1" t="s">
        <v>2973</v>
      </c>
      <c r="C2533" s="1" t="s">
        <v>2974</v>
      </c>
      <c r="D2533" s="1" t="n">
        <v>59.94</v>
      </c>
      <c r="E2533" s="1" t="s">
        <v>2997</v>
      </c>
      <c r="F2533" s="1" t="n">
        <v>22</v>
      </c>
      <c r="G2533" s="1" t="str">
        <f aca="false">F2533&amp;"/"&amp;37</f>
        <v>22/37</v>
      </c>
      <c r="H2533" s="1" t="n">
        <v>1620</v>
      </c>
      <c r="I2533" s="1" t="n">
        <v>100</v>
      </c>
      <c r="J2533" s="1" t="n">
        <v>80</v>
      </c>
      <c r="K2533" s="1" t="s">
        <v>271</v>
      </c>
      <c r="L2533" s="1" t="s">
        <v>572</v>
      </c>
      <c r="M2533" s="1" t="n">
        <v>2014</v>
      </c>
      <c r="N2533" s="1" t="n">
        <v>42.9849727788326</v>
      </c>
      <c r="O2533" s="1" t="n">
        <v>-81.7590058648325</v>
      </c>
      <c r="Q2533" s="1" t="s">
        <v>2976</v>
      </c>
      <c r="R2533" s="1" t="s">
        <v>24</v>
      </c>
    </row>
    <row r="2534" customFormat="false" ht="15" hidden="false" customHeight="false" outlineLevel="0" collapsed="false">
      <c r="A2534" s="1" t="s">
        <v>2973</v>
      </c>
      <c r="B2534" s="1" t="s">
        <v>2973</v>
      </c>
      <c r="C2534" s="1" t="s">
        <v>2974</v>
      </c>
      <c r="D2534" s="1" t="n">
        <v>59.94</v>
      </c>
      <c r="E2534" s="1" t="s">
        <v>2998</v>
      </c>
      <c r="F2534" s="1" t="n">
        <v>23</v>
      </c>
      <c r="G2534" s="1" t="str">
        <f aca="false">F2534&amp;"/"&amp;37</f>
        <v>23/37</v>
      </c>
      <c r="H2534" s="1" t="n">
        <v>1620</v>
      </c>
      <c r="I2534" s="1" t="n">
        <v>100</v>
      </c>
      <c r="J2534" s="1" t="n">
        <v>80</v>
      </c>
      <c r="K2534" s="1" t="s">
        <v>271</v>
      </c>
      <c r="L2534" s="1" t="s">
        <v>572</v>
      </c>
      <c r="M2534" s="1" t="n">
        <v>2014</v>
      </c>
      <c r="N2534" s="1" t="n">
        <v>42.9854505934725</v>
      </c>
      <c r="O2534" s="1" t="n">
        <v>-81.7515938096124</v>
      </c>
      <c r="Q2534" s="1" t="s">
        <v>2976</v>
      </c>
      <c r="R2534" s="1" t="s">
        <v>24</v>
      </c>
    </row>
    <row r="2535" customFormat="false" ht="15" hidden="false" customHeight="false" outlineLevel="0" collapsed="false">
      <c r="A2535" s="1" t="s">
        <v>2973</v>
      </c>
      <c r="B2535" s="1" t="s">
        <v>2973</v>
      </c>
      <c r="C2535" s="1" t="s">
        <v>2974</v>
      </c>
      <c r="D2535" s="1" t="n">
        <v>59.94</v>
      </c>
      <c r="E2535" s="1" t="s">
        <v>2999</v>
      </c>
      <c r="F2535" s="1" t="n">
        <v>24</v>
      </c>
      <c r="G2535" s="1" t="str">
        <f aca="false">F2535&amp;"/"&amp;37</f>
        <v>24/37</v>
      </c>
      <c r="H2535" s="1" t="n">
        <v>1620</v>
      </c>
      <c r="I2535" s="1" t="n">
        <v>100</v>
      </c>
      <c r="J2535" s="1" t="n">
        <v>80</v>
      </c>
      <c r="K2535" s="1" t="s">
        <v>271</v>
      </c>
      <c r="L2535" s="1" t="s">
        <v>572</v>
      </c>
      <c r="M2535" s="1" t="n">
        <v>2014</v>
      </c>
      <c r="N2535" s="1" t="n">
        <v>42.9866302953154</v>
      </c>
      <c r="O2535" s="1" t="n">
        <v>-81.7119148196927</v>
      </c>
      <c r="Q2535" s="1" t="s">
        <v>2976</v>
      </c>
      <c r="R2535" s="1" t="s">
        <v>24</v>
      </c>
    </row>
    <row r="2536" customFormat="false" ht="15" hidden="false" customHeight="false" outlineLevel="0" collapsed="false">
      <c r="A2536" s="1" t="s">
        <v>2973</v>
      </c>
      <c r="B2536" s="1" t="s">
        <v>2973</v>
      </c>
      <c r="C2536" s="1" t="s">
        <v>2974</v>
      </c>
      <c r="D2536" s="1" t="n">
        <v>59.94</v>
      </c>
      <c r="E2536" s="1" t="s">
        <v>3000</v>
      </c>
      <c r="F2536" s="1" t="n">
        <v>25</v>
      </c>
      <c r="G2536" s="1" t="str">
        <f aca="false">F2536&amp;"/"&amp;37</f>
        <v>25/37</v>
      </c>
      <c r="H2536" s="1" t="n">
        <v>1620</v>
      </c>
      <c r="I2536" s="1" t="n">
        <v>100</v>
      </c>
      <c r="J2536" s="1" t="n">
        <v>80</v>
      </c>
      <c r="K2536" s="1" t="s">
        <v>271</v>
      </c>
      <c r="L2536" s="1" t="s">
        <v>572</v>
      </c>
      <c r="M2536" s="1" t="n">
        <v>2014</v>
      </c>
      <c r="N2536" s="1" t="n">
        <v>42.9870473607302</v>
      </c>
      <c r="O2536" s="1" t="n">
        <v>-81.7069857053458</v>
      </c>
      <c r="Q2536" s="1" t="s">
        <v>2976</v>
      </c>
      <c r="R2536" s="1" t="s">
        <v>24</v>
      </c>
    </row>
    <row r="2537" customFormat="false" ht="15" hidden="false" customHeight="false" outlineLevel="0" collapsed="false">
      <c r="A2537" s="1" t="s">
        <v>2973</v>
      </c>
      <c r="B2537" s="1" t="s">
        <v>2973</v>
      </c>
      <c r="C2537" s="1" t="s">
        <v>2974</v>
      </c>
      <c r="D2537" s="1" t="n">
        <v>59.94</v>
      </c>
      <c r="E2537" s="1" t="s">
        <v>3001</v>
      </c>
      <c r="F2537" s="1" t="n">
        <v>26</v>
      </c>
      <c r="G2537" s="1" t="str">
        <f aca="false">F2537&amp;"/"&amp;37</f>
        <v>26/37</v>
      </c>
      <c r="H2537" s="1" t="n">
        <v>1620</v>
      </c>
      <c r="I2537" s="1" t="n">
        <v>100</v>
      </c>
      <c r="J2537" s="1" t="n">
        <v>80</v>
      </c>
      <c r="K2537" s="1" t="s">
        <v>271</v>
      </c>
      <c r="L2537" s="1" t="s">
        <v>572</v>
      </c>
      <c r="M2537" s="1" t="n">
        <v>2014</v>
      </c>
      <c r="N2537" s="1" t="n">
        <v>42.9855668870277</v>
      </c>
      <c r="O2537" s="1" t="n">
        <v>-81.678411210427</v>
      </c>
      <c r="Q2537" s="1" t="s">
        <v>2976</v>
      </c>
      <c r="R2537" s="1" t="s">
        <v>24</v>
      </c>
    </row>
    <row r="2538" customFormat="false" ht="15" hidden="false" customHeight="false" outlineLevel="0" collapsed="false">
      <c r="A2538" s="1" t="s">
        <v>2973</v>
      </c>
      <c r="B2538" s="1" t="s">
        <v>2973</v>
      </c>
      <c r="C2538" s="1" t="s">
        <v>2974</v>
      </c>
      <c r="D2538" s="1" t="n">
        <v>59.94</v>
      </c>
      <c r="E2538" s="1" t="s">
        <v>3002</v>
      </c>
      <c r="F2538" s="1" t="n">
        <v>27</v>
      </c>
      <c r="G2538" s="1" t="str">
        <f aca="false">F2538&amp;"/"&amp;37</f>
        <v>27/37</v>
      </c>
      <c r="H2538" s="1" t="n">
        <v>1620</v>
      </c>
      <c r="I2538" s="1" t="n">
        <v>100</v>
      </c>
      <c r="J2538" s="1" t="n">
        <v>80</v>
      </c>
      <c r="K2538" s="1" t="s">
        <v>271</v>
      </c>
      <c r="L2538" s="1" t="s">
        <v>572</v>
      </c>
      <c r="M2538" s="1" t="n">
        <v>2014</v>
      </c>
      <c r="N2538" s="1" t="n">
        <v>42.989375560172</v>
      </c>
      <c r="O2538" s="1" t="n">
        <v>-81.6726473918316</v>
      </c>
      <c r="Q2538" s="1" t="s">
        <v>2976</v>
      </c>
      <c r="R2538" s="1" t="s">
        <v>24</v>
      </c>
    </row>
    <row r="2539" customFormat="false" ht="15" hidden="false" customHeight="false" outlineLevel="0" collapsed="false">
      <c r="A2539" s="1" t="s">
        <v>2973</v>
      </c>
      <c r="B2539" s="1" t="s">
        <v>2973</v>
      </c>
      <c r="C2539" s="1" t="s">
        <v>2974</v>
      </c>
      <c r="D2539" s="1" t="n">
        <v>59.94</v>
      </c>
      <c r="E2539" s="1" t="s">
        <v>3003</v>
      </c>
      <c r="F2539" s="1" t="n">
        <v>28</v>
      </c>
      <c r="G2539" s="1" t="str">
        <f aca="false">F2539&amp;"/"&amp;37</f>
        <v>28/37</v>
      </c>
      <c r="H2539" s="1" t="n">
        <v>1620</v>
      </c>
      <c r="I2539" s="1" t="n">
        <v>100</v>
      </c>
      <c r="J2539" s="1" t="n">
        <v>80</v>
      </c>
      <c r="K2539" s="1" t="s">
        <v>271</v>
      </c>
      <c r="L2539" s="1" t="s">
        <v>572</v>
      </c>
      <c r="M2539" s="1" t="n">
        <v>2014</v>
      </c>
      <c r="N2539" s="1" t="n">
        <v>42.9897072771566</v>
      </c>
      <c r="O2539" s="1" t="n">
        <v>-81.6666979758908</v>
      </c>
      <c r="Q2539" s="1" t="s">
        <v>2976</v>
      </c>
      <c r="R2539" s="1" t="s">
        <v>24</v>
      </c>
    </row>
    <row r="2540" customFormat="false" ht="15" hidden="false" customHeight="false" outlineLevel="0" collapsed="false">
      <c r="A2540" s="1" t="s">
        <v>2973</v>
      </c>
      <c r="B2540" s="1" t="s">
        <v>2973</v>
      </c>
      <c r="C2540" s="1" t="s">
        <v>2974</v>
      </c>
      <c r="D2540" s="1" t="n">
        <v>59.94</v>
      </c>
      <c r="E2540" s="1" t="s">
        <v>3004</v>
      </c>
      <c r="F2540" s="1" t="n">
        <v>29</v>
      </c>
      <c r="G2540" s="1" t="str">
        <f aca="false">F2540&amp;"/"&amp;37</f>
        <v>29/37</v>
      </c>
      <c r="H2540" s="1" t="n">
        <v>1620</v>
      </c>
      <c r="I2540" s="1" t="n">
        <v>100</v>
      </c>
      <c r="J2540" s="1" t="n">
        <v>80</v>
      </c>
      <c r="K2540" s="1" t="s">
        <v>271</v>
      </c>
      <c r="L2540" s="1" t="s">
        <v>572</v>
      </c>
      <c r="M2540" s="1" t="n">
        <v>2014</v>
      </c>
      <c r="N2540" s="1" t="n">
        <v>42.9883809665319</v>
      </c>
      <c r="O2540" s="1" t="n">
        <v>-81.6620716847911</v>
      </c>
      <c r="Q2540" s="1" t="s">
        <v>2976</v>
      </c>
      <c r="R2540" s="1" t="s">
        <v>24</v>
      </c>
    </row>
    <row r="2541" customFormat="false" ht="15" hidden="false" customHeight="false" outlineLevel="0" collapsed="false">
      <c r="A2541" s="1" t="s">
        <v>2973</v>
      </c>
      <c r="B2541" s="1" t="s">
        <v>2973</v>
      </c>
      <c r="C2541" s="1" t="s">
        <v>2974</v>
      </c>
      <c r="D2541" s="1" t="n">
        <v>59.94</v>
      </c>
      <c r="E2541" s="1" t="s">
        <v>3005</v>
      </c>
      <c r="F2541" s="1" t="n">
        <v>30</v>
      </c>
      <c r="G2541" s="1" t="str">
        <f aca="false">F2541&amp;"/"&amp;37</f>
        <v>30/37</v>
      </c>
      <c r="H2541" s="1" t="n">
        <v>1620</v>
      </c>
      <c r="I2541" s="1" t="n">
        <v>100</v>
      </c>
      <c r="J2541" s="1" t="n">
        <v>80</v>
      </c>
      <c r="K2541" s="1" t="s">
        <v>271</v>
      </c>
      <c r="L2541" s="1" t="s">
        <v>572</v>
      </c>
      <c r="M2541" s="1" t="n">
        <v>2014</v>
      </c>
      <c r="N2541" s="1" t="n">
        <v>42.9740805115404</v>
      </c>
      <c r="O2541" s="1" t="n">
        <v>-81.6831089416822</v>
      </c>
      <c r="Q2541" s="1" t="s">
        <v>2976</v>
      </c>
      <c r="R2541" s="1" t="s">
        <v>24</v>
      </c>
    </row>
    <row r="2542" customFormat="false" ht="15" hidden="false" customHeight="false" outlineLevel="0" collapsed="false">
      <c r="A2542" s="1" t="s">
        <v>2973</v>
      </c>
      <c r="B2542" s="1" t="s">
        <v>2973</v>
      </c>
      <c r="C2542" s="1" t="s">
        <v>2974</v>
      </c>
      <c r="D2542" s="1" t="n">
        <v>59.94</v>
      </c>
      <c r="E2542" s="1" t="s">
        <v>3006</v>
      </c>
      <c r="F2542" s="1" t="n">
        <v>31</v>
      </c>
      <c r="G2542" s="1" t="str">
        <f aca="false">F2542&amp;"/"&amp;37</f>
        <v>31/37</v>
      </c>
      <c r="H2542" s="1" t="n">
        <v>1620</v>
      </c>
      <c r="I2542" s="1" t="n">
        <v>100</v>
      </c>
      <c r="J2542" s="1" t="n">
        <v>80</v>
      </c>
      <c r="K2542" s="1" t="s">
        <v>271</v>
      </c>
      <c r="L2542" s="1" t="s">
        <v>572</v>
      </c>
      <c r="M2542" s="1" t="n">
        <v>2014</v>
      </c>
      <c r="N2542" s="1" t="n">
        <v>42.9742916956089</v>
      </c>
      <c r="O2542" s="1" t="n">
        <v>-81.7579646546418</v>
      </c>
      <c r="Q2542" s="1" t="s">
        <v>2976</v>
      </c>
      <c r="R2542" s="1" t="s">
        <v>24</v>
      </c>
    </row>
    <row r="2543" customFormat="false" ht="15" hidden="false" customHeight="false" outlineLevel="0" collapsed="false">
      <c r="A2543" s="1" t="s">
        <v>2973</v>
      </c>
      <c r="B2543" s="1" t="s">
        <v>2973</v>
      </c>
      <c r="C2543" s="1" t="s">
        <v>2974</v>
      </c>
      <c r="D2543" s="1" t="n">
        <v>59.94</v>
      </c>
      <c r="E2543" s="1" t="s">
        <v>3007</v>
      </c>
      <c r="F2543" s="1" t="n">
        <v>32</v>
      </c>
      <c r="G2543" s="1" t="str">
        <f aca="false">F2543&amp;"/"&amp;37</f>
        <v>32/37</v>
      </c>
      <c r="H2543" s="1" t="n">
        <v>1620</v>
      </c>
      <c r="I2543" s="1" t="n">
        <v>100</v>
      </c>
      <c r="J2543" s="1" t="n">
        <v>80</v>
      </c>
      <c r="K2543" s="1" t="s">
        <v>271</v>
      </c>
      <c r="L2543" s="1" t="s">
        <v>572</v>
      </c>
      <c r="M2543" s="1" t="n">
        <v>2014</v>
      </c>
      <c r="N2543" s="1" t="n">
        <v>42.9731352077897</v>
      </c>
      <c r="O2543" s="1" t="n">
        <v>-81.7537914591912</v>
      </c>
      <c r="Q2543" s="1" t="s">
        <v>2976</v>
      </c>
      <c r="R2543" s="1" t="s">
        <v>24</v>
      </c>
    </row>
    <row r="2544" customFormat="false" ht="15" hidden="false" customHeight="false" outlineLevel="0" collapsed="false">
      <c r="A2544" s="1" t="s">
        <v>2973</v>
      </c>
      <c r="B2544" s="1" t="s">
        <v>2973</v>
      </c>
      <c r="C2544" s="1" t="s">
        <v>2974</v>
      </c>
      <c r="D2544" s="1" t="n">
        <v>59.94</v>
      </c>
      <c r="E2544" s="1" t="s">
        <v>3008</v>
      </c>
      <c r="F2544" s="1" t="n">
        <v>33</v>
      </c>
      <c r="G2544" s="1" t="str">
        <f aca="false">F2544&amp;"/"&amp;37</f>
        <v>33/37</v>
      </c>
      <c r="H2544" s="1" t="n">
        <v>1620</v>
      </c>
      <c r="I2544" s="1" t="n">
        <v>100</v>
      </c>
      <c r="J2544" s="1" t="n">
        <v>80</v>
      </c>
      <c r="K2544" s="1" t="s">
        <v>271</v>
      </c>
      <c r="L2544" s="1" t="s">
        <v>572</v>
      </c>
      <c r="M2544" s="1" t="n">
        <v>2014</v>
      </c>
      <c r="N2544" s="1" t="n">
        <v>42.9679943566011</v>
      </c>
      <c r="O2544" s="1" t="n">
        <v>-81.7303351092494</v>
      </c>
      <c r="Q2544" s="1" t="s">
        <v>2976</v>
      </c>
      <c r="R2544" s="1" t="s">
        <v>24</v>
      </c>
    </row>
    <row r="2545" customFormat="false" ht="15" hidden="false" customHeight="false" outlineLevel="0" collapsed="false">
      <c r="A2545" s="1" t="s">
        <v>2973</v>
      </c>
      <c r="B2545" s="1" t="s">
        <v>2973</v>
      </c>
      <c r="C2545" s="1" t="s">
        <v>2974</v>
      </c>
      <c r="D2545" s="1" t="n">
        <v>59.94</v>
      </c>
      <c r="E2545" s="1" t="s">
        <v>3009</v>
      </c>
      <c r="F2545" s="1" t="n">
        <v>34</v>
      </c>
      <c r="G2545" s="1" t="str">
        <f aca="false">F2545&amp;"/"&amp;37</f>
        <v>34/37</v>
      </c>
      <c r="H2545" s="1" t="n">
        <v>1620</v>
      </c>
      <c r="I2545" s="1" t="n">
        <v>100</v>
      </c>
      <c r="J2545" s="1" t="n">
        <v>80</v>
      </c>
      <c r="K2545" s="1" t="s">
        <v>271</v>
      </c>
      <c r="L2545" s="1" t="s">
        <v>572</v>
      </c>
      <c r="M2545" s="1" t="n">
        <v>2014</v>
      </c>
      <c r="N2545" s="1" t="n">
        <v>42.9697218040049</v>
      </c>
      <c r="O2545" s="1" t="n">
        <v>-81.7261102371399</v>
      </c>
      <c r="Q2545" s="1" t="s">
        <v>2976</v>
      </c>
      <c r="R2545" s="1" t="s">
        <v>24</v>
      </c>
    </row>
    <row r="2546" customFormat="false" ht="15" hidden="false" customHeight="false" outlineLevel="0" collapsed="false">
      <c r="A2546" s="1" t="s">
        <v>2973</v>
      </c>
      <c r="B2546" s="1" t="s">
        <v>2973</v>
      </c>
      <c r="C2546" s="1" t="s">
        <v>2974</v>
      </c>
      <c r="D2546" s="1" t="n">
        <v>59.94</v>
      </c>
      <c r="E2546" s="1" t="s">
        <v>3010</v>
      </c>
      <c r="F2546" s="1" t="n">
        <v>35</v>
      </c>
      <c r="G2546" s="1" t="str">
        <f aca="false">F2546&amp;"/"&amp;37</f>
        <v>35/37</v>
      </c>
      <c r="H2546" s="1" t="n">
        <v>1620</v>
      </c>
      <c r="I2546" s="1" t="n">
        <v>100</v>
      </c>
      <c r="J2546" s="1" t="n">
        <v>80</v>
      </c>
      <c r="K2546" s="1" t="s">
        <v>271</v>
      </c>
      <c r="L2546" s="1" t="s">
        <v>572</v>
      </c>
      <c r="M2546" s="1" t="n">
        <v>2014</v>
      </c>
      <c r="N2546" s="1" t="n">
        <v>42.9688328865748</v>
      </c>
      <c r="O2546" s="1" t="n">
        <v>-81.7225553501801</v>
      </c>
      <c r="Q2546" s="1" t="s">
        <v>2976</v>
      </c>
      <c r="R2546" s="1" t="s">
        <v>24</v>
      </c>
    </row>
    <row r="2547" customFormat="false" ht="15" hidden="false" customHeight="false" outlineLevel="0" collapsed="false">
      <c r="A2547" s="1" t="s">
        <v>2973</v>
      </c>
      <c r="B2547" s="1" t="s">
        <v>2973</v>
      </c>
      <c r="C2547" s="1" t="s">
        <v>2974</v>
      </c>
      <c r="D2547" s="1" t="n">
        <v>59.94</v>
      </c>
      <c r="E2547" s="1" t="s">
        <v>3011</v>
      </c>
      <c r="F2547" s="1" t="n">
        <v>36</v>
      </c>
      <c r="G2547" s="1" t="str">
        <f aca="false">F2547&amp;"/"&amp;37</f>
        <v>36/37</v>
      </c>
      <c r="H2547" s="1" t="n">
        <v>1620</v>
      </c>
      <c r="I2547" s="1" t="n">
        <v>100</v>
      </c>
      <c r="J2547" s="1" t="n">
        <v>80</v>
      </c>
      <c r="K2547" s="1" t="s">
        <v>271</v>
      </c>
      <c r="L2547" s="1" t="s">
        <v>572</v>
      </c>
      <c r="M2547" s="1" t="n">
        <v>2014</v>
      </c>
      <c r="N2547" s="1" t="n">
        <v>42.9683027410257</v>
      </c>
      <c r="O2547" s="1" t="n">
        <v>-81.7164403611516</v>
      </c>
      <c r="Q2547" s="1" t="s">
        <v>2976</v>
      </c>
      <c r="R2547" s="1" t="s">
        <v>24</v>
      </c>
    </row>
    <row r="2548" customFormat="false" ht="15" hidden="false" customHeight="false" outlineLevel="0" collapsed="false">
      <c r="A2548" s="1" t="s">
        <v>2973</v>
      </c>
      <c r="B2548" s="1" t="s">
        <v>2973</v>
      </c>
      <c r="C2548" s="1" t="s">
        <v>2974</v>
      </c>
      <c r="D2548" s="1" t="n">
        <v>59.94</v>
      </c>
      <c r="E2548" s="1" t="s">
        <v>3012</v>
      </c>
      <c r="F2548" s="1" t="n">
        <v>37</v>
      </c>
      <c r="G2548" s="1" t="str">
        <f aca="false">F2548&amp;"/"&amp;37</f>
        <v>37/37</v>
      </c>
      <c r="H2548" s="1" t="n">
        <v>1620</v>
      </c>
      <c r="I2548" s="1" t="n">
        <v>100</v>
      </c>
      <c r="J2548" s="1" t="n">
        <v>80</v>
      </c>
      <c r="K2548" s="1" t="s">
        <v>271</v>
      </c>
      <c r="L2548" s="1" t="s">
        <v>572</v>
      </c>
      <c r="M2548" s="1" t="n">
        <v>2014</v>
      </c>
      <c r="N2548" s="1" t="n">
        <v>42.9688181409585</v>
      </c>
      <c r="O2548" s="1" t="n">
        <v>-81.71143746523</v>
      </c>
      <c r="Q2548" s="1" t="s">
        <v>2976</v>
      </c>
      <c r="R2548" s="1" t="s">
        <v>24</v>
      </c>
    </row>
    <row r="2549" customFormat="false" ht="15" hidden="false" customHeight="false" outlineLevel="0" collapsed="false">
      <c r="A2549" s="1" t="s">
        <v>2973</v>
      </c>
      <c r="B2549" s="1" t="s">
        <v>2973</v>
      </c>
      <c r="C2549" s="1" t="s">
        <v>3013</v>
      </c>
      <c r="D2549" s="1" t="n">
        <v>75</v>
      </c>
      <c r="E2549" s="1" t="s">
        <v>3014</v>
      </c>
      <c r="F2549" s="1" t="n">
        <v>1</v>
      </c>
      <c r="G2549" s="1" t="str">
        <f aca="false">F2549&amp;"/"&amp;26</f>
        <v>1/26</v>
      </c>
      <c r="H2549" s="1" t="n">
        <v>2772</v>
      </c>
      <c r="I2549" s="1" t="n">
        <v>113</v>
      </c>
      <c r="J2549" s="1" t="n">
        <v>99.5</v>
      </c>
      <c r="K2549" s="1" t="s">
        <v>1093</v>
      </c>
      <c r="L2549" s="1" t="s">
        <v>3015</v>
      </c>
      <c r="M2549" s="1" t="n">
        <v>2018</v>
      </c>
      <c r="N2549" s="1" t="n">
        <v>44.124972</v>
      </c>
      <c r="O2549" s="1" t="n">
        <v>-76.7293734</v>
      </c>
      <c r="P2549" s="1" t="s">
        <v>1953</v>
      </c>
      <c r="Q2549" s="1" t="s">
        <v>3016</v>
      </c>
      <c r="R2549" s="1" t="s">
        <v>24</v>
      </c>
    </row>
    <row r="2550" customFormat="false" ht="15" hidden="false" customHeight="false" outlineLevel="0" collapsed="false">
      <c r="A2550" s="1" t="s">
        <v>2973</v>
      </c>
      <c r="B2550" s="1" t="s">
        <v>2973</v>
      </c>
      <c r="C2550" s="1" t="s">
        <v>3013</v>
      </c>
      <c r="D2550" s="1" t="n">
        <v>75</v>
      </c>
      <c r="E2550" s="1" t="s">
        <v>3017</v>
      </c>
      <c r="F2550" s="1" t="n">
        <v>2</v>
      </c>
      <c r="G2550" s="1" t="str">
        <f aca="false">F2550&amp;"/"&amp;26</f>
        <v>2/26</v>
      </c>
      <c r="H2550" s="1" t="n">
        <v>2942</v>
      </c>
      <c r="I2550" s="1" t="n">
        <v>113</v>
      </c>
      <c r="J2550" s="1" t="n">
        <v>99.5</v>
      </c>
      <c r="K2550" s="1" t="s">
        <v>1093</v>
      </c>
      <c r="L2550" s="1" t="s">
        <v>3015</v>
      </c>
      <c r="M2550" s="1" t="n">
        <v>2018</v>
      </c>
      <c r="N2550" s="1" t="n">
        <v>44.1269411</v>
      </c>
      <c r="O2550" s="1" t="n">
        <v>-76.7342305</v>
      </c>
      <c r="P2550" s="1" t="s">
        <v>1953</v>
      </c>
      <c r="Q2550" s="1" t="s">
        <v>3016</v>
      </c>
      <c r="R2550" s="1" t="s">
        <v>24</v>
      </c>
    </row>
    <row r="2551" customFormat="false" ht="15" hidden="false" customHeight="false" outlineLevel="0" collapsed="false">
      <c r="A2551" s="1" t="s">
        <v>2973</v>
      </c>
      <c r="B2551" s="1" t="s">
        <v>2973</v>
      </c>
      <c r="C2551" s="1" t="s">
        <v>3013</v>
      </c>
      <c r="D2551" s="1" t="n">
        <v>75</v>
      </c>
      <c r="E2551" s="1" t="s">
        <v>3018</v>
      </c>
      <c r="F2551" s="1" t="n">
        <v>3</v>
      </c>
      <c r="G2551" s="1" t="str">
        <f aca="false">F2551&amp;"/"&amp;26</f>
        <v>3/26</v>
      </c>
      <c r="H2551" s="1" t="n">
        <v>2772</v>
      </c>
      <c r="I2551" s="1" t="n">
        <v>113</v>
      </c>
      <c r="J2551" s="1" t="n">
        <v>99.5</v>
      </c>
      <c r="K2551" s="1" t="s">
        <v>1093</v>
      </c>
      <c r="L2551" s="1" t="s">
        <v>3015</v>
      </c>
      <c r="M2551" s="1" t="n">
        <v>2018</v>
      </c>
      <c r="N2551" s="1" t="n">
        <v>44.1239288</v>
      </c>
      <c r="O2551" s="1" t="n">
        <v>-76.7379319</v>
      </c>
      <c r="P2551" s="1" t="s">
        <v>1953</v>
      </c>
      <c r="Q2551" s="1" t="s">
        <v>3016</v>
      </c>
      <c r="R2551" s="1" t="s">
        <v>24</v>
      </c>
    </row>
    <row r="2552" customFormat="false" ht="15" hidden="false" customHeight="false" outlineLevel="0" collapsed="false">
      <c r="A2552" s="1" t="s">
        <v>2973</v>
      </c>
      <c r="B2552" s="1" t="s">
        <v>2973</v>
      </c>
      <c r="C2552" s="1" t="s">
        <v>3013</v>
      </c>
      <c r="D2552" s="1" t="n">
        <v>75</v>
      </c>
      <c r="E2552" s="1" t="s">
        <v>3019</v>
      </c>
      <c r="F2552" s="1" t="n">
        <v>4</v>
      </c>
      <c r="G2552" s="1" t="str">
        <f aca="false">F2552&amp;"/"&amp;26</f>
        <v>4/26</v>
      </c>
      <c r="H2552" s="1" t="n">
        <v>2772</v>
      </c>
      <c r="I2552" s="1" t="n">
        <v>113</v>
      </c>
      <c r="J2552" s="1" t="n">
        <v>99.5</v>
      </c>
      <c r="K2552" s="1" t="s">
        <v>1093</v>
      </c>
      <c r="L2552" s="1" t="s">
        <v>3015</v>
      </c>
      <c r="M2552" s="1" t="n">
        <v>2018</v>
      </c>
      <c r="N2552" s="1" t="n">
        <v>44.1455939877502</v>
      </c>
      <c r="O2552" s="1" t="n">
        <v>-76.7611439226562</v>
      </c>
      <c r="P2552" s="1" t="s">
        <v>1953</v>
      </c>
      <c r="Q2552" s="1" t="s">
        <v>3016</v>
      </c>
      <c r="R2552" s="1" t="s">
        <v>24</v>
      </c>
    </row>
    <row r="2553" customFormat="false" ht="15" hidden="false" customHeight="false" outlineLevel="0" collapsed="false">
      <c r="A2553" s="1" t="s">
        <v>2973</v>
      </c>
      <c r="B2553" s="1" t="s">
        <v>2973</v>
      </c>
      <c r="C2553" s="1" t="s">
        <v>3013</v>
      </c>
      <c r="D2553" s="1" t="n">
        <v>75</v>
      </c>
      <c r="E2553" s="1" t="s">
        <v>3020</v>
      </c>
      <c r="F2553" s="1" t="n">
        <v>5</v>
      </c>
      <c r="G2553" s="1" t="str">
        <f aca="false">F2553&amp;"/"&amp;26</f>
        <v>5/26</v>
      </c>
      <c r="H2553" s="1" t="n">
        <v>2772</v>
      </c>
      <c r="I2553" s="1" t="n">
        <v>113</v>
      </c>
      <c r="J2553" s="1" t="n">
        <v>99.5</v>
      </c>
      <c r="K2553" s="1" t="s">
        <v>1093</v>
      </c>
      <c r="L2553" s="1" t="s">
        <v>3015</v>
      </c>
      <c r="M2553" s="1" t="n">
        <v>2018</v>
      </c>
      <c r="N2553" s="1" t="n">
        <v>44.1488068577346</v>
      </c>
      <c r="O2553" s="1" t="n">
        <v>-76.7561773591223</v>
      </c>
      <c r="P2553" s="1" t="s">
        <v>1953</v>
      </c>
      <c r="Q2553" s="1" t="s">
        <v>3016</v>
      </c>
      <c r="R2553" s="1" t="s">
        <v>24</v>
      </c>
    </row>
    <row r="2554" customFormat="false" ht="15" hidden="false" customHeight="false" outlineLevel="0" collapsed="false">
      <c r="A2554" s="1" t="s">
        <v>2973</v>
      </c>
      <c r="B2554" s="1" t="s">
        <v>2973</v>
      </c>
      <c r="C2554" s="1" t="s">
        <v>3013</v>
      </c>
      <c r="D2554" s="1" t="n">
        <v>75</v>
      </c>
      <c r="E2554" s="1" t="s">
        <v>3021</v>
      </c>
      <c r="F2554" s="1" t="n">
        <v>6</v>
      </c>
      <c r="G2554" s="1" t="str">
        <f aca="false">F2554&amp;"/"&amp;26</f>
        <v>6/26</v>
      </c>
      <c r="H2554" s="1" t="n">
        <v>2942</v>
      </c>
      <c r="I2554" s="1" t="n">
        <v>113</v>
      </c>
      <c r="J2554" s="1" t="n">
        <v>99.5</v>
      </c>
      <c r="K2554" s="1" t="s">
        <v>1093</v>
      </c>
      <c r="L2554" s="1" t="s">
        <v>3015</v>
      </c>
      <c r="M2554" s="1" t="n">
        <v>2018</v>
      </c>
      <c r="N2554" s="1" t="n">
        <v>44.1499689448601</v>
      </c>
      <c r="O2554" s="1" t="n">
        <v>-76.7453212464453</v>
      </c>
      <c r="P2554" s="1" t="s">
        <v>1953</v>
      </c>
      <c r="Q2554" s="1" t="s">
        <v>3016</v>
      </c>
      <c r="R2554" s="1" t="s">
        <v>24</v>
      </c>
    </row>
    <row r="2555" customFormat="false" ht="15" hidden="false" customHeight="false" outlineLevel="0" collapsed="false">
      <c r="A2555" s="1" t="s">
        <v>2973</v>
      </c>
      <c r="B2555" s="1" t="s">
        <v>2973</v>
      </c>
      <c r="C2555" s="1" t="s">
        <v>3013</v>
      </c>
      <c r="D2555" s="1" t="n">
        <v>75</v>
      </c>
      <c r="E2555" s="1" t="s">
        <v>3022</v>
      </c>
      <c r="F2555" s="1" t="n">
        <v>7</v>
      </c>
      <c r="G2555" s="1" t="str">
        <f aca="false">F2555&amp;"/"&amp;26</f>
        <v>7/26</v>
      </c>
      <c r="H2555" s="1" t="n">
        <v>2942</v>
      </c>
      <c r="I2555" s="1" t="n">
        <v>113</v>
      </c>
      <c r="J2555" s="1" t="n">
        <v>99.5</v>
      </c>
      <c r="K2555" s="1" t="s">
        <v>1093</v>
      </c>
      <c r="L2555" s="1" t="s">
        <v>3015</v>
      </c>
      <c r="M2555" s="1" t="n">
        <v>2018</v>
      </c>
      <c r="N2555" s="1" t="n">
        <v>44.1552684563658</v>
      </c>
      <c r="O2555" s="1" t="n">
        <v>-76.7332424910313</v>
      </c>
      <c r="P2555" s="1" t="s">
        <v>1953</v>
      </c>
      <c r="Q2555" s="1" t="s">
        <v>3016</v>
      </c>
      <c r="R2555" s="1" t="s">
        <v>24</v>
      </c>
    </row>
    <row r="2556" customFormat="false" ht="15" hidden="false" customHeight="false" outlineLevel="0" collapsed="false">
      <c r="A2556" s="1" t="s">
        <v>2973</v>
      </c>
      <c r="B2556" s="1" t="s">
        <v>2973</v>
      </c>
      <c r="C2556" s="1" t="s">
        <v>3013</v>
      </c>
      <c r="D2556" s="1" t="n">
        <v>75</v>
      </c>
      <c r="E2556" s="1" t="s">
        <v>3023</v>
      </c>
      <c r="F2556" s="1" t="n">
        <v>8</v>
      </c>
      <c r="G2556" s="1" t="str">
        <f aca="false">F2556&amp;"/"&amp;26</f>
        <v>8/26</v>
      </c>
      <c r="H2556" s="1" t="n">
        <v>2772</v>
      </c>
      <c r="I2556" s="1" t="n">
        <v>113</v>
      </c>
      <c r="J2556" s="1" t="n">
        <v>99.5</v>
      </c>
      <c r="K2556" s="1" t="s">
        <v>1093</v>
      </c>
      <c r="L2556" s="1" t="s">
        <v>3015</v>
      </c>
      <c r="M2556" s="1" t="n">
        <v>2018</v>
      </c>
      <c r="N2556" s="1" t="n">
        <v>44.1593785584148</v>
      </c>
      <c r="O2556" s="1" t="n">
        <v>-76.7220137005048</v>
      </c>
      <c r="P2556" s="1" t="s">
        <v>1953</v>
      </c>
      <c r="Q2556" s="1" t="s">
        <v>3016</v>
      </c>
      <c r="R2556" s="1" t="s">
        <v>24</v>
      </c>
    </row>
    <row r="2557" customFormat="false" ht="15" hidden="false" customHeight="false" outlineLevel="0" collapsed="false">
      <c r="A2557" s="1" t="s">
        <v>2973</v>
      </c>
      <c r="B2557" s="1" t="s">
        <v>2973</v>
      </c>
      <c r="C2557" s="1" t="s">
        <v>3013</v>
      </c>
      <c r="D2557" s="1" t="n">
        <v>75</v>
      </c>
      <c r="E2557" s="1" t="s">
        <v>3024</v>
      </c>
      <c r="F2557" s="1" t="n">
        <v>9</v>
      </c>
      <c r="G2557" s="1" t="str">
        <f aca="false">F2557&amp;"/"&amp;26</f>
        <v>9/26</v>
      </c>
      <c r="H2557" s="1" t="n">
        <v>2942</v>
      </c>
      <c r="I2557" s="1" t="n">
        <v>113</v>
      </c>
      <c r="J2557" s="1" t="n">
        <v>99.5</v>
      </c>
      <c r="K2557" s="1" t="s">
        <v>1093</v>
      </c>
      <c r="L2557" s="1" t="s">
        <v>3015</v>
      </c>
      <c r="M2557" s="1" t="n">
        <v>2018</v>
      </c>
      <c r="N2557" s="1" t="n">
        <v>44.1407488719346</v>
      </c>
      <c r="O2557" s="1" t="n">
        <v>-76.726739017768</v>
      </c>
      <c r="P2557" s="1" t="s">
        <v>1953</v>
      </c>
      <c r="Q2557" s="1" t="s">
        <v>3016</v>
      </c>
      <c r="R2557" s="1" t="s">
        <v>24</v>
      </c>
    </row>
    <row r="2558" customFormat="false" ht="15" hidden="false" customHeight="false" outlineLevel="0" collapsed="false">
      <c r="A2558" s="1" t="s">
        <v>2973</v>
      </c>
      <c r="B2558" s="1" t="s">
        <v>2973</v>
      </c>
      <c r="C2558" s="1" t="s">
        <v>3013</v>
      </c>
      <c r="D2558" s="1" t="n">
        <v>75</v>
      </c>
      <c r="E2558" s="1" t="s">
        <v>3025</v>
      </c>
      <c r="F2558" s="1" t="n">
        <v>10</v>
      </c>
      <c r="G2558" s="1" t="str">
        <f aca="false">F2558&amp;"/"&amp;26</f>
        <v>10/26</v>
      </c>
      <c r="H2558" s="1" t="n">
        <v>2942</v>
      </c>
      <c r="I2558" s="1" t="n">
        <v>113</v>
      </c>
      <c r="J2558" s="1" t="n">
        <v>99.5</v>
      </c>
      <c r="K2558" s="1" t="s">
        <v>1093</v>
      </c>
      <c r="L2558" s="1" t="s">
        <v>3015</v>
      </c>
      <c r="M2558" s="1" t="n">
        <v>2018</v>
      </c>
      <c r="N2558" s="1" t="n">
        <v>44.1401441833269</v>
      </c>
      <c r="O2558" s="1" t="n">
        <v>-76.7172620922255</v>
      </c>
      <c r="P2558" s="1" t="s">
        <v>1953</v>
      </c>
      <c r="Q2558" s="1" t="s">
        <v>3016</v>
      </c>
      <c r="R2558" s="1" t="s">
        <v>24</v>
      </c>
    </row>
    <row r="2559" customFormat="false" ht="15" hidden="false" customHeight="false" outlineLevel="0" collapsed="false">
      <c r="A2559" s="1" t="s">
        <v>2973</v>
      </c>
      <c r="B2559" s="1" t="s">
        <v>2973</v>
      </c>
      <c r="C2559" s="1" t="s">
        <v>3013</v>
      </c>
      <c r="D2559" s="1" t="n">
        <v>75</v>
      </c>
      <c r="E2559" s="1" t="s">
        <v>3026</v>
      </c>
      <c r="F2559" s="1" t="n">
        <v>11</v>
      </c>
      <c r="G2559" s="1" t="str">
        <f aca="false">F2559&amp;"/"&amp;26</f>
        <v>11/26</v>
      </c>
      <c r="H2559" s="1" t="n">
        <v>2942</v>
      </c>
      <c r="I2559" s="1" t="n">
        <v>113</v>
      </c>
      <c r="J2559" s="1" t="n">
        <v>99.5</v>
      </c>
      <c r="K2559" s="1" t="s">
        <v>1093</v>
      </c>
      <c r="L2559" s="1" t="s">
        <v>3015</v>
      </c>
      <c r="M2559" s="1" t="n">
        <v>2018</v>
      </c>
      <c r="N2559" s="1" t="n">
        <v>44.1429439392104</v>
      </c>
      <c r="O2559" s="1" t="n">
        <v>-76.7142634675688</v>
      </c>
      <c r="P2559" s="1" t="s">
        <v>1953</v>
      </c>
      <c r="Q2559" s="1" t="s">
        <v>3016</v>
      </c>
      <c r="R2559" s="1" t="s">
        <v>24</v>
      </c>
    </row>
    <row r="2560" customFormat="false" ht="15" hidden="false" customHeight="false" outlineLevel="0" collapsed="false">
      <c r="A2560" s="1" t="s">
        <v>2973</v>
      </c>
      <c r="B2560" s="1" t="s">
        <v>2973</v>
      </c>
      <c r="C2560" s="1" t="s">
        <v>3013</v>
      </c>
      <c r="D2560" s="1" t="n">
        <v>75</v>
      </c>
      <c r="E2560" s="1" t="s">
        <v>3027</v>
      </c>
      <c r="F2560" s="1" t="n">
        <v>12</v>
      </c>
      <c r="G2560" s="1" t="str">
        <f aca="false">F2560&amp;"/"&amp;26</f>
        <v>12/26</v>
      </c>
      <c r="H2560" s="1" t="n">
        <v>2772</v>
      </c>
      <c r="I2560" s="1" t="n">
        <v>113</v>
      </c>
      <c r="J2560" s="1" t="n">
        <v>99.5</v>
      </c>
      <c r="K2560" s="1" t="s">
        <v>1093</v>
      </c>
      <c r="L2560" s="1" t="s">
        <v>3015</v>
      </c>
      <c r="M2560" s="1" t="n">
        <v>2018</v>
      </c>
      <c r="N2560" s="1" t="n">
        <v>44.148814315726</v>
      </c>
      <c r="O2560" s="1" t="n">
        <v>-76.709234536883</v>
      </c>
      <c r="P2560" s="1" t="s">
        <v>1953</v>
      </c>
      <c r="Q2560" s="1" t="s">
        <v>3016</v>
      </c>
      <c r="R2560" s="1" t="s">
        <v>24</v>
      </c>
    </row>
    <row r="2561" customFormat="false" ht="15" hidden="false" customHeight="false" outlineLevel="0" collapsed="false">
      <c r="A2561" s="1" t="s">
        <v>2973</v>
      </c>
      <c r="B2561" s="1" t="s">
        <v>2973</v>
      </c>
      <c r="C2561" s="1" t="s">
        <v>3013</v>
      </c>
      <c r="D2561" s="1" t="n">
        <v>75</v>
      </c>
      <c r="E2561" s="1" t="s">
        <v>3028</v>
      </c>
      <c r="F2561" s="1" t="n">
        <v>13</v>
      </c>
      <c r="G2561" s="1" t="str">
        <f aca="false">F2561&amp;"/"&amp;26</f>
        <v>13/26</v>
      </c>
      <c r="H2561" s="1" t="n">
        <v>2942</v>
      </c>
      <c r="I2561" s="1" t="n">
        <v>113</v>
      </c>
      <c r="J2561" s="1" t="n">
        <v>99.5</v>
      </c>
      <c r="K2561" s="1" t="s">
        <v>1093</v>
      </c>
      <c r="L2561" s="1" t="s">
        <v>3015</v>
      </c>
      <c r="M2561" s="1" t="n">
        <v>2018</v>
      </c>
      <c r="N2561" s="1" t="n">
        <v>44.1357106832958</v>
      </c>
      <c r="O2561" s="1" t="n">
        <v>-76.6927763845206</v>
      </c>
      <c r="P2561" s="1" t="s">
        <v>1953</v>
      </c>
      <c r="Q2561" s="1" t="s">
        <v>3016</v>
      </c>
      <c r="R2561" s="1" t="s">
        <v>24</v>
      </c>
    </row>
    <row r="2562" customFormat="false" ht="15" hidden="false" customHeight="false" outlineLevel="0" collapsed="false">
      <c r="A2562" s="1" t="s">
        <v>2973</v>
      </c>
      <c r="B2562" s="1" t="s">
        <v>2973</v>
      </c>
      <c r="C2562" s="1" t="s">
        <v>3013</v>
      </c>
      <c r="D2562" s="1" t="n">
        <v>75</v>
      </c>
      <c r="E2562" s="1" t="s">
        <v>3029</v>
      </c>
      <c r="F2562" s="1" t="n">
        <v>14</v>
      </c>
      <c r="G2562" s="1" t="str">
        <f aca="false">F2562&amp;"/"&amp;26</f>
        <v>14/26</v>
      </c>
      <c r="H2562" s="1" t="n">
        <v>2772</v>
      </c>
      <c r="I2562" s="1" t="n">
        <v>113</v>
      </c>
      <c r="J2562" s="1" t="n">
        <v>99.5</v>
      </c>
      <c r="K2562" s="1" t="s">
        <v>1093</v>
      </c>
      <c r="L2562" s="1" t="s">
        <v>3015</v>
      </c>
      <c r="M2562" s="1" t="n">
        <v>2018</v>
      </c>
      <c r="N2562" s="1" t="n">
        <v>44.1420432</v>
      </c>
      <c r="O2562" s="1" t="n">
        <v>-76.6894088</v>
      </c>
      <c r="P2562" s="1" t="s">
        <v>1953</v>
      </c>
      <c r="Q2562" s="1" t="s">
        <v>3016</v>
      </c>
      <c r="R2562" s="1" t="s">
        <v>24</v>
      </c>
    </row>
    <row r="2563" customFormat="false" ht="15" hidden="false" customHeight="false" outlineLevel="0" collapsed="false">
      <c r="A2563" s="1" t="s">
        <v>2973</v>
      </c>
      <c r="B2563" s="1" t="s">
        <v>2973</v>
      </c>
      <c r="C2563" s="1" t="s">
        <v>3013</v>
      </c>
      <c r="D2563" s="1" t="n">
        <v>75</v>
      </c>
      <c r="E2563" s="1" t="s">
        <v>3030</v>
      </c>
      <c r="F2563" s="1" t="n">
        <v>15</v>
      </c>
      <c r="G2563" s="1" t="str">
        <f aca="false">F2563&amp;"/"&amp;26</f>
        <v>15/26</v>
      </c>
      <c r="H2563" s="1" t="n">
        <v>2772</v>
      </c>
      <c r="I2563" s="1" t="n">
        <v>113</v>
      </c>
      <c r="J2563" s="1" t="n">
        <v>99.5</v>
      </c>
      <c r="K2563" s="1" t="s">
        <v>1093</v>
      </c>
      <c r="L2563" s="1" t="s">
        <v>3015</v>
      </c>
      <c r="M2563" s="1" t="n">
        <v>2018</v>
      </c>
      <c r="N2563" s="1" t="n">
        <v>44.1463539710752</v>
      </c>
      <c r="O2563" s="1" t="n">
        <v>-76.6872188328258</v>
      </c>
      <c r="P2563" s="1" t="s">
        <v>1953</v>
      </c>
      <c r="Q2563" s="1" t="s">
        <v>3016</v>
      </c>
      <c r="R2563" s="1" t="s">
        <v>24</v>
      </c>
    </row>
    <row r="2564" customFormat="false" ht="15" hidden="false" customHeight="false" outlineLevel="0" collapsed="false">
      <c r="A2564" s="1" t="s">
        <v>2973</v>
      </c>
      <c r="B2564" s="1" t="s">
        <v>2973</v>
      </c>
      <c r="C2564" s="1" t="s">
        <v>3013</v>
      </c>
      <c r="D2564" s="1" t="n">
        <v>75</v>
      </c>
      <c r="E2564" s="1" t="s">
        <v>3031</v>
      </c>
      <c r="F2564" s="1" t="n">
        <v>16</v>
      </c>
      <c r="G2564" s="1" t="str">
        <f aca="false">F2564&amp;"/"&amp;26</f>
        <v>16/26</v>
      </c>
      <c r="H2564" s="1" t="n">
        <v>2942</v>
      </c>
      <c r="I2564" s="1" t="n">
        <v>113</v>
      </c>
      <c r="J2564" s="1" t="n">
        <v>99.5</v>
      </c>
      <c r="K2564" s="1" t="s">
        <v>1093</v>
      </c>
      <c r="L2564" s="1" t="s">
        <v>3015</v>
      </c>
      <c r="M2564" s="1" t="n">
        <v>2018</v>
      </c>
      <c r="N2564" s="1" t="n">
        <v>44.1489421575844</v>
      </c>
      <c r="O2564" s="1" t="n">
        <v>-76.6817657530766</v>
      </c>
      <c r="P2564" s="1" t="s">
        <v>1953</v>
      </c>
      <c r="Q2564" s="1" t="s">
        <v>3016</v>
      </c>
      <c r="R2564" s="1" t="s">
        <v>24</v>
      </c>
    </row>
    <row r="2565" customFormat="false" ht="15" hidden="false" customHeight="false" outlineLevel="0" collapsed="false">
      <c r="A2565" s="1" t="s">
        <v>2973</v>
      </c>
      <c r="B2565" s="1" t="s">
        <v>2973</v>
      </c>
      <c r="C2565" s="1" t="s">
        <v>3013</v>
      </c>
      <c r="D2565" s="1" t="n">
        <v>75</v>
      </c>
      <c r="E2565" s="1" t="s">
        <v>3032</v>
      </c>
      <c r="F2565" s="1" t="n">
        <v>17</v>
      </c>
      <c r="G2565" s="1" t="str">
        <f aca="false">F2565&amp;"/"&amp;26</f>
        <v>17/26</v>
      </c>
      <c r="H2565" s="1" t="n">
        <v>2942</v>
      </c>
      <c r="I2565" s="1" t="n">
        <v>113</v>
      </c>
      <c r="J2565" s="1" t="n">
        <v>99.5</v>
      </c>
      <c r="K2565" s="1" t="s">
        <v>1093</v>
      </c>
      <c r="L2565" s="1" t="s">
        <v>3015</v>
      </c>
      <c r="M2565" s="1" t="n">
        <v>2018</v>
      </c>
      <c r="N2565" s="1" t="n">
        <v>44.1519117938431</v>
      </c>
      <c r="O2565" s="1" t="n">
        <v>-76.6773803942109</v>
      </c>
      <c r="P2565" s="1" t="s">
        <v>1953</v>
      </c>
      <c r="Q2565" s="1" t="s">
        <v>3016</v>
      </c>
      <c r="R2565" s="1" t="s">
        <v>24</v>
      </c>
    </row>
    <row r="2566" customFormat="false" ht="15" hidden="false" customHeight="false" outlineLevel="0" collapsed="false">
      <c r="A2566" s="1" t="s">
        <v>2973</v>
      </c>
      <c r="B2566" s="1" t="s">
        <v>2973</v>
      </c>
      <c r="C2566" s="1" t="s">
        <v>3013</v>
      </c>
      <c r="D2566" s="1" t="n">
        <v>75</v>
      </c>
      <c r="E2566" s="1" t="s">
        <v>3033</v>
      </c>
      <c r="F2566" s="1" t="n">
        <v>18</v>
      </c>
      <c r="G2566" s="1" t="str">
        <f aca="false">F2566&amp;"/"&amp;26</f>
        <v>18/26</v>
      </c>
      <c r="H2566" s="1" t="n">
        <v>2772</v>
      </c>
      <c r="I2566" s="1" t="n">
        <v>113</v>
      </c>
      <c r="J2566" s="1" t="n">
        <v>99.5</v>
      </c>
      <c r="K2566" s="1" t="s">
        <v>1093</v>
      </c>
      <c r="L2566" s="1" t="s">
        <v>3015</v>
      </c>
      <c r="M2566" s="1" t="n">
        <v>2018</v>
      </c>
      <c r="N2566" s="1" t="n">
        <v>44.1543631</v>
      </c>
      <c r="O2566" s="1" t="n">
        <v>-76.669631</v>
      </c>
      <c r="P2566" s="1" t="s">
        <v>1953</v>
      </c>
      <c r="Q2566" s="1" t="s">
        <v>3016</v>
      </c>
      <c r="R2566" s="1" t="s">
        <v>24</v>
      </c>
    </row>
    <row r="2567" customFormat="false" ht="15" hidden="false" customHeight="false" outlineLevel="0" collapsed="false">
      <c r="A2567" s="1" t="s">
        <v>2973</v>
      </c>
      <c r="B2567" s="1" t="s">
        <v>2973</v>
      </c>
      <c r="C2567" s="1" t="s">
        <v>3013</v>
      </c>
      <c r="D2567" s="1" t="n">
        <v>75</v>
      </c>
      <c r="E2567" s="1" t="s">
        <v>3034</v>
      </c>
      <c r="F2567" s="1" t="n">
        <v>19</v>
      </c>
      <c r="G2567" s="1" t="str">
        <f aca="false">F2567&amp;"/"&amp;26</f>
        <v>19/26</v>
      </c>
      <c r="H2567" s="1" t="n">
        <v>2942</v>
      </c>
      <c r="I2567" s="1" t="n">
        <v>113</v>
      </c>
      <c r="J2567" s="1" t="n">
        <v>99.5</v>
      </c>
      <c r="K2567" s="1" t="s">
        <v>1093</v>
      </c>
      <c r="L2567" s="1" t="s">
        <v>3015</v>
      </c>
      <c r="M2567" s="1" t="n">
        <v>2018</v>
      </c>
      <c r="N2567" s="1" t="n">
        <v>44.1614688</v>
      </c>
      <c r="O2567" s="1" t="n">
        <v>-76.6660329</v>
      </c>
      <c r="P2567" s="1" t="s">
        <v>1953</v>
      </c>
      <c r="Q2567" s="1" t="s">
        <v>3016</v>
      </c>
      <c r="R2567" s="1" t="s">
        <v>24</v>
      </c>
    </row>
    <row r="2568" customFormat="false" ht="15" hidden="false" customHeight="false" outlineLevel="0" collapsed="false">
      <c r="A2568" s="1" t="s">
        <v>2973</v>
      </c>
      <c r="B2568" s="1" t="s">
        <v>2973</v>
      </c>
      <c r="C2568" s="1" t="s">
        <v>3013</v>
      </c>
      <c r="D2568" s="1" t="n">
        <v>75</v>
      </c>
      <c r="E2568" s="1" t="s">
        <v>3035</v>
      </c>
      <c r="F2568" s="1" t="n">
        <v>20</v>
      </c>
      <c r="G2568" s="1" t="str">
        <f aca="false">F2568&amp;"/"&amp;26</f>
        <v>20/26</v>
      </c>
      <c r="H2568" s="1" t="n">
        <v>2772</v>
      </c>
      <c r="I2568" s="1" t="n">
        <v>113</v>
      </c>
      <c r="J2568" s="1" t="n">
        <v>99.5</v>
      </c>
      <c r="K2568" s="1" t="s">
        <v>1093</v>
      </c>
      <c r="L2568" s="1" t="s">
        <v>3015</v>
      </c>
      <c r="M2568" s="1" t="n">
        <v>2018</v>
      </c>
      <c r="N2568" s="1" t="n">
        <v>44.1655256844368</v>
      </c>
      <c r="O2568" s="1" t="n">
        <v>-76.6660487559889</v>
      </c>
      <c r="P2568" s="1" t="s">
        <v>1953</v>
      </c>
      <c r="Q2568" s="1" t="s">
        <v>3016</v>
      </c>
      <c r="R2568" s="1" t="s">
        <v>24</v>
      </c>
    </row>
    <row r="2569" customFormat="false" ht="15" hidden="false" customHeight="false" outlineLevel="0" collapsed="false">
      <c r="A2569" s="1" t="s">
        <v>2973</v>
      </c>
      <c r="B2569" s="1" t="s">
        <v>2973</v>
      </c>
      <c r="C2569" s="1" t="s">
        <v>3013</v>
      </c>
      <c r="D2569" s="1" t="n">
        <v>75</v>
      </c>
      <c r="E2569" s="1" t="s">
        <v>3036</v>
      </c>
      <c r="F2569" s="1" t="n">
        <v>21</v>
      </c>
      <c r="G2569" s="1" t="str">
        <f aca="false">F2569&amp;"/"&amp;26</f>
        <v>21/26</v>
      </c>
      <c r="H2569" s="1" t="n">
        <v>2772</v>
      </c>
      <c r="I2569" s="1" t="n">
        <v>113</v>
      </c>
      <c r="J2569" s="1" t="n">
        <v>99.5</v>
      </c>
      <c r="K2569" s="1" t="s">
        <v>1093</v>
      </c>
      <c r="L2569" s="1" t="s">
        <v>3015</v>
      </c>
      <c r="M2569" s="1" t="n">
        <v>2018</v>
      </c>
      <c r="N2569" s="1" t="n">
        <v>44.1778418728433</v>
      </c>
      <c r="O2569" s="1" t="n">
        <v>-76.6622233792718</v>
      </c>
      <c r="P2569" s="1" t="s">
        <v>1953</v>
      </c>
      <c r="Q2569" s="1" t="s">
        <v>3016</v>
      </c>
      <c r="R2569" s="1" t="s">
        <v>24</v>
      </c>
    </row>
    <row r="2570" customFormat="false" ht="15" hidden="false" customHeight="false" outlineLevel="0" collapsed="false">
      <c r="A2570" s="1" t="s">
        <v>2973</v>
      </c>
      <c r="B2570" s="1" t="s">
        <v>2973</v>
      </c>
      <c r="C2570" s="1" t="s">
        <v>3013</v>
      </c>
      <c r="D2570" s="1" t="n">
        <v>75</v>
      </c>
      <c r="E2570" s="1" t="s">
        <v>3037</v>
      </c>
      <c r="F2570" s="1" t="n">
        <v>22</v>
      </c>
      <c r="G2570" s="1" t="str">
        <f aca="false">F2570&amp;"/"&amp;26</f>
        <v>22/26</v>
      </c>
      <c r="H2570" s="1" t="n">
        <v>2772</v>
      </c>
      <c r="I2570" s="1" t="n">
        <v>113</v>
      </c>
      <c r="J2570" s="1" t="n">
        <v>99.5</v>
      </c>
      <c r="K2570" s="1" t="s">
        <v>1093</v>
      </c>
      <c r="L2570" s="1" t="s">
        <v>3015</v>
      </c>
      <c r="M2570" s="1" t="n">
        <v>2018</v>
      </c>
      <c r="N2570" s="1" t="n">
        <v>44.17465039079</v>
      </c>
      <c r="O2570" s="1" t="n">
        <v>-76.659103113824</v>
      </c>
      <c r="P2570" s="1" t="s">
        <v>1953</v>
      </c>
      <c r="Q2570" s="1" t="s">
        <v>3016</v>
      </c>
      <c r="R2570" s="1" t="s">
        <v>24</v>
      </c>
    </row>
    <row r="2571" customFormat="false" ht="15" hidden="false" customHeight="false" outlineLevel="0" collapsed="false">
      <c r="A2571" s="1" t="s">
        <v>2973</v>
      </c>
      <c r="B2571" s="1" t="s">
        <v>2973</v>
      </c>
      <c r="C2571" s="1" t="s">
        <v>3013</v>
      </c>
      <c r="D2571" s="1" t="n">
        <v>75</v>
      </c>
      <c r="E2571" s="1" t="s">
        <v>3038</v>
      </c>
      <c r="F2571" s="1" t="n">
        <v>23</v>
      </c>
      <c r="G2571" s="1" t="str">
        <f aca="false">F2571&amp;"/"&amp;26</f>
        <v>23/26</v>
      </c>
      <c r="H2571" s="1" t="n">
        <v>2772</v>
      </c>
      <c r="I2571" s="1" t="n">
        <v>113</v>
      </c>
      <c r="J2571" s="1" t="n">
        <v>99.5</v>
      </c>
      <c r="K2571" s="1" t="s">
        <v>1093</v>
      </c>
      <c r="L2571" s="1" t="s">
        <v>3015</v>
      </c>
      <c r="M2571" s="1" t="n">
        <v>2018</v>
      </c>
      <c r="N2571" s="1" t="n">
        <v>44.1709463622454</v>
      </c>
      <c r="O2571" s="1" t="n">
        <v>-76.6559326174266</v>
      </c>
      <c r="P2571" s="1" t="s">
        <v>1953</v>
      </c>
      <c r="Q2571" s="1" t="s">
        <v>3016</v>
      </c>
      <c r="R2571" s="1" t="s">
        <v>24</v>
      </c>
    </row>
    <row r="2572" customFormat="false" ht="15" hidden="false" customHeight="false" outlineLevel="0" collapsed="false">
      <c r="A2572" s="1" t="s">
        <v>2973</v>
      </c>
      <c r="B2572" s="1" t="s">
        <v>2973</v>
      </c>
      <c r="C2572" s="1" t="s">
        <v>3013</v>
      </c>
      <c r="D2572" s="1" t="n">
        <v>75</v>
      </c>
      <c r="E2572" s="1" t="s">
        <v>3039</v>
      </c>
      <c r="F2572" s="1" t="n">
        <v>24</v>
      </c>
      <c r="G2572" s="1" t="str">
        <f aca="false">F2572&amp;"/"&amp;26</f>
        <v>24/26</v>
      </c>
      <c r="H2572" s="1" t="n">
        <v>2772</v>
      </c>
      <c r="I2572" s="1" t="n">
        <v>113</v>
      </c>
      <c r="J2572" s="1" t="n">
        <v>99.5</v>
      </c>
      <c r="K2572" s="1" t="s">
        <v>1093</v>
      </c>
      <c r="L2572" s="1" t="s">
        <v>3015</v>
      </c>
      <c r="M2572" s="1" t="n">
        <v>2018</v>
      </c>
      <c r="N2572" s="1" t="n">
        <v>44.1683869221939</v>
      </c>
      <c r="O2572" s="1" t="n">
        <v>-76.653145828613</v>
      </c>
      <c r="P2572" s="1" t="s">
        <v>1953</v>
      </c>
      <c r="Q2572" s="1" t="s">
        <v>3016</v>
      </c>
      <c r="R2572" s="1" t="s">
        <v>24</v>
      </c>
    </row>
    <row r="2573" customFormat="false" ht="15" hidden="false" customHeight="false" outlineLevel="0" collapsed="false">
      <c r="A2573" s="1" t="s">
        <v>2973</v>
      </c>
      <c r="B2573" s="1" t="s">
        <v>2973</v>
      </c>
      <c r="C2573" s="1" t="s">
        <v>3013</v>
      </c>
      <c r="D2573" s="1" t="n">
        <v>75</v>
      </c>
      <c r="E2573" s="1" t="s">
        <v>3040</v>
      </c>
      <c r="F2573" s="1" t="n">
        <v>25</v>
      </c>
      <c r="G2573" s="1" t="str">
        <f aca="false">F2573&amp;"/"&amp;26</f>
        <v>25/26</v>
      </c>
      <c r="H2573" s="1" t="n">
        <v>2942</v>
      </c>
      <c r="I2573" s="1" t="n">
        <v>113</v>
      </c>
      <c r="J2573" s="1" t="n">
        <v>99.5</v>
      </c>
      <c r="K2573" s="1" t="s">
        <v>1093</v>
      </c>
      <c r="L2573" s="1" t="s">
        <v>3015</v>
      </c>
      <c r="M2573" s="1" t="n">
        <v>2018</v>
      </c>
      <c r="N2573" s="1" t="n">
        <v>44.1795689</v>
      </c>
      <c r="O2573" s="1" t="n">
        <v>-76.6377605</v>
      </c>
      <c r="P2573" s="1" t="s">
        <v>1953</v>
      </c>
      <c r="Q2573" s="1" t="s">
        <v>3016</v>
      </c>
      <c r="R2573" s="1" t="s">
        <v>24</v>
      </c>
    </row>
    <row r="2574" customFormat="false" ht="15" hidden="false" customHeight="false" outlineLevel="0" collapsed="false">
      <c r="A2574" s="1" t="s">
        <v>2973</v>
      </c>
      <c r="B2574" s="1" t="s">
        <v>2973</v>
      </c>
      <c r="C2574" s="1" t="s">
        <v>3013</v>
      </c>
      <c r="D2574" s="1" t="n">
        <v>75</v>
      </c>
      <c r="E2574" s="1" t="s">
        <v>3041</v>
      </c>
      <c r="F2574" s="1" t="n">
        <v>26</v>
      </c>
      <c r="G2574" s="1" t="str">
        <f aca="false">F2574&amp;"/"&amp;26</f>
        <v>26/26</v>
      </c>
      <c r="H2574" s="1" t="n">
        <v>2942</v>
      </c>
      <c r="I2574" s="1" t="n">
        <v>113</v>
      </c>
      <c r="J2574" s="1" t="n">
        <v>99.5</v>
      </c>
      <c r="K2574" s="1" t="s">
        <v>1093</v>
      </c>
      <c r="L2574" s="1" t="s">
        <v>3015</v>
      </c>
      <c r="M2574" s="1" t="n">
        <v>2018</v>
      </c>
      <c r="N2574" s="1" t="n">
        <v>44.1767696</v>
      </c>
      <c r="O2574" s="1" t="n">
        <v>-76.6346133</v>
      </c>
      <c r="P2574" s="1" t="s">
        <v>1953</v>
      </c>
      <c r="Q2574" s="1" t="s">
        <v>3016</v>
      </c>
      <c r="R2574" s="1" t="s">
        <v>24</v>
      </c>
    </row>
    <row r="2575" customFormat="false" ht="15" hidden="false" customHeight="false" outlineLevel="0" collapsed="false">
      <c r="A2575" s="1" t="s">
        <v>2973</v>
      </c>
      <c r="B2575" s="1" t="s">
        <v>2973</v>
      </c>
      <c r="C2575" s="1" t="s">
        <v>3042</v>
      </c>
      <c r="D2575" s="1" t="n">
        <v>179</v>
      </c>
      <c r="E2575" s="1" t="s">
        <v>2423</v>
      </c>
      <c r="F2575" s="1" t="n">
        <v>1</v>
      </c>
      <c r="G2575" s="1" t="str">
        <f aca="false">F2575&amp;"/"&amp;91</f>
        <v>1/91</v>
      </c>
      <c r="H2575" s="1" t="s">
        <v>3043</v>
      </c>
      <c r="I2575" s="1" t="n">
        <v>101</v>
      </c>
      <c r="J2575" s="1" t="n">
        <v>99.5</v>
      </c>
      <c r="K2575" s="1" t="s">
        <v>1093</v>
      </c>
      <c r="L2575" s="1" t="s">
        <v>1094</v>
      </c>
      <c r="M2575" s="1" t="n">
        <v>2015</v>
      </c>
      <c r="N2575" s="1" t="n">
        <v>44.1773080115745</v>
      </c>
      <c r="O2575" s="1" t="n">
        <v>-81.539138135662</v>
      </c>
      <c r="P2575" s="1" t="s">
        <v>3044</v>
      </c>
      <c r="Q2575" s="1" t="s">
        <v>3045</v>
      </c>
      <c r="R2575" s="1" t="s">
        <v>254</v>
      </c>
    </row>
    <row r="2576" customFormat="false" ht="15" hidden="false" customHeight="false" outlineLevel="0" collapsed="false">
      <c r="A2576" s="1" t="s">
        <v>2973</v>
      </c>
      <c r="B2576" s="1" t="s">
        <v>2973</v>
      </c>
      <c r="C2576" s="1" t="s">
        <v>3042</v>
      </c>
      <c r="D2576" s="1" t="n">
        <v>179</v>
      </c>
      <c r="E2576" s="1" t="s">
        <v>2427</v>
      </c>
      <c r="F2576" s="1" t="n">
        <v>2</v>
      </c>
      <c r="G2576" s="1" t="str">
        <f aca="false">F2576&amp;"/"&amp;91</f>
        <v>2/91</v>
      </c>
      <c r="H2576" s="1" t="s">
        <v>3043</v>
      </c>
      <c r="I2576" s="1" t="n">
        <v>101</v>
      </c>
      <c r="J2576" s="1" t="n">
        <v>99.5</v>
      </c>
      <c r="K2576" s="1" t="s">
        <v>1093</v>
      </c>
      <c r="L2576" s="1" t="s">
        <v>1094</v>
      </c>
      <c r="M2576" s="1" t="n">
        <v>2015</v>
      </c>
      <c r="N2576" s="1" t="n">
        <v>44.1723865257481</v>
      </c>
      <c r="O2576" s="1" t="n">
        <v>-81.5362671290467</v>
      </c>
      <c r="P2576" s="1" t="s">
        <v>3044</v>
      </c>
      <c r="Q2576" s="1" t="s">
        <v>3045</v>
      </c>
      <c r="R2576" s="1" t="s">
        <v>254</v>
      </c>
    </row>
    <row r="2577" customFormat="false" ht="15" hidden="false" customHeight="false" outlineLevel="0" collapsed="false">
      <c r="A2577" s="1" t="s">
        <v>2973</v>
      </c>
      <c r="B2577" s="1" t="s">
        <v>2973</v>
      </c>
      <c r="C2577" s="1" t="s">
        <v>3042</v>
      </c>
      <c r="D2577" s="1" t="n">
        <v>179</v>
      </c>
      <c r="E2577" s="1" t="s">
        <v>2428</v>
      </c>
      <c r="F2577" s="1" t="n">
        <v>3</v>
      </c>
      <c r="G2577" s="1" t="str">
        <f aca="false">F2577&amp;"/"&amp;91</f>
        <v>3/91</v>
      </c>
      <c r="H2577" s="1" t="s">
        <v>3043</v>
      </c>
      <c r="I2577" s="1" t="n">
        <v>101</v>
      </c>
      <c r="J2577" s="1" t="n">
        <v>99.5</v>
      </c>
      <c r="K2577" s="1" t="s">
        <v>1093</v>
      </c>
      <c r="L2577" s="1" t="s">
        <v>1094</v>
      </c>
      <c r="M2577" s="1" t="n">
        <v>2015</v>
      </c>
      <c r="N2577" s="1" t="n">
        <v>44.1679343751771</v>
      </c>
      <c r="O2577" s="1" t="n">
        <v>-81.5260488692022</v>
      </c>
      <c r="P2577" s="1" t="s">
        <v>3044</v>
      </c>
      <c r="Q2577" s="1" t="s">
        <v>3045</v>
      </c>
      <c r="R2577" s="1" t="s">
        <v>254</v>
      </c>
    </row>
    <row r="2578" customFormat="false" ht="15" hidden="false" customHeight="false" outlineLevel="0" collapsed="false">
      <c r="A2578" s="1" t="s">
        <v>2973</v>
      </c>
      <c r="B2578" s="1" t="s">
        <v>2973</v>
      </c>
      <c r="C2578" s="1" t="s">
        <v>3042</v>
      </c>
      <c r="D2578" s="1" t="n">
        <v>179</v>
      </c>
      <c r="E2578" s="1" t="s">
        <v>2429</v>
      </c>
      <c r="F2578" s="1" t="n">
        <v>4</v>
      </c>
      <c r="G2578" s="1" t="str">
        <f aca="false">F2578&amp;"/"&amp;91</f>
        <v>4/91</v>
      </c>
      <c r="H2578" s="1" t="s">
        <v>3043</v>
      </c>
      <c r="I2578" s="1" t="n">
        <v>101</v>
      </c>
      <c r="J2578" s="1" t="n">
        <v>99.5</v>
      </c>
      <c r="K2578" s="1" t="s">
        <v>1093</v>
      </c>
      <c r="L2578" s="1" t="s">
        <v>1094</v>
      </c>
      <c r="M2578" s="1" t="n">
        <v>2015</v>
      </c>
      <c r="N2578" s="1" t="n">
        <v>44.1662455501171</v>
      </c>
      <c r="O2578" s="1" t="n">
        <v>-81.5209648749982</v>
      </c>
      <c r="P2578" s="1" t="s">
        <v>3044</v>
      </c>
      <c r="Q2578" s="1" t="s">
        <v>3045</v>
      </c>
      <c r="R2578" s="1" t="s">
        <v>254</v>
      </c>
    </row>
    <row r="2579" customFormat="false" ht="15" hidden="false" customHeight="false" outlineLevel="0" collapsed="false">
      <c r="A2579" s="1" t="s">
        <v>2973</v>
      </c>
      <c r="B2579" s="1" t="s">
        <v>2973</v>
      </c>
      <c r="C2579" s="1" t="s">
        <v>3042</v>
      </c>
      <c r="D2579" s="1" t="n">
        <v>179</v>
      </c>
      <c r="E2579" s="1" t="s">
        <v>2430</v>
      </c>
      <c r="F2579" s="1" t="n">
        <v>5</v>
      </c>
      <c r="G2579" s="1" t="str">
        <f aca="false">F2579&amp;"/"&amp;91</f>
        <v>5/91</v>
      </c>
      <c r="H2579" s="1" t="s">
        <v>3043</v>
      </c>
      <c r="I2579" s="1" t="n">
        <v>101</v>
      </c>
      <c r="J2579" s="1" t="n">
        <v>99.5</v>
      </c>
      <c r="K2579" s="1" t="s">
        <v>1093</v>
      </c>
      <c r="L2579" s="1" t="s">
        <v>1094</v>
      </c>
      <c r="M2579" s="1" t="n">
        <v>2015</v>
      </c>
      <c r="N2579" s="1" t="n">
        <v>44.1641568679277</v>
      </c>
      <c r="O2579" s="1" t="n">
        <v>-81.5177678160216</v>
      </c>
      <c r="P2579" s="1" t="s">
        <v>3044</v>
      </c>
      <c r="Q2579" s="1" t="s">
        <v>3045</v>
      </c>
      <c r="R2579" s="1" t="s">
        <v>254</v>
      </c>
    </row>
    <row r="2580" customFormat="false" ht="15" hidden="false" customHeight="false" outlineLevel="0" collapsed="false">
      <c r="A2580" s="1" t="s">
        <v>2973</v>
      </c>
      <c r="B2580" s="1" t="s">
        <v>2973</v>
      </c>
      <c r="C2580" s="1" t="s">
        <v>3042</v>
      </c>
      <c r="D2580" s="1" t="n">
        <v>179</v>
      </c>
      <c r="E2580" s="1" t="s">
        <v>2431</v>
      </c>
      <c r="F2580" s="1" t="n">
        <v>6</v>
      </c>
      <c r="G2580" s="1" t="str">
        <f aca="false">F2580&amp;"/"&amp;91</f>
        <v>6/91</v>
      </c>
      <c r="H2580" s="1" t="s">
        <v>3043</v>
      </c>
      <c r="I2580" s="1" t="n">
        <v>101</v>
      </c>
      <c r="J2580" s="1" t="n">
        <v>99.5</v>
      </c>
      <c r="K2580" s="1" t="s">
        <v>1093</v>
      </c>
      <c r="L2580" s="1" t="s">
        <v>1094</v>
      </c>
      <c r="M2580" s="1" t="n">
        <v>2015</v>
      </c>
      <c r="N2580" s="1" t="n">
        <v>44.1657156774806</v>
      </c>
      <c r="O2580" s="1" t="n">
        <v>-81.5136583712657</v>
      </c>
      <c r="P2580" s="1" t="s">
        <v>3044</v>
      </c>
      <c r="Q2580" s="1" t="s">
        <v>3045</v>
      </c>
      <c r="R2580" s="1" t="s">
        <v>254</v>
      </c>
    </row>
    <row r="2581" customFormat="false" ht="15" hidden="false" customHeight="false" outlineLevel="0" collapsed="false">
      <c r="A2581" s="1" t="s">
        <v>2973</v>
      </c>
      <c r="B2581" s="1" t="s">
        <v>2973</v>
      </c>
      <c r="C2581" s="1" t="s">
        <v>3042</v>
      </c>
      <c r="D2581" s="1" t="n">
        <v>179</v>
      </c>
      <c r="E2581" s="1" t="s">
        <v>2432</v>
      </c>
      <c r="F2581" s="1" t="n">
        <v>7</v>
      </c>
      <c r="G2581" s="1" t="str">
        <f aca="false">F2581&amp;"/"&amp;91</f>
        <v>7/91</v>
      </c>
      <c r="H2581" s="1" t="s">
        <v>3043</v>
      </c>
      <c r="I2581" s="1" t="n">
        <v>101</v>
      </c>
      <c r="J2581" s="1" t="n">
        <v>99.5</v>
      </c>
      <c r="K2581" s="1" t="s">
        <v>1093</v>
      </c>
      <c r="L2581" s="1" t="s">
        <v>1094</v>
      </c>
      <c r="M2581" s="1" t="n">
        <v>2015</v>
      </c>
      <c r="N2581" s="1" t="n">
        <v>44.1622235904518</v>
      </c>
      <c r="O2581" s="1" t="n">
        <v>-81.5131255538168</v>
      </c>
      <c r="P2581" s="1" t="s">
        <v>3044</v>
      </c>
      <c r="Q2581" s="1" t="s">
        <v>3045</v>
      </c>
      <c r="R2581" s="1" t="s">
        <v>254</v>
      </c>
    </row>
    <row r="2582" customFormat="false" ht="15" hidden="false" customHeight="false" outlineLevel="0" collapsed="false">
      <c r="A2582" s="1" t="s">
        <v>2973</v>
      </c>
      <c r="B2582" s="1" t="s">
        <v>2973</v>
      </c>
      <c r="C2582" s="1" t="s">
        <v>3042</v>
      </c>
      <c r="D2582" s="1" t="n">
        <v>179</v>
      </c>
      <c r="E2582" s="1" t="s">
        <v>2433</v>
      </c>
      <c r="F2582" s="1" t="n">
        <v>8</v>
      </c>
      <c r="G2582" s="1" t="str">
        <f aca="false">F2582&amp;"/"&amp;91</f>
        <v>8/91</v>
      </c>
      <c r="H2582" s="1" t="s">
        <v>3043</v>
      </c>
      <c r="I2582" s="1" t="n">
        <v>101</v>
      </c>
      <c r="J2582" s="1" t="n">
        <v>99.5</v>
      </c>
      <c r="K2582" s="1" t="s">
        <v>1093</v>
      </c>
      <c r="L2582" s="1" t="s">
        <v>1094</v>
      </c>
      <c r="M2582" s="1" t="n">
        <v>2015</v>
      </c>
      <c r="N2582" s="1" t="n">
        <v>44.1575959191688</v>
      </c>
      <c r="O2582" s="1" t="n">
        <v>-81.5045512407877</v>
      </c>
      <c r="P2582" s="1" t="s">
        <v>3044</v>
      </c>
      <c r="Q2582" s="1" t="s">
        <v>3045</v>
      </c>
      <c r="R2582" s="1" t="s">
        <v>254</v>
      </c>
    </row>
    <row r="2583" customFormat="false" ht="15" hidden="false" customHeight="false" outlineLevel="0" collapsed="false">
      <c r="A2583" s="1" t="s">
        <v>2973</v>
      </c>
      <c r="B2583" s="1" t="s">
        <v>2973</v>
      </c>
      <c r="C2583" s="1" t="s">
        <v>3042</v>
      </c>
      <c r="D2583" s="1" t="n">
        <v>179</v>
      </c>
      <c r="E2583" s="1" t="s">
        <v>2434</v>
      </c>
      <c r="F2583" s="1" t="n">
        <v>9</v>
      </c>
      <c r="G2583" s="1" t="str">
        <f aca="false">F2583&amp;"/"&amp;91</f>
        <v>9/91</v>
      </c>
      <c r="H2583" s="1" t="s">
        <v>3043</v>
      </c>
      <c r="I2583" s="1" t="n">
        <v>101</v>
      </c>
      <c r="J2583" s="1" t="n">
        <v>99.5</v>
      </c>
      <c r="K2583" s="1" t="s">
        <v>1093</v>
      </c>
      <c r="L2583" s="1" t="s">
        <v>1094</v>
      </c>
      <c r="M2583" s="1" t="n">
        <v>2015</v>
      </c>
      <c r="N2583" s="1" t="n">
        <v>44.1570781696099</v>
      </c>
      <c r="O2583" s="1" t="n">
        <v>-81.4983154098875</v>
      </c>
      <c r="P2583" s="1" t="s">
        <v>3044</v>
      </c>
      <c r="Q2583" s="1" t="s">
        <v>3045</v>
      </c>
      <c r="R2583" s="1" t="s">
        <v>254</v>
      </c>
    </row>
    <row r="2584" customFormat="false" ht="15" hidden="false" customHeight="false" outlineLevel="0" collapsed="false">
      <c r="A2584" s="1" t="s">
        <v>2973</v>
      </c>
      <c r="B2584" s="1" t="s">
        <v>2973</v>
      </c>
      <c r="C2584" s="1" t="s">
        <v>3042</v>
      </c>
      <c r="D2584" s="1" t="n">
        <v>179</v>
      </c>
      <c r="E2584" s="1" t="s">
        <v>2435</v>
      </c>
      <c r="F2584" s="1" t="n">
        <v>10</v>
      </c>
      <c r="G2584" s="1" t="str">
        <f aca="false">F2584&amp;"/"&amp;91</f>
        <v>10/91</v>
      </c>
      <c r="H2584" s="1" t="s">
        <v>3043</v>
      </c>
      <c r="I2584" s="1" t="n">
        <v>101</v>
      </c>
      <c r="J2584" s="1" t="n">
        <v>99.5</v>
      </c>
      <c r="K2584" s="1" t="s">
        <v>1093</v>
      </c>
      <c r="L2584" s="1" t="s">
        <v>1094</v>
      </c>
      <c r="M2584" s="1" t="n">
        <v>2015</v>
      </c>
      <c r="N2584" s="1" t="n">
        <v>44.1557463274371</v>
      </c>
      <c r="O2584" s="1" t="n">
        <v>-81.4933076909707</v>
      </c>
      <c r="P2584" s="1" t="s">
        <v>3044</v>
      </c>
      <c r="Q2584" s="1" t="s">
        <v>3045</v>
      </c>
      <c r="R2584" s="1" t="s">
        <v>254</v>
      </c>
    </row>
    <row r="2585" customFormat="false" ht="15" hidden="false" customHeight="false" outlineLevel="0" collapsed="false">
      <c r="A2585" s="1" t="s">
        <v>2973</v>
      </c>
      <c r="B2585" s="1" t="s">
        <v>2973</v>
      </c>
      <c r="C2585" s="1" t="s">
        <v>3042</v>
      </c>
      <c r="D2585" s="1" t="n">
        <v>179</v>
      </c>
      <c r="E2585" s="1" t="s">
        <v>2436</v>
      </c>
      <c r="F2585" s="1" t="n">
        <v>11</v>
      </c>
      <c r="G2585" s="1" t="str">
        <f aca="false">F2585&amp;"/"&amp;91</f>
        <v>11/91</v>
      </c>
      <c r="H2585" s="1" t="s">
        <v>3043</v>
      </c>
      <c r="I2585" s="1" t="n">
        <v>101</v>
      </c>
      <c r="J2585" s="1" t="n">
        <v>99.5</v>
      </c>
      <c r="K2585" s="1" t="s">
        <v>1093</v>
      </c>
      <c r="L2585" s="1" t="s">
        <v>1094</v>
      </c>
      <c r="M2585" s="1" t="n">
        <v>2015</v>
      </c>
      <c r="N2585" s="1" t="n">
        <v>44.1547176366769</v>
      </c>
      <c r="O2585" s="1" t="n">
        <v>-81.4897533952783</v>
      </c>
      <c r="P2585" s="1" t="s">
        <v>3044</v>
      </c>
      <c r="Q2585" s="1" t="s">
        <v>3045</v>
      </c>
      <c r="R2585" s="1" t="s">
        <v>254</v>
      </c>
    </row>
    <row r="2586" customFormat="false" ht="15" hidden="false" customHeight="false" outlineLevel="0" collapsed="false">
      <c r="A2586" s="1" t="s">
        <v>2973</v>
      </c>
      <c r="B2586" s="1" t="s">
        <v>2973</v>
      </c>
      <c r="C2586" s="1" t="s">
        <v>3042</v>
      </c>
      <c r="D2586" s="1" t="n">
        <v>179</v>
      </c>
      <c r="E2586" s="1" t="s">
        <v>2437</v>
      </c>
      <c r="F2586" s="1" t="n">
        <v>12</v>
      </c>
      <c r="G2586" s="1" t="str">
        <f aca="false">F2586&amp;"/"&amp;91</f>
        <v>12/91</v>
      </c>
      <c r="H2586" s="1" t="s">
        <v>3043</v>
      </c>
      <c r="I2586" s="1" t="n">
        <v>101</v>
      </c>
      <c r="J2586" s="1" t="n">
        <v>99.5</v>
      </c>
      <c r="K2586" s="1" t="s">
        <v>1093</v>
      </c>
      <c r="L2586" s="1" t="s">
        <v>1094</v>
      </c>
      <c r="M2586" s="1" t="n">
        <v>2015</v>
      </c>
      <c r="N2586" s="1" t="n">
        <v>44.1516197415829</v>
      </c>
      <c r="O2586" s="1" t="n">
        <v>-81.4844343250816</v>
      </c>
      <c r="P2586" s="1" t="s">
        <v>3044</v>
      </c>
      <c r="Q2586" s="1" t="s">
        <v>3045</v>
      </c>
      <c r="R2586" s="1" t="s">
        <v>254</v>
      </c>
    </row>
    <row r="2587" customFormat="false" ht="15" hidden="false" customHeight="false" outlineLevel="0" collapsed="false">
      <c r="A2587" s="1" t="s">
        <v>2973</v>
      </c>
      <c r="B2587" s="1" t="s">
        <v>2973</v>
      </c>
      <c r="C2587" s="1" t="s">
        <v>3042</v>
      </c>
      <c r="D2587" s="1" t="n">
        <v>179</v>
      </c>
      <c r="E2587" s="1" t="s">
        <v>2438</v>
      </c>
      <c r="F2587" s="1" t="n">
        <v>13</v>
      </c>
      <c r="G2587" s="1" t="str">
        <f aca="false">F2587&amp;"/"&amp;91</f>
        <v>13/91</v>
      </c>
      <c r="H2587" s="1" t="s">
        <v>3043</v>
      </c>
      <c r="I2587" s="1" t="n">
        <v>101</v>
      </c>
      <c r="J2587" s="1" t="n">
        <v>99.5</v>
      </c>
      <c r="K2587" s="1" t="s">
        <v>1093</v>
      </c>
      <c r="L2587" s="1" t="s">
        <v>1094</v>
      </c>
      <c r="M2587" s="1" t="n">
        <v>2015</v>
      </c>
      <c r="N2587" s="1" t="n">
        <v>44.1500479807109</v>
      </c>
      <c r="O2587" s="1" t="n">
        <v>-81.4803642990718</v>
      </c>
      <c r="P2587" s="1" t="s">
        <v>3044</v>
      </c>
      <c r="Q2587" s="1" t="s">
        <v>3045</v>
      </c>
      <c r="R2587" s="1" t="s">
        <v>254</v>
      </c>
    </row>
    <row r="2588" customFormat="false" ht="15" hidden="false" customHeight="false" outlineLevel="0" collapsed="false">
      <c r="A2588" s="1" t="s">
        <v>2973</v>
      </c>
      <c r="B2588" s="1" t="s">
        <v>2973</v>
      </c>
      <c r="C2588" s="1" t="s">
        <v>3042</v>
      </c>
      <c r="D2588" s="1" t="n">
        <v>179</v>
      </c>
      <c r="E2588" s="1" t="s">
        <v>2439</v>
      </c>
      <c r="F2588" s="1" t="n">
        <v>14</v>
      </c>
      <c r="G2588" s="1" t="str">
        <f aca="false">F2588&amp;"/"&amp;91</f>
        <v>14/91</v>
      </c>
      <c r="H2588" s="1" t="s">
        <v>3043</v>
      </c>
      <c r="I2588" s="1" t="n">
        <v>101</v>
      </c>
      <c r="J2588" s="1" t="n">
        <v>99.5</v>
      </c>
      <c r="K2588" s="1" t="s">
        <v>1093</v>
      </c>
      <c r="L2588" s="1" t="s">
        <v>1094</v>
      </c>
      <c r="M2588" s="1" t="n">
        <v>2015</v>
      </c>
      <c r="N2588" s="1" t="n">
        <v>44.1491238281704</v>
      </c>
      <c r="O2588" s="1" t="n">
        <v>-81.4757798258758</v>
      </c>
      <c r="P2588" s="1" t="s">
        <v>3044</v>
      </c>
      <c r="Q2588" s="1" t="s">
        <v>3045</v>
      </c>
      <c r="R2588" s="1" t="s">
        <v>254</v>
      </c>
    </row>
    <row r="2589" customFormat="false" ht="15" hidden="false" customHeight="false" outlineLevel="0" collapsed="false">
      <c r="A2589" s="1" t="s">
        <v>2973</v>
      </c>
      <c r="B2589" s="1" t="s">
        <v>2973</v>
      </c>
      <c r="C2589" s="1" t="s">
        <v>3042</v>
      </c>
      <c r="D2589" s="1" t="n">
        <v>179</v>
      </c>
      <c r="E2589" s="1" t="s">
        <v>2440</v>
      </c>
      <c r="F2589" s="1" t="n">
        <v>15</v>
      </c>
      <c r="G2589" s="1" t="str">
        <f aca="false">F2589&amp;"/"&amp;91</f>
        <v>15/91</v>
      </c>
      <c r="H2589" s="1" t="s">
        <v>3043</v>
      </c>
      <c r="I2589" s="1" t="n">
        <v>101</v>
      </c>
      <c r="J2589" s="1" t="n">
        <v>99.5</v>
      </c>
      <c r="K2589" s="1" t="s">
        <v>1093</v>
      </c>
      <c r="L2589" s="1" t="s">
        <v>1094</v>
      </c>
      <c r="M2589" s="1" t="n">
        <v>2015</v>
      </c>
      <c r="N2589" s="1" t="n">
        <v>44.16100503018</v>
      </c>
      <c r="O2589" s="1" t="n">
        <v>-81.4533242973526</v>
      </c>
      <c r="P2589" s="1" t="s">
        <v>3044</v>
      </c>
      <c r="Q2589" s="1" t="s">
        <v>3045</v>
      </c>
      <c r="R2589" s="1" t="s">
        <v>254</v>
      </c>
    </row>
    <row r="2590" customFormat="false" ht="15" hidden="false" customHeight="false" outlineLevel="0" collapsed="false">
      <c r="A2590" s="1" t="s">
        <v>2973</v>
      </c>
      <c r="B2590" s="1" t="s">
        <v>2973</v>
      </c>
      <c r="C2590" s="1" t="s">
        <v>3042</v>
      </c>
      <c r="D2590" s="1" t="n">
        <v>179</v>
      </c>
      <c r="E2590" s="1" t="s">
        <v>3046</v>
      </c>
      <c r="F2590" s="1" t="n">
        <v>16</v>
      </c>
      <c r="G2590" s="1" t="str">
        <f aca="false">F2590&amp;"/"&amp;91</f>
        <v>16/91</v>
      </c>
      <c r="H2590" s="1" t="s">
        <v>3043</v>
      </c>
      <c r="I2590" s="1" t="n">
        <v>101</v>
      </c>
      <c r="J2590" s="1" t="n">
        <v>99.5</v>
      </c>
      <c r="K2590" s="1" t="s">
        <v>1093</v>
      </c>
      <c r="L2590" s="1" t="s">
        <v>1094</v>
      </c>
      <c r="M2590" s="1" t="n">
        <v>2015</v>
      </c>
      <c r="N2590" s="1" t="n">
        <v>44.1590205789764</v>
      </c>
      <c r="O2590" s="1" t="n">
        <v>-81.4579356189375</v>
      </c>
      <c r="P2590" s="1" t="s">
        <v>3044</v>
      </c>
      <c r="Q2590" s="1" t="s">
        <v>3045</v>
      </c>
      <c r="R2590" s="1" t="s">
        <v>254</v>
      </c>
    </row>
    <row r="2591" customFormat="false" ht="15" hidden="false" customHeight="false" outlineLevel="0" collapsed="false">
      <c r="A2591" s="1" t="s">
        <v>2973</v>
      </c>
      <c r="B2591" s="1" t="s">
        <v>2973</v>
      </c>
      <c r="C2591" s="1" t="s">
        <v>3042</v>
      </c>
      <c r="D2591" s="1" t="n">
        <v>179</v>
      </c>
      <c r="E2591" s="1" t="s">
        <v>3047</v>
      </c>
      <c r="F2591" s="1" t="n">
        <v>17</v>
      </c>
      <c r="G2591" s="1" t="str">
        <f aca="false">F2591&amp;"/"&amp;91</f>
        <v>17/91</v>
      </c>
      <c r="H2591" s="1" t="s">
        <v>3043</v>
      </c>
      <c r="I2591" s="1" t="n">
        <v>101</v>
      </c>
      <c r="J2591" s="1" t="n">
        <v>99.5</v>
      </c>
      <c r="K2591" s="1" t="s">
        <v>1093</v>
      </c>
      <c r="L2591" s="1" t="s">
        <v>1094</v>
      </c>
      <c r="M2591" s="1" t="n">
        <v>2015</v>
      </c>
      <c r="N2591" s="1" t="n">
        <v>44.1601943793165</v>
      </c>
      <c r="O2591" s="1" t="n">
        <v>-81.4623902234135</v>
      </c>
      <c r="P2591" s="1" t="s">
        <v>3044</v>
      </c>
      <c r="Q2591" s="1" t="s">
        <v>3045</v>
      </c>
      <c r="R2591" s="1" t="s">
        <v>254</v>
      </c>
    </row>
    <row r="2592" customFormat="false" ht="15" hidden="false" customHeight="false" outlineLevel="0" collapsed="false">
      <c r="A2592" s="1" t="s">
        <v>2973</v>
      </c>
      <c r="B2592" s="1" t="s">
        <v>2973</v>
      </c>
      <c r="C2592" s="1" t="s">
        <v>3042</v>
      </c>
      <c r="D2592" s="1" t="n">
        <v>179</v>
      </c>
      <c r="E2592" s="1" t="s">
        <v>3048</v>
      </c>
      <c r="F2592" s="1" t="n">
        <v>18</v>
      </c>
      <c r="G2592" s="1" t="str">
        <f aca="false">F2592&amp;"/"&amp;91</f>
        <v>18/91</v>
      </c>
      <c r="H2592" s="1" t="s">
        <v>3043</v>
      </c>
      <c r="I2592" s="1" t="n">
        <v>101</v>
      </c>
      <c r="J2592" s="1" t="n">
        <v>99.5</v>
      </c>
      <c r="K2592" s="1" t="s">
        <v>1093</v>
      </c>
      <c r="L2592" s="1" t="s">
        <v>1094</v>
      </c>
      <c r="M2592" s="1" t="n">
        <v>2015</v>
      </c>
      <c r="N2592" s="1" t="n">
        <v>44.1653947381852</v>
      </c>
      <c r="O2592" s="1" t="n">
        <v>-81.4761655614172</v>
      </c>
      <c r="P2592" s="1" t="s">
        <v>3044</v>
      </c>
      <c r="Q2592" s="1" t="s">
        <v>3045</v>
      </c>
      <c r="R2592" s="1" t="s">
        <v>254</v>
      </c>
    </row>
    <row r="2593" customFormat="false" ht="15" hidden="false" customHeight="false" outlineLevel="0" collapsed="false">
      <c r="A2593" s="1" t="s">
        <v>2973</v>
      </c>
      <c r="B2593" s="1" t="s">
        <v>2973</v>
      </c>
      <c r="C2593" s="1" t="s">
        <v>3042</v>
      </c>
      <c r="D2593" s="1" t="n">
        <v>179</v>
      </c>
      <c r="E2593" s="1" t="s">
        <v>3049</v>
      </c>
      <c r="F2593" s="1" t="n">
        <v>19</v>
      </c>
      <c r="G2593" s="1" t="str">
        <f aca="false">F2593&amp;"/"&amp;91</f>
        <v>19/91</v>
      </c>
      <c r="H2593" s="1" t="s">
        <v>3043</v>
      </c>
      <c r="I2593" s="1" t="n">
        <v>101</v>
      </c>
      <c r="J2593" s="1" t="n">
        <v>99.5</v>
      </c>
      <c r="K2593" s="1" t="s">
        <v>1093</v>
      </c>
      <c r="L2593" s="1" t="s">
        <v>1094</v>
      </c>
      <c r="M2593" s="1" t="n">
        <v>2015</v>
      </c>
      <c r="N2593" s="1" t="n">
        <v>44.1687888383024</v>
      </c>
      <c r="O2593" s="1" t="n">
        <v>-81.4783169982104</v>
      </c>
      <c r="P2593" s="1" t="s">
        <v>3044</v>
      </c>
      <c r="Q2593" s="1" t="s">
        <v>3045</v>
      </c>
      <c r="R2593" s="1" t="s">
        <v>254</v>
      </c>
    </row>
    <row r="2594" customFormat="false" ht="15" hidden="false" customHeight="false" outlineLevel="0" collapsed="false">
      <c r="A2594" s="1" t="s">
        <v>2973</v>
      </c>
      <c r="B2594" s="1" t="s">
        <v>2973</v>
      </c>
      <c r="C2594" s="1" t="s">
        <v>3042</v>
      </c>
      <c r="D2594" s="1" t="n">
        <v>179</v>
      </c>
      <c r="E2594" s="1" t="s">
        <v>3050</v>
      </c>
      <c r="F2594" s="1" t="n">
        <v>20</v>
      </c>
      <c r="G2594" s="1" t="str">
        <f aca="false">F2594&amp;"/"&amp;91</f>
        <v>20/91</v>
      </c>
      <c r="H2594" s="1" t="s">
        <v>3043</v>
      </c>
      <c r="I2594" s="1" t="n">
        <v>101</v>
      </c>
      <c r="J2594" s="1" t="n">
        <v>99.5</v>
      </c>
      <c r="K2594" s="1" t="s">
        <v>1093</v>
      </c>
      <c r="L2594" s="1" t="s">
        <v>1094</v>
      </c>
      <c r="M2594" s="1" t="n">
        <v>2015</v>
      </c>
      <c r="N2594" s="1" t="n">
        <v>44.1714184849205</v>
      </c>
      <c r="O2594" s="1" t="n">
        <v>-81.4803367734913</v>
      </c>
      <c r="P2594" s="1" t="s">
        <v>3044</v>
      </c>
      <c r="Q2594" s="1" t="s">
        <v>3045</v>
      </c>
      <c r="R2594" s="1" t="s">
        <v>254</v>
      </c>
    </row>
    <row r="2595" customFormat="false" ht="15" hidden="false" customHeight="false" outlineLevel="0" collapsed="false">
      <c r="A2595" s="1" t="s">
        <v>2973</v>
      </c>
      <c r="B2595" s="1" t="s">
        <v>2973</v>
      </c>
      <c r="C2595" s="1" t="s">
        <v>3042</v>
      </c>
      <c r="D2595" s="1" t="n">
        <v>179</v>
      </c>
      <c r="E2595" s="1" t="s">
        <v>3051</v>
      </c>
      <c r="F2595" s="1" t="n">
        <v>21</v>
      </c>
      <c r="G2595" s="1" t="str">
        <f aca="false">F2595&amp;"/"&amp;91</f>
        <v>21/91</v>
      </c>
      <c r="H2595" s="1" t="s">
        <v>3043</v>
      </c>
      <c r="I2595" s="1" t="n">
        <v>101</v>
      </c>
      <c r="J2595" s="1" t="n">
        <v>99.5</v>
      </c>
      <c r="K2595" s="1" t="s">
        <v>1093</v>
      </c>
      <c r="L2595" s="1" t="s">
        <v>1094</v>
      </c>
      <c r="M2595" s="1" t="n">
        <v>2015</v>
      </c>
      <c r="N2595" s="1" t="n">
        <v>44.1720306330128</v>
      </c>
      <c r="O2595" s="1" t="n">
        <v>-81.4850516779975</v>
      </c>
      <c r="P2595" s="1" t="s">
        <v>3044</v>
      </c>
      <c r="Q2595" s="1" t="s">
        <v>3045</v>
      </c>
      <c r="R2595" s="1" t="s">
        <v>254</v>
      </c>
    </row>
    <row r="2596" customFormat="false" ht="15" hidden="false" customHeight="false" outlineLevel="0" collapsed="false">
      <c r="A2596" s="1" t="s">
        <v>2973</v>
      </c>
      <c r="B2596" s="1" t="s">
        <v>2973</v>
      </c>
      <c r="C2596" s="1" t="s">
        <v>3042</v>
      </c>
      <c r="D2596" s="1" t="n">
        <v>179</v>
      </c>
      <c r="E2596" s="1" t="s">
        <v>3052</v>
      </c>
      <c r="F2596" s="1" t="n">
        <v>22</v>
      </c>
      <c r="G2596" s="1" t="str">
        <f aca="false">F2596&amp;"/"&amp;91</f>
        <v>22/91</v>
      </c>
      <c r="H2596" s="1" t="s">
        <v>3043</v>
      </c>
      <c r="I2596" s="1" t="n">
        <v>101</v>
      </c>
      <c r="J2596" s="1" t="n">
        <v>99.5</v>
      </c>
      <c r="K2596" s="1" t="s">
        <v>1093</v>
      </c>
      <c r="L2596" s="1" t="s">
        <v>1094</v>
      </c>
      <c r="M2596" s="1" t="n">
        <v>2015</v>
      </c>
      <c r="N2596" s="1" t="n">
        <v>44.1718085781129</v>
      </c>
      <c r="O2596" s="1" t="n">
        <v>-81.491879467905</v>
      </c>
      <c r="P2596" s="1" t="s">
        <v>3044</v>
      </c>
      <c r="Q2596" s="1" t="s">
        <v>3045</v>
      </c>
      <c r="R2596" s="1" t="s">
        <v>254</v>
      </c>
    </row>
    <row r="2597" customFormat="false" ht="15" hidden="false" customHeight="false" outlineLevel="0" collapsed="false">
      <c r="A2597" s="1" t="s">
        <v>2973</v>
      </c>
      <c r="B2597" s="1" t="s">
        <v>2973</v>
      </c>
      <c r="C2597" s="1" t="s">
        <v>3042</v>
      </c>
      <c r="D2597" s="1" t="n">
        <v>179</v>
      </c>
      <c r="E2597" s="1" t="s">
        <v>3053</v>
      </c>
      <c r="F2597" s="1" t="n">
        <v>23</v>
      </c>
      <c r="G2597" s="1" t="str">
        <f aca="false">F2597&amp;"/"&amp;91</f>
        <v>23/91</v>
      </c>
      <c r="H2597" s="1" t="s">
        <v>3043</v>
      </c>
      <c r="I2597" s="1" t="n">
        <v>101</v>
      </c>
      <c r="J2597" s="1" t="n">
        <v>99.5</v>
      </c>
      <c r="K2597" s="1" t="s">
        <v>1093</v>
      </c>
      <c r="L2597" s="1" t="s">
        <v>1094</v>
      </c>
      <c r="M2597" s="1" t="n">
        <v>2015</v>
      </c>
      <c r="N2597" s="1" t="n">
        <v>44.1726303977847</v>
      </c>
      <c r="O2597" s="1" t="n">
        <v>-81.4982386492098</v>
      </c>
      <c r="P2597" s="1" t="s">
        <v>3044</v>
      </c>
      <c r="Q2597" s="1" t="s">
        <v>3045</v>
      </c>
      <c r="R2597" s="1" t="s">
        <v>254</v>
      </c>
    </row>
    <row r="2598" customFormat="false" ht="15" hidden="false" customHeight="false" outlineLevel="0" collapsed="false">
      <c r="A2598" s="1" t="s">
        <v>2973</v>
      </c>
      <c r="B2598" s="1" t="s">
        <v>2973</v>
      </c>
      <c r="C2598" s="1" t="s">
        <v>3042</v>
      </c>
      <c r="D2598" s="1" t="n">
        <v>179</v>
      </c>
      <c r="E2598" s="1" t="s">
        <v>3054</v>
      </c>
      <c r="F2598" s="1" t="n">
        <v>24</v>
      </c>
      <c r="G2598" s="1" t="str">
        <f aca="false">F2598&amp;"/"&amp;91</f>
        <v>24/91</v>
      </c>
      <c r="H2598" s="1" t="s">
        <v>3043</v>
      </c>
      <c r="I2598" s="1" t="n">
        <v>101</v>
      </c>
      <c r="J2598" s="1" t="n">
        <v>99.5</v>
      </c>
      <c r="K2598" s="1" t="s">
        <v>1093</v>
      </c>
      <c r="L2598" s="1" t="s">
        <v>1094</v>
      </c>
      <c r="M2598" s="1" t="n">
        <v>2015</v>
      </c>
      <c r="N2598" s="1" t="n">
        <v>44.1808944092452</v>
      </c>
      <c r="O2598" s="1" t="n">
        <v>-81.5213389294654</v>
      </c>
      <c r="P2598" s="1" t="s">
        <v>3044</v>
      </c>
      <c r="Q2598" s="1" t="s">
        <v>3045</v>
      </c>
      <c r="R2598" s="1" t="s">
        <v>254</v>
      </c>
    </row>
    <row r="2599" customFormat="false" ht="15" hidden="false" customHeight="false" outlineLevel="0" collapsed="false">
      <c r="A2599" s="1" t="s">
        <v>2973</v>
      </c>
      <c r="B2599" s="1" t="s">
        <v>2973</v>
      </c>
      <c r="C2599" s="1" t="s">
        <v>3042</v>
      </c>
      <c r="D2599" s="1" t="n">
        <v>179</v>
      </c>
      <c r="E2599" s="1" t="s">
        <v>3055</v>
      </c>
      <c r="F2599" s="1" t="n">
        <v>25</v>
      </c>
      <c r="G2599" s="1" t="str">
        <f aca="false">F2599&amp;"/"&amp;91</f>
        <v>25/91</v>
      </c>
      <c r="H2599" s="1" t="s">
        <v>3043</v>
      </c>
      <c r="I2599" s="1" t="n">
        <v>101</v>
      </c>
      <c r="J2599" s="1" t="n">
        <v>99.5</v>
      </c>
      <c r="K2599" s="1" t="s">
        <v>1093</v>
      </c>
      <c r="L2599" s="1" t="s">
        <v>1094</v>
      </c>
      <c r="M2599" s="1" t="n">
        <v>2015</v>
      </c>
      <c r="N2599" s="1" t="n">
        <v>44.1877071419702</v>
      </c>
      <c r="O2599" s="1" t="n">
        <v>-81.5344138303964</v>
      </c>
      <c r="P2599" s="1" t="s">
        <v>3044</v>
      </c>
      <c r="Q2599" s="1" t="s">
        <v>3045</v>
      </c>
      <c r="R2599" s="1" t="s">
        <v>254</v>
      </c>
    </row>
    <row r="2600" customFormat="false" ht="15" hidden="false" customHeight="false" outlineLevel="0" collapsed="false">
      <c r="A2600" s="1" t="s">
        <v>2973</v>
      </c>
      <c r="B2600" s="1" t="s">
        <v>2973</v>
      </c>
      <c r="C2600" s="1" t="s">
        <v>3042</v>
      </c>
      <c r="D2600" s="1" t="n">
        <v>179</v>
      </c>
      <c r="E2600" s="1" t="s">
        <v>3056</v>
      </c>
      <c r="F2600" s="1" t="n">
        <v>26</v>
      </c>
      <c r="G2600" s="1" t="str">
        <f aca="false">F2600&amp;"/"&amp;91</f>
        <v>26/91</v>
      </c>
      <c r="H2600" s="1" t="s">
        <v>3043</v>
      </c>
      <c r="I2600" s="1" t="n">
        <v>101</v>
      </c>
      <c r="J2600" s="1" t="n">
        <v>99.5</v>
      </c>
      <c r="K2600" s="1" t="s">
        <v>1093</v>
      </c>
      <c r="L2600" s="1" t="s">
        <v>1094</v>
      </c>
      <c r="M2600" s="1" t="n">
        <v>2015</v>
      </c>
      <c r="N2600" s="1" t="n">
        <v>44.1916952025021</v>
      </c>
      <c r="O2600" s="1" t="n">
        <v>-81.52903661453</v>
      </c>
      <c r="P2600" s="1" t="s">
        <v>3044</v>
      </c>
      <c r="Q2600" s="1" t="s">
        <v>3045</v>
      </c>
      <c r="R2600" s="1" t="s">
        <v>254</v>
      </c>
    </row>
    <row r="2601" customFormat="false" ht="15" hidden="false" customHeight="false" outlineLevel="0" collapsed="false">
      <c r="A2601" s="1" t="s">
        <v>2973</v>
      </c>
      <c r="B2601" s="1" t="s">
        <v>2973</v>
      </c>
      <c r="C2601" s="1" t="s">
        <v>3042</v>
      </c>
      <c r="D2601" s="1" t="n">
        <v>179</v>
      </c>
      <c r="E2601" s="1" t="s">
        <v>3057</v>
      </c>
      <c r="F2601" s="1" t="n">
        <v>27</v>
      </c>
      <c r="G2601" s="1" t="str">
        <f aca="false">F2601&amp;"/"&amp;91</f>
        <v>27/91</v>
      </c>
      <c r="H2601" s="1" t="s">
        <v>3043</v>
      </c>
      <c r="I2601" s="1" t="n">
        <v>101</v>
      </c>
      <c r="J2601" s="1" t="n">
        <v>99.5</v>
      </c>
      <c r="K2601" s="1" t="s">
        <v>1093</v>
      </c>
      <c r="L2601" s="1" t="s">
        <v>1094</v>
      </c>
      <c r="M2601" s="1" t="n">
        <v>2015</v>
      </c>
      <c r="N2601" s="1" t="n">
        <v>44.2021946576025</v>
      </c>
      <c r="O2601" s="1" t="n">
        <v>-81.5202034108064</v>
      </c>
      <c r="P2601" s="1" t="s">
        <v>3044</v>
      </c>
      <c r="Q2601" s="1" t="s">
        <v>3045</v>
      </c>
      <c r="R2601" s="1" t="s">
        <v>254</v>
      </c>
    </row>
    <row r="2602" customFormat="false" ht="15" hidden="false" customHeight="false" outlineLevel="0" collapsed="false">
      <c r="A2602" s="1" t="s">
        <v>2973</v>
      </c>
      <c r="B2602" s="1" t="s">
        <v>2973</v>
      </c>
      <c r="C2602" s="1" t="s">
        <v>3042</v>
      </c>
      <c r="D2602" s="1" t="n">
        <v>179</v>
      </c>
      <c r="E2602" s="1" t="s">
        <v>3058</v>
      </c>
      <c r="F2602" s="1" t="n">
        <v>28</v>
      </c>
      <c r="G2602" s="1" t="str">
        <f aca="false">F2602&amp;"/"&amp;91</f>
        <v>28/91</v>
      </c>
      <c r="H2602" s="1" t="s">
        <v>3043</v>
      </c>
      <c r="I2602" s="1" t="n">
        <v>101</v>
      </c>
      <c r="J2602" s="1" t="n">
        <v>99.5</v>
      </c>
      <c r="K2602" s="1" t="s">
        <v>1093</v>
      </c>
      <c r="L2602" s="1" t="s">
        <v>1094</v>
      </c>
      <c r="M2602" s="1" t="n">
        <v>2015</v>
      </c>
      <c r="N2602" s="1" t="n">
        <v>44.2022728018715</v>
      </c>
      <c r="O2602" s="1" t="n">
        <v>-81.5163129529742</v>
      </c>
      <c r="P2602" s="1" t="s">
        <v>3044</v>
      </c>
      <c r="Q2602" s="1" t="s">
        <v>3045</v>
      </c>
      <c r="R2602" s="1" t="s">
        <v>254</v>
      </c>
    </row>
    <row r="2603" customFormat="false" ht="15" hidden="false" customHeight="false" outlineLevel="0" collapsed="false">
      <c r="A2603" s="1" t="s">
        <v>2973</v>
      </c>
      <c r="B2603" s="1" t="s">
        <v>2973</v>
      </c>
      <c r="C2603" s="1" t="s">
        <v>3042</v>
      </c>
      <c r="D2603" s="1" t="n">
        <v>179</v>
      </c>
      <c r="E2603" s="1" t="s">
        <v>3059</v>
      </c>
      <c r="F2603" s="1" t="n">
        <v>29</v>
      </c>
      <c r="G2603" s="1" t="str">
        <f aca="false">F2603&amp;"/"&amp;91</f>
        <v>29/91</v>
      </c>
      <c r="H2603" s="1" t="s">
        <v>3043</v>
      </c>
      <c r="I2603" s="1" t="n">
        <v>101</v>
      </c>
      <c r="J2603" s="1" t="n">
        <v>99.5</v>
      </c>
      <c r="K2603" s="1" t="s">
        <v>1093</v>
      </c>
      <c r="L2603" s="1" t="s">
        <v>1094</v>
      </c>
      <c r="M2603" s="1" t="n">
        <v>2015</v>
      </c>
      <c r="N2603" s="1" t="n">
        <v>44.1994483399239</v>
      </c>
      <c r="O2603" s="1" t="n">
        <v>-81.5167180687954</v>
      </c>
      <c r="P2603" s="1" t="s">
        <v>3044</v>
      </c>
      <c r="Q2603" s="1" t="s">
        <v>3045</v>
      </c>
      <c r="R2603" s="1" t="s">
        <v>254</v>
      </c>
    </row>
    <row r="2604" customFormat="false" ht="15" hidden="false" customHeight="false" outlineLevel="0" collapsed="false">
      <c r="A2604" s="1" t="s">
        <v>2973</v>
      </c>
      <c r="B2604" s="1" t="s">
        <v>2973</v>
      </c>
      <c r="C2604" s="1" t="s">
        <v>3042</v>
      </c>
      <c r="D2604" s="1" t="n">
        <v>179</v>
      </c>
      <c r="E2604" s="1" t="s">
        <v>3060</v>
      </c>
      <c r="F2604" s="1" t="n">
        <v>30</v>
      </c>
      <c r="G2604" s="1" t="str">
        <f aca="false">F2604&amp;"/"&amp;91</f>
        <v>30/91</v>
      </c>
      <c r="H2604" s="1" t="s">
        <v>3043</v>
      </c>
      <c r="I2604" s="1" t="n">
        <v>101</v>
      </c>
      <c r="J2604" s="1" t="n">
        <v>99.5</v>
      </c>
      <c r="K2604" s="1" t="s">
        <v>1093</v>
      </c>
      <c r="L2604" s="1" t="s">
        <v>1094</v>
      </c>
      <c r="M2604" s="1" t="n">
        <v>2015</v>
      </c>
      <c r="N2604" s="1" t="n">
        <v>44.2057987344995</v>
      </c>
      <c r="O2604" s="1" t="n">
        <v>-81.5138857576822</v>
      </c>
      <c r="P2604" s="1" t="s">
        <v>3044</v>
      </c>
      <c r="Q2604" s="1" t="s">
        <v>3045</v>
      </c>
      <c r="R2604" s="1" t="s">
        <v>254</v>
      </c>
    </row>
    <row r="2605" customFormat="false" ht="15" hidden="false" customHeight="false" outlineLevel="0" collapsed="false">
      <c r="A2605" s="1" t="s">
        <v>2973</v>
      </c>
      <c r="B2605" s="1" t="s">
        <v>2973</v>
      </c>
      <c r="C2605" s="1" t="s">
        <v>3042</v>
      </c>
      <c r="D2605" s="1" t="n">
        <v>179</v>
      </c>
      <c r="E2605" s="1" t="s">
        <v>3061</v>
      </c>
      <c r="F2605" s="1" t="n">
        <v>31</v>
      </c>
      <c r="G2605" s="1" t="str">
        <f aca="false">F2605&amp;"/"&amp;91</f>
        <v>31/91</v>
      </c>
      <c r="H2605" s="1" t="s">
        <v>3043</v>
      </c>
      <c r="I2605" s="1" t="n">
        <v>101</v>
      </c>
      <c r="J2605" s="1" t="n">
        <v>99.5</v>
      </c>
      <c r="K2605" s="1" t="s">
        <v>1093</v>
      </c>
      <c r="L2605" s="1" t="s">
        <v>1094</v>
      </c>
      <c r="M2605" s="1" t="n">
        <v>2015</v>
      </c>
      <c r="N2605" s="1" t="n">
        <v>44.1833986943292</v>
      </c>
      <c r="O2605" s="1" t="n">
        <v>-81.469946627972</v>
      </c>
      <c r="P2605" s="1" t="s">
        <v>3044</v>
      </c>
      <c r="Q2605" s="1" t="s">
        <v>3045</v>
      </c>
      <c r="R2605" s="1" t="s">
        <v>254</v>
      </c>
    </row>
    <row r="2606" customFormat="false" ht="15" hidden="false" customHeight="false" outlineLevel="0" collapsed="false">
      <c r="A2606" s="1" t="s">
        <v>2973</v>
      </c>
      <c r="B2606" s="1" t="s">
        <v>2973</v>
      </c>
      <c r="C2606" s="1" t="s">
        <v>3042</v>
      </c>
      <c r="D2606" s="1" t="n">
        <v>179</v>
      </c>
      <c r="E2606" s="1" t="s">
        <v>3062</v>
      </c>
      <c r="F2606" s="1" t="n">
        <v>32</v>
      </c>
      <c r="G2606" s="1" t="str">
        <f aca="false">F2606&amp;"/"&amp;91</f>
        <v>32/91</v>
      </c>
      <c r="H2606" s="1" t="s">
        <v>3043</v>
      </c>
      <c r="I2606" s="1" t="n">
        <v>101</v>
      </c>
      <c r="J2606" s="1" t="n">
        <v>99.5</v>
      </c>
      <c r="K2606" s="1" t="s">
        <v>1093</v>
      </c>
      <c r="L2606" s="1" t="s">
        <v>1094</v>
      </c>
      <c r="M2606" s="1" t="n">
        <v>2015</v>
      </c>
      <c r="N2606" s="1" t="n">
        <v>44.1867161818522</v>
      </c>
      <c r="O2606" s="1" t="n">
        <v>-81.4704633889016</v>
      </c>
      <c r="P2606" s="1" t="s">
        <v>3044</v>
      </c>
      <c r="Q2606" s="1" t="s">
        <v>3045</v>
      </c>
      <c r="R2606" s="1" t="s">
        <v>254</v>
      </c>
    </row>
    <row r="2607" customFormat="false" ht="15" hidden="false" customHeight="false" outlineLevel="0" collapsed="false">
      <c r="A2607" s="1" t="s">
        <v>2973</v>
      </c>
      <c r="B2607" s="1" t="s">
        <v>2973</v>
      </c>
      <c r="C2607" s="1" t="s">
        <v>3042</v>
      </c>
      <c r="D2607" s="1" t="n">
        <v>179</v>
      </c>
      <c r="E2607" s="1" t="s">
        <v>3063</v>
      </c>
      <c r="F2607" s="1" t="n">
        <v>33</v>
      </c>
      <c r="G2607" s="1" t="str">
        <f aca="false">F2607&amp;"/"&amp;91</f>
        <v>33/91</v>
      </c>
      <c r="H2607" s="1" t="s">
        <v>3043</v>
      </c>
      <c r="I2607" s="1" t="n">
        <v>101</v>
      </c>
      <c r="J2607" s="1" t="n">
        <v>99.5</v>
      </c>
      <c r="K2607" s="1" t="s">
        <v>1093</v>
      </c>
      <c r="L2607" s="1" t="s">
        <v>1094</v>
      </c>
      <c r="M2607" s="1" t="n">
        <v>2015</v>
      </c>
      <c r="N2607" s="1" t="n">
        <v>44.188035380605</v>
      </c>
      <c r="O2607" s="1" t="n">
        <v>-81.4665850261488</v>
      </c>
      <c r="P2607" s="1" t="s">
        <v>3044</v>
      </c>
      <c r="Q2607" s="1" t="s">
        <v>3045</v>
      </c>
      <c r="R2607" s="1" t="s">
        <v>254</v>
      </c>
    </row>
    <row r="2608" customFormat="false" ht="15" hidden="false" customHeight="false" outlineLevel="0" collapsed="false">
      <c r="A2608" s="1" t="s">
        <v>2973</v>
      </c>
      <c r="B2608" s="1" t="s">
        <v>2973</v>
      </c>
      <c r="C2608" s="1" t="s">
        <v>3042</v>
      </c>
      <c r="D2608" s="1" t="n">
        <v>179</v>
      </c>
      <c r="E2608" s="1" t="s">
        <v>3064</v>
      </c>
      <c r="F2608" s="1" t="n">
        <v>34</v>
      </c>
      <c r="G2608" s="1" t="str">
        <f aca="false">F2608&amp;"/"&amp;91</f>
        <v>34/91</v>
      </c>
      <c r="H2608" s="1" t="s">
        <v>3043</v>
      </c>
      <c r="I2608" s="1" t="n">
        <v>101</v>
      </c>
      <c r="J2608" s="1" t="n">
        <v>99.5</v>
      </c>
      <c r="K2608" s="1" t="s">
        <v>1093</v>
      </c>
      <c r="L2608" s="1" t="s">
        <v>1094</v>
      </c>
      <c r="M2608" s="1" t="n">
        <v>2015</v>
      </c>
      <c r="N2608" s="1" t="n">
        <v>44.1802880112773</v>
      </c>
      <c r="O2608" s="1" t="n">
        <v>-81.4557639413512</v>
      </c>
      <c r="P2608" s="1" t="s">
        <v>3044</v>
      </c>
      <c r="Q2608" s="1" t="s">
        <v>3045</v>
      </c>
      <c r="R2608" s="1" t="s">
        <v>254</v>
      </c>
    </row>
    <row r="2609" customFormat="false" ht="15" hidden="false" customHeight="false" outlineLevel="0" collapsed="false">
      <c r="A2609" s="1" t="s">
        <v>2973</v>
      </c>
      <c r="B2609" s="1" t="s">
        <v>2973</v>
      </c>
      <c r="C2609" s="1" t="s">
        <v>3042</v>
      </c>
      <c r="D2609" s="1" t="n">
        <v>179</v>
      </c>
      <c r="E2609" s="1" t="s">
        <v>3065</v>
      </c>
      <c r="F2609" s="1" t="n">
        <v>35</v>
      </c>
      <c r="G2609" s="1" t="str">
        <f aca="false">F2609&amp;"/"&amp;91</f>
        <v>35/91</v>
      </c>
      <c r="H2609" s="1" t="s">
        <v>3043</v>
      </c>
      <c r="I2609" s="1" t="n">
        <v>101</v>
      </c>
      <c r="J2609" s="1" t="n">
        <v>99.5</v>
      </c>
      <c r="K2609" s="1" t="s">
        <v>1093</v>
      </c>
      <c r="L2609" s="1" t="s">
        <v>1094</v>
      </c>
      <c r="M2609" s="1" t="n">
        <v>2015</v>
      </c>
      <c r="N2609" s="1" t="n">
        <v>44.1776785239639</v>
      </c>
      <c r="O2609" s="1" t="n">
        <v>-81.4542280045066</v>
      </c>
      <c r="P2609" s="1" t="s">
        <v>3044</v>
      </c>
      <c r="Q2609" s="1" t="s">
        <v>3045</v>
      </c>
      <c r="R2609" s="1" t="s">
        <v>254</v>
      </c>
    </row>
    <row r="2610" customFormat="false" ht="15" hidden="false" customHeight="false" outlineLevel="0" collapsed="false">
      <c r="A2610" s="1" t="s">
        <v>2973</v>
      </c>
      <c r="B2610" s="1" t="s">
        <v>2973</v>
      </c>
      <c r="C2610" s="1" t="s">
        <v>3042</v>
      </c>
      <c r="D2610" s="1" t="n">
        <v>179</v>
      </c>
      <c r="E2610" s="1" t="s">
        <v>3066</v>
      </c>
      <c r="F2610" s="1" t="n">
        <v>36</v>
      </c>
      <c r="G2610" s="1" t="str">
        <f aca="false">F2610&amp;"/"&amp;91</f>
        <v>36/91</v>
      </c>
      <c r="H2610" s="1" t="s">
        <v>3043</v>
      </c>
      <c r="I2610" s="1" t="n">
        <v>101</v>
      </c>
      <c r="J2610" s="1" t="n">
        <v>99.5</v>
      </c>
      <c r="K2610" s="1" t="s">
        <v>1093</v>
      </c>
      <c r="L2610" s="1" t="s">
        <v>1094</v>
      </c>
      <c r="M2610" s="1" t="n">
        <v>2015</v>
      </c>
      <c r="N2610" s="1" t="n">
        <v>44.1670817823266</v>
      </c>
      <c r="O2610" s="1" t="n">
        <v>-81.4341160857043</v>
      </c>
      <c r="P2610" s="1" t="s">
        <v>3044</v>
      </c>
      <c r="Q2610" s="1" t="s">
        <v>3045</v>
      </c>
      <c r="R2610" s="1" t="s">
        <v>254</v>
      </c>
    </row>
    <row r="2611" customFormat="false" ht="15" hidden="false" customHeight="false" outlineLevel="0" collapsed="false">
      <c r="A2611" s="1" t="s">
        <v>2973</v>
      </c>
      <c r="B2611" s="1" t="s">
        <v>2973</v>
      </c>
      <c r="C2611" s="1" t="s">
        <v>3042</v>
      </c>
      <c r="D2611" s="1" t="n">
        <v>179</v>
      </c>
      <c r="E2611" s="1" t="s">
        <v>3067</v>
      </c>
      <c r="F2611" s="1" t="n">
        <v>37</v>
      </c>
      <c r="G2611" s="1" t="str">
        <f aca="false">F2611&amp;"/"&amp;91</f>
        <v>37/91</v>
      </c>
      <c r="H2611" s="1" t="s">
        <v>3043</v>
      </c>
      <c r="I2611" s="1" t="n">
        <v>101</v>
      </c>
      <c r="J2611" s="1" t="n">
        <v>99.5</v>
      </c>
      <c r="K2611" s="1" t="s">
        <v>1093</v>
      </c>
      <c r="L2611" s="1" t="s">
        <v>1094</v>
      </c>
      <c r="M2611" s="1" t="n">
        <v>2015</v>
      </c>
      <c r="N2611" s="1" t="n">
        <v>44.1675939646291</v>
      </c>
      <c r="O2611" s="1" t="n">
        <v>-81.4304996088449</v>
      </c>
      <c r="P2611" s="1" t="s">
        <v>3044</v>
      </c>
      <c r="Q2611" s="1" t="s">
        <v>3045</v>
      </c>
      <c r="R2611" s="1" t="s">
        <v>254</v>
      </c>
    </row>
    <row r="2612" customFormat="false" ht="15" hidden="false" customHeight="false" outlineLevel="0" collapsed="false">
      <c r="A2612" s="1" t="s">
        <v>2973</v>
      </c>
      <c r="B2612" s="1" t="s">
        <v>2973</v>
      </c>
      <c r="C2612" s="1" t="s">
        <v>3042</v>
      </c>
      <c r="D2612" s="1" t="n">
        <v>179</v>
      </c>
      <c r="E2612" s="1" t="s">
        <v>3068</v>
      </c>
      <c r="F2612" s="1" t="n">
        <v>38</v>
      </c>
      <c r="G2612" s="1" t="str">
        <f aca="false">F2612&amp;"/"&amp;91</f>
        <v>38/91</v>
      </c>
      <c r="H2612" s="1" t="s">
        <v>3043</v>
      </c>
      <c r="I2612" s="1" t="n">
        <v>101</v>
      </c>
      <c r="J2612" s="1" t="n">
        <v>99.5</v>
      </c>
      <c r="K2612" s="1" t="s">
        <v>1093</v>
      </c>
      <c r="L2612" s="1" t="s">
        <v>1094</v>
      </c>
      <c r="M2612" s="1" t="n">
        <v>2015</v>
      </c>
      <c r="N2612" s="1" t="n">
        <v>44.1688274299532</v>
      </c>
      <c r="O2612" s="1" t="n">
        <v>-81.4259024611096</v>
      </c>
      <c r="P2612" s="1" t="s">
        <v>3044</v>
      </c>
      <c r="Q2612" s="1" t="s">
        <v>3045</v>
      </c>
      <c r="R2612" s="1" t="s">
        <v>254</v>
      </c>
    </row>
    <row r="2613" customFormat="false" ht="15" hidden="false" customHeight="false" outlineLevel="0" collapsed="false">
      <c r="A2613" s="1" t="s">
        <v>2973</v>
      </c>
      <c r="B2613" s="1" t="s">
        <v>2973</v>
      </c>
      <c r="C2613" s="1" t="s">
        <v>3042</v>
      </c>
      <c r="D2613" s="1" t="n">
        <v>179</v>
      </c>
      <c r="E2613" s="1" t="s">
        <v>3069</v>
      </c>
      <c r="F2613" s="1" t="n">
        <v>39</v>
      </c>
      <c r="G2613" s="1" t="str">
        <f aca="false">F2613&amp;"/"&amp;91</f>
        <v>39/91</v>
      </c>
      <c r="H2613" s="1" t="s">
        <v>3043</v>
      </c>
      <c r="I2613" s="1" t="n">
        <v>101</v>
      </c>
      <c r="J2613" s="1" t="n">
        <v>99.5</v>
      </c>
      <c r="K2613" s="1" t="s">
        <v>1093</v>
      </c>
      <c r="L2613" s="1" t="s">
        <v>1094</v>
      </c>
      <c r="M2613" s="1" t="n">
        <v>2015</v>
      </c>
      <c r="N2613" s="1" t="n">
        <v>44.1830775369015</v>
      </c>
      <c r="O2613" s="1" t="n">
        <v>-81.4148881464822</v>
      </c>
      <c r="P2613" s="1" t="s">
        <v>3044</v>
      </c>
      <c r="Q2613" s="1" t="s">
        <v>3045</v>
      </c>
      <c r="R2613" s="1" t="s">
        <v>254</v>
      </c>
    </row>
    <row r="2614" customFormat="false" ht="15" hidden="false" customHeight="false" outlineLevel="0" collapsed="false">
      <c r="A2614" s="1" t="s">
        <v>2973</v>
      </c>
      <c r="B2614" s="1" t="s">
        <v>2973</v>
      </c>
      <c r="C2614" s="1" t="s">
        <v>3042</v>
      </c>
      <c r="D2614" s="1" t="n">
        <v>179</v>
      </c>
      <c r="E2614" s="1" t="s">
        <v>3070</v>
      </c>
      <c r="F2614" s="1" t="n">
        <v>40</v>
      </c>
      <c r="G2614" s="1" t="str">
        <f aca="false">F2614&amp;"/"&amp;91</f>
        <v>40/91</v>
      </c>
      <c r="H2614" s="1" t="s">
        <v>3043</v>
      </c>
      <c r="I2614" s="1" t="n">
        <v>101</v>
      </c>
      <c r="J2614" s="1" t="n">
        <v>99.5</v>
      </c>
      <c r="K2614" s="1" t="s">
        <v>1093</v>
      </c>
      <c r="L2614" s="1" t="s">
        <v>1094</v>
      </c>
      <c r="M2614" s="1" t="n">
        <v>2015</v>
      </c>
      <c r="N2614" s="1" t="n">
        <v>44.1903378208691</v>
      </c>
      <c r="O2614" s="1" t="n">
        <v>-81.4330408318698</v>
      </c>
      <c r="P2614" s="1" t="s">
        <v>3044</v>
      </c>
      <c r="Q2614" s="1" t="s">
        <v>3045</v>
      </c>
      <c r="R2614" s="1" t="s">
        <v>254</v>
      </c>
    </row>
    <row r="2615" customFormat="false" ht="15" hidden="false" customHeight="false" outlineLevel="0" collapsed="false">
      <c r="A2615" s="1" t="s">
        <v>2973</v>
      </c>
      <c r="B2615" s="1" t="s">
        <v>2973</v>
      </c>
      <c r="C2615" s="1" t="s">
        <v>3042</v>
      </c>
      <c r="D2615" s="1" t="n">
        <v>179</v>
      </c>
      <c r="E2615" s="1" t="s">
        <v>3071</v>
      </c>
      <c r="F2615" s="1" t="n">
        <v>41</v>
      </c>
      <c r="G2615" s="1" t="str">
        <f aca="false">F2615&amp;"/"&amp;91</f>
        <v>41/91</v>
      </c>
      <c r="H2615" s="1" t="s">
        <v>3043</v>
      </c>
      <c r="I2615" s="1" t="n">
        <v>101</v>
      </c>
      <c r="J2615" s="1" t="n">
        <v>99.5</v>
      </c>
      <c r="K2615" s="1" t="s">
        <v>1093</v>
      </c>
      <c r="L2615" s="1" t="s">
        <v>1094</v>
      </c>
      <c r="M2615" s="1" t="n">
        <v>2015</v>
      </c>
      <c r="N2615" s="1" t="n">
        <v>44.1901827116706</v>
      </c>
      <c r="O2615" s="1" t="n">
        <v>-81.4371584628393</v>
      </c>
      <c r="P2615" s="1" t="s">
        <v>3044</v>
      </c>
      <c r="Q2615" s="1" t="s">
        <v>3045</v>
      </c>
      <c r="R2615" s="1" t="s">
        <v>254</v>
      </c>
    </row>
    <row r="2616" customFormat="false" ht="15" hidden="false" customHeight="false" outlineLevel="0" collapsed="false">
      <c r="A2616" s="1" t="s">
        <v>2973</v>
      </c>
      <c r="B2616" s="1" t="s">
        <v>2973</v>
      </c>
      <c r="C2616" s="1" t="s">
        <v>3042</v>
      </c>
      <c r="D2616" s="1" t="n">
        <v>179</v>
      </c>
      <c r="E2616" s="1" t="s">
        <v>3072</v>
      </c>
      <c r="F2616" s="1" t="n">
        <v>42</v>
      </c>
      <c r="G2616" s="1" t="str">
        <f aca="false">F2616&amp;"/"&amp;91</f>
        <v>42/91</v>
      </c>
      <c r="H2616" s="1" t="s">
        <v>3043</v>
      </c>
      <c r="I2616" s="1" t="n">
        <v>101</v>
      </c>
      <c r="J2616" s="1" t="n">
        <v>99.5</v>
      </c>
      <c r="K2616" s="1" t="s">
        <v>1093</v>
      </c>
      <c r="L2616" s="1" t="s">
        <v>1094</v>
      </c>
      <c r="M2616" s="1" t="n">
        <v>2015</v>
      </c>
      <c r="N2616" s="1" t="n">
        <v>44.1959815258463</v>
      </c>
      <c r="O2616" s="1" t="n">
        <v>-81.4367835674407</v>
      </c>
      <c r="P2616" s="1" t="s">
        <v>3044</v>
      </c>
      <c r="Q2616" s="1" t="s">
        <v>3045</v>
      </c>
      <c r="R2616" s="1" t="s">
        <v>254</v>
      </c>
    </row>
    <row r="2617" customFormat="false" ht="15" hidden="false" customHeight="false" outlineLevel="0" collapsed="false">
      <c r="A2617" s="1" t="s">
        <v>2973</v>
      </c>
      <c r="B2617" s="1" t="s">
        <v>2973</v>
      </c>
      <c r="C2617" s="1" t="s">
        <v>3042</v>
      </c>
      <c r="D2617" s="1" t="n">
        <v>179</v>
      </c>
      <c r="E2617" s="1" t="s">
        <v>3073</v>
      </c>
      <c r="F2617" s="1" t="n">
        <v>43</v>
      </c>
      <c r="G2617" s="1" t="str">
        <f aca="false">F2617&amp;"/"&amp;91</f>
        <v>43/91</v>
      </c>
      <c r="H2617" s="1" t="s">
        <v>3043</v>
      </c>
      <c r="I2617" s="1" t="n">
        <v>101</v>
      </c>
      <c r="J2617" s="1" t="n">
        <v>99.5</v>
      </c>
      <c r="K2617" s="1" t="s">
        <v>1093</v>
      </c>
      <c r="L2617" s="1" t="s">
        <v>1094</v>
      </c>
      <c r="M2617" s="1" t="n">
        <v>2015</v>
      </c>
      <c r="N2617" s="1" t="n">
        <v>44.1943291933699</v>
      </c>
      <c r="O2617" s="1" t="n">
        <v>-81.4421250993268</v>
      </c>
      <c r="P2617" s="1" t="s">
        <v>3044</v>
      </c>
      <c r="Q2617" s="1" t="s">
        <v>3045</v>
      </c>
      <c r="R2617" s="1" t="s">
        <v>254</v>
      </c>
    </row>
    <row r="2618" customFormat="false" ht="15" hidden="false" customHeight="false" outlineLevel="0" collapsed="false">
      <c r="A2618" s="1" t="s">
        <v>2973</v>
      </c>
      <c r="B2618" s="1" t="s">
        <v>2973</v>
      </c>
      <c r="C2618" s="1" t="s">
        <v>3042</v>
      </c>
      <c r="D2618" s="1" t="n">
        <v>179</v>
      </c>
      <c r="E2618" s="1" t="s">
        <v>3074</v>
      </c>
      <c r="F2618" s="1" t="n">
        <v>44</v>
      </c>
      <c r="G2618" s="1" t="str">
        <f aca="false">F2618&amp;"/"&amp;91</f>
        <v>44/91</v>
      </c>
      <c r="H2618" s="1" t="s">
        <v>3043</v>
      </c>
      <c r="I2618" s="1" t="n">
        <v>101</v>
      </c>
      <c r="J2618" s="1" t="n">
        <v>99.5</v>
      </c>
      <c r="K2618" s="1" t="s">
        <v>1093</v>
      </c>
      <c r="L2618" s="1" t="s">
        <v>1094</v>
      </c>
      <c r="M2618" s="1" t="n">
        <v>2015</v>
      </c>
      <c r="N2618" s="1" t="n">
        <v>44.1940151659538</v>
      </c>
      <c r="O2618" s="1" t="n">
        <v>-81.4462798992642</v>
      </c>
      <c r="P2618" s="1" t="s">
        <v>3044</v>
      </c>
      <c r="Q2618" s="1" t="s">
        <v>3045</v>
      </c>
      <c r="R2618" s="1" t="s">
        <v>254</v>
      </c>
    </row>
    <row r="2619" customFormat="false" ht="15" hidden="false" customHeight="false" outlineLevel="0" collapsed="false">
      <c r="A2619" s="1" t="s">
        <v>2973</v>
      </c>
      <c r="B2619" s="1" t="s">
        <v>2973</v>
      </c>
      <c r="C2619" s="1" t="s">
        <v>3042</v>
      </c>
      <c r="D2619" s="1" t="n">
        <v>179</v>
      </c>
      <c r="E2619" s="1" t="s">
        <v>3075</v>
      </c>
      <c r="F2619" s="1" t="n">
        <v>45</v>
      </c>
      <c r="G2619" s="1" t="str">
        <f aca="false">F2619&amp;"/"&amp;91</f>
        <v>45/91</v>
      </c>
      <c r="H2619" s="1" t="s">
        <v>3043</v>
      </c>
      <c r="I2619" s="1" t="n">
        <v>101</v>
      </c>
      <c r="J2619" s="1" t="n">
        <v>99.5</v>
      </c>
      <c r="K2619" s="1" t="s">
        <v>1093</v>
      </c>
      <c r="L2619" s="1" t="s">
        <v>1094</v>
      </c>
      <c r="M2619" s="1" t="n">
        <v>2015</v>
      </c>
      <c r="N2619" s="1" t="n">
        <v>44.1940138017388</v>
      </c>
      <c r="O2619" s="1" t="n">
        <v>-81.4503432032158</v>
      </c>
      <c r="P2619" s="1" t="s">
        <v>3044</v>
      </c>
      <c r="Q2619" s="1" t="s">
        <v>3045</v>
      </c>
      <c r="R2619" s="1" t="s">
        <v>254</v>
      </c>
    </row>
    <row r="2620" customFormat="false" ht="15" hidden="false" customHeight="false" outlineLevel="0" collapsed="false">
      <c r="A2620" s="1" t="s">
        <v>2973</v>
      </c>
      <c r="B2620" s="1" t="s">
        <v>2973</v>
      </c>
      <c r="C2620" s="1" t="s">
        <v>3042</v>
      </c>
      <c r="D2620" s="1" t="n">
        <v>179</v>
      </c>
      <c r="E2620" s="1" t="s">
        <v>3076</v>
      </c>
      <c r="F2620" s="1" t="n">
        <v>46</v>
      </c>
      <c r="G2620" s="1" t="str">
        <f aca="false">F2620&amp;"/"&amp;91</f>
        <v>46/91</v>
      </c>
      <c r="H2620" s="1" t="s">
        <v>3043</v>
      </c>
      <c r="I2620" s="1" t="n">
        <v>101</v>
      </c>
      <c r="J2620" s="1" t="n">
        <v>99.5</v>
      </c>
      <c r="K2620" s="1" t="s">
        <v>1093</v>
      </c>
      <c r="L2620" s="1" t="s">
        <v>1094</v>
      </c>
      <c r="M2620" s="1" t="n">
        <v>2015</v>
      </c>
      <c r="N2620" s="1" t="n">
        <v>44.1972804363752</v>
      </c>
      <c r="O2620" s="1" t="n">
        <v>-81.4542806794373</v>
      </c>
      <c r="P2620" s="1" t="s">
        <v>3044</v>
      </c>
      <c r="Q2620" s="1" t="s">
        <v>3045</v>
      </c>
      <c r="R2620" s="1" t="s">
        <v>254</v>
      </c>
    </row>
    <row r="2621" customFormat="false" ht="15" hidden="false" customHeight="false" outlineLevel="0" collapsed="false">
      <c r="A2621" s="1" t="s">
        <v>2973</v>
      </c>
      <c r="B2621" s="1" t="s">
        <v>2973</v>
      </c>
      <c r="C2621" s="1" t="s">
        <v>3042</v>
      </c>
      <c r="D2621" s="1" t="n">
        <v>179</v>
      </c>
      <c r="E2621" s="1" t="s">
        <v>3077</v>
      </c>
      <c r="F2621" s="1" t="n">
        <v>47</v>
      </c>
      <c r="G2621" s="1" t="str">
        <f aca="false">F2621&amp;"/"&amp;91</f>
        <v>47/91</v>
      </c>
      <c r="H2621" s="1" t="s">
        <v>3043</v>
      </c>
      <c r="I2621" s="1" t="n">
        <v>101</v>
      </c>
      <c r="J2621" s="1" t="n">
        <v>99.5</v>
      </c>
      <c r="K2621" s="1" t="s">
        <v>1093</v>
      </c>
      <c r="L2621" s="1" t="s">
        <v>1094</v>
      </c>
      <c r="M2621" s="1" t="n">
        <v>2015</v>
      </c>
      <c r="N2621" s="1" t="n">
        <v>44.2001502845094</v>
      </c>
      <c r="O2621" s="1" t="n">
        <v>-81.4473931014811</v>
      </c>
      <c r="P2621" s="1" t="s">
        <v>3044</v>
      </c>
      <c r="Q2621" s="1" t="s">
        <v>3045</v>
      </c>
      <c r="R2621" s="1" t="s">
        <v>254</v>
      </c>
    </row>
    <row r="2622" customFormat="false" ht="15" hidden="false" customHeight="false" outlineLevel="0" collapsed="false">
      <c r="A2622" s="1" t="s">
        <v>2973</v>
      </c>
      <c r="B2622" s="1" t="s">
        <v>2973</v>
      </c>
      <c r="C2622" s="1" t="s">
        <v>3042</v>
      </c>
      <c r="D2622" s="1" t="n">
        <v>179</v>
      </c>
      <c r="E2622" s="1" t="s">
        <v>3078</v>
      </c>
      <c r="F2622" s="1" t="n">
        <v>48</v>
      </c>
      <c r="G2622" s="1" t="str">
        <f aca="false">F2622&amp;"/"&amp;91</f>
        <v>48/91</v>
      </c>
      <c r="H2622" s="1" t="s">
        <v>3043</v>
      </c>
      <c r="I2622" s="1" t="n">
        <v>101</v>
      </c>
      <c r="J2622" s="1" t="n">
        <v>99.5</v>
      </c>
      <c r="K2622" s="1" t="s">
        <v>1093</v>
      </c>
      <c r="L2622" s="1" t="s">
        <v>1094</v>
      </c>
      <c r="M2622" s="1" t="n">
        <v>2015</v>
      </c>
      <c r="N2622" s="1" t="n">
        <v>44.2035668843094</v>
      </c>
      <c r="O2622" s="1" t="n">
        <v>-81.4572612252099</v>
      </c>
      <c r="P2622" s="1" t="s">
        <v>3044</v>
      </c>
      <c r="Q2622" s="1" t="s">
        <v>3045</v>
      </c>
      <c r="R2622" s="1" t="s">
        <v>254</v>
      </c>
    </row>
    <row r="2623" customFormat="false" ht="15" hidden="false" customHeight="false" outlineLevel="0" collapsed="false">
      <c r="A2623" s="1" t="s">
        <v>2973</v>
      </c>
      <c r="B2623" s="1" t="s">
        <v>2973</v>
      </c>
      <c r="C2623" s="1" t="s">
        <v>3042</v>
      </c>
      <c r="D2623" s="1" t="n">
        <v>179</v>
      </c>
      <c r="E2623" s="1" t="s">
        <v>3079</v>
      </c>
      <c r="F2623" s="1" t="n">
        <v>49</v>
      </c>
      <c r="G2623" s="1" t="str">
        <f aca="false">F2623&amp;"/"&amp;91</f>
        <v>49/91</v>
      </c>
      <c r="H2623" s="1" t="s">
        <v>3043</v>
      </c>
      <c r="I2623" s="1" t="n">
        <v>101</v>
      </c>
      <c r="J2623" s="1" t="n">
        <v>99.5</v>
      </c>
      <c r="K2623" s="1" t="s">
        <v>1093</v>
      </c>
      <c r="L2623" s="1" t="s">
        <v>1094</v>
      </c>
      <c r="M2623" s="1" t="n">
        <v>2015</v>
      </c>
      <c r="N2623" s="1" t="n">
        <v>44.2017220145079</v>
      </c>
      <c r="O2623" s="1" t="n">
        <v>-81.462551464109</v>
      </c>
      <c r="P2623" s="1" t="s">
        <v>3044</v>
      </c>
      <c r="Q2623" s="1" t="s">
        <v>3045</v>
      </c>
      <c r="R2623" s="1" t="s">
        <v>254</v>
      </c>
    </row>
    <row r="2624" customFormat="false" ht="15" hidden="false" customHeight="false" outlineLevel="0" collapsed="false">
      <c r="A2624" s="1" t="s">
        <v>2973</v>
      </c>
      <c r="B2624" s="1" t="s">
        <v>2973</v>
      </c>
      <c r="C2624" s="1" t="s">
        <v>3042</v>
      </c>
      <c r="D2624" s="1" t="n">
        <v>179</v>
      </c>
      <c r="E2624" s="1" t="s">
        <v>3080</v>
      </c>
      <c r="F2624" s="1" t="n">
        <v>50</v>
      </c>
      <c r="G2624" s="1" t="str">
        <f aca="false">F2624&amp;"/"&amp;91</f>
        <v>50/91</v>
      </c>
      <c r="H2624" s="1" t="s">
        <v>3043</v>
      </c>
      <c r="I2624" s="1" t="n">
        <v>101</v>
      </c>
      <c r="J2624" s="1" t="n">
        <v>99.5</v>
      </c>
      <c r="K2624" s="1" t="s">
        <v>1093</v>
      </c>
      <c r="L2624" s="1" t="s">
        <v>1094</v>
      </c>
      <c r="M2624" s="1" t="n">
        <v>2015</v>
      </c>
      <c r="N2624" s="1" t="n">
        <v>44.2064981914774</v>
      </c>
      <c r="O2624" s="1" t="n">
        <v>-81.4594207191244</v>
      </c>
      <c r="P2624" s="1" t="s">
        <v>3044</v>
      </c>
      <c r="Q2624" s="1" t="s">
        <v>3045</v>
      </c>
      <c r="R2624" s="1" t="s">
        <v>254</v>
      </c>
    </row>
    <row r="2625" customFormat="false" ht="15" hidden="false" customHeight="false" outlineLevel="0" collapsed="false">
      <c r="A2625" s="1" t="s">
        <v>2973</v>
      </c>
      <c r="B2625" s="1" t="s">
        <v>2973</v>
      </c>
      <c r="C2625" s="1" t="s">
        <v>3042</v>
      </c>
      <c r="D2625" s="1" t="n">
        <v>179</v>
      </c>
      <c r="E2625" s="1" t="s">
        <v>3081</v>
      </c>
      <c r="F2625" s="1" t="n">
        <v>51</v>
      </c>
      <c r="G2625" s="1" t="str">
        <f aca="false">F2625&amp;"/"&amp;91</f>
        <v>51/91</v>
      </c>
      <c r="H2625" s="1" t="s">
        <v>3043</v>
      </c>
      <c r="I2625" s="1" t="n">
        <v>101</v>
      </c>
      <c r="J2625" s="1" t="n">
        <v>99.5</v>
      </c>
      <c r="K2625" s="1" t="s">
        <v>1093</v>
      </c>
      <c r="L2625" s="1" t="s">
        <v>1094</v>
      </c>
      <c r="M2625" s="1" t="n">
        <v>2015</v>
      </c>
      <c r="N2625" s="1" t="n">
        <v>44.2067055784296</v>
      </c>
      <c r="O2625" s="1" t="n">
        <v>-81.4635836056705</v>
      </c>
      <c r="P2625" s="1" t="s">
        <v>3044</v>
      </c>
      <c r="Q2625" s="1" t="s">
        <v>3045</v>
      </c>
      <c r="R2625" s="1" t="s">
        <v>254</v>
      </c>
    </row>
    <row r="2626" customFormat="false" ht="15" hidden="false" customHeight="false" outlineLevel="0" collapsed="false">
      <c r="A2626" s="1" t="s">
        <v>2973</v>
      </c>
      <c r="B2626" s="1" t="s">
        <v>2973</v>
      </c>
      <c r="C2626" s="1" t="s">
        <v>3042</v>
      </c>
      <c r="D2626" s="1" t="n">
        <v>179</v>
      </c>
      <c r="E2626" s="1" t="s">
        <v>3082</v>
      </c>
      <c r="F2626" s="1" t="n">
        <v>52</v>
      </c>
      <c r="G2626" s="1" t="str">
        <f aca="false">F2626&amp;"/"&amp;91</f>
        <v>52/91</v>
      </c>
      <c r="H2626" s="1" t="s">
        <v>3043</v>
      </c>
      <c r="I2626" s="1" t="n">
        <v>101</v>
      </c>
      <c r="J2626" s="1" t="n">
        <v>99.5</v>
      </c>
      <c r="K2626" s="1" t="s">
        <v>1093</v>
      </c>
      <c r="L2626" s="1" t="s">
        <v>1094</v>
      </c>
      <c r="M2626" s="1" t="n">
        <v>2015</v>
      </c>
      <c r="N2626" s="1" t="n">
        <v>44.2034399446609</v>
      </c>
      <c r="O2626" s="1" t="n">
        <v>-81.4674700184858</v>
      </c>
      <c r="P2626" s="1" t="s">
        <v>3044</v>
      </c>
      <c r="Q2626" s="1" t="s">
        <v>3045</v>
      </c>
      <c r="R2626" s="1" t="s">
        <v>254</v>
      </c>
    </row>
    <row r="2627" customFormat="false" ht="15" hidden="false" customHeight="false" outlineLevel="0" collapsed="false">
      <c r="A2627" s="1" t="s">
        <v>2973</v>
      </c>
      <c r="B2627" s="1" t="s">
        <v>2973</v>
      </c>
      <c r="C2627" s="1" t="s">
        <v>3042</v>
      </c>
      <c r="D2627" s="1" t="n">
        <v>179</v>
      </c>
      <c r="E2627" s="1" t="s">
        <v>3083</v>
      </c>
      <c r="F2627" s="1" t="n">
        <v>53</v>
      </c>
      <c r="G2627" s="1" t="str">
        <f aca="false">F2627&amp;"/"&amp;91</f>
        <v>53/91</v>
      </c>
      <c r="H2627" s="1" t="s">
        <v>3043</v>
      </c>
      <c r="I2627" s="1" t="n">
        <v>101</v>
      </c>
      <c r="J2627" s="1" t="n">
        <v>99.5</v>
      </c>
      <c r="K2627" s="1" t="s">
        <v>1093</v>
      </c>
      <c r="L2627" s="1" t="s">
        <v>1094</v>
      </c>
      <c r="M2627" s="1" t="n">
        <v>2015</v>
      </c>
      <c r="N2627" s="1" t="n">
        <v>44.2059808005121</v>
      </c>
      <c r="O2627" s="1" t="n">
        <v>-81.4678601924632</v>
      </c>
      <c r="P2627" s="1" t="s">
        <v>3044</v>
      </c>
      <c r="Q2627" s="1" t="s">
        <v>3045</v>
      </c>
      <c r="R2627" s="1" t="s">
        <v>254</v>
      </c>
    </row>
    <row r="2628" customFormat="false" ht="15" hidden="false" customHeight="false" outlineLevel="0" collapsed="false">
      <c r="A2628" s="1" t="s">
        <v>2973</v>
      </c>
      <c r="B2628" s="1" t="s">
        <v>2973</v>
      </c>
      <c r="C2628" s="1" t="s">
        <v>3042</v>
      </c>
      <c r="D2628" s="1" t="n">
        <v>179</v>
      </c>
      <c r="E2628" s="1" t="s">
        <v>3084</v>
      </c>
      <c r="F2628" s="1" t="n">
        <v>54</v>
      </c>
      <c r="G2628" s="1" t="str">
        <f aca="false">F2628&amp;"/"&amp;91</f>
        <v>54/91</v>
      </c>
      <c r="H2628" s="1" t="s">
        <v>3043</v>
      </c>
      <c r="I2628" s="1" t="n">
        <v>101</v>
      </c>
      <c r="J2628" s="1" t="n">
        <v>99.5</v>
      </c>
      <c r="K2628" s="1" t="s">
        <v>1093</v>
      </c>
      <c r="L2628" s="1" t="s">
        <v>1094</v>
      </c>
      <c r="M2628" s="1" t="n">
        <v>2015</v>
      </c>
      <c r="N2628" s="1" t="n">
        <v>44.2056349748463</v>
      </c>
      <c r="O2628" s="1" t="n">
        <v>-81.4725082884965</v>
      </c>
      <c r="P2628" s="1" t="s">
        <v>3044</v>
      </c>
      <c r="Q2628" s="1" t="s">
        <v>3045</v>
      </c>
      <c r="R2628" s="1" t="s">
        <v>254</v>
      </c>
    </row>
    <row r="2629" customFormat="false" ht="15" hidden="false" customHeight="false" outlineLevel="0" collapsed="false">
      <c r="A2629" s="1" t="s">
        <v>2973</v>
      </c>
      <c r="B2629" s="1" t="s">
        <v>2973</v>
      </c>
      <c r="C2629" s="1" t="s">
        <v>3042</v>
      </c>
      <c r="D2629" s="1" t="n">
        <v>179</v>
      </c>
      <c r="E2629" s="1" t="s">
        <v>3085</v>
      </c>
      <c r="F2629" s="1" t="n">
        <v>55</v>
      </c>
      <c r="G2629" s="1" t="str">
        <f aca="false">F2629&amp;"/"&amp;91</f>
        <v>55/91</v>
      </c>
      <c r="H2629" s="1" t="s">
        <v>3043</v>
      </c>
      <c r="I2629" s="1" t="n">
        <v>101</v>
      </c>
      <c r="J2629" s="1" t="n">
        <v>99.5</v>
      </c>
      <c r="K2629" s="1" t="s">
        <v>1093</v>
      </c>
      <c r="L2629" s="1" t="s">
        <v>1094</v>
      </c>
      <c r="M2629" s="1" t="n">
        <v>2015</v>
      </c>
      <c r="N2629" s="1" t="n">
        <v>44.2182848620745</v>
      </c>
      <c r="O2629" s="1" t="n">
        <v>-81.5031945231234</v>
      </c>
      <c r="P2629" s="1" t="s">
        <v>3044</v>
      </c>
      <c r="Q2629" s="1" t="s">
        <v>3045</v>
      </c>
      <c r="R2629" s="1" t="s">
        <v>254</v>
      </c>
    </row>
    <row r="2630" customFormat="false" ht="15" hidden="false" customHeight="false" outlineLevel="0" collapsed="false">
      <c r="A2630" s="1" t="s">
        <v>2973</v>
      </c>
      <c r="B2630" s="1" t="s">
        <v>2973</v>
      </c>
      <c r="C2630" s="1" t="s">
        <v>3042</v>
      </c>
      <c r="D2630" s="1" t="n">
        <v>179</v>
      </c>
      <c r="E2630" s="1" t="s">
        <v>3086</v>
      </c>
      <c r="F2630" s="1" t="n">
        <v>56</v>
      </c>
      <c r="G2630" s="1" t="str">
        <f aca="false">F2630&amp;"/"&amp;91</f>
        <v>56/91</v>
      </c>
      <c r="H2630" s="1" t="s">
        <v>3043</v>
      </c>
      <c r="I2630" s="1" t="n">
        <v>101</v>
      </c>
      <c r="J2630" s="1" t="n">
        <v>99.5</v>
      </c>
      <c r="K2630" s="1" t="s">
        <v>1093</v>
      </c>
      <c r="L2630" s="1" t="s">
        <v>1094</v>
      </c>
      <c r="M2630" s="1" t="n">
        <v>2015</v>
      </c>
      <c r="N2630" s="1" t="n">
        <v>44.2220423026174</v>
      </c>
      <c r="O2630" s="1" t="n">
        <v>-81.4982163469866</v>
      </c>
      <c r="P2630" s="1" t="s">
        <v>3044</v>
      </c>
      <c r="Q2630" s="1" t="s">
        <v>3045</v>
      </c>
      <c r="R2630" s="1" t="s">
        <v>254</v>
      </c>
    </row>
    <row r="2631" customFormat="false" ht="15" hidden="false" customHeight="false" outlineLevel="0" collapsed="false">
      <c r="A2631" s="1" t="s">
        <v>2973</v>
      </c>
      <c r="B2631" s="1" t="s">
        <v>2973</v>
      </c>
      <c r="C2631" s="1" t="s">
        <v>3042</v>
      </c>
      <c r="D2631" s="1" t="n">
        <v>179</v>
      </c>
      <c r="E2631" s="1" t="s">
        <v>3087</v>
      </c>
      <c r="F2631" s="1" t="n">
        <v>57</v>
      </c>
      <c r="G2631" s="1" t="str">
        <f aca="false">F2631&amp;"/"&amp;91</f>
        <v>57/91</v>
      </c>
      <c r="H2631" s="1" t="s">
        <v>3043</v>
      </c>
      <c r="I2631" s="1" t="n">
        <v>101</v>
      </c>
      <c r="J2631" s="1" t="n">
        <v>99.5</v>
      </c>
      <c r="K2631" s="1" t="s">
        <v>1093</v>
      </c>
      <c r="L2631" s="1" t="s">
        <v>1094</v>
      </c>
      <c r="M2631" s="1" t="n">
        <v>2015</v>
      </c>
      <c r="N2631" s="1" t="n">
        <v>44.2244842339225</v>
      </c>
      <c r="O2631" s="1" t="n">
        <v>-81.5030974004753</v>
      </c>
      <c r="P2631" s="1" t="s">
        <v>3044</v>
      </c>
      <c r="Q2631" s="1" t="s">
        <v>3045</v>
      </c>
      <c r="R2631" s="1" t="s">
        <v>254</v>
      </c>
    </row>
    <row r="2632" customFormat="false" ht="15" hidden="false" customHeight="false" outlineLevel="0" collapsed="false">
      <c r="A2632" s="1" t="s">
        <v>2973</v>
      </c>
      <c r="B2632" s="1" t="s">
        <v>2973</v>
      </c>
      <c r="C2632" s="1" t="s">
        <v>3042</v>
      </c>
      <c r="D2632" s="1" t="n">
        <v>179</v>
      </c>
      <c r="E2632" s="1" t="s">
        <v>3088</v>
      </c>
      <c r="F2632" s="1" t="n">
        <v>58</v>
      </c>
      <c r="G2632" s="1" t="str">
        <f aca="false">F2632&amp;"/"&amp;91</f>
        <v>58/91</v>
      </c>
      <c r="H2632" s="1" t="s">
        <v>3043</v>
      </c>
      <c r="I2632" s="1" t="n">
        <v>101</v>
      </c>
      <c r="J2632" s="1" t="n">
        <v>99.5</v>
      </c>
      <c r="K2632" s="1" t="s">
        <v>1093</v>
      </c>
      <c r="L2632" s="1" t="s">
        <v>1094</v>
      </c>
      <c r="M2632" s="1" t="n">
        <v>2015</v>
      </c>
      <c r="N2632" s="1" t="n">
        <v>44.2324534558063</v>
      </c>
      <c r="O2632" s="1" t="n">
        <v>-81.5338440930643</v>
      </c>
      <c r="P2632" s="1" t="s">
        <v>3044</v>
      </c>
      <c r="Q2632" s="1" t="s">
        <v>3045</v>
      </c>
      <c r="R2632" s="1" t="s">
        <v>254</v>
      </c>
    </row>
    <row r="2633" customFormat="false" ht="15" hidden="false" customHeight="false" outlineLevel="0" collapsed="false">
      <c r="A2633" s="1" t="s">
        <v>2973</v>
      </c>
      <c r="B2633" s="1" t="s">
        <v>2973</v>
      </c>
      <c r="C2633" s="1" t="s">
        <v>3042</v>
      </c>
      <c r="D2633" s="1" t="n">
        <v>179</v>
      </c>
      <c r="E2633" s="1" t="s">
        <v>3089</v>
      </c>
      <c r="F2633" s="1" t="n">
        <v>59</v>
      </c>
      <c r="G2633" s="1" t="str">
        <f aca="false">F2633&amp;"/"&amp;91</f>
        <v>59/91</v>
      </c>
      <c r="H2633" s="1" t="s">
        <v>3043</v>
      </c>
      <c r="I2633" s="1" t="n">
        <v>101</v>
      </c>
      <c r="J2633" s="1" t="n">
        <v>99.5</v>
      </c>
      <c r="K2633" s="1" t="s">
        <v>1093</v>
      </c>
      <c r="L2633" s="1" t="s">
        <v>1094</v>
      </c>
      <c r="M2633" s="1" t="n">
        <v>2015</v>
      </c>
      <c r="N2633" s="1" t="n">
        <v>44.2344312906145</v>
      </c>
      <c r="O2633" s="1" t="n">
        <v>-81.5384183789559</v>
      </c>
      <c r="P2633" s="1" t="s">
        <v>3044</v>
      </c>
      <c r="Q2633" s="1" t="s">
        <v>3045</v>
      </c>
      <c r="R2633" s="1" t="s">
        <v>254</v>
      </c>
    </row>
    <row r="2634" customFormat="false" ht="15" hidden="false" customHeight="false" outlineLevel="0" collapsed="false">
      <c r="A2634" s="1" t="s">
        <v>2973</v>
      </c>
      <c r="B2634" s="1" t="s">
        <v>2973</v>
      </c>
      <c r="C2634" s="1" t="s">
        <v>3042</v>
      </c>
      <c r="D2634" s="1" t="n">
        <v>179</v>
      </c>
      <c r="E2634" s="1" t="s">
        <v>3090</v>
      </c>
      <c r="F2634" s="1" t="n">
        <v>60</v>
      </c>
      <c r="G2634" s="1" t="str">
        <f aca="false">F2634&amp;"/"&amp;91</f>
        <v>60/91</v>
      </c>
      <c r="H2634" s="1" t="s">
        <v>3043</v>
      </c>
      <c r="I2634" s="1" t="n">
        <v>101</v>
      </c>
      <c r="J2634" s="1" t="n">
        <v>99.5</v>
      </c>
      <c r="K2634" s="1" t="s">
        <v>1093</v>
      </c>
      <c r="L2634" s="1" t="s">
        <v>1094</v>
      </c>
      <c r="M2634" s="1" t="n">
        <v>2015</v>
      </c>
      <c r="N2634" s="1" t="n">
        <v>44.2306407995074</v>
      </c>
      <c r="O2634" s="1" t="n">
        <v>-81.5403025683312</v>
      </c>
      <c r="P2634" s="1" t="s">
        <v>3044</v>
      </c>
      <c r="Q2634" s="1" t="s">
        <v>3045</v>
      </c>
      <c r="R2634" s="1" t="s">
        <v>254</v>
      </c>
    </row>
    <row r="2635" customFormat="false" ht="15" hidden="false" customHeight="false" outlineLevel="0" collapsed="false">
      <c r="A2635" s="1" t="s">
        <v>2973</v>
      </c>
      <c r="B2635" s="1" t="s">
        <v>2973</v>
      </c>
      <c r="C2635" s="1" t="s">
        <v>3042</v>
      </c>
      <c r="D2635" s="1" t="n">
        <v>179</v>
      </c>
      <c r="E2635" s="1" t="s">
        <v>3091</v>
      </c>
      <c r="F2635" s="1" t="n">
        <v>61</v>
      </c>
      <c r="G2635" s="1" t="str">
        <f aca="false">F2635&amp;"/"&amp;91</f>
        <v>61/91</v>
      </c>
      <c r="H2635" s="1" t="s">
        <v>3043</v>
      </c>
      <c r="I2635" s="1" t="n">
        <v>101</v>
      </c>
      <c r="J2635" s="1" t="n">
        <v>99.5</v>
      </c>
      <c r="K2635" s="1" t="s">
        <v>1093</v>
      </c>
      <c r="L2635" s="1" t="s">
        <v>1094</v>
      </c>
      <c r="M2635" s="1" t="n">
        <v>2015</v>
      </c>
      <c r="N2635" s="1" t="n">
        <v>44.2441532597312</v>
      </c>
      <c r="O2635" s="1" t="n">
        <v>-81.5046750584434</v>
      </c>
      <c r="P2635" s="1" t="s">
        <v>3044</v>
      </c>
      <c r="Q2635" s="1" t="s">
        <v>3045</v>
      </c>
      <c r="R2635" s="1" t="s">
        <v>254</v>
      </c>
    </row>
    <row r="2636" customFormat="false" ht="15" hidden="false" customHeight="false" outlineLevel="0" collapsed="false">
      <c r="A2636" s="1" t="s">
        <v>2973</v>
      </c>
      <c r="B2636" s="1" t="s">
        <v>2973</v>
      </c>
      <c r="C2636" s="1" t="s">
        <v>3042</v>
      </c>
      <c r="D2636" s="1" t="n">
        <v>179</v>
      </c>
      <c r="E2636" s="1" t="s">
        <v>3092</v>
      </c>
      <c r="F2636" s="1" t="n">
        <v>62</v>
      </c>
      <c r="G2636" s="1" t="str">
        <f aca="false">F2636&amp;"/"&amp;91</f>
        <v>62/91</v>
      </c>
      <c r="H2636" s="1" t="s">
        <v>3043</v>
      </c>
      <c r="I2636" s="1" t="n">
        <v>101</v>
      </c>
      <c r="J2636" s="1" t="n">
        <v>99.5</v>
      </c>
      <c r="K2636" s="1" t="s">
        <v>1093</v>
      </c>
      <c r="L2636" s="1" t="s">
        <v>1094</v>
      </c>
      <c r="M2636" s="1" t="n">
        <v>2015</v>
      </c>
      <c r="N2636" s="1" t="n">
        <v>44.2334144461112</v>
      </c>
      <c r="O2636" s="1" t="n">
        <v>-81.4909121014042</v>
      </c>
      <c r="P2636" s="1" t="s">
        <v>3044</v>
      </c>
      <c r="Q2636" s="1" t="s">
        <v>3045</v>
      </c>
      <c r="R2636" s="1" t="s">
        <v>254</v>
      </c>
    </row>
    <row r="2637" customFormat="false" ht="15" hidden="false" customHeight="false" outlineLevel="0" collapsed="false">
      <c r="A2637" s="1" t="s">
        <v>2973</v>
      </c>
      <c r="B2637" s="1" t="s">
        <v>2973</v>
      </c>
      <c r="C2637" s="1" t="s">
        <v>3042</v>
      </c>
      <c r="D2637" s="1" t="n">
        <v>179</v>
      </c>
      <c r="E2637" s="1" t="s">
        <v>3093</v>
      </c>
      <c r="F2637" s="1" t="n">
        <v>63</v>
      </c>
      <c r="G2637" s="1" t="str">
        <f aca="false">F2637&amp;"/"&amp;91</f>
        <v>63/91</v>
      </c>
      <c r="H2637" s="1" t="s">
        <v>3043</v>
      </c>
      <c r="I2637" s="1" t="n">
        <v>101</v>
      </c>
      <c r="J2637" s="1" t="n">
        <v>99.5</v>
      </c>
      <c r="K2637" s="1" t="s">
        <v>1093</v>
      </c>
      <c r="L2637" s="1" t="s">
        <v>1094</v>
      </c>
      <c r="M2637" s="1" t="n">
        <v>2015</v>
      </c>
      <c r="N2637" s="1" t="n">
        <v>44.2248546541797</v>
      </c>
      <c r="O2637" s="1" t="n">
        <v>-81.4706520718704</v>
      </c>
      <c r="P2637" s="1" t="s">
        <v>3044</v>
      </c>
      <c r="Q2637" s="1" t="s">
        <v>3045</v>
      </c>
      <c r="R2637" s="1" t="s">
        <v>254</v>
      </c>
    </row>
    <row r="2638" customFormat="false" ht="15" hidden="false" customHeight="false" outlineLevel="0" collapsed="false">
      <c r="A2638" s="1" t="s">
        <v>2973</v>
      </c>
      <c r="B2638" s="1" t="s">
        <v>2973</v>
      </c>
      <c r="C2638" s="1" t="s">
        <v>3042</v>
      </c>
      <c r="D2638" s="1" t="n">
        <v>179</v>
      </c>
      <c r="E2638" s="1" t="s">
        <v>3094</v>
      </c>
      <c r="F2638" s="1" t="n">
        <v>64</v>
      </c>
      <c r="G2638" s="1" t="str">
        <f aca="false">F2638&amp;"/"&amp;91</f>
        <v>64/91</v>
      </c>
      <c r="H2638" s="1" t="s">
        <v>3043</v>
      </c>
      <c r="I2638" s="1" t="n">
        <v>101</v>
      </c>
      <c r="J2638" s="1" t="n">
        <v>99.5</v>
      </c>
      <c r="K2638" s="1" t="s">
        <v>1093</v>
      </c>
      <c r="L2638" s="1" t="s">
        <v>1094</v>
      </c>
      <c r="M2638" s="1" t="n">
        <v>2015</v>
      </c>
      <c r="N2638" s="1" t="n">
        <v>44.2273592005494</v>
      </c>
      <c r="O2638" s="1" t="n">
        <v>-81.466077261395</v>
      </c>
      <c r="P2638" s="1" t="s">
        <v>3044</v>
      </c>
      <c r="Q2638" s="1" t="s">
        <v>3045</v>
      </c>
      <c r="R2638" s="1" t="s">
        <v>254</v>
      </c>
    </row>
    <row r="2639" customFormat="false" ht="15" hidden="false" customHeight="false" outlineLevel="0" collapsed="false">
      <c r="A2639" s="1" t="s">
        <v>2973</v>
      </c>
      <c r="B2639" s="1" t="s">
        <v>2973</v>
      </c>
      <c r="C2639" s="1" t="s">
        <v>3042</v>
      </c>
      <c r="D2639" s="1" t="n">
        <v>179</v>
      </c>
      <c r="E2639" s="1" t="s">
        <v>3095</v>
      </c>
      <c r="F2639" s="1" t="n">
        <v>65</v>
      </c>
      <c r="G2639" s="1" t="str">
        <f aca="false">F2639&amp;"/"&amp;91</f>
        <v>65/91</v>
      </c>
      <c r="H2639" s="1" t="s">
        <v>3043</v>
      </c>
      <c r="I2639" s="1" t="n">
        <v>101</v>
      </c>
      <c r="J2639" s="1" t="n">
        <v>99.5</v>
      </c>
      <c r="K2639" s="1" t="s">
        <v>1093</v>
      </c>
      <c r="L2639" s="1" t="s">
        <v>1094</v>
      </c>
      <c r="M2639" s="1" t="n">
        <v>2015</v>
      </c>
      <c r="N2639" s="1" t="n">
        <v>44.2274134866576</v>
      </c>
      <c r="O2639" s="1" t="n">
        <v>-81.4620659120578</v>
      </c>
      <c r="P2639" s="1" t="s">
        <v>3044</v>
      </c>
      <c r="Q2639" s="1" t="s">
        <v>3045</v>
      </c>
      <c r="R2639" s="1" t="s">
        <v>254</v>
      </c>
    </row>
    <row r="2640" customFormat="false" ht="15" hidden="false" customHeight="false" outlineLevel="0" collapsed="false">
      <c r="A2640" s="1" t="s">
        <v>2973</v>
      </c>
      <c r="B2640" s="1" t="s">
        <v>2973</v>
      </c>
      <c r="C2640" s="1" t="s">
        <v>3042</v>
      </c>
      <c r="D2640" s="1" t="n">
        <v>179</v>
      </c>
      <c r="E2640" s="1" t="s">
        <v>3096</v>
      </c>
      <c r="F2640" s="1" t="n">
        <v>66</v>
      </c>
      <c r="G2640" s="1" t="str">
        <f aca="false">F2640&amp;"/"&amp;91</f>
        <v>66/91</v>
      </c>
      <c r="H2640" s="1" t="s">
        <v>3043</v>
      </c>
      <c r="I2640" s="1" t="n">
        <v>101</v>
      </c>
      <c r="J2640" s="1" t="n">
        <v>99.5</v>
      </c>
      <c r="K2640" s="1" t="s">
        <v>1093</v>
      </c>
      <c r="L2640" s="1" t="s">
        <v>1094</v>
      </c>
      <c r="M2640" s="1" t="n">
        <v>2015</v>
      </c>
      <c r="N2640" s="1" t="n">
        <v>44.2210142454994</v>
      </c>
      <c r="O2640" s="1" t="n">
        <v>-81.4563863681108</v>
      </c>
      <c r="P2640" s="1" t="s">
        <v>3044</v>
      </c>
      <c r="Q2640" s="1" t="s">
        <v>3045</v>
      </c>
      <c r="R2640" s="1" t="s">
        <v>254</v>
      </c>
    </row>
    <row r="2641" customFormat="false" ht="15" hidden="false" customHeight="false" outlineLevel="0" collapsed="false">
      <c r="A2641" s="1" t="s">
        <v>2973</v>
      </c>
      <c r="B2641" s="1" t="s">
        <v>2973</v>
      </c>
      <c r="C2641" s="1" t="s">
        <v>3042</v>
      </c>
      <c r="D2641" s="1" t="n">
        <v>179</v>
      </c>
      <c r="E2641" s="1" t="s">
        <v>3097</v>
      </c>
      <c r="F2641" s="1" t="n">
        <v>67</v>
      </c>
      <c r="G2641" s="1" t="str">
        <f aca="false">F2641&amp;"/"&amp;91</f>
        <v>67/91</v>
      </c>
      <c r="H2641" s="1" t="s">
        <v>3043</v>
      </c>
      <c r="I2641" s="1" t="n">
        <v>101</v>
      </c>
      <c r="J2641" s="1" t="n">
        <v>99.5</v>
      </c>
      <c r="K2641" s="1" t="s">
        <v>1093</v>
      </c>
      <c r="L2641" s="1" t="s">
        <v>1094</v>
      </c>
      <c r="M2641" s="1" t="n">
        <v>2015</v>
      </c>
      <c r="N2641" s="1" t="n">
        <v>44.2186448956017</v>
      </c>
      <c r="O2641" s="1" t="n">
        <v>-81.4541220067095</v>
      </c>
      <c r="P2641" s="1" t="s">
        <v>3044</v>
      </c>
      <c r="Q2641" s="1" t="s">
        <v>3045</v>
      </c>
      <c r="R2641" s="1" t="s">
        <v>254</v>
      </c>
    </row>
    <row r="2642" customFormat="false" ht="15" hidden="false" customHeight="false" outlineLevel="0" collapsed="false">
      <c r="A2642" s="1" t="s">
        <v>2973</v>
      </c>
      <c r="B2642" s="1" t="s">
        <v>2973</v>
      </c>
      <c r="C2642" s="1" t="s">
        <v>3042</v>
      </c>
      <c r="D2642" s="1" t="n">
        <v>179</v>
      </c>
      <c r="E2642" s="1" t="s">
        <v>3098</v>
      </c>
      <c r="F2642" s="1" t="n">
        <v>68</v>
      </c>
      <c r="G2642" s="1" t="str">
        <f aca="false">F2642&amp;"/"&amp;91</f>
        <v>68/91</v>
      </c>
      <c r="H2642" s="1" t="s">
        <v>3043</v>
      </c>
      <c r="I2642" s="1" t="n">
        <v>101</v>
      </c>
      <c r="J2642" s="1" t="n">
        <v>99.5</v>
      </c>
      <c r="K2642" s="1" t="s">
        <v>1093</v>
      </c>
      <c r="L2642" s="1" t="s">
        <v>1094</v>
      </c>
      <c r="M2642" s="1" t="n">
        <v>2015</v>
      </c>
      <c r="N2642" s="1" t="n">
        <v>44.2185536313671</v>
      </c>
      <c r="O2642" s="1" t="n">
        <v>-81.4461338251126</v>
      </c>
      <c r="P2642" s="1" t="s">
        <v>3044</v>
      </c>
      <c r="Q2642" s="1" t="s">
        <v>3045</v>
      </c>
      <c r="R2642" s="1" t="s">
        <v>254</v>
      </c>
    </row>
    <row r="2643" customFormat="false" ht="15" hidden="false" customHeight="false" outlineLevel="0" collapsed="false">
      <c r="A2643" s="1" t="s">
        <v>2973</v>
      </c>
      <c r="B2643" s="1" t="s">
        <v>2973</v>
      </c>
      <c r="C2643" s="1" t="s">
        <v>3042</v>
      </c>
      <c r="D2643" s="1" t="n">
        <v>179</v>
      </c>
      <c r="E2643" s="1" t="s">
        <v>3099</v>
      </c>
      <c r="F2643" s="1" t="n">
        <v>69</v>
      </c>
      <c r="G2643" s="1" t="str">
        <f aca="false">F2643&amp;"/"&amp;91</f>
        <v>69/91</v>
      </c>
      <c r="H2643" s="1" t="s">
        <v>3043</v>
      </c>
      <c r="I2643" s="1" t="n">
        <v>101</v>
      </c>
      <c r="J2643" s="1" t="n">
        <v>99.5</v>
      </c>
      <c r="K2643" s="1" t="s">
        <v>1093</v>
      </c>
      <c r="L2643" s="1" t="s">
        <v>1094</v>
      </c>
      <c r="M2643" s="1" t="n">
        <v>2015</v>
      </c>
      <c r="N2643" s="1" t="n">
        <v>44.2186203492352</v>
      </c>
      <c r="O2643" s="1" t="n">
        <v>-81.437602671457</v>
      </c>
      <c r="P2643" s="1" t="s">
        <v>3044</v>
      </c>
      <c r="Q2643" s="1" t="s">
        <v>3045</v>
      </c>
      <c r="R2643" s="1" t="s">
        <v>254</v>
      </c>
    </row>
    <row r="2644" customFormat="false" ht="15" hidden="false" customHeight="false" outlineLevel="0" collapsed="false">
      <c r="A2644" s="1" t="s">
        <v>2973</v>
      </c>
      <c r="B2644" s="1" t="s">
        <v>2973</v>
      </c>
      <c r="C2644" s="1" t="s">
        <v>3042</v>
      </c>
      <c r="D2644" s="1" t="n">
        <v>179</v>
      </c>
      <c r="E2644" s="1" t="s">
        <v>3100</v>
      </c>
      <c r="F2644" s="1" t="n">
        <v>70</v>
      </c>
      <c r="G2644" s="1" t="str">
        <f aca="false">F2644&amp;"/"&amp;91</f>
        <v>70/91</v>
      </c>
      <c r="H2644" s="1" t="s">
        <v>3043</v>
      </c>
      <c r="I2644" s="1" t="n">
        <v>101</v>
      </c>
      <c r="J2644" s="1" t="n">
        <v>99.5</v>
      </c>
      <c r="K2644" s="1" t="s">
        <v>1093</v>
      </c>
      <c r="L2644" s="1" t="s">
        <v>1094</v>
      </c>
      <c r="M2644" s="1" t="n">
        <v>2015</v>
      </c>
      <c r="N2644" s="1" t="n">
        <v>44.2147845709801</v>
      </c>
      <c r="O2644" s="1" t="n">
        <v>-81.4353915898839</v>
      </c>
      <c r="P2644" s="1" t="s">
        <v>3044</v>
      </c>
      <c r="Q2644" s="1" t="s">
        <v>3045</v>
      </c>
      <c r="R2644" s="1" t="s">
        <v>254</v>
      </c>
    </row>
    <row r="2645" customFormat="false" ht="15" hidden="false" customHeight="false" outlineLevel="0" collapsed="false">
      <c r="A2645" s="1" t="s">
        <v>2973</v>
      </c>
      <c r="B2645" s="1" t="s">
        <v>2973</v>
      </c>
      <c r="C2645" s="1" t="s">
        <v>3042</v>
      </c>
      <c r="D2645" s="1" t="n">
        <v>179</v>
      </c>
      <c r="E2645" s="1" t="s">
        <v>3101</v>
      </c>
      <c r="F2645" s="1" t="n">
        <v>71</v>
      </c>
      <c r="G2645" s="1" t="str">
        <f aca="false">F2645&amp;"/"&amp;91</f>
        <v>71/91</v>
      </c>
      <c r="H2645" s="1" t="s">
        <v>3043</v>
      </c>
      <c r="I2645" s="1" t="n">
        <v>101</v>
      </c>
      <c r="J2645" s="1" t="n">
        <v>99.5</v>
      </c>
      <c r="K2645" s="1" t="s">
        <v>1093</v>
      </c>
      <c r="L2645" s="1" t="s">
        <v>1094</v>
      </c>
      <c r="M2645" s="1" t="n">
        <v>2015</v>
      </c>
      <c r="N2645" s="1" t="n">
        <v>44.2092199213675</v>
      </c>
      <c r="O2645" s="1" t="n">
        <v>-81.4343888855711</v>
      </c>
      <c r="P2645" s="1" t="s">
        <v>3044</v>
      </c>
      <c r="Q2645" s="1" t="s">
        <v>3045</v>
      </c>
      <c r="R2645" s="1" t="s">
        <v>254</v>
      </c>
    </row>
    <row r="2646" customFormat="false" ht="15" hidden="false" customHeight="false" outlineLevel="0" collapsed="false">
      <c r="A2646" s="1" t="s">
        <v>2973</v>
      </c>
      <c r="B2646" s="1" t="s">
        <v>2973</v>
      </c>
      <c r="C2646" s="1" t="s">
        <v>3042</v>
      </c>
      <c r="D2646" s="1" t="n">
        <v>179</v>
      </c>
      <c r="E2646" s="1" t="s">
        <v>3102</v>
      </c>
      <c r="F2646" s="1" t="n">
        <v>72</v>
      </c>
      <c r="G2646" s="1" t="str">
        <f aca="false">F2646&amp;"/"&amp;91</f>
        <v>72/91</v>
      </c>
      <c r="H2646" s="1" t="s">
        <v>3043</v>
      </c>
      <c r="I2646" s="1" t="n">
        <v>101</v>
      </c>
      <c r="J2646" s="1" t="n">
        <v>99.5</v>
      </c>
      <c r="K2646" s="1" t="s">
        <v>1093</v>
      </c>
      <c r="L2646" s="1" t="s">
        <v>1094</v>
      </c>
      <c r="M2646" s="1" t="n">
        <v>2015</v>
      </c>
      <c r="N2646" s="1" t="n">
        <v>44.2091859729093</v>
      </c>
      <c r="O2646" s="1" t="n">
        <v>-81.4302607640741</v>
      </c>
      <c r="P2646" s="1" t="s">
        <v>3044</v>
      </c>
      <c r="Q2646" s="1" t="s">
        <v>3045</v>
      </c>
      <c r="R2646" s="1" t="s">
        <v>254</v>
      </c>
    </row>
    <row r="2647" customFormat="false" ht="15" hidden="false" customHeight="false" outlineLevel="0" collapsed="false">
      <c r="A2647" s="1" t="s">
        <v>2973</v>
      </c>
      <c r="B2647" s="1" t="s">
        <v>2973</v>
      </c>
      <c r="C2647" s="1" t="s">
        <v>3042</v>
      </c>
      <c r="D2647" s="1" t="n">
        <v>179</v>
      </c>
      <c r="E2647" s="1" t="s">
        <v>3103</v>
      </c>
      <c r="F2647" s="1" t="n">
        <v>73</v>
      </c>
      <c r="G2647" s="1" t="str">
        <f aca="false">F2647&amp;"/"&amp;91</f>
        <v>73/91</v>
      </c>
      <c r="H2647" s="1" t="s">
        <v>3043</v>
      </c>
      <c r="I2647" s="1" t="n">
        <v>101</v>
      </c>
      <c r="J2647" s="1" t="n">
        <v>99.5</v>
      </c>
      <c r="K2647" s="1" t="s">
        <v>1093</v>
      </c>
      <c r="L2647" s="1" t="s">
        <v>1094</v>
      </c>
      <c r="M2647" s="1" t="n">
        <v>2015</v>
      </c>
      <c r="N2647" s="1" t="n">
        <v>44.211339172297</v>
      </c>
      <c r="O2647" s="1" t="n">
        <v>-81.4233410770018</v>
      </c>
      <c r="P2647" s="1" t="s">
        <v>3044</v>
      </c>
      <c r="Q2647" s="1" t="s">
        <v>3045</v>
      </c>
      <c r="R2647" s="1" t="s">
        <v>254</v>
      </c>
    </row>
    <row r="2648" customFormat="false" ht="15" hidden="false" customHeight="false" outlineLevel="0" collapsed="false">
      <c r="A2648" s="1" t="s">
        <v>2973</v>
      </c>
      <c r="B2648" s="1" t="s">
        <v>2973</v>
      </c>
      <c r="C2648" s="1" t="s">
        <v>3042</v>
      </c>
      <c r="D2648" s="1" t="n">
        <v>179</v>
      </c>
      <c r="E2648" s="1" t="s">
        <v>3104</v>
      </c>
      <c r="F2648" s="1" t="n">
        <v>74</v>
      </c>
      <c r="G2648" s="1" t="str">
        <f aca="false">F2648&amp;"/"&amp;91</f>
        <v>74/91</v>
      </c>
      <c r="H2648" s="1" t="s">
        <v>3043</v>
      </c>
      <c r="I2648" s="1" t="n">
        <v>101</v>
      </c>
      <c r="J2648" s="1" t="n">
        <v>99.5</v>
      </c>
      <c r="K2648" s="1" t="s">
        <v>1093</v>
      </c>
      <c r="L2648" s="1" t="s">
        <v>1094</v>
      </c>
      <c r="M2648" s="1" t="n">
        <v>2015</v>
      </c>
      <c r="N2648" s="1" t="n">
        <v>44.2087571250833</v>
      </c>
      <c r="O2648" s="1" t="n">
        <v>-81.4222184338829</v>
      </c>
      <c r="P2648" s="1" t="s">
        <v>3044</v>
      </c>
      <c r="Q2648" s="1" t="s">
        <v>3045</v>
      </c>
      <c r="R2648" s="1" t="s">
        <v>254</v>
      </c>
    </row>
    <row r="2649" customFormat="false" ht="15" hidden="false" customHeight="false" outlineLevel="0" collapsed="false">
      <c r="A2649" s="1" t="s">
        <v>2973</v>
      </c>
      <c r="B2649" s="1" t="s">
        <v>2973</v>
      </c>
      <c r="C2649" s="1" t="s">
        <v>3042</v>
      </c>
      <c r="D2649" s="1" t="n">
        <v>179</v>
      </c>
      <c r="E2649" s="1" t="s">
        <v>3105</v>
      </c>
      <c r="F2649" s="1" t="n">
        <v>75</v>
      </c>
      <c r="G2649" s="1" t="str">
        <f aca="false">F2649&amp;"/"&amp;91</f>
        <v>75/91</v>
      </c>
      <c r="H2649" s="1" t="s">
        <v>3043</v>
      </c>
      <c r="I2649" s="1" t="n">
        <v>101</v>
      </c>
      <c r="J2649" s="1" t="n">
        <v>99.5</v>
      </c>
      <c r="K2649" s="1" t="s">
        <v>1093</v>
      </c>
      <c r="L2649" s="1" t="s">
        <v>1094</v>
      </c>
      <c r="M2649" s="1" t="n">
        <v>2015</v>
      </c>
      <c r="N2649" s="1" t="n">
        <v>44.2039390022111</v>
      </c>
      <c r="O2649" s="1" t="n">
        <v>-81.4162969992322</v>
      </c>
      <c r="P2649" s="1" t="s">
        <v>3044</v>
      </c>
      <c r="Q2649" s="1" t="s">
        <v>3045</v>
      </c>
      <c r="R2649" s="1" t="s">
        <v>254</v>
      </c>
    </row>
    <row r="2650" customFormat="false" ht="15" hidden="false" customHeight="false" outlineLevel="0" collapsed="false">
      <c r="A2650" s="1" t="s">
        <v>2973</v>
      </c>
      <c r="B2650" s="1" t="s">
        <v>2973</v>
      </c>
      <c r="C2650" s="1" t="s">
        <v>3042</v>
      </c>
      <c r="D2650" s="1" t="n">
        <v>179</v>
      </c>
      <c r="E2650" s="1" t="s">
        <v>3106</v>
      </c>
      <c r="F2650" s="1" t="n">
        <v>76</v>
      </c>
      <c r="G2650" s="1" t="str">
        <f aca="false">F2650&amp;"/"&amp;91</f>
        <v>76/91</v>
      </c>
      <c r="H2650" s="1" t="s">
        <v>3043</v>
      </c>
      <c r="I2650" s="1" t="n">
        <v>101</v>
      </c>
      <c r="J2650" s="1" t="n">
        <v>99.5</v>
      </c>
      <c r="K2650" s="1" t="s">
        <v>1093</v>
      </c>
      <c r="L2650" s="1" t="s">
        <v>1094</v>
      </c>
      <c r="M2650" s="1" t="n">
        <v>2015</v>
      </c>
      <c r="N2650" s="1" t="n">
        <v>44.2065767351413</v>
      </c>
      <c r="O2650" s="1" t="n">
        <v>-81.4096627112213</v>
      </c>
      <c r="P2650" s="1" t="s">
        <v>3044</v>
      </c>
      <c r="Q2650" s="1" t="s">
        <v>3045</v>
      </c>
      <c r="R2650" s="1" t="s">
        <v>254</v>
      </c>
    </row>
    <row r="2651" customFormat="false" ht="15" hidden="false" customHeight="false" outlineLevel="0" collapsed="false">
      <c r="A2651" s="1" t="s">
        <v>2973</v>
      </c>
      <c r="B2651" s="1" t="s">
        <v>2973</v>
      </c>
      <c r="C2651" s="1" t="s">
        <v>3042</v>
      </c>
      <c r="D2651" s="1" t="n">
        <v>179</v>
      </c>
      <c r="E2651" s="1" t="s">
        <v>3107</v>
      </c>
      <c r="F2651" s="1" t="n">
        <v>77</v>
      </c>
      <c r="G2651" s="1" t="str">
        <f aca="false">F2651&amp;"/"&amp;91</f>
        <v>77/91</v>
      </c>
      <c r="H2651" s="1" t="s">
        <v>3043</v>
      </c>
      <c r="I2651" s="1" t="n">
        <v>101</v>
      </c>
      <c r="J2651" s="1" t="n">
        <v>99.5</v>
      </c>
      <c r="K2651" s="1" t="s">
        <v>1093</v>
      </c>
      <c r="L2651" s="1" t="s">
        <v>1094</v>
      </c>
      <c r="M2651" s="1" t="n">
        <v>2015</v>
      </c>
      <c r="N2651" s="1" t="n">
        <v>44.200915714813</v>
      </c>
      <c r="O2651" s="1" t="n">
        <v>-81.4078567123794</v>
      </c>
      <c r="P2651" s="1" t="s">
        <v>3044</v>
      </c>
      <c r="Q2651" s="1" t="s">
        <v>3045</v>
      </c>
      <c r="R2651" s="1" t="s">
        <v>254</v>
      </c>
    </row>
    <row r="2652" customFormat="false" ht="15" hidden="false" customHeight="false" outlineLevel="0" collapsed="false">
      <c r="A2652" s="1" t="s">
        <v>2973</v>
      </c>
      <c r="B2652" s="1" t="s">
        <v>2973</v>
      </c>
      <c r="C2652" s="1" t="s">
        <v>3042</v>
      </c>
      <c r="D2652" s="1" t="n">
        <v>179</v>
      </c>
      <c r="E2652" s="1" t="s">
        <v>3108</v>
      </c>
      <c r="F2652" s="1" t="n">
        <v>78</v>
      </c>
      <c r="G2652" s="1" t="str">
        <f aca="false">F2652&amp;"/"&amp;91</f>
        <v>78/91</v>
      </c>
      <c r="H2652" s="1" t="s">
        <v>3043</v>
      </c>
      <c r="I2652" s="1" t="n">
        <v>101</v>
      </c>
      <c r="J2652" s="1" t="n">
        <v>99.5</v>
      </c>
      <c r="K2652" s="1" t="s">
        <v>1093</v>
      </c>
      <c r="L2652" s="1" t="s">
        <v>1094</v>
      </c>
      <c r="M2652" s="1" t="n">
        <v>2015</v>
      </c>
      <c r="N2652" s="1" t="n">
        <v>44.1992195017236</v>
      </c>
      <c r="O2652" s="1" t="n">
        <v>-81.4038781166748</v>
      </c>
      <c r="P2652" s="1" t="s">
        <v>3044</v>
      </c>
      <c r="Q2652" s="1" t="s">
        <v>3045</v>
      </c>
      <c r="R2652" s="1" t="s">
        <v>254</v>
      </c>
    </row>
    <row r="2653" customFormat="false" ht="15" hidden="false" customHeight="false" outlineLevel="0" collapsed="false">
      <c r="A2653" s="1" t="s">
        <v>2973</v>
      </c>
      <c r="B2653" s="1" t="s">
        <v>2973</v>
      </c>
      <c r="C2653" s="1" t="s">
        <v>3042</v>
      </c>
      <c r="D2653" s="1" t="n">
        <v>179</v>
      </c>
      <c r="E2653" s="1" t="s">
        <v>3109</v>
      </c>
      <c r="F2653" s="1" t="n">
        <v>79</v>
      </c>
      <c r="G2653" s="1" t="str">
        <f aca="false">F2653&amp;"/"&amp;91</f>
        <v>79/91</v>
      </c>
      <c r="H2653" s="1" t="s">
        <v>3043</v>
      </c>
      <c r="I2653" s="1" t="n">
        <v>101</v>
      </c>
      <c r="J2653" s="1" t="n">
        <v>99.5</v>
      </c>
      <c r="K2653" s="1" t="s">
        <v>1093</v>
      </c>
      <c r="L2653" s="1" t="s">
        <v>1094</v>
      </c>
      <c r="M2653" s="1" t="n">
        <v>2015</v>
      </c>
      <c r="N2653" s="1" t="n">
        <v>44.2221241465072</v>
      </c>
      <c r="O2653" s="1" t="n">
        <v>-81.396916537203</v>
      </c>
      <c r="P2653" s="1" t="s">
        <v>3044</v>
      </c>
      <c r="Q2653" s="1" t="s">
        <v>3045</v>
      </c>
      <c r="R2653" s="1" t="s">
        <v>254</v>
      </c>
    </row>
    <row r="2654" customFormat="false" ht="15" hidden="false" customHeight="false" outlineLevel="0" collapsed="false">
      <c r="A2654" s="1" t="s">
        <v>2973</v>
      </c>
      <c r="B2654" s="1" t="s">
        <v>2973</v>
      </c>
      <c r="C2654" s="1" t="s">
        <v>3042</v>
      </c>
      <c r="D2654" s="1" t="n">
        <v>179</v>
      </c>
      <c r="E2654" s="1" t="s">
        <v>3110</v>
      </c>
      <c r="F2654" s="1" t="n">
        <v>80</v>
      </c>
      <c r="G2654" s="1" t="str">
        <f aca="false">F2654&amp;"/"&amp;91</f>
        <v>80/91</v>
      </c>
      <c r="H2654" s="1" t="s">
        <v>3043</v>
      </c>
      <c r="I2654" s="1" t="n">
        <v>101</v>
      </c>
      <c r="J2654" s="1" t="n">
        <v>99.5</v>
      </c>
      <c r="K2654" s="1" t="s">
        <v>1093</v>
      </c>
      <c r="L2654" s="1" t="s">
        <v>1094</v>
      </c>
      <c r="M2654" s="1" t="n">
        <v>2015</v>
      </c>
      <c r="N2654" s="1" t="n">
        <v>44.2206386188883</v>
      </c>
      <c r="O2654" s="1" t="n">
        <v>-81.4084999407382</v>
      </c>
      <c r="P2654" s="1" t="s">
        <v>3044</v>
      </c>
      <c r="Q2654" s="1" t="s">
        <v>3045</v>
      </c>
      <c r="R2654" s="1" t="s">
        <v>254</v>
      </c>
    </row>
    <row r="2655" customFormat="false" ht="15" hidden="false" customHeight="false" outlineLevel="0" collapsed="false">
      <c r="A2655" s="1" t="s">
        <v>2973</v>
      </c>
      <c r="B2655" s="1" t="s">
        <v>2973</v>
      </c>
      <c r="C2655" s="1" t="s">
        <v>3042</v>
      </c>
      <c r="D2655" s="1" t="n">
        <v>179</v>
      </c>
      <c r="E2655" s="1" t="s">
        <v>3111</v>
      </c>
      <c r="F2655" s="1" t="n">
        <v>81</v>
      </c>
      <c r="G2655" s="1" t="str">
        <f aca="false">F2655&amp;"/"&amp;91</f>
        <v>81/91</v>
      </c>
      <c r="H2655" s="1" t="s">
        <v>3043</v>
      </c>
      <c r="I2655" s="1" t="n">
        <v>101</v>
      </c>
      <c r="J2655" s="1" t="n">
        <v>99.5</v>
      </c>
      <c r="K2655" s="1" t="s">
        <v>1093</v>
      </c>
      <c r="L2655" s="1" t="s">
        <v>1094</v>
      </c>
      <c r="M2655" s="1" t="n">
        <v>2015</v>
      </c>
      <c r="N2655" s="1" t="n">
        <v>44.2229752946042</v>
      </c>
      <c r="O2655" s="1" t="n">
        <v>-81.4105471333024</v>
      </c>
      <c r="P2655" s="1" t="s">
        <v>3044</v>
      </c>
      <c r="Q2655" s="1" t="s">
        <v>3045</v>
      </c>
      <c r="R2655" s="1" t="s">
        <v>254</v>
      </c>
    </row>
    <row r="2656" customFormat="false" ht="15" hidden="false" customHeight="false" outlineLevel="0" collapsed="false">
      <c r="A2656" s="1" t="s">
        <v>2973</v>
      </c>
      <c r="B2656" s="1" t="s">
        <v>2973</v>
      </c>
      <c r="C2656" s="1" t="s">
        <v>3042</v>
      </c>
      <c r="D2656" s="1" t="n">
        <v>179</v>
      </c>
      <c r="E2656" s="1" t="s">
        <v>3112</v>
      </c>
      <c r="F2656" s="1" t="n">
        <v>82</v>
      </c>
      <c r="G2656" s="1" t="str">
        <f aca="false">F2656&amp;"/"&amp;91</f>
        <v>82/91</v>
      </c>
      <c r="H2656" s="1" t="s">
        <v>3043</v>
      </c>
      <c r="I2656" s="1" t="n">
        <v>101</v>
      </c>
      <c r="J2656" s="1" t="n">
        <v>99.5</v>
      </c>
      <c r="K2656" s="1" t="s">
        <v>1093</v>
      </c>
      <c r="L2656" s="1" t="s">
        <v>1094</v>
      </c>
      <c r="M2656" s="1" t="n">
        <v>2015</v>
      </c>
      <c r="N2656" s="1" t="n">
        <v>44.2242871156144</v>
      </c>
      <c r="O2656" s="1" t="n">
        <v>-81.414632781378</v>
      </c>
      <c r="P2656" s="1" t="s">
        <v>3044</v>
      </c>
      <c r="Q2656" s="1" t="s">
        <v>3045</v>
      </c>
      <c r="R2656" s="1" t="s">
        <v>254</v>
      </c>
    </row>
    <row r="2657" customFormat="false" ht="15" hidden="false" customHeight="false" outlineLevel="0" collapsed="false">
      <c r="A2657" s="1" t="s">
        <v>2973</v>
      </c>
      <c r="B2657" s="1" t="s">
        <v>2973</v>
      </c>
      <c r="C2657" s="1" t="s">
        <v>3042</v>
      </c>
      <c r="D2657" s="1" t="n">
        <v>179</v>
      </c>
      <c r="E2657" s="1" t="s">
        <v>3113</v>
      </c>
      <c r="F2657" s="1" t="n">
        <v>83</v>
      </c>
      <c r="G2657" s="1" t="str">
        <f aca="false">F2657&amp;"/"&amp;91</f>
        <v>83/91</v>
      </c>
      <c r="H2657" s="1" t="s">
        <v>3043</v>
      </c>
      <c r="I2657" s="1" t="n">
        <v>101</v>
      </c>
      <c r="J2657" s="1" t="n">
        <v>99.5</v>
      </c>
      <c r="K2657" s="1" t="s">
        <v>1093</v>
      </c>
      <c r="L2657" s="1" t="s">
        <v>1094</v>
      </c>
      <c r="M2657" s="1" t="n">
        <v>2015</v>
      </c>
      <c r="N2657" s="1" t="n">
        <v>44.2254510945594</v>
      </c>
      <c r="O2657" s="1" t="n">
        <v>-81.4187354214424</v>
      </c>
      <c r="P2657" s="1" t="s">
        <v>3044</v>
      </c>
      <c r="Q2657" s="1" t="s">
        <v>3045</v>
      </c>
      <c r="R2657" s="1" t="s">
        <v>254</v>
      </c>
    </row>
    <row r="2658" customFormat="false" ht="15" hidden="false" customHeight="false" outlineLevel="0" collapsed="false">
      <c r="A2658" s="1" t="s">
        <v>2973</v>
      </c>
      <c r="B2658" s="1" t="s">
        <v>2973</v>
      </c>
      <c r="C2658" s="1" t="s">
        <v>3042</v>
      </c>
      <c r="D2658" s="1" t="n">
        <v>179</v>
      </c>
      <c r="E2658" s="1" t="s">
        <v>3114</v>
      </c>
      <c r="F2658" s="1" t="n">
        <v>84</v>
      </c>
      <c r="G2658" s="1" t="str">
        <f aca="false">F2658&amp;"/"&amp;91</f>
        <v>84/91</v>
      </c>
      <c r="H2658" s="1" t="s">
        <v>3043</v>
      </c>
      <c r="I2658" s="1" t="n">
        <v>101</v>
      </c>
      <c r="J2658" s="1" t="n">
        <v>99.5</v>
      </c>
      <c r="K2658" s="1" t="s">
        <v>1093</v>
      </c>
      <c r="L2658" s="1" t="s">
        <v>1094</v>
      </c>
      <c r="M2658" s="1" t="n">
        <v>2015</v>
      </c>
      <c r="N2658" s="1" t="n">
        <v>44.2274206427752</v>
      </c>
      <c r="O2658" s="1" t="n">
        <v>-81.4239274104622</v>
      </c>
      <c r="P2658" s="1" t="s">
        <v>3044</v>
      </c>
      <c r="Q2658" s="1" t="s">
        <v>3045</v>
      </c>
      <c r="R2658" s="1" t="s">
        <v>254</v>
      </c>
    </row>
    <row r="2659" customFormat="false" ht="15" hidden="false" customHeight="false" outlineLevel="0" collapsed="false">
      <c r="A2659" s="1" t="s">
        <v>2973</v>
      </c>
      <c r="B2659" s="1" t="s">
        <v>2973</v>
      </c>
      <c r="C2659" s="1" t="s">
        <v>3042</v>
      </c>
      <c r="D2659" s="1" t="n">
        <v>179</v>
      </c>
      <c r="E2659" s="1" t="s">
        <v>3115</v>
      </c>
      <c r="F2659" s="1" t="n">
        <v>85</v>
      </c>
      <c r="G2659" s="1" t="str">
        <f aca="false">F2659&amp;"/"&amp;91</f>
        <v>85/91</v>
      </c>
      <c r="H2659" s="1" t="s">
        <v>3043</v>
      </c>
      <c r="I2659" s="1" t="n">
        <v>101</v>
      </c>
      <c r="J2659" s="1" t="n">
        <v>99.5</v>
      </c>
      <c r="K2659" s="1" t="s">
        <v>1093</v>
      </c>
      <c r="L2659" s="1" t="s">
        <v>1094</v>
      </c>
      <c r="M2659" s="1" t="n">
        <v>2015</v>
      </c>
      <c r="N2659" s="1" t="n">
        <v>44.2265400835404</v>
      </c>
      <c r="O2659" s="1" t="n">
        <v>-81.4282387906616</v>
      </c>
      <c r="P2659" s="1" t="s">
        <v>3044</v>
      </c>
      <c r="Q2659" s="1" t="s">
        <v>3045</v>
      </c>
      <c r="R2659" s="1" t="s">
        <v>254</v>
      </c>
    </row>
    <row r="2660" customFormat="false" ht="15" hidden="false" customHeight="false" outlineLevel="0" collapsed="false">
      <c r="A2660" s="1" t="s">
        <v>2973</v>
      </c>
      <c r="B2660" s="1" t="s">
        <v>2973</v>
      </c>
      <c r="C2660" s="1" t="s">
        <v>3042</v>
      </c>
      <c r="D2660" s="1" t="n">
        <v>179</v>
      </c>
      <c r="E2660" s="1" t="s">
        <v>3116</v>
      </c>
      <c r="F2660" s="1" t="n">
        <v>86</v>
      </c>
      <c r="G2660" s="1" t="str">
        <f aca="false">F2660&amp;"/"&amp;91</f>
        <v>86/91</v>
      </c>
      <c r="H2660" s="1" t="s">
        <v>3043</v>
      </c>
      <c r="I2660" s="1" t="n">
        <v>101</v>
      </c>
      <c r="J2660" s="1" t="n">
        <v>99.5</v>
      </c>
      <c r="K2660" s="1" t="s">
        <v>1093</v>
      </c>
      <c r="L2660" s="1" t="s">
        <v>1094</v>
      </c>
      <c r="M2660" s="1" t="n">
        <v>2015</v>
      </c>
      <c r="N2660" s="1" t="n">
        <v>44.2321895925476</v>
      </c>
      <c r="O2660" s="1" t="n">
        <v>-81.4170924082078</v>
      </c>
      <c r="P2660" s="1" t="s">
        <v>3044</v>
      </c>
      <c r="Q2660" s="1" t="s">
        <v>3045</v>
      </c>
      <c r="R2660" s="1" t="s">
        <v>254</v>
      </c>
    </row>
    <row r="2661" customFormat="false" ht="15" hidden="false" customHeight="false" outlineLevel="0" collapsed="false">
      <c r="A2661" s="1" t="s">
        <v>2973</v>
      </c>
      <c r="B2661" s="1" t="s">
        <v>2973</v>
      </c>
      <c r="C2661" s="1" t="s">
        <v>3042</v>
      </c>
      <c r="D2661" s="1" t="n">
        <v>179</v>
      </c>
      <c r="E2661" s="1" t="s">
        <v>3117</v>
      </c>
      <c r="F2661" s="1" t="n">
        <v>87</v>
      </c>
      <c r="G2661" s="1" t="str">
        <f aca="false">F2661&amp;"/"&amp;91</f>
        <v>87/91</v>
      </c>
      <c r="H2661" s="1" t="s">
        <v>3043</v>
      </c>
      <c r="I2661" s="1" t="n">
        <v>101</v>
      </c>
      <c r="J2661" s="1" t="n">
        <v>99.5</v>
      </c>
      <c r="K2661" s="1" t="s">
        <v>1093</v>
      </c>
      <c r="L2661" s="1" t="s">
        <v>1094</v>
      </c>
      <c r="M2661" s="1" t="n">
        <v>2015</v>
      </c>
      <c r="N2661" s="1" t="n">
        <v>44.2385070866655</v>
      </c>
      <c r="O2661" s="1" t="n">
        <v>-81.4423150777005</v>
      </c>
      <c r="P2661" s="1" t="s">
        <v>3044</v>
      </c>
      <c r="Q2661" s="1" t="s">
        <v>3045</v>
      </c>
      <c r="R2661" s="1" t="s">
        <v>254</v>
      </c>
    </row>
    <row r="2662" customFormat="false" ht="15" hidden="false" customHeight="false" outlineLevel="0" collapsed="false">
      <c r="A2662" s="1" t="s">
        <v>2973</v>
      </c>
      <c r="B2662" s="1" t="s">
        <v>2973</v>
      </c>
      <c r="C2662" s="1" t="s">
        <v>3042</v>
      </c>
      <c r="D2662" s="1" t="n">
        <v>179</v>
      </c>
      <c r="E2662" s="1" t="s">
        <v>3118</v>
      </c>
      <c r="F2662" s="1" t="n">
        <v>88</v>
      </c>
      <c r="G2662" s="1" t="str">
        <f aca="false">F2662&amp;"/"&amp;91</f>
        <v>88/91</v>
      </c>
      <c r="H2662" s="1" t="s">
        <v>3043</v>
      </c>
      <c r="I2662" s="1" t="n">
        <v>101</v>
      </c>
      <c r="J2662" s="1" t="n">
        <v>99.5</v>
      </c>
      <c r="K2662" s="1" t="s">
        <v>1093</v>
      </c>
      <c r="L2662" s="1" t="s">
        <v>1094</v>
      </c>
      <c r="M2662" s="1" t="n">
        <v>2015</v>
      </c>
      <c r="N2662" s="1" t="n">
        <v>44.2398564449811</v>
      </c>
      <c r="O2662" s="1" t="n">
        <v>-81.4388901389167</v>
      </c>
      <c r="P2662" s="1" t="s">
        <v>3044</v>
      </c>
      <c r="Q2662" s="1" t="s">
        <v>3045</v>
      </c>
      <c r="R2662" s="1" t="s">
        <v>254</v>
      </c>
    </row>
    <row r="2663" customFormat="false" ht="15" hidden="false" customHeight="false" outlineLevel="0" collapsed="false">
      <c r="A2663" s="1" t="s">
        <v>2973</v>
      </c>
      <c r="B2663" s="1" t="s">
        <v>2973</v>
      </c>
      <c r="C2663" s="1" t="s">
        <v>3042</v>
      </c>
      <c r="D2663" s="1" t="n">
        <v>179</v>
      </c>
      <c r="E2663" s="1" t="s">
        <v>3119</v>
      </c>
      <c r="F2663" s="1" t="n">
        <v>89</v>
      </c>
      <c r="G2663" s="1" t="str">
        <f aca="false">F2663&amp;"/"&amp;91</f>
        <v>89/91</v>
      </c>
      <c r="H2663" s="1" t="s">
        <v>3043</v>
      </c>
      <c r="I2663" s="1" t="n">
        <v>101</v>
      </c>
      <c r="J2663" s="1" t="n">
        <v>99.5</v>
      </c>
      <c r="K2663" s="1" t="s">
        <v>1093</v>
      </c>
      <c r="L2663" s="1" t="s">
        <v>1094</v>
      </c>
      <c r="M2663" s="1" t="n">
        <v>2015</v>
      </c>
      <c r="N2663" s="1" t="n">
        <v>44.2428683612742</v>
      </c>
      <c r="O2663" s="1" t="n">
        <v>-81.4158509367643</v>
      </c>
      <c r="P2663" s="1" t="s">
        <v>3044</v>
      </c>
      <c r="Q2663" s="1" t="s">
        <v>3045</v>
      </c>
      <c r="R2663" s="1" t="s">
        <v>254</v>
      </c>
    </row>
    <row r="2664" customFormat="false" ht="15" hidden="false" customHeight="false" outlineLevel="0" collapsed="false">
      <c r="A2664" s="1" t="s">
        <v>2973</v>
      </c>
      <c r="B2664" s="1" t="s">
        <v>2973</v>
      </c>
      <c r="C2664" s="1" t="s">
        <v>3042</v>
      </c>
      <c r="D2664" s="1" t="n">
        <v>179</v>
      </c>
      <c r="E2664" s="1" t="s">
        <v>3120</v>
      </c>
      <c r="F2664" s="1" t="n">
        <v>90</v>
      </c>
      <c r="G2664" s="1" t="str">
        <f aca="false">F2664&amp;"/"&amp;91</f>
        <v>90/91</v>
      </c>
      <c r="H2664" s="1" t="s">
        <v>3043</v>
      </c>
      <c r="I2664" s="1" t="n">
        <v>101</v>
      </c>
      <c r="J2664" s="1" t="n">
        <v>99.5</v>
      </c>
      <c r="K2664" s="1" t="s">
        <v>1093</v>
      </c>
      <c r="L2664" s="1" t="s">
        <v>1094</v>
      </c>
      <c r="M2664" s="1" t="n">
        <v>2015</v>
      </c>
      <c r="N2664" s="1" t="n">
        <v>44.2401243577197</v>
      </c>
      <c r="O2664" s="1" t="n">
        <v>-81.4149357050592</v>
      </c>
      <c r="P2664" s="1" t="s">
        <v>3044</v>
      </c>
      <c r="Q2664" s="1" t="s">
        <v>3045</v>
      </c>
      <c r="R2664" s="1" t="s">
        <v>254</v>
      </c>
    </row>
    <row r="2665" customFormat="false" ht="15" hidden="false" customHeight="false" outlineLevel="0" collapsed="false">
      <c r="A2665" s="1" t="s">
        <v>2973</v>
      </c>
      <c r="B2665" s="1" t="s">
        <v>2973</v>
      </c>
      <c r="C2665" s="1" t="s">
        <v>3042</v>
      </c>
      <c r="D2665" s="1" t="n">
        <v>179</v>
      </c>
      <c r="E2665" s="1" t="s">
        <v>3121</v>
      </c>
      <c r="F2665" s="1" t="n">
        <v>91</v>
      </c>
      <c r="G2665" s="1" t="str">
        <f aca="false">F2665&amp;"/"&amp;91</f>
        <v>91/91</v>
      </c>
      <c r="H2665" s="1" t="s">
        <v>3043</v>
      </c>
      <c r="I2665" s="1" t="n">
        <v>101</v>
      </c>
      <c r="J2665" s="1" t="n">
        <v>99.5</v>
      </c>
      <c r="K2665" s="1" t="s">
        <v>1093</v>
      </c>
      <c r="L2665" s="1" t="s">
        <v>1094</v>
      </c>
      <c r="M2665" s="1" t="n">
        <v>2015</v>
      </c>
      <c r="N2665" s="1" t="n">
        <v>44.2400769088754</v>
      </c>
      <c r="O2665" s="1" t="n">
        <v>-81.4086174746224</v>
      </c>
      <c r="P2665" s="1" t="s">
        <v>3044</v>
      </c>
      <c r="Q2665" s="1" t="s">
        <v>3045</v>
      </c>
      <c r="R2665" s="1" t="s">
        <v>254</v>
      </c>
    </row>
    <row r="2666" customFormat="false" ht="15" hidden="false" customHeight="false" outlineLevel="0" collapsed="false">
      <c r="A2666" s="1" t="s">
        <v>2973</v>
      </c>
      <c r="B2666" s="1" t="s">
        <v>2973</v>
      </c>
      <c r="C2666" s="1" t="s">
        <v>3122</v>
      </c>
      <c r="D2666" s="1" t="n">
        <v>10</v>
      </c>
      <c r="E2666" s="1" t="s">
        <v>3123</v>
      </c>
      <c r="F2666" s="1" t="n">
        <v>1</v>
      </c>
      <c r="G2666" s="1" t="str">
        <f aca="false">F2666&amp;"/"&amp;5</f>
        <v>1/5</v>
      </c>
      <c r="H2666" s="1" t="n">
        <v>2000</v>
      </c>
      <c r="I2666" s="1" t="n">
        <v>70</v>
      </c>
      <c r="J2666" s="1" t="n">
        <v>85</v>
      </c>
      <c r="K2666" s="1" t="s">
        <v>357</v>
      </c>
      <c r="L2666" s="1" t="s">
        <v>3124</v>
      </c>
      <c r="M2666" s="1" t="n">
        <v>2010</v>
      </c>
      <c r="N2666" s="1" t="n">
        <v>43.8494049029495</v>
      </c>
      <c r="O2666" s="1" t="n">
        <v>-80.5154770617438</v>
      </c>
      <c r="Q2666" s="1" t="s">
        <v>3125</v>
      </c>
      <c r="R2666" s="1" t="s">
        <v>24</v>
      </c>
    </row>
    <row r="2667" customFormat="false" ht="15" hidden="false" customHeight="false" outlineLevel="0" collapsed="false">
      <c r="A2667" s="1" t="s">
        <v>2973</v>
      </c>
      <c r="B2667" s="1" t="s">
        <v>2973</v>
      </c>
      <c r="C2667" s="1" t="s">
        <v>3122</v>
      </c>
      <c r="D2667" s="1" t="n">
        <v>10</v>
      </c>
      <c r="E2667" s="1" t="s">
        <v>3126</v>
      </c>
      <c r="F2667" s="1" t="n">
        <v>2</v>
      </c>
      <c r="G2667" s="1" t="str">
        <f aca="false">F2667&amp;"/"&amp;5</f>
        <v>2/5</v>
      </c>
      <c r="H2667" s="1" t="n">
        <v>2000</v>
      </c>
      <c r="I2667" s="1" t="n">
        <v>70</v>
      </c>
      <c r="J2667" s="1" t="n">
        <v>85</v>
      </c>
      <c r="K2667" s="1" t="s">
        <v>357</v>
      </c>
      <c r="L2667" s="1" t="s">
        <v>3124</v>
      </c>
      <c r="M2667" s="1" t="n">
        <v>2010</v>
      </c>
      <c r="N2667" s="1" t="n">
        <v>43.8473028326756</v>
      </c>
      <c r="O2667" s="1" t="n">
        <v>-80.5150513952022</v>
      </c>
      <c r="Q2667" s="1" t="s">
        <v>3125</v>
      </c>
      <c r="R2667" s="1" t="s">
        <v>24</v>
      </c>
    </row>
    <row r="2668" customFormat="false" ht="15" hidden="false" customHeight="false" outlineLevel="0" collapsed="false">
      <c r="A2668" s="1" t="s">
        <v>2973</v>
      </c>
      <c r="B2668" s="1" t="s">
        <v>2973</v>
      </c>
      <c r="C2668" s="1" t="s">
        <v>3122</v>
      </c>
      <c r="D2668" s="1" t="n">
        <v>10</v>
      </c>
      <c r="E2668" s="1" t="s">
        <v>3127</v>
      </c>
      <c r="F2668" s="1" t="n">
        <v>3</v>
      </c>
      <c r="G2668" s="1" t="str">
        <f aca="false">F2668&amp;"/"&amp;5</f>
        <v>3/5</v>
      </c>
      <c r="H2668" s="1" t="n">
        <v>2000</v>
      </c>
      <c r="I2668" s="1" t="n">
        <v>70</v>
      </c>
      <c r="J2668" s="1" t="n">
        <v>85</v>
      </c>
      <c r="K2668" s="1" t="s">
        <v>357</v>
      </c>
      <c r="L2668" s="1" t="s">
        <v>3124</v>
      </c>
      <c r="M2668" s="1" t="n">
        <v>2010</v>
      </c>
      <c r="N2668" s="1" t="n">
        <v>43.8449965661608</v>
      </c>
      <c r="O2668" s="1" t="n">
        <v>-80.5144625711064</v>
      </c>
      <c r="Q2668" s="1" t="s">
        <v>3125</v>
      </c>
      <c r="R2668" s="1" t="s">
        <v>24</v>
      </c>
    </row>
    <row r="2669" customFormat="false" ht="15" hidden="false" customHeight="false" outlineLevel="0" collapsed="false">
      <c r="A2669" s="1" t="s">
        <v>2973</v>
      </c>
      <c r="B2669" s="1" t="s">
        <v>2973</v>
      </c>
      <c r="C2669" s="1" t="s">
        <v>3122</v>
      </c>
      <c r="D2669" s="1" t="n">
        <v>10</v>
      </c>
      <c r="E2669" s="1" t="s">
        <v>3128</v>
      </c>
      <c r="F2669" s="1" t="n">
        <v>4</v>
      </c>
      <c r="G2669" s="1" t="str">
        <f aca="false">F2669&amp;"/"&amp;5</f>
        <v>4/5</v>
      </c>
      <c r="H2669" s="1" t="n">
        <v>2000</v>
      </c>
      <c r="I2669" s="1" t="n">
        <v>70</v>
      </c>
      <c r="J2669" s="1" t="n">
        <v>85</v>
      </c>
      <c r="K2669" s="1" t="s">
        <v>357</v>
      </c>
      <c r="L2669" s="1" t="s">
        <v>3124</v>
      </c>
      <c r="M2669" s="1" t="n">
        <v>2010</v>
      </c>
      <c r="N2669" s="1" t="n">
        <v>43.8436072227849</v>
      </c>
      <c r="O2669" s="1" t="n">
        <v>-80.520408021556</v>
      </c>
      <c r="Q2669" s="1" t="s">
        <v>3125</v>
      </c>
      <c r="R2669" s="1" t="s">
        <v>24</v>
      </c>
    </row>
    <row r="2670" customFormat="false" ht="15" hidden="false" customHeight="false" outlineLevel="0" collapsed="false">
      <c r="A2670" s="1" t="s">
        <v>2973</v>
      </c>
      <c r="B2670" s="1" t="s">
        <v>2973</v>
      </c>
      <c r="C2670" s="1" t="s">
        <v>3122</v>
      </c>
      <c r="D2670" s="1" t="n">
        <v>10</v>
      </c>
      <c r="E2670" s="1" t="s">
        <v>3129</v>
      </c>
      <c r="F2670" s="1" t="n">
        <v>5</v>
      </c>
      <c r="G2670" s="1" t="str">
        <f aca="false">F2670&amp;"/"&amp;5</f>
        <v>5/5</v>
      </c>
      <c r="H2670" s="1" t="n">
        <v>2000</v>
      </c>
      <c r="I2670" s="1" t="n">
        <v>70</v>
      </c>
      <c r="J2670" s="1" t="n">
        <v>85</v>
      </c>
      <c r="K2670" s="1" t="s">
        <v>357</v>
      </c>
      <c r="L2670" s="1" t="s">
        <v>3124</v>
      </c>
      <c r="M2670" s="1" t="n">
        <v>2010</v>
      </c>
      <c r="N2670" s="1" t="n">
        <v>43.8458022568916</v>
      </c>
      <c r="O2670" s="1" t="n">
        <v>-80.520882042609</v>
      </c>
      <c r="Q2670" s="1" t="s">
        <v>3125</v>
      </c>
      <c r="R2670" s="1" t="s">
        <v>24</v>
      </c>
    </row>
    <row r="2671" customFormat="false" ht="15" hidden="false" customHeight="false" outlineLevel="0" collapsed="false">
      <c r="A2671" s="1" t="s">
        <v>2973</v>
      </c>
      <c r="B2671" s="1" t="s">
        <v>2973</v>
      </c>
      <c r="C2671" s="1" t="s">
        <v>3130</v>
      </c>
      <c r="D2671" s="1" t="n">
        <v>100</v>
      </c>
      <c r="E2671" s="1" t="s">
        <v>3131</v>
      </c>
      <c r="F2671" s="1" t="n">
        <v>1</v>
      </c>
      <c r="G2671" s="1" t="str">
        <f aca="false">F2671&amp;"/"&amp;40</f>
        <v>1/40</v>
      </c>
      <c r="H2671" s="1" t="n">
        <v>3200</v>
      </c>
      <c r="I2671" s="1" t="n">
        <v>113</v>
      </c>
      <c r="J2671" s="1" t="n">
        <v>99.5</v>
      </c>
      <c r="K2671" s="1" t="s">
        <v>1093</v>
      </c>
      <c r="L2671" s="1" t="s">
        <v>3015</v>
      </c>
      <c r="M2671" s="1" t="n">
        <v>2017</v>
      </c>
      <c r="N2671" s="1" t="n">
        <v>42.2514023121424</v>
      </c>
      <c r="O2671" s="1" t="n">
        <v>-82.5694735697304</v>
      </c>
      <c r="P2671" s="1" t="s">
        <v>3132</v>
      </c>
      <c r="Q2671" s="1" t="s">
        <v>3133</v>
      </c>
      <c r="R2671" s="1" t="s">
        <v>24</v>
      </c>
    </row>
    <row r="2672" customFormat="false" ht="15" hidden="false" customHeight="false" outlineLevel="0" collapsed="false">
      <c r="A2672" s="1" t="s">
        <v>2973</v>
      </c>
      <c r="B2672" s="1" t="s">
        <v>2973</v>
      </c>
      <c r="C2672" s="1" t="s">
        <v>3130</v>
      </c>
      <c r="D2672" s="1" t="n">
        <v>100</v>
      </c>
      <c r="E2672" s="1" t="s">
        <v>3134</v>
      </c>
      <c r="F2672" s="1" t="n">
        <v>2</v>
      </c>
      <c r="G2672" s="1" t="str">
        <f aca="false">F2672&amp;"/"&amp;40</f>
        <v>2/40</v>
      </c>
      <c r="H2672" s="1" t="n">
        <v>3200</v>
      </c>
      <c r="I2672" s="1" t="n">
        <v>113</v>
      </c>
      <c r="J2672" s="1" t="n">
        <v>99.5</v>
      </c>
      <c r="K2672" s="1" t="s">
        <v>1093</v>
      </c>
      <c r="L2672" s="1" t="s">
        <v>3015</v>
      </c>
      <c r="M2672" s="1" t="n">
        <v>2017</v>
      </c>
      <c r="N2672" s="1" t="n">
        <v>42.2512435519199</v>
      </c>
      <c r="O2672" s="1" t="n">
        <v>-82.5798325772905</v>
      </c>
      <c r="P2672" s="1" t="s">
        <v>3132</v>
      </c>
      <c r="Q2672" s="1" t="s">
        <v>3133</v>
      </c>
      <c r="R2672" s="1" t="s">
        <v>24</v>
      </c>
    </row>
    <row r="2673" customFormat="false" ht="15" hidden="false" customHeight="false" outlineLevel="0" collapsed="false">
      <c r="A2673" s="1" t="s">
        <v>2973</v>
      </c>
      <c r="B2673" s="1" t="s">
        <v>2973</v>
      </c>
      <c r="C2673" s="1" t="s">
        <v>3130</v>
      </c>
      <c r="D2673" s="1" t="n">
        <v>100</v>
      </c>
      <c r="E2673" s="1" t="s">
        <v>3135</v>
      </c>
      <c r="F2673" s="1" t="n">
        <v>3</v>
      </c>
      <c r="G2673" s="1" t="str">
        <f aca="false">F2673&amp;"/"&amp;40</f>
        <v>3/40</v>
      </c>
      <c r="H2673" s="1" t="n">
        <v>3200</v>
      </c>
      <c r="I2673" s="1" t="n">
        <v>113</v>
      </c>
      <c r="J2673" s="1" t="n">
        <v>99.5</v>
      </c>
      <c r="K2673" s="1" t="s">
        <v>1093</v>
      </c>
      <c r="L2673" s="1" t="s">
        <v>3015</v>
      </c>
      <c r="M2673" s="1" t="n">
        <v>2017</v>
      </c>
      <c r="N2673" s="1" t="n">
        <v>42.2513013731287</v>
      </c>
      <c r="O2673" s="1" t="n">
        <v>-82.5867108164202</v>
      </c>
      <c r="P2673" s="1" t="s">
        <v>3132</v>
      </c>
      <c r="Q2673" s="1" t="s">
        <v>3133</v>
      </c>
      <c r="R2673" s="1" t="s">
        <v>24</v>
      </c>
    </row>
    <row r="2674" customFormat="false" ht="15" hidden="false" customHeight="false" outlineLevel="0" collapsed="false">
      <c r="A2674" s="1" t="s">
        <v>2973</v>
      </c>
      <c r="B2674" s="1" t="s">
        <v>2973</v>
      </c>
      <c r="C2674" s="1" t="s">
        <v>3130</v>
      </c>
      <c r="D2674" s="1" t="n">
        <v>100</v>
      </c>
      <c r="E2674" s="1" t="s">
        <v>3136</v>
      </c>
      <c r="F2674" s="1" t="n">
        <v>4</v>
      </c>
      <c r="G2674" s="1" t="str">
        <f aca="false">F2674&amp;"/"&amp;40</f>
        <v>4/40</v>
      </c>
      <c r="H2674" s="1" t="n">
        <v>3200</v>
      </c>
      <c r="I2674" s="1" t="n">
        <v>113</v>
      </c>
      <c r="J2674" s="1" t="n">
        <v>99.5</v>
      </c>
      <c r="K2674" s="1" t="s">
        <v>1093</v>
      </c>
      <c r="L2674" s="1" t="s">
        <v>3015</v>
      </c>
      <c r="M2674" s="1" t="n">
        <v>2017</v>
      </c>
      <c r="N2674" s="1" t="n">
        <v>42.2526048453314</v>
      </c>
      <c r="O2674" s="1" t="n">
        <v>-82.5907835280111</v>
      </c>
      <c r="P2674" s="1" t="s">
        <v>3132</v>
      </c>
      <c r="Q2674" s="1" t="s">
        <v>3133</v>
      </c>
      <c r="R2674" s="1" t="s">
        <v>24</v>
      </c>
    </row>
    <row r="2675" customFormat="false" ht="15" hidden="false" customHeight="false" outlineLevel="0" collapsed="false">
      <c r="A2675" s="1" t="s">
        <v>2973</v>
      </c>
      <c r="B2675" s="1" t="s">
        <v>2973</v>
      </c>
      <c r="C2675" s="1" t="s">
        <v>3130</v>
      </c>
      <c r="D2675" s="1" t="n">
        <v>100</v>
      </c>
      <c r="E2675" s="1" t="s">
        <v>3137</v>
      </c>
      <c r="F2675" s="1" t="n">
        <v>5</v>
      </c>
      <c r="G2675" s="1" t="str">
        <f aca="false">F2675&amp;"/"&amp;40</f>
        <v>5/40</v>
      </c>
      <c r="H2675" s="1" t="n">
        <v>3200</v>
      </c>
      <c r="I2675" s="1" t="n">
        <v>113</v>
      </c>
      <c r="J2675" s="1" t="n">
        <v>99.5</v>
      </c>
      <c r="K2675" s="1" t="s">
        <v>1093</v>
      </c>
      <c r="L2675" s="1" t="s">
        <v>3015</v>
      </c>
      <c r="M2675" s="1" t="n">
        <v>2017</v>
      </c>
      <c r="N2675" s="1" t="n">
        <v>42.2485843848812</v>
      </c>
      <c r="O2675" s="1" t="n">
        <v>-82.5905043960783</v>
      </c>
      <c r="P2675" s="1" t="s">
        <v>3132</v>
      </c>
      <c r="Q2675" s="1" t="s">
        <v>3133</v>
      </c>
      <c r="R2675" s="1" t="s">
        <v>24</v>
      </c>
    </row>
    <row r="2676" customFormat="false" ht="15" hidden="false" customHeight="false" outlineLevel="0" collapsed="false">
      <c r="A2676" s="1" t="s">
        <v>2973</v>
      </c>
      <c r="B2676" s="1" t="s">
        <v>2973</v>
      </c>
      <c r="C2676" s="1" t="s">
        <v>3130</v>
      </c>
      <c r="D2676" s="1" t="n">
        <v>100</v>
      </c>
      <c r="E2676" s="1" t="s">
        <v>3138</v>
      </c>
      <c r="F2676" s="1" t="n">
        <v>6</v>
      </c>
      <c r="G2676" s="1" t="str">
        <f aca="false">F2676&amp;"/"&amp;40</f>
        <v>6/40</v>
      </c>
      <c r="H2676" s="1" t="n">
        <v>3200</v>
      </c>
      <c r="I2676" s="1" t="n">
        <v>113</v>
      </c>
      <c r="J2676" s="1" t="n">
        <v>99.5</v>
      </c>
      <c r="K2676" s="1" t="s">
        <v>1093</v>
      </c>
      <c r="L2676" s="1" t="s">
        <v>3015</v>
      </c>
      <c r="M2676" s="1" t="n">
        <v>2017</v>
      </c>
      <c r="N2676" s="1" t="n">
        <v>42.2629626393429</v>
      </c>
      <c r="O2676" s="1" t="n">
        <v>-82.5719328213613</v>
      </c>
      <c r="P2676" s="1" t="s">
        <v>3132</v>
      </c>
      <c r="Q2676" s="1" t="s">
        <v>3133</v>
      </c>
      <c r="R2676" s="1" t="s">
        <v>24</v>
      </c>
    </row>
    <row r="2677" customFormat="false" ht="15" hidden="false" customHeight="false" outlineLevel="0" collapsed="false">
      <c r="A2677" s="1" t="s">
        <v>2973</v>
      </c>
      <c r="B2677" s="1" t="s">
        <v>2973</v>
      </c>
      <c r="C2677" s="1" t="s">
        <v>3130</v>
      </c>
      <c r="D2677" s="1" t="n">
        <v>100</v>
      </c>
      <c r="E2677" s="1" t="s">
        <v>3139</v>
      </c>
      <c r="F2677" s="1" t="n">
        <v>7</v>
      </c>
      <c r="G2677" s="1" t="str">
        <f aca="false">F2677&amp;"/"&amp;40</f>
        <v>7/40</v>
      </c>
      <c r="H2677" s="1" t="n">
        <v>3200</v>
      </c>
      <c r="I2677" s="1" t="n">
        <v>113</v>
      </c>
      <c r="J2677" s="1" t="n">
        <v>99.5</v>
      </c>
      <c r="K2677" s="1" t="s">
        <v>1093</v>
      </c>
      <c r="L2677" s="1" t="s">
        <v>3015</v>
      </c>
      <c r="M2677" s="1" t="n">
        <v>2017</v>
      </c>
      <c r="N2677" s="1" t="n">
        <v>42.2483293</v>
      </c>
      <c r="O2677" s="1" t="n">
        <v>-82.6117799</v>
      </c>
      <c r="P2677" s="1" t="s">
        <v>3132</v>
      </c>
      <c r="Q2677" s="1" t="s">
        <v>3133</v>
      </c>
      <c r="R2677" s="1" t="s">
        <v>24</v>
      </c>
    </row>
    <row r="2678" customFormat="false" ht="15" hidden="false" customHeight="false" outlineLevel="0" collapsed="false">
      <c r="A2678" s="1" t="s">
        <v>2973</v>
      </c>
      <c r="B2678" s="1" t="s">
        <v>2973</v>
      </c>
      <c r="C2678" s="1" t="s">
        <v>3130</v>
      </c>
      <c r="D2678" s="1" t="n">
        <v>100</v>
      </c>
      <c r="E2678" s="1" t="s">
        <v>3140</v>
      </c>
      <c r="F2678" s="1" t="n">
        <v>8</v>
      </c>
      <c r="G2678" s="1" t="str">
        <f aca="false">F2678&amp;"/"&amp;40</f>
        <v>8/40</v>
      </c>
      <c r="H2678" s="1" t="n">
        <v>3200</v>
      </c>
      <c r="I2678" s="1" t="n">
        <v>113</v>
      </c>
      <c r="J2678" s="1" t="n">
        <v>99.5</v>
      </c>
      <c r="K2678" s="1" t="s">
        <v>1093</v>
      </c>
      <c r="L2678" s="1" t="s">
        <v>3015</v>
      </c>
      <c r="M2678" s="1" t="n">
        <v>2017</v>
      </c>
      <c r="N2678" s="1" t="n">
        <v>42.2450763</v>
      </c>
      <c r="O2678" s="1" t="n">
        <v>-82.6101488</v>
      </c>
      <c r="P2678" s="1" t="s">
        <v>3132</v>
      </c>
      <c r="Q2678" s="1" t="s">
        <v>3133</v>
      </c>
      <c r="R2678" s="1" t="s">
        <v>24</v>
      </c>
    </row>
    <row r="2679" customFormat="false" ht="15" hidden="false" customHeight="false" outlineLevel="0" collapsed="false">
      <c r="A2679" s="1" t="s">
        <v>2973</v>
      </c>
      <c r="B2679" s="1" t="s">
        <v>2973</v>
      </c>
      <c r="C2679" s="1" t="s">
        <v>3130</v>
      </c>
      <c r="D2679" s="1" t="n">
        <v>100</v>
      </c>
      <c r="E2679" s="1" t="s">
        <v>3141</v>
      </c>
      <c r="F2679" s="1" t="n">
        <v>9</v>
      </c>
      <c r="G2679" s="1" t="str">
        <f aca="false">F2679&amp;"/"&amp;40</f>
        <v>9/40</v>
      </c>
      <c r="H2679" s="1" t="n">
        <v>3200</v>
      </c>
      <c r="I2679" s="1" t="n">
        <v>113</v>
      </c>
      <c r="J2679" s="1" t="n">
        <v>99.5</v>
      </c>
      <c r="K2679" s="1" t="s">
        <v>1093</v>
      </c>
      <c r="L2679" s="1" t="s">
        <v>3015</v>
      </c>
      <c r="M2679" s="1" t="n">
        <v>2017</v>
      </c>
      <c r="N2679" s="1" t="n">
        <v>42.2419911780022</v>
      </c>
      <c r="O2679" s="1" t="n">
        <v>-82.6282038078968</v>
      </c>
      <c r="P2679" s="1" t="s">
        <v>3132</v>
      </c>
      <c r="Q2679" s="1" t="s">
        <v>3133</v>
      </c>
      <c r="R2679" s="1" t="s">
        <v>24</v>
      </c>
    </row>
    <row r="2680" customFormat="false" ht="15" hidden="false" customHeight="false" outlineLevel="0" collapsed="false">
      <c r="A2680" s="1" t="s">
        <v>2973</v>
      </c>
      <c r="B2680" s="1" t="s">
        <v>2973</v>
      </c>
      <c r="C2680" s="1" t="s">
        <v>3130</v>
      </c>
      <c r="D2680" s="1" t="n">
        <v>100</v>
      </c>
      <c r="E2680" s="1" t="s">
        <v>3142</v>
      </c>
      <c r="F2680" s="1" t="n">
        <v>10</v>
      </c>
      <c r="G2680" s="1" t="str">
        <f aca="false">F2680&amp;"/"&amp;40</f>
        <v>10/40</v>
      </c>
      <c r="H2680" s="1" t="n">
        <v>3200</v>
      </c>
      <c r="I2680" s="1" t="n">
        <v>113</v>
      </c>
      <c r="J2680" s="1" t="n">
        <v>99.5</v>
      </c>
      <c r="K2680" s="1" t="s">
        <v>1093</v>
      </c>
      <c r="L2680" s="1" t="s">
        <v>3015</v>
      </c>
      <c r="M2680" s="1" t="n">
        <v>2017</v>
      </c>
      <c r="N2680" s="1" t="n">
        <v>42.2368295048376</v>
      </c>
      <c r="O2680" s="1" t="n">
        <v>-82.6275766291244</v>
      </c>
      <c r="P2680" s="1" t="s">
        <v>3132</v>
      </c>
      <c r="Q2680" s="1" t="s">
        <v>3133</v>
      </c>
      <c r="R2680" s="1" t="s">
        <v>24</v>
      </c>
    </row>
    <row r="2681" customFormat="false" ht="15" hidden="false" customHeight="false" outlineLevel="0" collapsed="false">
      <c r="A2681" s="1" t="s">
        <v>2973</v>
      </c>
      <c r="B2681" s="1" t="s">
        <v>2973</v>
      </c>
      <c r="C2681" s="1" t="s">
        <v>3130</v>
      </c>
      <c r="D2681" s="1" t="n">
        <v>100</v>
      </c>
      <c r="E2681" s="1" t="s">
        <v>3143</v>
      </c>
      <c r="F2681" s="1" t="n">
        <v>11</v>
      </c>
      <c r="G2681" s="1" t="str">
        <f aca="false">F2681&amp;"/"&amp;40</f>
        <v>11/40</v>
      </c>
      <c r="H2681" s="1" t="n">
        <v>3200</v>
      </c>
      <c r="I2681" s="1" t="n">
        <v>113</v>
      </c>
      <c r="J2681" s="1" t="n">
        <v>99.5</v>
      </c>
      <c r="K2681" s="1" t="s">
        <v>1093</v>
      </c>
      <c r="L2681" s="1" t="s">
        <v>3015</v>
      </c>
      <c r="M2681" s="1" t="n">
        <v>2017</v>
      </c>
      <c r="N2681" s="1" t="n">
        <v>42.2373638206884</v>
      </c>
      <c r="O2681" s="1" t="n">
        <v>-82.6458734067527</v>
      </c>
      <c r="P2681" s="1" t="s">
        <v>3132</v>
      </c>
      <c r="Q2681" s="1" t="s">
        <v>3133</v>
      </c>
      <c r="R2681" s="1" t="s">
        <v>24</v>
      </c>
    </row>
    <row r="2682" customFormat="false" ht="15" hidden="false" customHeight="false" outlineLevel="0" collapsed="false">
      <c r="A2682" s="1" t="s">
        <v>2973</v>
      </c>
      <c r="B2682" s="1" t="s">
        <v>2973</v>
      </c>
      <c r="C2682" s="1" t="s">
        <v>3130</v>
      </c>
      <c r="D2682" s="1" t="n">
        <v>100</v>
      </c>
      <c r="E2682" s="1" t="s">
        <v>3144</v>
      </c>
      <c r="F2682" s="1" t="n">
        <v>12</v>
      </c>
      <c r="G2682" s="1" t="str">
        <f aca="false">F2682&amp;"/"&amp;40</f>
        <v>12/40</v>
      </c>
      <c r="H2682" s="1" t="n">
        <v>3200</v>
      </c>
      <c r="I2682" s="1" t="n">
        <v>113</v>
      </c>
      <c r="J2682" s="1" t="n">
        <v>99.5</v>
      </c>
      <c r="K2682" s="1" t="s">
        <v>1093</v>
      </c>
      <c r="L2682" s="1" t="s">
        <v>3015</v>
      </c>
      <c r="M2682" s="1" t="n">
        <v>2017</v>
      </c>
      <c r="N2682" s="1" t="n">
        <v>42.2534843631421</v>
      </c>
      <c r="O2682" s="1" t="n">
        <v>-82.6556209549413</v>
      </c>
      <c r="P2682" s="1" t="s">
        <v>3132</v>
      </c>
      <c r="Q2682" s="1" t="s">
        <v>3133</v>
      </c>
      <c r="R2682" s="1" t="s">
        <v>24</v>
      </c>
    </row>
    <row r="2683" customFormat="false" ht="15" hidden="false" customHeight="false" outlineLevel="0" collapsed="false">
      <c r="A2683" s="1" t="s">
        <v>2973</v>
      </c>
      <c r="B2683" s="1" t="s">
        <v>2973</v>
      </c>
      <c r="C2683" s="1" t="s">
        <v>3130</v>
      </c>
      <c r="D2683" s="1" t="n">
        <v>100</v>
      </c>
      <c r="E2683" s="1" t="s">
        <v>3145</v>
      </c>
      <c r="F2683" s="1" t="n">
        <v>13</v>
      </c>
      <c r="G2683" s="1" t="str">
        <f aca="false">F2683&amp;"/"&amp;40</f>
        <v>13/40</v>
      </c>
      <c r="H2683" s="1" t="n">
        <v>3200</v>
      </c>
      <c r="I2683" s="1" t="n">
        <v>113</v>
      </c>
      <c r="J2683" s="1" t="n">
        <v>99.5</v>
      </c>
      <c r="K2683" s="1" t="s">
        <v>1093</v>
      </c>
      <c r="L2683" s="1" t="s">
        <v>3015</v>
      </c>
      <c r="M2683" s="1" t="n">
        <v>2017</v>
      </c>
      <c r="N2683" s="1" t="n">
        <v>42.2530237251458</v>
      </c>
      <c r="O2683" s="1" t="n">
        <v>-82.6123842311726</v>
      </c>
      <c r="P2683" s="1" t="s">
        <v>3132</v>
      </c>
      <c r="Q2683" s="1" t="s">
        <v>3133</v>
      </c>
      <c r="R2683" s="1" t="s">
        <v>24</v>
      </c>
    </row>
    <row r="2684" customFormat="false" ht="15" hidden="false" customHeight="false" outlineLevel="0" collapsed="false">
      <c r="A2684" s="1" t="s">
        <v>2973</v>
      </c>
      <c r="B2684" s="1" t="s">
        <v>2973</v>
      </c>
      <c r="C2684" s="1" t="s">
        <v>3130</v>
      </c>
      <c r="D2684" s="1" t="n">
        <v>100</v>
      </c>
      <c r="E2684" s="1" t="s">
        <v>3146</v>
      </c>
      <c r="F2684" s="1" t="n">
        <v>14</v>
      </c>
      <c r="G2684" s="1" t="str">
        <f aca="false">F2684&amp;"/"&amp;40</f>
        <v>14/40</v>
      </c>
      <c r="H2684" s="1" t="n">
        <v>3200</v>
      </c>
      <c r="I2684" s="1" t="n">
        <v>113</v>
      </c>
      <c r="J2684" s="1" t="n">
        <v>99.5</v>
      </c>
      <c r="K2684" s="1" t="s">
        <v>1093</v>
      </c>
      <c r="L2684" s="1" t="s">
        <v>3015</v>
      </c>
      <c r="M2684" s="1" t="n">
        <v>2017</v>
      </c>
      <c r="N2684" s="1" t="n">
        <v>42.2567715</v>
      </c>
      <c r="O2684" s="1" t="n">
        <v>-82.6261744</v>
      </c>
      <c r="P2684" s="1" t="s">
        <v>3132</v>
      </c>
      <c r="Q2684" s="1" t="s">
        <v>3133</v>
      </c>
      <c r="R2684" s="1" t="s">
        <v>24</v>
      </c>
    </row>
    <row r="2685" customFormat="false" ht="15" hidden="false" customHeight="false" outlineLevel="0" collapsed="false">
      <c r="A2685" s="1" t="s">
        <v>2973</v>
      </c>
      <c r="B2685" s="1" t="s">
        <v>2973</v>
      </c>
      <c r="C2685" s="1" t="s">
        <v>3130</v>
      </c>
      <c r="D2685" s="1" t="n">
        <v>100</v>
      </c>
      <c r="E2685" s="1" t="s">
        <v>3147</v>
      </c>
      <c r="F2685" s="1" t="n">
        <v>15</v>
      </c>
      <c r="G2685" s="1" t="str">
        <f aca="false">F2685&amp;"/"&amp;40</f>
        <v>15/40</v>
      </c>
      <c r="H2685" s="1" t="n">
        <v>3200</v>
      </c>
      <c r="I2685" s="1" t="n">
        <v>113</v>
      </c>
      <c r="J2685" s="1" t="n">
        <v>99.5</v>
      </c>
      <c r="K2685" s="1" t="s">
        <v>1093</v>
      </c>
      <c r="L2685" s="1" t="s">
        <v>3015</v>
      </c>
      <c r="M2685" s="1" t="n">
        <v>2017</v>
      </c>
      <c r="N2685" s="1" t="n">
        <v>42.2578623095173</v>
      </c>
      <c r="O2685" s="1" t="n">
        <v>-82.6121451970439</v>
      </c>
      <c r="P2685" s="1" t="s">
        <v>3132</v>
      </c>
      <c r="Q2685" s="1" t="s">
        <v>3133</v>
      </c>
      <c r="R2685" s="1" t="s">
        <v>24</v>
      </c>
    </row>
    <row r="2686" customFormat="false" ht="15" hidden="false" customHeight="false" outlineLevel="0" collapsed="false">
      <c r="A2686" s="1" t="s">
        <v>2973</v>
      </c>
      <c r="B2686" s="1" t="s">
        <v>2973</v>
      </c>
      <c r="C2686" s="1" t="s">
        <v>3130</v>
      </c>
      <c r="D2686" s="1" t="n">
        <v>100</v>
      </c>
      <c r="E2686" s="1" t="s">
        <v>3148</v>
      </c>
      <c r="F2686" s="1" t="n">
        <v>16</v>
      </c>
      <c r="G2686" s="1" t="str">
        <f aca="false">F2686&amp;"/"&amp;40</f>
        <v>16/40</v>
      </c>
      <c r="H2686" s="1" t="n">
        <v>3200</v>
      </c>
      <c r="I2686" s="1" t="n">
        <v>113</v>
      </c>
      <c r="J2686" s="1" t="n">
        <v>99.5</v>
      </c>
      <c r="K2686" s="1" t="s">
        <v>1093</v>
      </c>
      <c r="L2686" s="1" t="s">
        <v>3015</v>
      </c>
      <c r="M2686" s="1" t="n">
        <v>2017</v>
      </c>
      <c r="N2686" s="1" t="n">
        <v>42.263078172298</v>
      </c>
      <c r="O2686" s="1" t="n">
        <v>-82.6090438093519</v>
      </c>
      <c r="P2686" s="1" t="s">
        <v>3132</v>
      </c>
      <c r="Q2686" s="1" t="s">
        <v>3133</v>
      </c>
      <c r="R2686" s="1" t="s">
        <v>24</v>
      </c>
    </row>
    <row r="2687" customFormat="false" ht="15" hidden="false" customHeight="false" outlineLevel="0" collapsed="false">
      <c r="A2687" s="1" t="s">
        <v>2973</v>
      </c>
      <c r="B2687" s="1" t="s">
        <v>2973</v>
      </c>
      <c r="C2687" s="1" t="s">
        <v>3130</v>
      </c>
      <c r="D2687" s="1" t="n">
        <v>100</v>
      </c>
      <c r="E2687" s="1" t="s">
        <v>3149</v>
      </c>
      <c r="F2687" s="1" t="n">
        <v>17</v>
      </c>
      <c r="G2687" s="1" t="str">
        <f aca="false">F2687&amp;"/"&amp;40</f>
        <v>17/40</v>
      </c>
      <c r="H2687" s="1" t="n">
        <v>3200</v>
      </c>
      <c r="I2687" s="1" t="n">
        <v>113</v>
      </c>
      <c r="J2687" s="1" t="n">
        <v>99.5</v>
      </c>
      <c r="K2687" s="1" t="s">
        <v>1093</v>
      </c>
      <c r="L2687" s="1" t="s">
        <v>3015</v>
      </c>
      <c r="M2687" s="1" t="n">
        <v>2017</v>
      </c>
      <c r="N2687" s="1" t="n">
        <v>42.2592577</v>
      </c>
      <c r="O2687" s="1" t="n">
        <v>-82.6590378</v>
      </c>
      <c r="P2687" s="1" t="s">
        <v>3132</v>
      </c>
      <c r="Q2687" s="1" t="s">
        <v>3133</v>
      </c>
      <c r="R2687" s="1" t="s">
        <v>24</v>
      </c>
    </row>
    <row r="2688" customFormat="false" ht="15" hidden="false" customHeight="false" outlineLevel="0" collapsed="false">
      <c r="A2688" s="1" t="s">
        <v>2973</v>
      </c>
      <c r="B2688" s="1" t="s">
        <v>2973</v>
      </c>
      <c r="C2688" s="1" t="s">
        <v>3130</v>
      </c>
      <c r="D2688" s="1" t="n">
        <v>100</v>
      </c>
      <c r="E2688" s="1" t="s">
        <v>3150</v>
      </c>
      <c r="F2688" s="1" t="n">
        <v>18</v>
      </c>
      <c r="G2688" s="1" t="str">
        <f aca="false">F2688&amp;"/"&amp;40</f>
        <v>18/40</v>
      </c>
      <c r="H2688" s="1" t="n">
        <v>3200</v>
      </c>
      <c r="I2688" s="1" t="n">
        <v>113</v>
      </c>
      <c r="J2688" s="1" t="n">
        <v>99.5</v>
      </c>
      <c r="K2688" s="1" t="s">
        <v>1093</v>
      </c>
      <c r="L2688" s="1" t="s">
        <v>3015</v>
      </c>
      <c r="M2688" s="1" t="n">
        <v>2017</v>
      </c>
      <c r="N2688" s="1" t="n">
        <v>42.2592975</v>
      </c>
      <c r="O2688" s="1" t="n">
        <v>-82.6431332</v>
      </c>
      <c r="P2688" s="1" t="s">
        <v>3132</v>
      </c>
      <c r="Q2688" s="1" t="s">
        <v>3133</v>
      </c>
      <c r="R2688" s="1" t="s">
        <v>24</v>
      </c>
    </row>
    <row r="2689" customFormat="false" ht="15" hidden="false" customHeight="false" outlineLevel="0" collapsed="false">
      <c r="A2689" s="1" t="s">
        <v>2973</v>
      </c>
      <c r="B2689" s="1" t="s">
        <v>2973</v>
      </c>
      <c r="C2689" s="1" t="s">
        <v>3130</v>
      </c>
      <c r="D2689" s="1" t="n">
        <v>100</v>
      </c>
      <c r="E2689" s="1" t="s">
        <v>3151</v>
      </c>
      <c r="F2689" s="1" t="n">
        <v>19</v>
      </c>
      <c r="G2689" s="1" t="str">
        <f aca="false">F2689&amp;"/"&amp;40</f>
        <v>19/40</v>
      </c>
      <c r="H2689" s="1" t="n">
        <v>3200</v>
      </c>
      <c r="I2689" s="1" t="n">
        <v>113</v>
      </c>
      <c r="J2689" s="1" t="n">
        <v>99.5</v>
      </c>
      <c r="K2689" s="1" t="s">
        <v>1093</v>
      </c>
      <c r="L2689" s="1" t="s">
        <v>3015</v>
      </c>
      <c r="M2689" s="1" t="n">
        <v>2017</v>
      </c>
      <c r="N2689" s="1" t="n">
        <v>42.2663576</v>
      </c>
      <c r="O2689" s="1" t="n">
        <v>-82.661177</v>
      </c>
      <c r="P2689" s="1" t="s">
        <v>3132</v>
      </c>
      <c r="Q2689" s="1" t="s">
        <v>3133</v>
      </c>
      <c r="R2689" s="1" t="s">
        <v>24</v>
      </c>
    </row>
    <row r="2690" customFormat="false" ht="15" hidden="false" customHeight="false" outlineLevel="0" collapsed="false">
      <c r="A2690" s="1" t="s">
        <v>2973</v>
      </c>
      <c r="B2690" s="1" t="s">
        <v>2973</v>
      </c>
      <c r="C2690" s="1" t="s">
        <v>3130</v>
      </c>
      <c r="D2690" s="1" t="n">
        <v>100</v>
      </c>
      <c r="E2690" s="1" t="s">
        <v>3152</v>
      </c>
      <c r="F2690" s="1" t="n">
        <v>20</v>
      </c>
      <c r="G2690" s="1" t="str">
        <f aca="false">F2690&amp;"/"&amp;40</f>
        <v>20/40</v>
      </c>
      <c r="H2690" s="1" t="n">
        <v>3200</v>
      </c>
      <c r="I2690" s="1" t="n">
        <v>113</v>
      </c>
      <c r="J2690" s="1" t="n">
        <v>99.5</v>
      </c>
      <c r="K2690" s="1" t="s">
        <v>1093</v>
      </c>
      <c r="L2690" s="1" t="s">
        <v>3015</v>
      </c>
      <c r="M2690" s="1" t="n">
        <v>2017</v>
      </c>
      <c r="N2690" s="1" t="n">
        <v>42.2674489</v>
      </c>
      <c r="O2690" s="1" t="n">
        <v>-82.6424319</v>
      </c>
      <c r="P2690" s="1" t="s">
        <v>3132</v>
      </c>
      <c r="Q2690" s="1" t="s">
        <v>3133</v>
      </c>
      <c r="R2690" s="1" t="s">
        <v>24</v>
      </c>
    </row>
    <row r="2691" customFormat="false" ht="15" hidden="false" customHeight="false" outlineLevel="0" collapsed="false">
      <c r="A2691" s="1" t="s">
        <v>2973</v>
      </c>
      <c r="B2691" s="1" t="s">
        <v>2973</v>
      </c>
      <c r="C2691" s="1" t="s">
        <v>3130</v>
      </c>
      <c r="D2691" s="1" t="n">
        <v>100</v>
      </c>
      <c r="E2691" s="1" t="s">
        <v>3153</v>
      </c>
      <c r="F2691" s="1" t="n">
        <v>21</v>
      </c>
      <c r="G2691" s="1" t="str">
        <f aca="false">F2691&amp;"/"&amp;40</f>
        <v>21/40</v>
      </c>
      <c r="H2691" s="1" t="n">
        <v>3200</v>
      </c>
      <c r="I2691" s="1" t="n">
        <v>113</v>
      </c>
      <c r="J2691" s="1" t="n">
        <v>99.5</v>
      </c>
      <c r="K2691" s="1" t="s">
        <v>1093</v>
      </c>
      <c r="L2691" s="1" t="s">
        <v>3015</v>
      </c>
      <c r="M2691" s="1" t="n">
        <v>2017</v>
      </c>
      <c r="N2691" s="1" t="n">
        <v>42.23876</v>
      </c>
      <c r="O2691" s="1" t="n">
        <v>-82.6944606</v>
      </c>
      <c r="P2691" s="1" t="s">
        <v>3132</v>
      </c>
      <c r="Q2691" s="1" t="s">
        <v>3133</v>
      </c>
      <c r="R2691" s="1" t="s">
        <v>24</v>
      </c>
    </row>
    <row r="2692" customFormat="false" ht="15" hidden="false" customHeight="false" outlineLevel="0" collapsed="false">
      <c r="A2692" s="1" t="s">
        <v>2973</v>
      </c>
      <c r="B2692" s="1" t="s">
        <v>2973</v>
      </c>
      <c r="C2692" s="1" t="s">
        <v>3130</v>
      </c>
      <c r="D2692" s="1" t="n">
        <v>100</v>
      </c>
      <c r="E2692" s="1" t="s">
        <v>3154</v>
      </c>
      <c r="F2692" s="1" t="n">
        <v>22</v>
      </c>
      <c r="G2692" s="1" t="str">
        <f aca="false">F2692&amp;"/"&amp;40</f>
        <v>22/40</v>
      </c>
      <c r="H2692" s="1" t="n">
        <v>3200</v>
      </c>
      <c r="I2692" s="1" t="n">
        <v>113</v>
      </c>
      <c r="J2692" s="1" t="n">
        <v>99.5</v>
      </c>
      <c r="K2692" s="1" t="s">
        <v>1093</v>
      </c>
      <c r="L2692" s="1" t="s">
        <v>3015</v>
      </c>
      <c r="M2692" s="1" t="n">
        <v>2017</v>
      </c>
      <c r="N2692" s="1" t="n">
        <v>42.2403751</v>
      </c>
      <c r="O2692" s="1" t="n">
        <v>-82.7028161</v>
      </c>
      <c r="P2692" s="1" t="s">
        <v>3132</v>
      </c>
      <c r="Q2692" s="1" t="s">
        <v>3133</v>
      </c>
      <c r="R2692" s="1" t="s">
        <v>24</v>
      </c>
    </row>
    <row r="2693" customFormat="false" ht="15" hidden="false" customHeight="false" outlineLevel="0" collapsed="false">
      <c r="A2693" s="1" t="s">
        <v>2973</v>
      </c>
      <c r="B2693" s="1" t="s">
        <v>2973</v>
      </c>
      <c r="C2693" s="1" t="s">
        <v>3130</v>
      </c>
      <c r="D2693" s="1" t="n">
        <v>100</v>
      </c>
      <c r="E2693" s="1" t="s">
        <v>3155</v>
      </c>
      <c r="F2693" s="1" t="n">
        <v>23</v>
      </c>
      <c r="G2693" s="1" t="str">
        <f aca="false">F2693&amp;"/"&amp;40</f>
        <v>23/40</v>
      </c>
      <c r="H2693" s="1" t="n">
        <v>3200</v>
      </c>
      <c r="I2693" s="1" t="n">
        <v>113</v>
      </c>
      <c r="J2693" s="1" t="n">
        <v>99.5</v>
      </c>
      <c r="K2693" s="1" t="s">
        <v>1093</v>
      </c>
      <c r="L2693" s="1" t="s">
        <v>3015</v>
      </c>
      <c r="M2693" s="1" t="n">
        <v>2017</v>
      </c>
      <c r="N2693" s="1" t="n">
        <v>42.2493863</v>
      </c>
      <c r="O2693" s="1" t="n">
        <v>-82.6940224</v>
      </c>
      <c r="P2693" s="1" t="s">
        <v>3132</v>
      </c>
      <c r="Q2693" s="1" t="s">
        <v>3133</v>
      </c>
      <c r="R2693" s="1" t="s">
        <v>24</v>
      </c>
    </row>
    <row r="2694" customFormat="false" ht="15" hidden="false" customHeight="false" outlineLevel="0" collapsed="false">
      <c r="A2694" s="1" t="s">
        <v>2973</v>
      </c>
      <c r="B2694" s="1" t="s">
        <v>2973</v>
      </c>
      <c r="C2694" s="1" t="s">
        <v>3130</v>
      </c>
      <c r="D2694" s="1" t="n">
        <v>100</v>
      </c>
      <c r="E2694" s="1" t="s">
        <v>3156</v>
      </c>
      <c r="F2694" s="1" t="n">
        <v>24</v>
      </c>
      <c r="G2694" s="1" t="str">
        <f aca="false">F2694&amp;"/"&amp;40</f>
        <v>24/40</v>
      </c>
      <c r="H2694" s="1" t="n">
        <v>3200</v>
      </c>
      <c r="I2694" s="1" t="n">
        <v>113</v>
      </c>
      <c r="J2694" s="1" t="n">
        <v>99.5</v>
      </c>
      <c r="K2694" s="1" t="s">
        <v>1093</v>
      </c>
      <c r="L2694" s="1" t="s">
        <v>3015</v>
      </c>
      <c r="M2694" s="1" t="n">
        <v>2017</v>
      </c>
      <c r="N2694" s="1" t="n">
        <v>42.2552645</v>
      </c>
      <c r="O2694" s="1" t="n">
        <v>-82.6946521</v>
      </c>
      <c r="P2694" s="1" t="s">
        <v>3132</v>
      </c>
      <c r="Q2694" s="1" t="s">
        <v>3133</v>
      </c>
      <c r="R2694" s="1" t="s">
        <v>24</v>
      </c>
    </row>
    <row r="2695" customFormat="false" ht="15" hidden="false" customHeight="false" outlineLevel="0" collapsed="false">
      <c r="A2695" s="1" t="s">
        <v>2973</v>
      </c>
      <c r="B2695" s="1" t="s">
        <v>2973</v>
      </c>
      <c r="C2695" s="1" t="s">
        <v>3130</v>
      </c>
      <c r="D2695" s="1" t="n">
        <v>100</v>
      </c>
      <c r="E2695" s="1" t="s">
        <v>3157</v>
      </c>
      <c r="F2695" s="1" t="n">
        <v>25</v>
      </c>
      <c r="G2695" s="1" t="str">
        <f aca="false">F2695&amp;"/"&amp;40</f>
        <v>25/40</v>
      </c>
      <c r="H2695" s="1" t="n">
        <v>3200</v>
      </c>
      <c r="I2695" s="1" t="n">
        <v>113</v>
      </c>
      <c r="J2695" s="1" t="n">
        <v>99.5</v>
      </c>
      <c r="K2695" s="1" t="s">
        <v>1093</v>
      </c>
      <c r="L2695" s="1" t="s">
        <v>3015</v>
      </c>
      <c r="M2695" s="1" t="n">
        <v>2017</v>
      </c>
      <c r="N2695" s="1" t="n">
        <v>42.2383240913575</v>
      </c>
      <c r="O2695" s="1" t="n">
        <v>-82.7298918530409</v>
      </c>
      <c r="P2695" s="1" t="s">
        <v>3132</v>
      </c>
      <c r="Q2695" s="1" t="s">
        <v>3133</v>
      </c>
      <c r="R2695" s="1" t="s">
        <v>24</v>
      </c>
    </row>
    <row r="2696" customFormat="false" ht="15" hidden="false" customHeight="false" outlineLevel="0" collapsed="false">
      <c r="A2696" s="1" t="s">
        <v>2973</v>
      </c>
      <c r="B2696" s="1" t="s">
        <v>2973</v>
      </c>
      <c r="C2696" s="1" t="s">
        <v>3130</v>
      </c>
      <c r="D2696" s="1" t="n">
        <v>100</v>
      </c>
      <c r="E2696" s="1" t="s">
        <v>3158</v>
      </c>
      <c r="F2696" s="1" t="n">
        <v>26</v>
      </c>
      <c r="G2696" s="1" t="str">
        <f aca="false">F2696&amp;"/"&amp;40</f>
        <v>26/40</v>
      </c>
      <c r="H2696" s="1" t="n">
        <v>3200</v>
      </c>
      <c r="I2696" s="1" t="n">
        <v>113</v>
      </c>
      <c r="J2696" s="1" t="n">
        <v>99.5</v>
      </c>
      <c r="K2696" s="1" t="s">
        <v>1093</v>
      </c>
      <c r="L2696" s="1" t="s">
        <v>3015</v>
      </c>
      <c r="M2696" s="1" t="n">
        <v>2017</v>
      </c>
      <c r="N2696" s="1" t="n">
        <v>42.2403447975296</v>
      </c>
      <c r="O2696" s="1" t="n">
        <v>-82.7248914783733</v>
      </c>
      <c r="P2696" s="1" t="s">
        <v>3132</v>
      </c>
      <c r="Q2696" s="1" t="s">
        <v>3133</v>
      </c>
      <c r="R2696" s="1" t="s">
        <v>24</v>
      </c>
    </row>
    <row r="2697" customFormat="false" ht="15" hidden="false" customHeight="false" outlineLevel="0" collapsed="false">
      <c r="A2697" s="1" t="s">
        <v>2973</v>
      </c>
      <c r="B2697" s="1" t="s">
        <v>2973</v>
      </c>
      <c r="C2697" s="1" t="s">
        <v>3130</v>
      </c>
      <c r="D2697" s="1" t="n">
        <v>100</v>
      </c>
      <c r="E2697" s="1" t="s">
        <v>3159</v>
      </c>
      <c r="F2697" s="1" t="n">
        <v>27</v>
      </c>
      <c r="G2697" s="1" t="str">
        <f aca="false">F2697&amp;"/"&amp;40</f>
        <v>27/40</v>
      </c>
      <c r="H2697" s="1" t="n">
        <v>3200</v>
      </c>
      <c r="I2697" s="1" t="n">
        <v>113</v>
      </c>
      <c r="J2697" s="1" t="n">
        <v>99.5</v>
      </c>
      <c r="K2697" s="1" t="s">
        <v>1093</v>
      </c>
      <c r="L2697" s="1" t="s">
        <v>3015</v>
      </c>
      <c r="M2697" s="1" t="n">
        <v>2017</v>
      </c>
      <c r="N2697" s="1" t="n">
        <v>42.2572419</v>
      </c>
      <c r="O2697" s="1" t="n">
        <v>-82.7021774</v>
      </c>
      <c r="P2697" s="1" t="s">
        <v>3132</v>
      </c>
      <c r="Q2697" s="1" t="s">
        <v>3133</v>
      </c>
      <c r="R2697" s="1" t="s">
        <v>24</v>
      </c>
    </row>
    <row r="2698" customFormat="false" ht="15" hidden="false" customHeight="false" outlineLevel="0" collapsed="false">
      <c r="A2698" s="1" t="s">
        <v>2973</v>
      </c>
      <c r="B2698" s="1" t="s">
        <v>2973</v>
      </c>
      <c r="C2698" s="1" t="s">
        <v>3130</v>
      </c>
      <c r="D2698" s="1" t="n">
        <v>100</v>
      </c>
      <c r="E2698" s="1" t="s">
        <v>3160</v>
      </c>
      <c r="F2698" s="1" t="n">
        <v>28</v>
      </c>
      <c r="G2698" s="1" t="str">
        <f aca="false">F2698&amp;"/"&amp;40</f>
        <v>28/40</v>
      </c>
      <c r="H2698" s="1" t="n">
        <v>3200</v>
      </c>
      <c r="I2698" s="1" t="n">
        <v>113</v>
      </c>
      <c r="J2698" s="1" t="n">
        <v>99.5</v>
      </c>
      <c r="K2698" s="1" t="s">
        <v>1093</v>
      </c>
      <c r="L2698" s="1" t="s">
        <v>3015</v>
      </c>
      <c r="M2698" s="1" t="n">
        <v>2017</v>
      </c>
      <c r="N2698" s="1" t="n">
        <v>42.2592842</v>
      </c>
      <c r="O2698" s="1" t="n">
        <v>-82.6931388</v>
      </c>
      <c r="P2698" s="1" t="s">
        <v>3132</v>
      </c>
      <c r="Q2698" s="1" t="s">
        <v>3133</v>
      </c>
      <c r="R2698" s="1" t="s">
        <v>24</v>
      </c>
    </row>
    <row r="2699" customFormat="false" ht="15" hidden="false" customHeight="false" outlineLevel="0" collapsed="false">
      <c r="A2699" s="1" t="s">
        <v>2973</v>
      </c>
      <c r="B2699" s="1" t="s">
        <v>2973</v>
      </c>
      <c r="C2699" s="1" t="s">
        <v>3130</v>
      </c>
      <c r="D2699" s="1" t="n">
        <v>100</v>
      </c>
      <c r="E2699" s="1" t="s">
        <v>3161</v>
      </c>
      <c r="F2699" s="1" t="n">
        <v>29</v>
      </c>
      <c r="G2699" s="1" t="str">
        <f aca="false">F2699&amp;"/"&amp;40</f>
        <v>29/40</v>
      </c>
      <c r="H2699" s="1" t="n">
        <v>3200</v>
      </c>
      <c r="I2699" s="1" t="n">
        <v>113</v>
      </c>
      <c r="J2699" s="1" t="n">
        <v>99.5</v>
      </c>
      <c r="K2699" s="1" t="s">
        <v>1093</v>
      </c>
      <c r="L2699" s="1" t="s">
        <v>3015</v>
      </c>
      <c r="M2699" s="1" t="n">
        <v>2017</v>
      </c>
      <c r="N2699" s="1" t="n">
        <v>42.2607734</v>
      </c>
      <c r="O2699" s="1" t="n">
        <v>-82.6966272</v>
      </c>
      <c r="P2699" s="1" t="s">
        <v>3132</v>
      </c>
      <c r="Q2699" s="1" t="s">
        <v>3133</v>
      </c>
      <c r="R2699" s="1" t="s">
        <v>24</v>
      </c>
    </row>
    <row r="2700" customFormat="false" ht="15" hidden="false" customHeight="false" outlineLevel="0" collapsed="false">
      <c r="A2700" s="1" t="s">
        <v>2973</v>
      </c>
      <c r="B2700" s="1" t="s">
        <v>2973</v>
      </c>
      <c r="C2700" s="1" t="s">
        <v>3130</v>
      </c>
      <c r="D2700" s="1" t="n">
        <v>100</v>
      </c>
      <c r="E2700" s="1" t="s">
        <v>3162</v>
      </c>
      <c r="F2700" s="1" t="n">
        <v>30</v>
      </c>
      <c r="G2700" s="1" t="str">
        <f aca="false">F2700&amp;"/"&amp;40</f>
        <v>30/40</v>
      </c>
      <c r="H2700" s="1" t="n">
        <v>3200</v>
      </c>
      <c r="I2700" s="1" t="n">
        <v>113</v>
      </c>
      <c r="J2700" s="1" t="n">
        <v>99.5</v>
      </c>
      <c r="K2700" s="1" t="s">
        <v>1093</v>
      </c>
      <c r="L2700" s="1" t="s">
        <v>3015</v>
      </c>
      <c r="M2700" s="1" t="n">
        <v>2017</v>
      </c>
      <c r="N2700" s="1" t="n">
        <v>42.2641549</v>
      </c>
      <c r="O2700" s="1" t="n">
        <v>-82.6762354</v>
      </c>
      <c r="P2700" s="1" t="s">
        <v>3132</v>
      </c>
      <c r="Q2700" s="1" t="s">
        <v>3133</v>
      </c>
      <c r="R2700" s="1" t="s">
        <v>24</v>
      </c>
    </row>
    <row r="2701" customFormat="false" ht="15" hidden="false" customHeight="false" outlineLevel="0" collapsed="false">
      <c r="A2701" s="1" t="s">
        <v>2973</v>
      </c>
      <c r="B2701" s="1" t="s">
        <v>2973</v>
      </c>
      <c r="C2701" s="1" t="s">
        <v>3130</v>
      </c>
      <c r="D2701" s="1" t="n">
        <v>100</v>
      </c>
      <c r="E2701" s="1" t="s">
        <v>3163</v>
      </c>
      <c r="F2701" s="1" t="n">
        <v>31</v>
      </c>
      <c r="G2701" s="1" t="str">
        <f aca="false">F2701&amp;"/"&amp;40</f>
        <v>31/40</v>
      </c>
      <c r="H2701" s="1" t="n">
        <v>3200</v>
      </c>
      <c r="I2701" s="1" t="n">
        <v>113</v>
      </c>
      <c r="J2701" s="1" t="n">
        <v>99.5</v>
      </c>
      <c r="K2701" s="1" t="s">
        <v>1093</v>
      </c>
      <c r="L2701" s="1" t="s">
        <v>3015</v>
      </c>
      <c r="M2701" s="1" t="n">
        <v>2017</v>
      </c>
      <c r="N2701" s="1" t="n">
        <v>42.2658792640314</v>
      </c>
      <c r="O2701" s="1" t="n">
        <v>-82.6780440367775</v>
      </c>
      <c r="P2701" s="1" t="s">
        <v>3132</v>
      </c>
      <c r="Q2701" s="1" t="s">
        <v>3133</v>
      </c>
      <c r="R2701" s="1" t="s">
        <v>24</v>
      </c>
    </row>
    <row r="2702" customFormat="false" ht="15" hidden="false" customHeight="false" outlineLevel="0" collapsed="false">
      <c r="A2702" s="1" t="s">
        <v>2973</v>
      </c>
      <c r="B2702" s="1" t="s">
        <v>2973</v>
      </c>
      <c r="C2702" s="1" t="s">
        <v>3130</v>
      </c>
      <c r="D2702" s="1" t="n">
        <v>100</v>
      </c>
      <c r="E2702" s="1" t="s">
        <v>3164</v>
      </c>
      <c r="F2702" s="1" t="n">
        <v>32</v>
      </c>
      <c r="G2702" s="1" t="str">
        <f aca="false">F2702&amp;"/"&amp;40</f>
        <v>32/40</v>
      </c>
      <c r="H2702" s="1" t="n">
        <v>3200</v>
      </c>
      <c r="I2702" s="1" t="n">
        <v>113</v>
      </c>
      <c r="J2702" s="1" t="n">
        <v>99.5</v>
      </c>
      <c r="K2702" s="1" t="s">
        <v>1093</v>
      </c>
      <c r="L2702" s="1" t="s">
        <v>3015</v>
      </c>
      <c r="M2702" s="1" t="n">
        <v>2017</v>
      </c>
      <c r="N2702" s="1" t="n">
        <v>42.2603164492145</v>
      </c>
      <c r="O2702" s="1" t="n">
        <v>-82.7296961300302</v>
      </c>
      <c r="P2702" s="1" t="s">
        <v>3132</v>
      </c>
      <c r="Q2702" s="1" t="s">
        <v>3133</v>
      </c>
      <c r="R2702" s="1" t="s">
        <v>24</v>
      </c>
    </row>
    <row r="2703" customFormat="false" ht="15" hidden="false" customHeight="false" outlineLevel="0" collapsed="false">
      <c r="A2703" s="1" t="s">
        <v>2973</v>
      </c>
      <c r="B2703" s="1" t="s">
        <v>2973</v>
      </c>
      <c r="C2703" s="1" t="s">
        <v>3130</v>
      </c>
      <c r="D2703" s="1" t="n">
        <v>100</v>
      </c>
      <c r="E2703" s="1" t="s">
        <v>3165</v>
      </c>
      <c r="F2703" s="1" t="n">
        <v>33</v>
      </c>
      <c r="G2703" s="1" t="str">
        <f aca="false">F2703&amp;"/"&amp;40</f>
        <v>33/40</v>
      </c>
      <c r="H2703" s="1" t="n">
        <v>3200</v>
      </c>
      <c r="I2703" s="1" t="n">
        <v>113</v>
      </c>
      <c r="J2703" s="1" t="n">
        <v>99.5</v>
      </c>
      <c r="K2703" s="1" t="s">
        <v>1093</v>
      </c>
      <c r="L2703" s="1" t="s">
        <v>3015</v>
      </c>
      <c r="M2703" s="1" t="n">
        <v>2017</v>
      </c>
      <c r="N2703" s="1" t="n">
        <v>42.2443494062865</v>
      </c>
      <c r="O2703" s="1" t="n">
        <v>-82.7468678278768</v>
      </c>
      <c r="P2703" s="1" t="s">
        <v>3132</v>
      </c>
      <c r="Q2703" s="1" t="s">
        <v>3133</v>
      </c>
      <c r="R2703" s="1" t="s">
        <v>24</v>
      </c>
    </row>
    <row r="2704" customFormat="false" ht="15" hidden="false" customHeight="false" outlineLevel="0" collapsed="false">
      <c r="A2704" s="1" t="s">
        <v>2973</v>
      </c>
      <c r="B2704" s="1" t="s">
        <v>2973</v>
      </c>
      <c r="C2704" s="1" t="s">
        <v>3130</v>
      </c>
      <c r="D2704" s="1" t="n">
        <v>100</v>
      </c>
      <c r="E2704" s="1" t="s">
        <v>3166</v>
      </c>
      <c r="F2704" s="1" t="n">
        <v>34</v>
      </c>
      <c r="G2704" s="1" t="str">
        <f aca="false">F2704&amp;"/"&amp;40</f>
        <v>34/40</v>
      </c>
      <c r="H2704" s="1" t="n">
        <v>3200</v>
      </c>
      <c r="I2704" s="1" t="n">
        <v>113</v>
      </c>
      <c r="J2704" s="1" t="n">
        <v>99.5</v>
      </c>
      <c r="K2704" s="1" t="s">
        <v>1093</v>
      </c>
      <c r="L2704" s="1" t="s">
        <v>3015</v>
      </c>
      <c r="M2704" s="1" t="n">
        <v>2017</v>
      </c>
      <c r="N2704" s="1" t="n">
        <v>42.2501145921704</v>
      </c>
      <c r="O2704" s="1" t="n">
        <v>-82.7654226881285</v>
      </c>
      <c r="P2704" s="1" t="s">
        <v>3132</v>
      </c>
      <c r="Q2704" s="1" t="s">
        <v>3133</v>
      </c>
      <c r="R2704" s="1" t="s">
        <v>24</v>
      </c>
    </row>
    <row r="2705" customFormat="false" ht="15" hidden="false" customHeight="false" outlineLevel="0" collapsed="false">
      <c r="A2705" s="1" t="s">
        <v>2973</v>
      </c>
      <c r="B2705" s="1" t="s">
        <v>2973</v>
      </c>
      <c r="C2705" s="1" t="s">
        <v>3130</v>
      </c>
      <c r="D2705" s="1" t="n">
        <v>100</v>
      </c>
      <c r="E2705" s="1" t="s">
        <v>3167</v>
      </c>
      <c r="F2705" s="1" t="n">
        <v>35</v>
      </c>
      <c r="G2705" s="1" t="str">
        <f aca="false">F2705&amp;"/"&amp;40</f>
        <v>35/40</v>
      </c>
      <c r="H2705" s="1" t="n">
        <v>3200</v>
      </c>
      <c r="I2705" s="1" t="n">
        <v>113</v>
      </c>
      <c r="J2705" s="1" t="n">
        <v>99.5</v>
      </c>
      <c r="K2705" s="1" t="s">
        <v>1093</v>
      </c>
      <c r="L2705" s="1" t="s">
        <v>3015</v>
      </c>
      <c r="M2705" s="1" t="n">
        <v>2017</v>
      </c>
      <c r="N2705" s="1" t="n">
        <v>42.2519411316827</v>
      </c>
      <c r="O2705" s="1" t="n">
        <v>-82.7626112524171</v>
      </c>
      <c r="P2705" s="1" t="s">
        <v>3132</v>
      </c>
      <c r="Q2705" s="1" t="s">
        <v>3133</v>
      </c>
      <c r="R2705" s="1" t="s">
        <v>24</v>
      </c>
    </row>
    <row r="2706" customFormat="false" ht="15" hidden="false" customHeight="false" outlineLevel="0" collapsed="false">
      <c r="A2706" s="1" t="s">
        <v>2973</v>
      </c>
      <c r="B2706" s="1" t="s">
        <v>2973</v>
      </c>
      <c r="C2706" s="1" t="s">
        <v>3130</v>
      </c>
      <c r="D2706" s="1" t="n">
        <v>100</v>
      </c>
      <c r="E2706" s="1" t="s">
        <v>3168</v>
      </c>
      <c r="F2706" s="1" t="n">
        <v>36</v>
      </c>
      <c r="G2706" s="1" t="str">
        <f aca="false">F2706&amp;"/"&amp;40</f>
        <v>36/40</v>
      </c>
      <c r="H2706" s="1" t="n">
        <v>3200</v>
      </c>
      <c r="I2706" s="1" t="n">
        <v>113</v>
      </c>
      <c r="J2706" s="1" t="n">
        <v>99.5</v>
      </c>
      <c r="K2706" s="1" t="s">
        <v>1093</v>
      </c>
      <c r="L2706" s="1" t="s">
        <v>3015</v>
      </c>
      <c r="M2706" s="1" t="n">
        <v>2017</v>
      </c>
      <c r="N2706" s="1" t="n">
        <v>42.2531230373626</v>
      </c>
      <c r="O2706" s="1" t="n">
        <v>-82.7684292717358</v>
      </c>
      <c r="P2706" s="1" t="s">
        <v>3132</v>
      </c>
      <c r="Q2706" s="1" t="s">
        <v>3133</v>
      </c>
      <c r="R2706" s="1" t="s">
        <v>24</v>
      </c>
    </row>
    <row r="2707" customFormat="false" ht="15" hidden="false" customHeight="false" outlineLevel="0" collapsed="false">
      <c r="A2707" s="1" t="s">
        <v>2973</v>
      </c>
      <c r="B2707" s="1" t="s">
        <v>2973</v>
      </c>
      <c r="C2707" s="1" t="s">
        <v>3130</v>
      </c>
      <c r="D2707" s="1" t="n">
        <v>100</v>
      </c>
      <c r="E2707" s="1" t="s">
        <v>3169</v>
      </c>
      <c r="F2707" s="1" t="n">
        <v>37</v>
      </c>
      <c r="G2707" s="1" t="str">
        <f aca="false">F2707&amp;"/"&amp;40</f>
        <v>37/40</v>
      </c>
      <c r="H2707" s="1" t="n">
        <v>3200</v>
      </c>
      <c r="I2707" s="1" t="n">
        <v>113</v>
      </c>
      <c r="J2707" s="1" t="n">
        <v>99.5</v>
      </c>
      <c r="K2707" s="1" t="s">
        <v>1093</v>
      </c>
      <c r="L2707" s="1" t="s">
        <v>3015</v>
      </c>
      <c r="M2707" s="1" t="n">
        <v>2017</v>
      </c>
      <c r="N2707" s="1" t="n">
        <v>42.2553621026478</v>
      </c>
      <c r="O2707" s="1" t="n">
        <v>-82.7622031070368</v>
      </c>
      <c r="P2707" s="1" t="s">
        <v>3132</v>
      </c>
      <c r="Q2707" s="1" t="s">
        <v>3133</v>
      </c>
      <c r="R2707" s="1" t="s">
        <v>24</v>
      </c>
    </row>
    <row r="2708" customFormat="false" ht="15" hidden="false" customHeight="false" outlineLevel="0" collapsed="false">
      <c r="A2708" s="1" t="s">
        <v>2973</v>
      </c>
      <c r="B2708" s="1" t="s">
        <v>2973</v>
      </c>
      <c r="C2708" s="1" t="s">
        <v>3130</v>
      </c>
      <c r="D2708" s="1" t="n">
        <v>100</v>
      </c>
      <c r="E2708" s="1" t="s">
        <v>3170</v>
      </c>
      <c r="F2708" s="1" t="n">
        <v>38</v>
      </c>
      <c r="G2708" s="1" t="str">
        <f aca="false">F2708&amp;"/"&amp;40</f>
        <v>38/40</v>
      </c>
      <c r="H2708" s="1" t="n">
        <v>3200</v>
      </c>
      <c r="I2708" s="1" t="n">
        <v>113</v>
      </c>
      <c r="J2708" s="1" t="n">
        <v>99.5</v>
      </c>
      <c r="K2708" s="1" t="s">
        <v>1093</v>
      </c>
      <c r="L2708" s="1" t="s">
        <v>3015</v>
      </c>
      <c r="M2708" s="1" t="n">
        <v>2017</v>
      </c>
      <c r="N2708" s="1" t="n">
        <v>42.2580405712955</v>
      </c>
      <c r="O2708" s="1" t="n">
        <v>-82.7658640027161</v>
      </c>
      <c r="P2708" s="1" t="s">
        <v>3132</v>
      </c>
      <c r="Q2708" s="1" t="s">
        <v>3133</v>
      </c>
      <c r="R2708" s="1" t="s">
        <v>24</v>
      </c>
    </row>
    <row r="2709" customFormat="false" ht="15" hidden="false" customHeight="false" outlineLevel="0" collapsed="false">
      <c r="A2709" s="1" t="s">
        <v>2973</v>
      </c>
      <c r="B2709" s="1" t="s">
        <v>2973</v>
      </c>
      <c r="C2709" s="1" t="s">
        <v>3130</v>
      </c>
      <c r="D2709" s="1" t="n">
        <v>100</v>
      </c>
      <c r="E2709" s="1" t="s">
        <v>3171</v>
      </c>
      <c r="F2709" s="1" t="n">
        <v>39</v>
      </c>
      <c r="G2709" s="1" t="str">
        <f aca="false">F2709&amp;"/"&amp;40</f>
        <v>39/40</v>
      </c>
      <c r="H2709" s="1" t="n">
        <v>3200</v>
      </c>
      <c r="I2709" s="1" t="n">
        <v>113</v>
      </c>
      <c r="J2709" s="1" t="n">
        <v>99.5</v>
      </c>
      <c r="K2709" s="1" t="s">
        <v>1093</v>
      </c>
      <c r="L2709" s="1" t="s">
        <v>3015</v>
      </c>
      <c r="M2709" s="1" t="n">
        <v>2017</v>
      </c>
      <c r="N2709" s="1" t="n">
        <v>42.2606122353481</v>
      </c>
      <c r="O2709" s="1" t="n">
        <v>-82.7619147109604</v>
      </c>
      <c r="P2709" s="1" t="s">
        <v>3132</v>
      </c>
      <c r="Q2709" s="1" t="s">
        <v>3133</v>
      </c>
      <c r="R2709" s="1" t="s">
        <v>24</v>
      </c>
    </row>
    <row r="2710" customFormat="false" ht="15" hidden="false" customHeight="false" outlineLevel="0" collapsed="false">
      <c r="A2710" s="1" t="s">
        <v>2973</v>
      </c>
      <c r="B2710" s="1" t="s">
        <v>2973</v>
      </c>
      <c r="C2710" s="1" t="s">
        <v>3130</v>
      </c>
      <c r="D2710" s="1" t="n">
        <v>100</v>
      </c>
      <c r="E2710" s="1" t="s">
        <v>3172</v>
      </c>
      <c r="F2710" s="1" t="n">
        <v>40</v>
      </c>
      <c r="G2710" s="1" t="str">
        <f aca="false">F2710&amp;"/"&amp;40</f>
        <v>40/40</v>
      </c>
      <c r="H2710" s="1" t="n">
        <v>3200</v>
      </c>
      <c r="I2710" s="1" t="n">
        <v>113</v>
      </c>
      <c r="J2710" s="1" t="n">
        <v>99.5</v>
      </c>
      <c r="K2710" s="1" t="s">
        <v>1093</v>
      </c>
      <c r="L2710" s="1" t="s">
        <v>3015</v>
      </c>
      <c r="M2710" s="1" t="n">
        <v>2017</v>
      </c>
      <c r="N2710" s="1" t="n">
        <v>42.2599268309554</v>
      </c>
      <c r="O2710" s="1" t="n">
        <v>-82.7448264186853</v>
      </c>
      <c r="P2710" s="1" t="s">
        <v>3132</v>
      </c>
      <c r="Q2710" s="1" t="s">
        <v>3133</v>
      </c>
      <c r="R2710" s="1" t="s">
        <v>24</v>
      </c>
    </row>
    <row r="2711" customFormat="false" ht="15" hidden="false" customHeight="false" outlineLevel="0" collapsed="false">
      <c r="A2711" s="1" t="s">
        <v>2973</v>
      </c>
      <c r="B2711" s="1" t="s">
        <v>2973</v>
      </c>
      <c r="C2711" s="1" t="s">
        <v>3173</v>
      </c>
      <c r="D2711" s="1" t="n">
        <v>40</v>
      </c>
      <c r="E2711" s="1" t="s">
        <v>3174</v>
      </c>
      <c r="F2711" s="1" t="n">
        <v>1</v>
      </c>
      <c r="G2711" s="1" t="str">
        <f aca="false">F2711&amp;"/"&amp;45</f>
        <v>1/45</v>
      </c>
      <c r="H2711" s="1" t="n">
        <v>2000</v>
      </c>
      <c r="I2711" s="1" t="n">
        <v>82</v>
      </c>
      <c r="J2711" s="1" t="n">
        <v>78</v>
      </c>
      <c r="K2711" s="1" t="s">
        <v>357</v>
      </c>
      <c r="L2711" s="1" t="s">
        <v>2509</v>
      </c>
      <c r="M2711" s="1" t="n">
        <v>2009</v>
      </c>
      <c r="N2711" s="1" t="n">
        <v>42.2827466245291</v>
      </c>
      <c r="O2711" s="1" t="n">
        <v>-81.9914987223115</v>
      </c>
      <c r="Q2711" s="1" t="s">
        <v>3175</v>
      </c>
      <c r="R2711" s="1" t="s">
        <v>24</v>
      </c>
    </row>
    <row r="2712" customFormat="false" ht="15" hidden="false" customHeight="false" outlineLevel="0" collapsed="false">
      <c r="A2712" s="1" t="s">
        <v>2973</v>
      </c>
      <c r="B2712" s="1" t="s">
        <v>2973</v>
      </c>
      <c r="C2712" s="1" t="s">
        <v>3173</v>
      </c>
      <c r="D2712" s="1" t="n">
        <v>40</v>
      </c>
      <c r="E2712" s="1" t="s">
        <v>3176</v>
      </c>
      <c r="F2712" s="1" t="n">
        <v>2</v>
      </c>
      <c r="G2712" s="1" t="str">
        <f aca="false">F2712&amp;"/"&amp;45</f>
        <v>2/45</v>
      </c>
      <c r="H2712" s="1" t="n">
        <v>2000</v>
      </c>
      <c r="I2712" s="1" t="n">
        <v>82</v>
      </c>
      <c r="J2712" s="1" t="n">
        <v>78</v>
      </c>
      <c r="K2712" s="1" t="s">
        <v>357</v>
      </c>
      <c r="L2712" s="1" t="s">
        <v>2509</v>
      </c>
      <c r="M2712" s="1" t="n">
        <v>2009</v>
      </c>
      <c r="N2712" s="1" t="n">
        <v>42.2795340868556</v>
      </c>
      <c r="O2712" s="1" t="n">
        <v>-81.9940779506245</v>
      </c>
      <c r="Q2712" s="1" t="s">
        <v>3175</v>
      </c>
      <c r="R2712" s="1" t="s">
        <v>24</v>
      </c>
    </row>
    <row r="2713" customFormat="false" ht="15" hidden="false" customHeight="false" outlineLevel="0" collapsed="false">
      <c r="A2713" s="1" t="s">
        <v>2973</v>
      </c>
      <c r="B2713" s="1" t="s">
        <v>2973</v>
      </c>
      <c r="C2713" s="1" t="s">
        <v>3173</v>
      </c>
      <c r="D2713" s="1" t="n">
        <v>40</v>
      </c>
      <c r="E2713" s="1" t="s">
        <v>3177</v>
      </c>
      <c r="F2713" s="1" t="n">
        <v>3</v>
      </c>
      <c r="G2713" s="1" t="str">
        <f aca="false">F2713&amp;"/"&amp;45</f>
        <v>3/45</v>
      </c>
      <c r="H2713" s="1" t="n">
        <v>2000</v>
      </c>
      <c r="I2713" s="1" t="n">
        <v>82</v>
      </c>
      <c r="J2713" s="1" t="n">
        <v>78</v>
      </c>
      <c r="K2713" s="1" t="s">
        <v>357</v>
      </c>
      <c r="L2713" s="1" t="s">
        <v>2509</v>
      </c>
      <c r="M2713" s="1" t="n">
        <v>2009</v>
      </c>
      <c r="N2713" s="1" t="n">
        <v>42.2785677533722</v>
      </c>
      <c r="O2713" s="1" t="n">
        <v>-81.9916300820488</v>
      </c>
      <c r="Q2713" s="1" t="s">
        <v>3175</v>
      </c>
      <c r="R2713" s="1" t="s">
        <v>24</v>
      </c>
    </row>
    <row r="2714" customFormat="false" ht="15" hidden="false" customHeight="false" outlineLevel="0" collapsed="false">
      <c r="A2714" s="1" t="s">
        <v>2973</v>
      </c>
      <c r="B2714" s="1" t="s">
        <v>2973</v>
      </c>
      <c r="C2714" s="1" t="s">
        <v>3173</v>
      </c>
      <c r="D2714" s="1" t="n">
        <v>40</v>
      </c>
      <c r="E2714" s="1" t="s">
        <v>3178</v>
      </c>
      <c r="F2714" s="1" t="n">
        <v>4</v>
      </c>
      <c r="G2714" s="1" t="str">
        <f aca="false">F2714&amp;"/"&amp;45</f>
        <v>4/45</v>
      </c>
      <c r="H2714" s="1" t="n">
        <v>2000</v>
      </c>
      <c r="I2714" s="1" t="n">
        <v>82</v>
      </c>
      <c r="J2714" s="1" t="n">
        <v>78</v>
      </c>
      <c r="K2714" s="1" t="s">
        <v>357</v>
      </c>
      <c r="L2714" s="1" t="s">
        <v>2509</v>
      </c>
      <c r="M2714" s="1" t="n">
        <v>2009</v>
      </c>
      <c r="N2714" s="1" t="n">
        <v>42.2797198827009</v>
      </c>
      <c r="O2714" s="1" t="n">
        <v>-81.9857317975001</v>
      </c>
      <c r="Q2714" s="1" t="s">
        <v>3175</v>
      </c>
      <c r="R2714" s="1" t="s">
        <v>24</v>
      </c>
    </row>
    <row r="2715" customFormat="false" ht="15" hidden="false" customHeight="false" outlineLevel="0" collapsed="false">
      <c r="A2715" s="1" t="s">
        <v>2973</v>
      </c>
      <c r="B2715" s="1" t="s">
        <v>2973</v>
      </c>
      <c r="C2715" s="1" t="s">
        <v>3173</v>
      </c>
      <c r="D2715" s="1" t="n">
        <v>40</v>
      </c>
      <c r="E2715" s="1" t="s">
        <v>3179</v>
      </c>
      <c r="F2715" s="1" t="n">
        <v>5</v>
      </c>
      <c r="G2715" s="1" t="str">
        <f aca="false">F2715&amp;"/"&amp;45</f>
        <v>5/45</v>
      </c>
      <c r="H2715" s="1" t="n">
        <v>2000</v>
      </c>
      <c r="I2715" s="1" t="n">
        <v>82</v>
      </c>
      <c r="J2715" s="1" t="n">
        <v>78</v>
      </c>
      <c r="K2715" s="1" t="s">
        <v>357</v>
      </c>
      <c r="L2715" s="1" t="s">
        <v>2509</v>
      </c>
      <c r="M2715" s="1" t="n">
        <v>2009</v>
      </c>
      <c r="N2715" s="1" t="n">
        <v>42.2764764366497</v>
      </c>
      <c r="O2715" s="1" t="n">
        <v>-81.9880557724785</v>
      </c>
      <c r="Q2715" s="1" t="s">
        <v>3175</v>
      </c>
      <c r="R2715" s="1" t="s">
        <v>24</v>
      </c>
    </row>
    <row r="2716" customFormat="false" ht="15" hidden="false" customHeight="false" outlineLevel="0" collapsed="false">
      <c r="A2716" s="1" t="s">
        <v>2973</v>
      </c>
      <c r="B2716" s="1" t="s">
        <v>2973</v>
      </c>
      <c r="C2716" s="1" t="s">
        <v>3180</v>
      </c>
      <c r="D2716" s="1" t="n">
        <v>59.2</v>
      </c>
      <c r="E2716" s="1" t="s">
        <v>3181</v>
      </c>
      <c r="F2716" s="1" t="n">
        <v>1</v>
      </c>
      <c r="G2716" s="1" t="str">
        <f aca="false">F2716&amp;"/"&amp;37</f>
        <v>1/37</v>
      </c>
      <c r="H2716" s="1" t="n">
        <v>1600</v>
      </c>
      <c r="I2716" s="1" t="n">
        <v>100</v>
      </c>
      <c r="J2716" s="1" t="n">
        <v>80</v>
      </c>
      <c r="K2716" s="1" t="s">
        <v>271</v>
      </c>
      <c r="L2716" s="1" t="s">
        <v>3182</v>
      </c>
      <c r="M2716" s="1" t="n">
        <v>2014</v>
      </c>
      <c r="N2716" s="1" t="n">
        <v>43.4390811385686</v>
      </c>
      <c r="O2716" s="1" t="n">
        <v>-81.665996447353</v>
      </c>
      <c r="Q2716" s="1" t="s">
        <v>3183</v>
      </c>
      <c r="R2716" s="1" t="s">
        <v>24</v>
      </c>
    </row>
    <row r="2717" customFormat="false" ht="15" hidden="false" customHeight="false" outlineLevel="0" collapsed="false">
      <c r="A2717" s="1" t="s">
        <v>2973</v>
      </c>
      <c r="B2717" s="1" t="s">
        <v>2973</v>
      </c>
      <c r="C2717" s="1" t="s">
        <v>3180</v>
      </c>
      <c r="D2717" s="1" t="n">
        <v>59.2</v>
      </c>
      <c r="E2717" s="1" t="s">
        <v>3184</v>
      </c>
      <c r="F2717" s="1" t="n">
        <v>2</v>
      </c>
      <c r="G2717" s="1" t="str">
        <f aca="false">F2717&amp;"/"&amp;37</f>
        <v>2/37</v>
      </c>
      <c r="H2717" s="1" t="n">
        <v>1600</v>
      </c>
      <c r="I2717" s="1" t="n">
        <v>100</v>
      </c>
      <c r="J2717" s="1" t="n">
        <v>80</v>
      </c>
      <c r="K2717" s="1" t="s">
        <v>271</v>
      </c>
      <c r="L2717" s="1" t="s">
        <v>3182</v>
      </c>
      <c r="M2717" s="1" t="n">
        <v>2014</v>
      </c>
      <c r="N2717" s="1" t="n">
        <v>43.4464440463085</v>
      </c>
      <c r="O2717" s="1" t="n">
        <v>-81.6681983670265</v>
      </c>
      <c r="Q2717" s="1" t="s">
        <v>3183</v>
      </c>
      <c r="R2717" s="1" t="s">
        <v>24</v>
      </c>
    </row>
    <row r="2718" customFormat="false" ht="15" hidden="false" customHeight="false" outlineLevel="0" collapsed="false">
      <c r="A2718" s="1" t="s">
        <v>2973</v>
      </c>
      <c r="B2718" s="1" t="s">
        <v>2973</v>
      </c>
      <c r="C2718" s="1" t="s">
        <v>3180</v>
      </c>
      <c r="D2718" s="1" t="n">
        <v>59.2</v>
      </c>
      <c r="E2718" s="1" t="s">
        <v>3185</v>
      </c>
      <c r="F2718" s="1" t="n">
        <v>3</v>
      </c>
      <c r="G2718" s="1" t="str">
        <f aca="false">F2718&amp;"/"&amp;37</f>
        <v>3/37</v>
      </c>
      <c r="H2718" s="1" t="n">
        <v>1600</v>
      </c>
      <c r="I2718" s="1" t="n">
        <v>100</v>
      </c>
      <c r="J2718" s="1" t="n">
        <v>80</v>
      </c>
      <c r="K2718" s="1" t="s">
        <v>271</v>
      </c>
      <c r="L2718" s="1" t="s">
        <v>3182</v>
      </c>
      <c r="M2718" s="1" t="n">
        <v>2014</v>
      </c>
      <c r="N2718" s="1" t="n">
        <v>43.4589821246685</v>
      </c>
      <c r="O2718" s="1" t="n">
        <v>-81.672721241502</v>
      </c>
      <c r="Q2718" s="1" t="s">
        <v>3183</v>
      </c>
      <c r="R2718" s="1" t="s">
        <v>24</v>
      </c>
    </row>
    <row r="2719" customFormat="false" ht="15" hidden="false" customHeight="false" outlineLevel="0" collapsed="false">
      <c r="A2719" s="1" t="s">
        <v>2973</v>
      </c>
      <c r="B2719" s="1" t="s">
        <v>2973</v>
      </c>
      <c r="C2719" s="1" t="s">
        <v>3180</v>
      </c>
      <c r="D2719" s="1" t="n">
        <v>59.2</v>
      </c>
      <c r="E2719" s="1" t="s">
        <v>3186</v>
      </c>
      <c r="F2719" s="1" t="n">
        <v>4</v>
      </c>
      <c r="G2719" s="1" t="str">
        <f aca="false">F2719&amp;"/"&amp;37</f>
        <v>4/37</v>
      </c>
      <c r="H2719" s="1" t="n">
        <v>1600</v>
      </c>
      <c r="I2719" s="1" t="n">
        <v>100</v>
      </c>
      <c r="J2719" s="1" t="n">
        <v>80</v>
      </c>
      <c r="K2719" s="1" t="s">
        <v>271</v>
      </c>
      <c r="L2719" s="1" t="s">
        <v>3182</v>
      </c>
      <c r="M2719" s="1" t="n">
        <v>2014</v>
      </c>
      <c r="N2719" s="1" t="n">
        <v>43.4683730137905</v>
      </c>
      <c r="O2719" s="1" t="n">
        <v>-81.6728655418773</v>
      </c>
      <c r="Q2719" s="1" t="s">
        <v>3183</v>
      </c>
      <c r="R2719" s="1" t="s">
        <v>24</v>
      </c>
    </row>
    <row r="2720" customFormat="false" ht="15" hidden="false" customHeight="false" outlineLevel="0" collapsed="false">
      <c r="A2720" s="1" t="s">
        <v>2973</v>
      </c>
      <c r="B2720" s="1" t="s">
        <v>2973</v>
      </c>
      <c r="C2720" s="1" t="s">
        <v>3180</v>
      </c>
      <c r="D2720" s="1" t="n">
        <v>59.2</v>
      </c>
      <c r="E2720" s="1" t="s">
        <v>3187</v>
      </c>
      <c r="F2720" s="1" t="n">
        <v>5</v>
      </c>
      <c r="G2720" s="1" t="str">
        <f aca="false">F2720&amp;"/"&amp;37</f>
        <v>5/37</v>
      </c>
      <c r="H2720" s="1" t="n">
        <v>1600</v>
      </c>
      <c r="I2720" s="1" t="n">
        <v>100</v>
      </c>
      <c r="J2720" s="1" t="n">
        <v>80</v>
      </c>
      <c r="K2720" s="1" t="s">
        <v>271</v>
      </c>
      <c r="L2720" s="1" t="s">
        <v>3182</v>
      </c>
      <c r="M2720" s="1" t="n">
        <v>2014</v>
      </c>
      <c r="N2720" s="1" t="n">
        <v>43.4631393487047</v>
      </c>
      <c r="O2720" s="1" t="n">
        <v>-81.6509915920453</v>
      </c>
      <c r="Q2720" s="1" t="s">
        <v>3183</v>
      </c>
      <c r="R2720" s="1" t="s">
        <v>24</v>
      </c>
    </row>
    <row r="2721" customFormat="false" ht="15" hidden="false" customHeight="false" outlineLevel="0" collapsed="false">
      <c r="A2721" s="1" t="s">
        <v>2973</v>
      </c>
      <c r="B2721" s="1" t="s">
        <v>2973</v>
      </c>
      <c r="C2721" s="1" t="s">
        <v>3180</v>
      </c>
      <c r="D2721" s="1" t="n">
        <v>59.2</v>
      </c>
      <c r="E2721" s="1" t="s">
        <v>3188</v>
      </c>
      <c r="F2721" s="1" t="n">
        <v>6</v>
      </c>
      <c r="G2721" s="1" t="str">
        <f aca="false">F2721&amp;"/"&amp;37</f>
        <v>6/37</v>
      </c>
      <c r="H2721" s="1" t="n">
        <v>1600</v>
      </c>
      <c r="I2721" s="1" t="n">
        <v>100</v>
      </c>
      <c r="J2721" s="1" t="n">
        <v>80</v>
      </c>
      <c r="K2721" s="1" t="s">
        <v>271</v>
      </c>
      <c r="L2721" s="1" t="s">
        <v>3182</v>
      </c>
      <c r="M2721" s="1" t="n">
        <v>2014</v>
      </c>
      <c r="N2721" s="1" t="n">
        <v>43.4673614865555</v>
      </c>
      <c r="O2721" s="1" t="n">
        <v>-81.6510343587782</v>
      </c>
      <c r="Q2721" s="1" t="s">
        <v>3183</v>
      </c>
      <c r="R2721" s="1" t="s">
        <v>24</v>
      </c>
    </row>
    <row r="2722" customFormat="false" ht="15" hidden="false" customHeight="false" outlineLevel="0" collapsed="false">
      <c r="A2722" s="1" t="s">
        <v>2973</v>
      </c>
      <c r="B2722" s="1" t="s">
        <v>2973</v>
      </c>
      <c r="C2722" s="1" t="s">
        <v>3180</v>
      </c>
      <c r="D2722" s="1" t="n">
        <v>59.2</v>
      </c>
      <c r="E2722" s="1" t="s">
        <v>3189</v>
      </c>
      <c r="F2722" s="1" t="n">
        <v>7</v>
      </c>
      <c r="G2722" s="1" t="str">
        <f aca="false">F2722&amp;"/"&amp;37</f>
        <v>7/37</v>
      </c>
      <c r="H2722" s="1" t="n">
        <v>1600</v>
      </c>
      <c r="I2722" s="1" t="n">
        <v>100</v>
      </c>
      <c r="J2722" s="1" t="n">
        <v>80</v>
      </c>
      <c r="K2722" s="1" t="s">
        <v>271</v>
      </c>
      <c r="L2722" s="1" t="s">
        <v>3182</v>
      </c>
      <c r="M2722" s="1" t="n">
        <v>2014</v>
      </c>
      <c r="N2722" s="1" t="n">
        <v>43.4746593583381</v>
      </c>
      <c r="O2722" s="1" t="n">
        <v>-81.6478330981983</v>
      </c>
      <c r="Q2722" s="1" t="s">
        <v>3183</v>
      </c>
      <c r="R2722" s="1" t="s">
        <v>24</v>
      </c>
    </row>
    <row r="2723" customFormat="false" ht="15" hidden="false" customHeight="false" outlineLevel="0" collapsed="false">
      <c r="A2723" s="1" t="s">
        <v>2973</v>
      </c>
      <c r="B2723" s="1" t="s">
        <v>2973</v>
      </c>
      <c r="C2723" s="1" t="s">
        <v>3180</v>
      </c>
      <c r="D2723" s="1" t="n">
        <v>59.2</v>
      </c>
      <c r="E2723" s="1" t="s">
        <v>3190</v>
      </c>
      <c r="F2723" s="1" t="n">
        <v>8</v>
      </c>
      <c r="G2723" s="1" t="str">
        <f aca="false">F2723&amp;"/"&amp;37</f>
        <v>8/37</v>
      </c>
      <c r="H2723" s="1" t="n">
        <v>1600</v>
      </c>
      <c r="I2723" s="1" t="n">
        <v>100</v>
      </c>
      <c r="J2723" s="1" t="n">
        <v>80</v>
      </c>
      <c r="K2723" s="1" t="s">
        <v>271</v>
      </c>
      <c r="L2723" s="1" t="s">
        <v>3182</v>
      </c>
      <c r="M2723" s="1" t="n">
        <v>2014</v>
      </c>
      <c r="N2723" s="1" t="n">
        <v>43.481445758521</v>
      </c>
      <c r="O2723" s="1" t="n">
        <v>-81.6533311151239</v>
      </c>
      <c r="Q2723" s="1" t="s">
        <v>3183</v>
      </c>
      <c r="R2723" s="1" t="s">
        <v>24</v>
      </c>
    </row>
    <row r="2724" customFormat="false" ht="15" hidden="false" customHeight="false" outlineLevel="0" collapsed="false">
      <c r="A2724" s="1" t="s">
        <v>2973</v>
      </c>
      <c r="B2724" s="1" t="s">
        <v>2973</v>
      </c>
      <c r="C2724" s="1" t="s">
        <v>3180</v>
      </c>
      <c r="D2724" s="1" t="n">
        <v>59.2</v>
      </c>
      <c r="E2724" s="1" t="s">
        <v>3191</v>
      </c>
      <c r="F2724" s="1" t="n">
        <v>9</v>
      </c>
      <c r="G2724" s="1" t="str">
        <f aca="false">F2724&amp;"/"&amp;37</f>
        <v>9/37</v>
      </c>
      <c r="H2724" s="1" t="n">
        <v>1600</v>
      </c>
      <c r="I2724" s="1" t="n">
        <v>100</v>
      </c>
      <c r="J2724" s="1" t="n">
        <v>80</v>
      </c>
      <c r="K2724" s="1" t="s">
        <v>271</v>
      </c>
      <c r="L2724" s="1" t="s">
        <v>3182</v>
      </c>
      <c r="M2724" s="1" t="n">
        <v>2014</v>
      </c>
      <c r="N2724" s="1" t="n">
        <v>43.4888922806504</v>
      </c>
      <c r="O2724" s="1" t="n">
        <v>-81.6526980177443</v>
      </c>
      <c r="Q2724" s="1" t="s">
        <v>3183</v>
      </c>
      <c r="R2724" s="1" t="s">
        <v>24</v>
      </c>
    </row>
    <row r="2725" customFormat="false" ht="15" hidden="false" customHeight="false" outlineLevel="0" collapsed="false">
      <c r="A2725" s="1" t="s">
        <v>2973</v>
      </c>
      <c r="B2725" s="1" t="s">
        <v>2973</v>
      </c>
      <c r="C2725" s="1" t="s">
        <v>3180</v>
      </c>
      <c r="D2725" s="1" t="n">
        <v>59.2</v>
      </c>
      <c r="E2725" s="1" t="s">
        <v>3192</v>
      </c>
      <c r="F2725" s="1" t="n">
        <v>10</v>
      </c>
      <c r="G2725" s="1" t="str">
        <f aca="false">F2725&amp;"/"&amp;37</f>
        <v>10/37</v>
      </c>
      <c r="H2725" s="1" t="n">
        <v>1600</v>
      </c>
      <c r="I2725" s="1" t="n">
        <v>100</v>
      </c>
      <c r="J2725" s="1" t="n">
        <v>80</v>
      </c>
      <c r="K2725" s="1" t="s">
        <v>271</v>
      </c>
      <c r="L2725" s="1" t="s">
        <v>3182</v>
      </c>
      <c r="M2725" s="1" t="n">
        <v>2014</v>
      </c>
      <c r="N2725" s="1" t="n">
        <v>43.4961938698924</v>
      </c>
      <c r="O2725" s="1" t="n">
        <v>-81.6541132138425</v>
      </c>
      <c r="Q2725" s="1" t="s">
        <v>3183</v>
      </c>
      <c r="R2725" s="1" t="s">
        <v>24</v>
      </c>
    </row>
    <row r="2726" customFormat="false" ht="15" hidden="false" customHeight="false" outlineLevel="0" collapsed="false">
      <c r="A2726" s="1" t="s">
        <v>2973</v>
      </c>
      <c r="B2726" s="1" t="s">
        <v>2973</v>
      </c>
      <c r="C2726" s="1" t="s">
        <v>3180</v>
      </c>
      <c r="D2726" s="1" t="n">
        <v>59.2</v>
      </c>
      <c r="E2726" s="1" t="s">
        <v>3193</v>
      </c>
      <c r="F2726" s="1" t="n">
        <v>11</v>
      </c>
      <c r="G2726" s="1" t="str">
        <f aca="false">F2726&amp;"/"&amp;37</f>
        <v>11/37</v>
      </c>
      <c r="H2726" s="1" t="n">
        <v>1600</v>
      </c>
      <c r="I2726" s="1" t="n">
        <v>100</v>
      </c>
      <c r="J2726" s="1" t="n">
        <v>80</v>
      </c>
      <c r="K2726" s="1" t="s">
        <v>271</v>
      </c>
      <c r="L2726" s="1" t="s">
        <v>3182</v>
      </c>
      <c r="M2726" s="1" t="n">
        <v>2014</v>
      </c>
      <c r="N2726" s="1" t="n">
        <v>43.501526939743</v>
      </c>
      <c r="O2726" s="1" t="n">
        <v>-81.6571074995622</v>
      </c>
      <c r="Q2726" s="1" t="s">
        <v>3183</v>
      </c>
      <c r="R2726" s="1" t="s">
        <v>24</v>
      </c>
    </row>
    <row r="2727" customFormat="false" ht="15" hidden="false" customHeight="false" outlineLevel="0" collapsed="false">
      <c r="A2727" s="1" t="s">
        <v>2973</v>
      </c>
      <c r="B2727" s="1" t="s">
        <v>2973</v>
      </c>
      <c r="C2727" s="1" t="s">
        <v>3180</v>
      </c>
      <c r="D2727" s="1" t="n">
        <v>59.2</v>
      </c>
      <c r="E2727" s="1" t="s">
        <v>3194</v>
      </c>
      <c r="F2727" s="1" t="n">
        <v>12</v>
      </c>
      <c r="G2727" s="1" t="str">
        <f aca="false">F2727&amp;"/"&amp;37</f>
        <v>12/37</v>
      </c>
      <c r="H2727" s="1" t="n">
        <v>1600</v>
      </c>
      <c r="I2727" s="1" t="n">
        <v>100</v>
      </c>
      <c r="J2727" s="1" t="n">
        <v>80</v>
      </c>
      <c r="K2727" s="1" t="s">
        <v>271</v>
      </c>
      <c r="L2727" s="1" t="s">
        <v>3182</v>
      </c>
      <c r="M2727" s="1" t="n">
        <v>2014</v>
      </c>
      <c r="N2727" s="1" t="n">
        <v>43.4962537284343</v>
      </c>
      <c r="O2727" s="1" t="n">
        <v>-81.6763564832479</v>
      </c>
      <c r="Q2727" s="1" t="s">
        <v>3183</v>
      </c>
      <c r="R2727" s="1" t="s">
        <v>24</v>
      </c>
    </row>
    <row r="2728" customFormat="false" ht="15" hidden="false" customHeight="false" outlineLevel="0" collapsed="false">
      <c r="A2728" s="1" t="s">
        <v>2973</v>
      </c>
      <c r="B2728" s="1" t="s">
        <v>2973</v>
      </c>
      <c r="C2728" s="1" t="s">
        <v>3180</v>
      </c>
      <c r="D2728" s="1" t="n">
        <v>59.2</v>
      </c>
      <c r="E2728" s="1" t="s">
        <v>3195</v>
      </c>
      <c r="F2728" s="1" t="n">
        <v>13</v>
      </c>
      <c r="G2728" s="1" t="str">
        <f aca="false">F2728&amp;"/"&amp;37</f>
        <v>13/37</v>
      </c>
      <c r="H2728" s="1" t="n">
        <v>1600</v>
      </c>
      <c r="I2728" s="1" t="n">
        <v>100</v>
      </c>
      <c r="J2728" s="1" t="n">
        <v>80</v>
      </c>
      <c r="K2728" s="1" t="s">
        <v>271</v>
      </c>
      <c r="L2728" s="1" t="s">
        <v>3182</v>
      </c>
      <c r="M2728" s="1" t="n">
        <v>2014</v>
      </c>
      <c r="N2728" s="1" t="n">
        <v>43.4992364754541</v>
      </c>
      <c r="O2728" s="1" t="n">
        <v>-81.6768071301841</v>
      </c>
      <c r="Q2728" s="1" t="s">
        <v>3183</v>
      </c>
      <c r="R2728" s="1" t="s">
        <v>24</v>
      </c>
    </row>
    <row r="2729" customFormat="false" ht="15" hidden="false" customHeight="false" outlineLevel="0" collapsed="false">
      <c r="A2729" s="1" t="s">
        <v>2973</v>
      </c>
      <c r="B2729" s="1" t="s">
        <v>2973</v>
      </c>
      <c r="C2729" s="1" t="s">
        <v>3180</v>
      </c>
      <c r="D2729" s="1" t="n">
        <v>59.2</v>
      </c>
      <c r="E2729" s="1" t="s">
        <v>3196</v>
      </c>
      <c r="F2729" s="1" t="n">
        <v>14</v>
      </c>
      <c r="G2729" s="1" t="str">
        <f aca="false">F2729&amp;"/"&amp;37</f>
        <v>14/37</v>
      </c>
      <c r="H2729" s="1" t="n">
        <v>1600</v>
      </c>
      <c r="I2729" s="1" t="n">
        <v>100</v>
      </c>
      <c r="J2729" s="1" t="n">
        <v>80</v>
      </c>
      <c r="K2729" s="1" t="s">
        <v>271</v>
      </c>
      <c r="L2729" s="1" t="s">
        <v>3182</v>
      </c>
      <c r="M2729" s="1" t="n">
        <v>2014</v>
      </c>
      <c r="N2729" s="1" t="n">
        <v>43.509042800422</v>
      </c>
      <c r="O2729" s="1" t="n">
        <v>-81.6580502731756</v>
      </c>
      <c r="Q2729" s="1" t="s">
        <v>3183</v>
      </c>
      <c r="R2729" s="1" t="s">
        <v>24</v>
      </c>
    </row>
    <row r="2730" customFormat="false" ht="15" hidden="false" customHeight="false" outlineLevel="0" collapsed="false">
      <c r="A2730" s="1" t="s">
        <v>2973</v>
      </c>
      <c r="B2730" s="1" t="s">
        <v>2973</v>
      </c>
      <c r="C2730" s="1" t="s">
        <v>3180</v>
      </c>
      <c r="D2730" s="1" t="n">
        <v>59.2</v>
      </c>
      <c r="E2730" s="1" t="s">
        <v>3197</v>
      </c>
      <c r="F2730" s="1" t="n">
        <v>15</v>
      </c>
      <c r="G2730" s="1" t="str">
        <f aca="false">F2730&amp;"/"&amp;37</f>
        <v>15/37</v>
      </c>
      <c r="H2730" s="1" t="n">
        <v>1600</v>
      </c>
      <c r="I2730" s="1" t="n">
        <v>100</v>
      </c>
      <c r="J2730" s="1" t="n">
        <v>80</v>
      </c>
      <c r="K2730" s="1" t="s">
        <v>271</v>
      </c>
      <c r="L2730" s="1" t="s">
        <v>3182</v>
      </c>
      <c r="M2730" s="1" t="n">
        <v>2014</v>
      </c>
      <c r="N2730" s="1" t="n">
        <v>43.5183390759392</v>
      </c>
      <c r="O2730" s="1" t="n">
        <v>-81.6609575733747</v>
      </c>
      <c r="Q2730" s="1" t="s">
        <v>3183</v>
      </c>
      <c r="R2730" s="1" t="s">
        <v>24</v>
      </c>
    </row>
    <row r="2731" customFormat="false" ht="15" hidden="false" customHeight="false" outlineLevel="0" collapsed="false">
      <c r="A2731" s="1" t="s">
        <v>2973</v>
      </c>
      <c r="B2731" s="1" t="s">
        <v>2973</v>
      </c>
      <c r="C2731" s="1" t="s">
        <v>3180</v>
      </c>
      <c r="D2731" s="1" t="n">
        <v>59.2</v>
      </c>
      <c r="E2731" s="1" t="s">
        <v>3198</v>
      </c>
      <c r="F2731" s="1" t="n">
        <v>16</v>
      </c>
      <c r="G2731" s="1" t="str">
        <f aca="false">F2731&amp;"/"&amp;37</f>
        <v>16/37</v>
      </c>
      <c r="H2731" s="1" t="n">
        <v>1600</v>
      </c>
      <c r="I2731" s="1" t="n">
        <v>100</v>
      </c>
      <c r="J2731" s="1" t="n">
        <v>80</v>
      </c>
      <c r="K2731" s="1" t="s">
        <v>271</v>
      </c>
      <c r="L2731" s="1" t="s">
        <v>3182</v>
      </c>
      <c r="M2731" s="1" t="n">
        <v>2014</v>
      </c>
      <c r="N2731" s="1" t="n">
        <v>43.5225262970509</v>
      </c>
      <c r="O2731" s="1" t="n">
        <v>-81.6623675937136</v>
      </c>
      <c r="Q2731" s="1" t="s">
        <v>3183</v>
      </c>
      <c r="R2731" s="1" t="s">
        <v>24</v>
      </c>
    </row>
    <row r="2732" customFormat="false" ht="15" hidden="false" customHeight="false" outlineLevel="0" collapsed="false">
      <c r="A2732" s="1" t="s">
        <v>2973</v>
      </c>
      <c r="B2732" s="1" t="s">
        <v>2973</v>
      </c>
      <c r="C2732" s="1" t="s">
        <v>3180</v>
      </c>
      <c r="D2732" s="1" t="n">
        <v>59.2</v>
      </c>
      <c r="E2732" s="1" t="s">
        <v>3199</v>
      </c>
      <c r="F2732" s="1" t="n">
        <v>17</v>
      </c>
      <c r="G2732" s="1" t="str">
        <f aca="false">F2732&amp;"/"&amp;37</f>
        <v>17/37</v>
      </c>
      <c r="H2732" s="1" t="n">
        <v>1600</v>
      </c>
      <c r="I2732" s="1" t="n">
        <v>100</v>
      </c>
      <c r="J2732" s="1" t="n">
        <v>80</v>
      </c>
      <c r="K2732" s="1" t="s">
        <v>271</v>
      </c>
      <c r="L2732" s="1" t="s">
        <v>3182</v>
      </c>
      <c r="M2732" s="1" t="n">
        <v>2014</v>
      </c>
      <c r="N2732" s="1" t="n">
        <v>43.5294491261016</v>
      </c>
      <c r="O2732" s="1" t="n">
        <v>-81.6620408025427</v>
      </c>
      <c r="Q2732" s="1" t="s">
        <v>3183</v>
      </c>
      <c r="R2732" s="1" t="s">
        <v>24</v>
      </c>
    </row>
    <row r="2733" customFormat="false" ht="15" hidden="false" customHeight="false" outlineLevel="0" collapsed="false">
      <c r="A2733" s="1" t="s">
        <v>2973</v>
      </c>
      <c r="B2733" s="1" t="s">
        <v>2973</v>
      </c>
      <c r="C2733" s="1" t="s">
        <v>3180</v>
      </c>
      <c r="D2733" s="1" t="n">
        <v>59.2</v>
      </c>
      <c r="E2733" s="1" t="s">
        <v>3200</v>
      </c>
      <c r="F2733" s="1" t="n">
        <v>18</v>
      </c>
      <c r="G2733" s="1" t="str">
        <f aca="false">F2733&amp;"/"&amp;37</f>
        <v>18/37</v>
      </c>
      <c r="H2733" s="1" t="n">
        <v>1600</v>
      </c>
      <c r="I2733" s="1" t="n">
        <v>100</v>
      </c>
      <c r="J2733" s="1" t="n">
        <v>80</v>
      </c>
      <c r="K2733" s="1" t="s">
        <v>271</v>
      </c>
      <c r="L2733" s="1" t="s">
        <v>3182</v>
      </c>
      <c r="M2733" s="1" t="n">
        <v>2014</v>
      </c>
      <c r="N2733" s="1" t="n">
        <v>43.5379979590696</v>
      </c>
      <c r="O2733" s="1" t="n">
        <v>-81.6659689266219</v>
      </c>
      <c r="Q2733" s="1" t="s">
        <v>3183</v>
      </c>
      <c r="R2733" s="1" t="s">
        <v>24</v>
      </c>
    </row>
    <row r="2734" customFormat="false" ht="15" hidden="false" customHeight="false" outlineLevel="0" collapsed="false">
      <c r="A2734" s="1" t="s">
        <v>2973</v>
      </c>
      <c r="B2734" s="1" t="s">
        <v>2973</v>
      </c>
      <c r="C2734" s="1" t="s">
        <v>3180</v>
      </c>
      <c r="D2734" s="1" t="n">
        <v>59.2</v>
      </c>
      <c r="E2734" s="1" t="s">
        <v>3201</v>
      </c>
      <c r="F2734" s="1" t="n">
        <v>19</v>
      </c>
      <c r="G2734" s="1" t="str">
        <f aca="false">F2734&amp;"/"&amp;37</f>
        <v>19/37</v>
      </c>
      <c r="H2734" s="1" t="n">
        <v>1600</v>
      </c>
      <c r="I2734" s="1" t="n">
        <v>100</v>
      </c>
      <c r="J2734" s="1" t="n">
        <v>80</v>
      </c>
      <c r="K2734" s="1" t="s">
        <v>271</v>
      </c>
      <c r="L2734" s="1" t="s">
        <v>3182</v>
      </c>
      <c r="M2734" s="1" t="n">
        <v>2014</v>
      </c>
      <c r="N2734" s="1" t="n">
        <v>43.5358169731908</v>
      </c>
      <c r="O2734" s="1" t="n">
        <v>-81.6407562159149</v>
      </c>
      <c r="Q2734" s="1" t="s">
        <v>3183</v>
      </c>
      <c r="R2734" s="1" t="s">
        <v>24</v>
      </c>
    </row>
    <row r="2735" customFormat="false" ht="15" hidden="false" customHeight="false" outlineLevel="0" collapsed="false">
      <c r="A2735" s="1" t="s">
        <v>2973</v>
      </c>
      <c r="B2735" s="1" t="s">
        <v>2973</v>
      </c>
      <c r="C2735" s="1" t="s">
        <v>3180</v>
      </c>
      <c r="D2735" s="1" t="n">
        <v>59.2</v>
      </c>
      <c r="E2735" s="1" t="s">
        <v>3202</v>
      </c>
      <c r="F2735" s="1" t="n">
        <v>20</v>
      </c>
      <c r="G2735" s="1" t="str">
        <f aca="false">F2735&amp;"/"&amp;37</f>
        <v>20/37</v>
      </c>
      <c r="H2735" s="1" t="n">
        <v>1600</v>
      </c>
      <c r="I2735" s="1" t="n">
        <v>100</v>
      </c>
      <c r="J2735" s="1" t="n">
        <v>80</v>
      </c>
      <c r="K2735" s="1" t="s">
        <v>271</v>
      </c>
      <c r="L2735" s="1" t="s">
        <v>3182</v>
      </c>
      <c r="M2735" s="1" t="n">
        <v>2014</v>
      </c>
      <c r="N2735" s="1" t="n">
        <v>43.5221305131433</v>
      </c>
      <c r="O2735" s="1" t="n">
        <v>-81.6297188417387</v>
      </c>
      <c r="Q2735" s="1" t="s">
        <v>3183</v>
      </c>
      <c r="R2735" s="1" t="s">
        <v>24</v>
      </c>
    </row>
    <row r="2736" customFormat="false" ht="15" hidden="false" customHeight="false" outlineLevel="0" collapsed="false">
      <c r="A2736" s="1" t="s">
        <v>2973</v>
      </c>
      <c r="B2736" s="1" t="s">
        <v>2973</v>
      </c>
      <c r="C2736" s="1" t="s">
        <v>3180</v>
      </c>
      <c r="D2736" s="1" t="n">
        <v>59.2</v>
      </c>
      <c r="E2736" s="1" t="s">
        <v>3203</v>
      </c>
      <c r="F2736" s="1" t="n">
        <v>21</v>
      </c>
      <c r="G2736" s="1" t="str">
        <f aca="false">F2736&amp;"/"&amp;37</f>
        <v>21/37</v>
      </c>
      <c r="H2736" s="1" t="n">
        <v>1600</v>
      </c>
      <c r="I2736" s="1" t="n">
        <v>100</v>
      </c>
      <c r="J2736" s="1" t="n">
        <v>80</v>
      </c>
      <c r="K2736" s="1" t="s">
        <v>271</v>
      </c>
      <c r="L2736" s="1" t="s">
        <v>3182</v>
      </c>
      <c r="M2736" s="1" t="n">
        <v>2014</v>
      </c>
      <c r="N2736" s="1" t="n">
        <v>43.5219795772165</v>
      </c>
      <c r="O2736" s="1" t="n">
        <v>-81.609725526523</v>
      </c>
      <c r="Q2736" s="1" t="s">
        <v>3183</v>
      </c>
      <c r="R2736" s="1" t="s">
        <v>24</v>
      </c>
    </row>
    <row r="2737" customFormat="false" ht="15" hidden="false" customHeight="false" outlineLevel="0" collapsed="false">
      <c r="A2737" s="1" t="s">
        <v>2973</v>
      </c>
      <c r="B2737" s="1" t="s">
        <v>2973</v>
      </c>
      <c r="C2737" s="1" t="s">
        <v>3180</v>
      </c>
      <c r="D2737" s="1" t="n">
        <v>59.2</v>
      </c>
      <c r="E2737" s="1" t="s">
        <v>3204</v>
      </c>
      <c r="F2737" s="1" t="n">
        <v>22</v>
      </c>
      <c r="G2737" s="1" t="str">
        <f aca="false">F2737&amp;"/"&amp;37</f>
        <v>22/37</v>
      </c>
      <c r="H2737" s="1" t="n">
        <v>1600</v>
      </c>
      <c r="I2737" s="1" t="n">
        <v>100</v>
      </c>
      <c r="J2737" s="1" t="n">
        <v>80</v>
      </c>
      <c r="K2737" s="1" t="s">
        <v>271</v>
      </c>
      <c r="L2737" s="1" t="s">
        <v>3182</v>
      </c>
      <c r="M2737" s="1" t="n">
        <v>2014</v>
      </c>
      <c r="N2737" s="1" t="n">
        <v>43.5223721927011</v>
      </c>
      <c r="O2737" s="1" t="n">
        <v>-81.6040757411173</v>
      </c>
      <c r="Q2737" s="1" t="s">
        <v>3183</v>
      </c>
      <c r="R2737" s="1" t="s">
        <v>24</v>
      </c>
    </row>
    <row r="2738" customFormat="false" ht="15" hidden="false" customHeight="false" outlineLevel="0" collapsed="false">
      <c r="A2738" s="1" t="s">
        <v>2973</v>
      </c>
      <c r="B2738" s="1" t="s">
        <v>2973</v>
      </c>
      <c r="C2738" s="1" t="s">
        <v>3180</v>
      </c>
      <c r="D2738" s="1" t="n">
        <v>59.2</v>
      </c>
      <c r="E2738" s="1" t="s">
        <v>3205</v>
      </c>
      <c r="F2738" s="1" t="n">
        <v>23</v>
      </c>
      <c r="G2738" s="1" t="str">
        <f aca="false">F2738&amp;"/"&amp;37</f>
        <v>23/37</v>
      </c>
      <c r="H2738" s="1" t="n">
        <v>1600</v>
      </c>
      <c r="I2738" s="1" t="n">
        <v>100</v>
      </c>
      <c r="J2738" s="1" t="n">
        <v>80</v>
      </c>
      <c r="K2738" s="1" t="s">
        <v>271</v>
      </c>
      <c r="L2738" s="1" t="s">
        <v>3182</v>
      </c>
      <c r="M2738" s="1" t="n">
        <v>2014</v>
      </c>
      <c r="N2738" s="1" t="n">
        <v>43.5177390858441</v>
      </c>
      <c r="O2738" s="1" t="n">
        <v>-81.6290635689345</v>
      </c>
      <c r="Q2738" s="1" t="s">
        <v>3183</v>
      </c>
      <c r="R2738" s="1" t="s">
        <v>24</v>
      </c>
    </row>
    <row r="2739" customFormat="false" ht="15" hidden="false" customHeight="false" outlineLevel="0" collapsed="false">
      <c r="A2739" s="1" t="s">
        <v>2973</v>
      </c>
      <c r="B2739" s="1" t="s">
        <v>2973</v>
      </c>
      <c r="C2739" s="1" t="s">
        <v>3180</v>
      </c>
      <c r="D2739" s="1" t="n">
        <v>59.2</v>
      </c>
      <c r="E2739" s="1" t="s">
        <v>3206</v>
      </c>
      <c r="F2739" s="1" t="n">
        <v>24</v>
      </c>
      <c r="G2739" s="1" t="str">
        <f aca="false">F2739&amp;"/"&amp;37</f>
        <v>24/37</v>
      </c>
      <c r="H2739" s="1" t="n">
        <v>1600</v>
      </c>
      <c r="I2739" s="1" t="n">
        <v>100</v>
      </c>
      <c r="J2739" s="1" t="n">
        <v>80</v>
      </c>
      <c r="K2739" s="1" t="s">
        <v>271</v>
      </c>
      <c r="L2739" s="1" t="s">
        <v>3182</v>
      </c>
      <c r="M2739" s="1" t="n">
        <v>2014</v>
      </c>
      <c r="N2739" s="1" t="n">
        <v>43.51229284541</v>
      </c>
      <c r="O2739" s="1" t="n">
        <v>-81.6271158478088</v>
      </c>
      <c r="Q2739" s="1" t="s">
        <v>3183</v>
      </c>
      <c r="R2739" s="1" t="s">
        <v>24</v>
      </c>
    </row>
    <row r="2740" customFormat="false" ht="15" hidden="false" customHeight="false" outlineLevel="0" collapsed="false">
      <c r="A2740" s="1" t="s">
        <v>2973</v>
      </c>
      <c r="B2740" s="1" t="s">
        <v>2973</v>
      </c>
      <c r="C2740" s="1" t="s">
        <v>3180</v>
      </c>
      <c r="D2740" s="1" t="n">
        <v>59.2</v>
      </c>
      <c r="E2740" s="1" t="s">
        <v>3207</v>
      </c>
      <c r="F2740" s="1" t="n">
        <v>25</v>
      </c>
      <c r="G2740" s="1" t="str">
        <f aca="false">F2740&amp;"/"&amp;37</f>
        <v>25/37</v>
      </c>
      <c r="H2740" s="1" t="n">
        <v>1600</v>
      </c>
      <c r="I2740" s="1" t="n">
        <v>100</v>
      </c>
      <c r="J2740" s="1" t="n">
        <v>80</v>
      </c>
      <c r="K2740" s="1" t="s">
        <v>271</v>
      </c>
      <c r="L2740" s="1" t="s">
        <v>3182</v>
      </c>
      <c r="M2740" s="1" t="n">
        <v>2014</v>
      </c>
      <c r="N2740" s="1" t="n">
        <v>43.5041932247076</v>
      </c>
      <c r="O2740" s="1" t="n">
        <v>-81.6260773922685</v>
      </c>
      <c r="Q2740" s="1" t="s">
        <v>3183</v>
      </c>
      <c r="R2740" s="1" t="s">
        <v>24</v>
      </c>
    </row>
    <row r="2741" customFormat="false" ht="15" hidden="false" customHeight="false" outlineLevel="0" collapsed="false">
      <c r="A2741" s="1" t="s">
        <v>2973</v>
      </c>
      <c r="B2741" s="1" t="s">
        <v>2973</v>
      </c>
      <c r="C2741" s="1" t="s">
        <v>3180</v>
      </c>
      <c r="D2741" s="1" t="n">
        <v>59.2</v>
      </c>
      <c r="E2741" s="1" t="s">
        <v>3208</v>
      </c>
      <c r="F2741" s="1" t="n">
        <v>26</v>
      </c>
      <c r="G2741" s="1" t="str">
        <f aca="false">F2741&amp;"/"&amp;37</f>
        <v>26/37</v>
      </c>
      <c r="H2741" s="1" t="n">
        <v>1600</v>
      </c>
      <c r="I2741" s="1" t="n">
        <v>100</v>
      </c>
      <c r="J2741" s="1" t="n">
        <v>80</v>
      </c>
      <c r="K2741" s="1" t="s">
        <v>271</v>
      </c>
      <c r="L2741" s="1" t="s">
        <v>3182</v>
      </c>
      <c r="M2741" s="1" t="n">
        <v>2014</v>
      </c>
      <c r="N2741" s="1" t="n">
        <v>43.5073160069054</v>
      </c>
      <c r="O2741" s="1" t="n">
        <v>-81.6071671546976</v>
      </c>
      <c r="Q2741" s="1" t="s">
        <v>3183</v>
      </c>
      <c r="R2741" s="1" t="s">
        <v>24</v>
      </c>
    </row>
    <row r="2742" customFormat="false" ht="15" hidden="false" customHeight="false" outlineLevel="0" collapsed="false">
      <c r="A2742" s="1" t="s">
        <v>2973</v>
      </c>
      <c r="B2742" s="1" t="s">
        <v>2973</v>
      </c>
      <c r="C2742" s="1" t="s">
        <v>3180</v>
      </c>
      <c r="D2742" s="1" t="n">
        <v>59.2</v>
      </c>
      <c r="E2742" s="1" t="s">
        <v>3209</v>
      </c>
      <c r="F2742" s="1" t="n">
        <v>27</v>
      </c>
      <c r="G2742" s="1" t="str">
        <f aca="false">F2742&amp;"/"&amp;37</f>
        <v>27/37</v>
      </c>
      <c r="H2742" s="1" t="n">
        <v>1600</v>
      </c>
      <c r="I2742" s="1" t="n">
        <v>100</v>
      </c>
      <c r="J2742" s="1" t="n">
        <v>80</v>
      </c>
      <c r="K2742" s="1" t="s">
        <v>271</v>
      </c>
      <c r="L2742" s="1" t="s">
        <v>3182</v>
      </c>
      <c r="M2742" s="1" t="n">
        <v>2014</v>
      </c>
      <c r="N2742" s="1" t="n">
        <v>43.4969929434353</v>
      </c>
      <c r="O2742" s="1" t="n">
        <v>-81.6312266275038</v>
      </c>
      <c r="Q2742" s="1" t="s">
        <v>3183</v>
      </c>
      <c r="R2742" s="1" t="s">
        <v>24</v>
      </c>
    </row>
    <row r="2743" customFormat="false" ht="15" hidden="false" customHeight="false" outlineLevel="0" collapsed="false">
      <c r="A2743" s="1" t="s">
        <v>2973</v>
      </c>
      <c r="B2743" s="1" t="s">
        <v>2973</v>
      </c>
      <c r="C2743" s="1" t="s">
        <v>3180</v>
      </c>
      <c r="D2743" s="1" t="n">
        <v>59.2</v>
      </c>
      <c r="E2743" s="1" t="s">
        <v>3210</v>
      </c>
      <c r="F2743" s="1" t="n">
        <v>28</v>
      </c>
      <c r="G2743" s="1" t="str">
        <f aca="false">F2743&amp;"/"&amp;37</f>
        <v>28/37</v>
      </c>
      <c r="H2743" s="1" t="n">
        <v>1600</v>
      </c>
      <c r="I2743" s="1" t="n">
        <v>100</v>
      </c>
      <c r="J2743" s="1" t="n">
        <v>80</v>
      </c>
      <c r="K2743" s="1" t="s">
        <v>271</v>
      </c>
      <c r="L2743" s="1" t="s">
        <v>3182</v>
      </c>
      <c r="M2743" s="1" t="n">
        <v>2014</v>
      </c>
      <c r="N2743" s="1" t="n">
        <v>43.4840354288264</v>
      </c>
      <c r="O2743" s="1" t="n">
        <v>-81.62870369853</v>
      </c>
      <c r="Q2743" s="1" t="s">
        <v>3183</v>
      </c>
      <c r="R2743" s="1" t="s">
        <v>24</v>
      </c>
    </row>
    <row r="2744" customFormat="false" ht="15" hidden="false" customHeight="false" outlineLevel="0" collapsed="false">
      <c r="A2744" s="1" t="s">
        <v>2973</v>
      </c>
      <c r="B2744" s="1" t="s">
        <v>2973</v>
      </c>
      <c r="C2744" s="1" t="s">
        <v>3180</v>
      </c>
      <c r="D2744" s="1" t="n">
        <v>59.2</v>
      </c>
      <c r="E2744" s="1" t="s">
        <v>3211</v>
      </c>
      <c r="F2744" s="1" t="n">
        <v>29</v>
      </c>
      <c r="G2744" s="1" t="str">
        <f aca="false">F2744&amp;"/"&amp;37</f>
        <v>29/37</v>
      </c>
      <c r="H2744" s="1" t="n">
        <v>1600</v>
      </c>
      <c r="I2744" s="1" t="n">
        <v>100</v>
      </c>
      <c r="J2744" s="1" t="n">
        <v>80</v>
      </c>
      <c r="K2744" s="1" t="s">
        <v>271</v>
      </c>
      <c r="L2744" s="1" t="s">
        <v>3182</v>
      </c>
      <c r="M2744" s="1" t="n">
        <v>2014</v>
      </c>
      <c r="N2744" s="1" t="n">
        <v>43.4787512196226</v>
      </c>
      <c r="O2744" s="1" t="n">
        <v>-81.6270538973268</v>
      </c>
      <c r="Q2744" s="1" t="s">
        <v>3183</v>
      </c>
      <c r="R2744" s="1" t="s">
        <v>24</v>
      </c>
    </row>
    <row r="2745" customFormat="false" ht="15" hidden="false" customHeight="false" outlineLevel="0" collapsed="false">
      <c r="A2745" s="1" t="s">
        <v>2973</v>
      </c>
      <c r="B2745" s="1" t="s">
        <v>2973</v>
      </c>
      <c r="C2745" s="1" t="s">
        <v>3180</v>
      </c>
      <c r="D2745" s="1" t="n">
        <v>59.2</v>
      </c>
      <c r="E2745" s="1" t="s">
        <v>3212</v>
      </c>
      <c r="F2745" s="1" t="n">
        <v>30</v>
      </c>
      <c r="G2745" s="1" t="str">
        <f aca="false">F2745&amp;"/"&amp;37</f>
        <v>30/37</v>
      </c>
      <c r="H2745" s="1" t="n">
        <v>1600</v>
      </c>
      <c r="I2745" s="1" t="n">
        <v>100</v>
      </c>
      <c r="J2745" s="1" t="n">
        <v>80</v>
      </c>
      <c r="K2745" s="1" t="s">
        <v>271</v>
      </c>
      <c r="L2745" s="1" t="s">
        <v>3182</v>
      </c>
      <c r="M2745" s="1" t="n">
        <v>2014</v>
      </c>
      <c r="N2745" s="1" t="n">
        <v>43.4753367877088</v>
      </c>
      <c r="O2745" s="1" t="n">
        <v>-81.6256539167894</v>
      </c>
      <c r="Q2745" s="1" t="s">
        <v>3183</v>
      </c>
      <c r="R2745" s="1" t="s">
        <v>24</v>
      </c>
    </row>
    <row r="2746" customFormat="false" ht="15" hidden="false" customHeight="false" outlineLevel="0" collapsed="false">
      <c r="A2746" s="1" t="s">
        <v>2973</v>
      </c>
      <c r="B2746" s="1" t="s">
        <v>2973</v>
      </c>
      <c r="C2746" s="1" t="s">
        <v>3180</v>
      </c>
      <c r="D2746" s="1" t="n">
        <v>59.2</v>
      </c>
      <c r="E2746" s="1" t="s">
        <v>3213</v>
      </c>
      <c r="F2746" s="1" t="n">
        <v>31</v>
      </c>
      <c r="G2746" s="1" t="str">
        <f aca="false">F2746&amp;"/"&amp;37</f>
        <v>31/37</v>
      </c>
      <c r="H2746" s="1" t="n">
        <v>1600</v>
      </c>
      <c r="I2746" s="1" t="n">
        <v>100</v>
      </c>
      <c r="J2746" s="1" t="n">
        <v>80</v>
      </c>
      <c r="K2746" s="1" t="s">
        <v>271</v>
      </c>
      <c r="L2746" s="1" t="s">
        <v>3182</v>
      </c>
      <c r="M2746" s="1" t="n">
        <v>2014</v>
      </c>
      <c r="N2746" s="1" t="n">
        <v>43.4757849398645</v>
      </c>
      <c r="O2746" s="1" t="n">
        <v>-81.6180197841228</v>
      </c>
      <c r="Q2746" s="1" t="s">
        <v>3183</v>
      </c>
      <c r="R2746" s="1" t="s">
        <v>24</v>
      </c>
    </row>
    <row r="2747" customFormat="false" ht="15" hidden="false" customHeight="false" outlineLevel="0" collapsed="false">
      <c r="A2747" s="1" t="s">
        <v>2973</v>
      </c>
      <c r="B2747" s="1" t="s">
        <v>2973</v>
      </c>
      <c r="C2747" s="1" t="s">
        <v>3180</v>
      </c>
      <c r="D2747" s="1" t="n">
        <v>59.2</v>
      </c>
      <c r="E2747" s="1" t="s">
        <v>3214</v>
      </c>
      <c r="F2747" s="1" t="n">
        <v>32</v>
      </c>
      <c r="G2747" s="1" t="str">
        <f aca="false">F2747&amp;"/"&amp;37</f>
        <v>32/37</v>
      </c>
      <c r="H2747" s="1" t="n">
        <v>1600</v>
      </c>
      <c r="I2747" s="1" t="n">
        <v>100</v>
      </c>
      <c r="J2747" s="1" t="n">
        <v>80</v>
      </c>
      <c r="K2747" s="1" t="s">
        <v>271</v>
      </c>
      <c r="L2747" s="1" t="s">
        <v>3182</v>
      </c>
      <c r="M2747" s="1" t="n">
        <v>2014</v>
      </c>
      <c r="N2747" s="1" t="n">
        <v>43.4922930726259</v>
      </c>
      <c r="O2747" s="1" t="n">
        <v>-81.5979526637831</v>
      </c>
      <c r="Q2747" s="1" t="s">
        <v>3183</v>
      </c>
      <c r="R2747" s="1" t="s">
        <v>24</v>
      </c>
    </row>
    <row r="2748" customFormat="false" ht="15" hidden="false" customHeight="false" outlineLevel="0" collapsed="false">
      <c r="A2748" s="1" t="s">
        <v>2973</v>
      </c>
      <c r="B2748" s="1" t="s">
        <v>2973</v>
      </c>
      <c r="C2748" s="1" t="s">
        <v>3180</v>
      </c>
      <c r="D2748" s="1" t="n">
        <v>59.2</v>
      </c>
      <c r="E2748" s="1" t="s">
        <v>3215</v>
      </c>
      <c r="F2748" s="1" t="n">
        <v>33</v>
      </c>
      <c r="G2748" s="1" t="str">
        <f aca="false">F2748&amp;"/"&amp;37</f>
        <v>33/37</v>
      </c>
      <c r="H2748" s="1" t="n">
        <v>1600</v>
      </c>
      <c r="I2748" s="1" t="n">
        <v>100</v>
      </c>
      <c r="J2748" s="1" t="n">
        <v>80</v>
      </c>
      <c r="K2748" s="1" t="s">
        <v>271</v>
      </c>
      <c r="L2748" s="1" t="s">
        <v>3182</v>
      </c>
      <c r="M2748" s="1" t="n">
        <v>2014</v>
      </c>
      <c r="N2748" s="1" t="n">
        <v>43.4896149486309</v>
      </c>
      <c r="O2748" s="1" t="n">
        <v>-81.5965965828512</v>
      </c>
      <c r="Q2748" s="1" t="s">
        <v>3183</v>
      </c>
      <c r="R2748" s="1" t="s">
        <v>24</v>
      </c>
    </row>
    <row r="2749" customFormat="false" ht="15" hidden="false" customHeight="false" outlineLevel="0" collapsed="false">
      <c r="A2749" s="1" t="s">
        <v>2973</v>
      </c>
      <c r="B2749" s="1" t="s">
        <v>2973</v>
      </c>
      <c r="C2749" s="1" t="s">
        <v>3180</v>
      </c>
      <c r="D2749" s="1" t="n">
        <v>59.2</v>
      </c>
      <c r="E2749" s="1" t="s">
        <v>3216</v>
      </c>
      <c r="F2749" s="1" t="n">
        <v>34</v>
      </c>
      <c r="G2749" s="1" t="str">
        <f aca="false">F2749&amp;"/"&amp;37</f>
        <v>34/37</v>
      </c>
      <c r="H2749" s="1" t="n">
        <v>1600</v>
      </c>
      <c r="I2749" s="1" t="n">
        <v>100</v>
      </c>
      <c r="J2749" s="1" t="n">
        <v>80</v>
      </c>
      <c r="K2749" s="1" t="s">
        <v>271</v>
      </c>
      <c r="L2749" s="1" t="s">
        <v>3182</v>
      </c>
      <c r="M2749" s="1" t="n">
        <v>2014</v>
      </c>
      <c r="N2749" s="1" t="n">
        <v>43.4913891956679</v>
      </c>
      <c r="O2749" s="1" t="n">
        <v>-81.5776407633598</v>
      </c>
      <c r="Q2749" s="1" t="s">
        <v>3183</v>
      </c>
      <c r="R2749" s="1" t="s">
        <v>24</v>
      </c>
    </row>
    <row r="2750" customFormat="false" ht="15" hidden="false" customHeight="false" outlineLevel="0" collapsed="false">
      <c r="A2750" s="1" t="s">
        <v>2973</v>
      </c>
      <c r="B2750" s="1" t="s">
        <v>2973</v>
      </c>
      <c r="C2750" s="1" t="s">
        <v>3180</v>
      </c>
      <c r="D2750" s="1" t="n">
        <v>59.2</v>
      </c>
      <c r="E2750" s="1" t="s">
        <v>3217</v>
      </c>
      <c r="F2750" s="1" t="n">
        <v>35</v>
      </c>
      <c r="G2750" s="1" t="str">
        <f aca="false">F2750&amp;"/"&amp;37</f>
        <v>35/37</v>
      </c>
      <c r="H2750" s="1" t="n">
        <v>1600</v>
      </c>
      <c r="I2750" s="1" t="n">
        <v>100</v>
      </c>
      <c r="J2750" s="1" t="n">
        <v>80</v>
      </c>
      <c r="K2750" s="1" t="s">
        <v>271</v>
      </c>
      <c r="L2750" s="1" t="s">
        <v>3182</v>
      </c>
      <c r="M2750" s="1" t="n">
        <v>2014</v>
      </c>
      <c r="N2750" s="1" t="n">
        <v>43.4689049198202</v>
      </c>
      <c r="O2750" s="1" t="n">
        <v>-81.6170120456629</v>
      </c>
      <c r="Q2750" s="1" t="s">
        <v>3183</v>
      </c>
      <c r="R2750" s="1" t="s">
        <v>24</v>
      </c>
    </row>
    <row r="2751" customFormat="false" ht="15" hidden="false" customHeight="false" outlineLevel="0" collapsed="false">
      <c r="A2751" s="1" t="s">
        <v>2973</v>
      </c>
      <c r="B2751" s="1" t="s">
        <v>2973</v>
      </c>
      <c r="C2751" s="1" t="s">
        <v>3180</v>
      </c>
      <c r="D2751" s="1" t="n">
        <v>59.2</v>
      </c>
      <c r="E2751" s="1" t="s">
        <v>3218</v>
      </c>
      <c r="F2751" s="1" t="n">
        <v>36</v>
      </c>
      <c r="G2751" s="1" t="str">
        <f aca="false">F2751&amp;"/"&amp;37</f>
        <v>36/37</v>
      </c>
      <c r="H2751" s="1" t="n">
        <v>1600</v>
      </c>
      <c r="I2751" s="1" t="n">
        <v>100</v>
      </c>
      <c r="J2751" s="1" t="n">
        <v>80</v>
      </c>
      <c r="K2751" s="1" t="s">
        <v>271</v>
      </c>
      <c r="L2751" s="1" t="s">
        <v>3182</v>
      </c>
      <c r="M2751" s="1" t="n">
        <v>2014</v>
      </c>
      <c r="N2751" s="1" t="n">
        <v>43.4650704454987</v>
      </c>
      <c r="O2751" s="1" t="n">
        <v>-81.6176105233057</v>
      </c>
      <c r="Q2751" s="1" t="s">
        <v>3183</v>
      </c>
      <c r="R2751" s="1" t="s">
        <v>24</v>
      </c>
    </row>
    <row r="2752" customFormat="false" ht="15" hidden="false" customHeight="false" outlineLevel="0" collapsed="false">
      <c r="A2752" s="1" t="s">
        <v>2973</v>
      </c>
      <c r="B2752" s="1" t="s">
        <v>2973</v>
      </c>
      <c r="C2752" s="1" t="s">
        <v>3180</v>
      </c>
      <c r="D2752" s="1" t="n">
        <v>59.2</v>
      </c>
      <c r="E2752" s="1" t="s">
        <v>3219</v>
      </c>
      <c r="F2752" s="1" t="n">
        <v>37</v>
      </c>
      <c r="G2752" s="1" t="str">
        <f aca="false">F2752&amp;"/"&amp;37</f>
        <v>37/37</v>
      </c>
      <c r="H2752" s="1" t="n">
        <v>1600</v>
      </c>
      <c r="I2752" s="1" t="n">
        <v>100</v>
      </c>
      <c r="J2752" s="1" t="n">
        <v>80</v>
      </c>
      <c r="K2752" s="1" t="s">
        <v>271</v>
      </c>
      <c r="L2752" s="1" t="s">
        <v>3182</v>
      </c>
      <c r="M2752" s="1" t="n">
        <v>2014</v>
      </c>
      <c r="N2752" s="1" t="n">
        <v>43.4486680112712</v>
      </c>
      <c r="O2752" s="1" t="n">
        <v>-81.6110157750976</v>
      </c>
      <c r="Q2752" s="1" t="s">
        <v>3183</v>
      </c>
      <c r="R2752" s="1" t="s">
        <v>24</v>
      </c>
    </row>
    <row r="2753" customFormat="false" ht="15" hidden="false" customHeight="false" outlineLevel="0" collapsed="false">
      <c r="A2753" s="1" t="s">
        <v>2973</v>
      </c>
      <c r="B2753" s="1" t="s">
        <v>2973</v>
      </c>
      <c r="C2753" s="1" t="s">
        <v>3220</v>
      </c>
      <c r="D2753" s="1" t="n">
        <v>72.9</v>
      </c>
      <c r="E2753" s="1" t="s">
        <v>3221</v>
      </c>
      <c r="F2753" s="1" t="n">
        <v>1</v>
      </c>
      <c r="G2753" s="1" t="str">
        <f aca="false">F2753&amp;"/"&amp;45</f>
        <v>1/45</v>
      </c>
      <c r="H2753" s="1" t="n">
        <v>1620</v>
      </c>
      <c r="I2753" s="1" t="n">
        <v>100</v>
      </c>
      <c r="J2753" s="1" t="n">
        <v>80</v>
      </c>
      <c r="K2753" s="1" t="s">
        <v>271</v>
      </c>
      <c r="L2753" s="1" t="s">
        <v>3182</v>
      </c>
      <c r="M2753" s="1" t="n">
        <v>2014</v>
      </c>
      <c r="N2753" s="1" t="n">
        <v>43.1380109556163</v>
      </c>
      <c r="O2753" s="1" t="n">
        <v>-81.7381351161823</v>
      </c>
      <c r="P2753" s="1" t="s">
        <v>3222</v>
      </c>
      <c r="Q2753" s="1" t="s">
        <v>3223</v>
      </c>
      <c r="R2753" s="1" t="s">
        <v>24</v>
      </c>
    </row>
    <row r="2754" customFormat="false" ht="15" hidden="false" customHeight="false" outlineLevel="0" collapsed="false">
      <c r="A2754" s="1" t="s">
        <v>2973</v>
      </c>
      <c r="B2754" s="1" t="s">
        <v>2973</v>
      </c>
      <c r="C2754" s="1" t="s">
        <v>3220</v>
      </c>
      <c r="D2754" s="1" t="n">
        <v>72.9</v>
      </c>
      <c r="E2754" s="1" t="s">
        <v>3224</v>
      </c>
      <c r="F2754" s="1" t="n">
        <v>2</v>
      </c>
      <c r="G2754" s="1" t="str">
        <f aca="false">F2754&amp;"/"&amp;45</f>
        <v>2/45</v>
      </c>
      <c r="H2754" s="1" t="n">
        <v>1620</v>
      </c>
      <c r="I2754" s="1" t="n">
        <v>100</v>
      </c>
      <c r="J2754" s="1" t="n">
        <v>80</v>
      </c>
      <c r="K2754" s="1" t="s">
        <v>271</v>
      </c>
      <c r="L2754" s="1" t="s">
        <v>3182</v>
      </c>
      <c r="M2754" s="1" t="n">
        <v>2014</v>
      </c>
      <c r="N2754" s="1" t="n">
        <v>43.132232395633</v>
      </c>
      <c r="O2754" s="1" t="n">
        <v>-81.7040923722125</v>
      </c>
      <c r="P2754" s="1" t="s">
        <v>3222</v>
      </c>
      <c r="Q2754" s="1" t="s">
        <v>3223</v>
      </c>
      <c r="R2754" s="1" t="s">
        <v>24</v>
      </c>
    </row>
    <row r="2755" customFormat="false" ht="15" hidden="false" customHeight="false" outlineLevel="0" collapsed="false">
      <c r="A2755" s="1" t="s">
        <v>2973</v>
      </c>
      <c r="B2755" s="1" t="s">
        <v>2973</v>
      </c>
      <c r="C2755" s="1" t="s">
        <v>3220</v>
      </c>
      <c r="D2755" s="1" t="n">
        <v>72.9</v>
      </c>
      <c r="E2755" s="1" t="s">
        <v>3225</v>
      </c>
      <c r="F2755" s="1" t="n">
        <v>3</v>
      </c>
      <c r="G2755" s="1" t="str">
        <f aca="false">F2755&amp;"/"&amp;45</f>
        <v>3/45</v>
      </c>
      <c r="H2755" s="1" t="n">
        <v>1620</v>
      </c>
      <c r="I2755" s="1" t="n">
        <v>100</v>
      </c>
      <c r="J2755" s="1" t="n">
        <v>80</v>
      </c>
      <c r="K2755" s="1" t="s">
        <v>271</v>
      </c>
      <c r="L2755" s="1" t="s">
        <v>3182</v>
      </c>
      <c r="M2755" s="1" t="n">
        <v>2014</v>
      </c>
      <c r="N2755" s="1" t="n">
        <v>43.1284064843437</v>
      </c>
      <c r="O2755" s="1" t="n">
        <v>-81.7021957628044</v>
      </c>
      <c r="P2755" s="1" t="s">
        <v>3222</v>
      </c>
      <c r="Q2755" s="1" t="s">
        <v>3223</v>
      </c>
      <c r="R2755" s="1" t="s">
        <v>24</v>
      </c>
    </row>
    <row r="2756" customFormat="false" ht="15" hidden="false" customHeight="false" outlineLevel="0" collapsed="false">
      <c r="A2756" s="1" t="s">
        <v>2973</v>
      </c>
      <c r="B2756" s="1" t="s">
        <v>2973</v>
      </c>
      <c r="C2756" s="1" t="s">
        <v>3220</v>
      </c>
      <c r="D2756" s="1" t="n">
        <v>72.9</v>
      </c>
      <c r="E2756" s="1" t="s">
        <v>3226</v>
      </c>
      <c r="F2756" s="1" t="n">
        <v>4</v>
      </c>
      <c r="G2756" s="1" t="str">
        <f aca="false">F2756&amp;"/"&amp;45</f>
        <v>4/45</v>
      </c>
      <c r="H2756" s="1" t="n">
        <v>1620</v>
      </c>
      <c r="I2756" s="1" t="n">
        <v>100</v>
      </c>
      <c r="J2756" s="1" t="n">
        <v>80</v>
      </c>
      <c r="K2756" s="1" t="s">
        <v>271</v>
      </c>
      <c r="L2756" s="1" t="s">
        <v>3182</v>
      </c>
      <c r="M2756" s="1" t="n">
        <v>2014</v>
      </c>
      <c r="N2756" s="1" t="n">
        <v>43.126539445508</v>
      </c>
      <c r="O2756" s="1" t="n">
        <v>-81.6970235682178</v>
      </c>
      <c r="P2756" s="1" t="s">
        <v>3222</v>
      </c>
      <c r="Q2756" s="1" t="s">
        <v>3223</v>
      </c>
      <c r="R2756" s="1" t="s">
        <v>24</v>
      </c>
    </row>
    <row r="2757" customFormat="false" ht="15" hidden="false" customHeight="false" outlineLevel="0" collapsed="false">
      <c r="A2757" s="1" t="s">
        <v>2973</v>
      </c>
      <c r="B2757" s="1" t="s">
        <v>2973</v>
      </c>
      <c r="C2757" s="1" t="s">
        <v>3220</v>
      </c>
      <c r="D2757" s="1" t="n">
        <v>72.9</v>
      </c>
      <c r="E2757" s="1" t="s">
        <v>3227</v>
      </c>
      <c r="F2757" s="1" t="n">
        <v>5</v>
      </c>
      <c r="G2757" s="1" t="str">
        <f aca="false">F2757&amp;"/"&amp;45</f>
        <v>5/45</v>
      </c>
      <c r="H2757" s="1" t="n">
        <v>1620</v>
      </c>
      <c r="I2757" s="1" t="n">
        <v>100</v>
      </c>
      <c r="J2757" s="1" t="n">
        <v>80</v>
      </c>
      <c r="K2757" s="1" t="s">
        <v>271</v>
      </c>
      <c r="L2757" s="1" t="s">
        <v>3182</v>
      </c>
      <c r="M2757" s="1" t="n">
        <v>2014</v>
      </c>
      <c r="N2757" s="1" t="n">
        <v>43.1244138572666</v>
      </c>
      <c r="O2757" s="1" t="n">
        <v>-81.6926115391747</v>
      </c>
      <c r="P2757" s="1" t="s">
        <v>3222</v>
      </c>
      <c r="Q2757" s="1" t="s">
        <v>3223</v>
      </c>
      <c r="R2757" s="1" t="s">
        <v>24</v>
      </c>
    </row>
    <row r="2758" customFormat="false" ht="15" hidden="false" customHeight="false" outlineLevel="0" collapsed="false">
      <c r="A2758" s="1" t="s">
        <v>2973</v>
      </c>
      <c r="B2758" s="1" t="s">
        <v>2973</v>
      </c>
      <c r="C2758" s="1" t="s">
        <v>3220</v>
      </c>
      <c r="D2758" s="1" t="n">
        <v>72.9</v>
      </c>
      <c r="E2758" s="1" t="s">
        <v>3228</v>
      </c>
      <c r="F2758" s="1" t="n">
        <v>6</v>
      </c>
      <c r="G2758" s="1" t="str">
        <f aca="false">F2758&amp;"/"&amp;45</f>
        <v>6/45</v>
      </c>
      <c r="H2758" s="1" t="n">
        <v>1620</v>
      </c>
      <c r="I2758" s="1" t="n">
        <v>100</v>
      </c>
      <c r="J2758" s="1" t="n">
        <v>80</v>
      </c>
      <c r="K2758" s="1" t="s">
        <v>271</v>
      </c>
      <c r="L2758" s="1" t="s">
        <v>3182</v>
      </c>
      <c r="M2758" s="1" t="n">
        <v>2014</v>
      </c>
      <c r="N2758" s="1" t="n">
        <v>43.124543520649</v>
      </c>
      <c r="O2758" s="1" t="n">
        <v>-81.6866868726114</v>
      </c>
      <c r="P2758" s="1" t="s">
        <v>3222</v>
      </c>
      <c r="Q2758" s="1" t="s">
        <v>3223</v>
      </c>
      <c r="R2758" s="1" t="s">
        <v>24</v>
      </c>
    </row>
    <row r="2759" customFormat="false" ht="15" hidden="false" customHeight="false" outlineLevel="0" collapsed="false">
      <c r="A2759" s="1" t="s">
        <v>2973</v>
      </c>
      <c r="B2759" s="1" t="s">
        <v>2973</v>
      </c>
      <c r="C2759" s="1" t="s">
        <v>3220</v>
      </c>
      <c r="D2759" s="1" t="n">
        <v>72.9</v>
      </c>
      <c r="E2759" s="1" t="s">
        <v>3229</v>
      </c>
      <c r="F2759" s="1" t="n">
        <v>7</v>
      </c>
      <c r="G2759" s="1" t="str">
        <f aca="false">F2759&amp;"/"&amp;45</f>
        <v>7/45</v>
      </c>
      <c r="H2759" s="1" t="n">
        <v>1620</v>
      </c>
      <c r="I2759" s="1" t="n">
        <v>100</v>
      </c>
      <c r="J2759" s="1" t="n">
        <v>80</v>
      </c>
      <c r="K2759" s="1" t="s">
        <v>271</v>
      </c>
      <c r="L2759" s="1" t="s">
        <v>3182</v>
      </c>
      <c r="M2759" s="1" t="n">
        <v>2014</v>
      </c>
      <c r="N2759" s="1" t="n">
        <v>43.126208295049</v>
      </c>
      <c r="O2759" s="1" t="n">
        <v>-81.6782687044216</v>
      </c>
      <c r="P2759" s="1" t="s">
        <v>3222</v>
      </c>
      <c r="Q2759" s="1" t="s">
        <v>3223</v>
      </c>
      <c r="R2759" s="1" t="s">
        <v>24</v>
      </c>
    </row>
    <row r="2760" customFormat="false" ht="15" hidden="false" customHeight="false" outlineLevel="0" collapsed="false">
      <c r="A2760" s="1" t="s">
        <v>2973</v>
      </c>
      <c r="B2760" s="1" t="s">
        <v>2973</v>
      </c>
      <c r="C2760" s="1" t="s">
        <v>3220</v>
      </c>
      <c r="D2760" s="1" t="n">
        <v>72.9</v>
      </c>
      <c r="E2760" s="1" t="s">
        <v>3230</v>
      </c>
      <c r="F2760" s="1" t="n">
        <v>8</v>
      </c>
      <c r="G2760" s="1" t="str">
        <f aca="false">F2760&amp;"/"&amp;45</f>
        <v>8/45</v>
      </c>
      <c r="H2760" s="1" t="n">
        <v>1620</v>
      </c>
      <c r="I2760" s="1" t="n">
        <v>100</v>
      </c>
      <c r="J2760" s="1" t="n">
        <v>80</v>
      </c>
      <c r="K2760" s="1" t="s">
        <v>271</v>
      </c>
      <c r="L2760" s="1" t="s">
        <v>3182</v>
      </c>
      <c r="M2760" s="1" t="n">
        <v>2014</v>
      </c>
      <c r="N2760" s="1" t="n">
        <v>43.1212624572671</v>
      </c>
      <c r="O2760" s="1" t="n">
        <v>-81.6627697185296</v>
      </c>
      <c r="P2760" s="1" t="s">
        <v>3222</v>
      </c>
      <c r="Q2760" s="1" t="s">
        <v>3223</v>
      </c>
      <c r="R2760" s="1" t="s">
        <v>24</v>
      </c>
    </row>
    <row r="2761" customFormat="false" ht="15" hidden="false" customHeight="false" outlineLevel="0" collapsed="false">
      <c r="A2761" s="1" t="s">
        <v>2973</v>
      </c>
      <c r="B2761" s="1" t="s">
        <v>2973</v>
      </c>
      <c r="C2761" s="1" t="s">
        <v>3220</v>
      </c>
      <c r="D2761" s="1" t="n">
        <v>72.9</v>
      </c>
      <c r="E2761" s="1" t="s">
        <v>3231</v>
      </c>
      <c r="F2761" s="1" t="n">
        <v>9</v>
      </c>
      <c r="G2761" s="1" t="str">
        <f aca="false">F2761&amp;"/"&amp;45</f>
        <v>9/45</v>
      </c>
      <c r="H2761" s="1" t="n">
        <v>1620</v>
      </c>
      <c r="I2761" s="1" t="n">
        <v>100</v>
      </c>
      <c r="J2761" s="1" t="n">
        <v>80</v>
      </c>
      <c r="K2761" s="1" t="s">
        <v>271</v>
      </c>
      <c r="L2761" s="1" t="s">
        <v>3182</v>
      </c>
      <c r="M2761" s="1" t="n">
        <v>2014</v>
      </c>
      <c r="N2761" s="1" t="n">
        <v>43.1192992676993</v>
      </c>
      <c r="O2761" s="1" t="n">
        <v>-81.6494606008908</v>
      </c>
      <c r="P2761" s="1" t="s">
        <v>3222</v>
      </c>
      <c r="Q2761" s="1" t="s">
        <v>3223</v>
      </c>
      <c r="R2761" s="1" t="s">
        <v>24</v>
      </c>
    </row>
    <row r="2762" customFormat="false" ht="15" hidden="false" customHeight="false" outlineLevel="0" collapsed="false">
      <c r="A2762" s="1" t="s">
        <v>2973</v>
      </c>
      <c r="B2762" s="1" t="s">
        <v>2973</v>
      </c>
      <c r="C2762" s="1" t="s">
        <v>3220</v>
      </c>
      <c r="D2762" s="1" t="n">
        <v>72.9</v>
      </c>
      <c r="E2762" s="1" t="s">
        <v>3232</v>
      </c>
      <c r="F2762" s="1" t="n">
        <v>10</v>
      </c>
      <c r="G2762" s="1" t="str">
        <f aca="false">F2762&amp;"/"&amp;45</f>
        <v>10/45</v>
      </c>
      <c r="H2762" s="1" t="n">
        <v>1620</v>
      </c>
      <c r="I2762" s="1" t="n">
        <v>100</v>
      </c>
      <c r="J2762" s="1" t="n">
        <v>80</v>
      </c>
      <c r="K2762" s="1" t="s">
        <v>271</v>
      </c>
      <c r="L2762" s="1" t="s">
        <v>3182</v>
      </c>
      <c r="M2762" s="1" t="n">
        <v>2014</v>
      </c>
      <c r="N2762" s="1" t="n">
        <v>43.1036777157857</v>
      </c>
      <c r="O2762" s="1" t="n">
        <v>-81.6367196722053</v>
      </c>
      <c r="P2762" s="1" t="s">
        <v>3222</v>
      </c>
      <c r="Q2762" s="1" t="s">
        <v>3223</v>
      </c>
      <c r="R2762" s="1" t="s">
        <v>24</v>
      </c>
    </row>
    <row r="2763" customFormat="false" ht="15" hidden="false" customHeight="false" outlineLevel="0" collapsed="false">
      <c r="A2763" s="1" t="s">
        <v>2973</v>
      </c>
      <c r="B2763" s="1" t="s">
        <v>2973</v>
      </c>
      <c r="C2763" s="1" t="s">
        <v>3220</v>
      </c>
      <c r="D2763" s="1" t="n">
        <v>72.9</v>
      </c>
      <c r="E2763" s="1" t="s">
        <v>3233</v>
      </c>
      <c r="F2763" s="1" t="n">
        <v>11</v>
      </c>
      <c r="G2763" s="1" t="str">
        <f aca="false">F2763&amp;"/"&amp;45</f>
        <v>11/45</v>
      </c>
      <c r="H2763" s="1" t="n">
        <v>1620</v>
      </c>
      <c r="I2763" s="1" t="n">
        <v>100</v>
      </c>
      <c r="J2763" s="1" t="n">
        <v>80</v>
      </c>
      <c r="K2763" s="1" t="s">
        <v>271</v>
      </c>
      <c r="L2763" s="1" t="s">
        <v>3182</v>
      </c>
      <c r="M2763" s="1" t="n">
        <v>2014</v>
      </c>
      <c r="N2763" s="1" t="n">
        <v>43.1045146763332</v>
      </c>
      <c r="O2763" s="1" t="n">
        <v>-81.641903451596</v>
      </c>
      <c r="P2763" s="1" t="s">
        <v>3222</v>
      </c>
      <c r="Q2763" s="1" t="s">
        <v>3223</v>
      </c>
      <c r="R2763" s="1" t="s">
        <v>24</v>
      </c>
    </row>
    <row r="2764" customFormat="false" ht="15" hidden="false" customHeight="false" outlineLevel="0" collapsed="false">
      <c r="A2764" s="1" t="s">
        <v>2973</v>
      </c>
      <c r="B2764" s="1" t="s">
        <v>2973</v>
      </c>
      <c r="C2764" s="1" t="s">
        <v>3220</v>
      </c>
      <c r="D2764" s="1" t="n">
        <v>72.9</v>
      </c>
      <c r="E2764" s="1" t="s">
        <v>3234</v>
      </c>
      <c r="F2764" s="1" t="n">
        <v>12</v>
      </c>
      <c r="G2764" s="1" t="str">
        <f aca="false">F2764&amp;"/"&amp;45</f>
        <v>12/45</v>
      </c>
      <c r="H2764" s="1" t="n">
        <v>1620</v>
      </c>
      <c r="I2764" s="1" t="n">
        <v>100</v>
      </c>
      <c r="J2764" s="1" t="n">
        <v>80</v>
      </c>
      <c r="K2764" s="1" t="s">
        <v>271</v>
      </c>
      <c r="L2764" s="1" t="s">
        <v>3182</v>
      </c>
      <c r="M2764" s="1" t="n">
        <v>2014</v>
      </c>
      <c r="N2764" s="1" t="n">
        <v>43.1059901163994</v>
      </c>
      <c r="O2764" s="1" t="n">
        <v>-81.6453606832584</v>
      </c>
      <c r="P2764" s="1" t="s">
        <v>3222</v>
      </c>
      <c r="Q2764" s="1" t="s">
        <v>3223</v>
      </c>
      <c r="R2764" s="1" t="s">
        <v>24</v>
      </c>
    </row>
    <row r="2765" customFormat="false" ht="15" hidden="false" customHeight="false" outlineLevel="0" collapsed="false">
      <c r="A2765" s="1" t="s">
        <v>2973</v>
      </c>
      <c r="B2765" s="1" t="s">
        <v>2973</v>
      </c>
      <c r="C2765" s="1" t="s">
        <v>3220</v>
      </c>
      <c r="D2765" s="1" t="n">
        <v>72.9</v>
      </c>
      <c r="E2765" s="1" t="s">
        <v>3235</v>
      </c>
      <c r="F2765" s="1" t="n">
        <v>13</v>
      </c>
      <c r="G2765" s="1" t="str">
        <f aca="false">F2765&amp;"/"&amp;45</f>
        <v>13/45</v>
      </c>
      <c r="H2765" s="1" t="n">
        <v>1620</v>
      </c>
      <c r="I2765" s="1" t="n">
        <v>100</v>
      </c>
      <c r="J2765" s="1" t="n">
        <v>80</v>
      </c>
      <c r="K2765" s="1" t="s">
        <v>271</v>
      </c>
      <c r="L2765" s="1" t="s">
        <v>3182</v>
      </c>
      <c r="M2765" s="1" t="n">
        <v>2014</v>
      </c>
      <c r="N2765" s="1" t="n">
        <v>43.1069440951276</v>
      </c>
      <c r="O2765" s="1" t="n">
        <v>-81.6651825863631</v>
      </c>
      <c r="P2765" s="1" t="s">
        <v>3222</v>
      </c>
      <c r="Q2765" s="1" t="s">
        <v>3223</v>
      </c>
      <c r="R2765" s="1" t="s">
        <v>24</v>
      </c>
    </row>
    <row r="2766" customFormat="false" ht="15" hidden="false" customHeight="false" outlineLevel="0" collapsed="false">
      <c r="A2766" s="1" t="s">
        <v>2973</v>
      </c>
      <c r="B2766" s="1" t="s">
        <v>2973</v>
      </c>
      <c r="C2766" s="1" t="s">
        <v>3220</v>
      </c>
      <c r="D2766" s="1" t="n">
        <v>72.9</v>
      </c>
      <c r="E2766" s="1" t="s">
        <v>3236</v>
      </c>
      <c r="F2766" s="1" t="n">
        <v>14</v>
      </c>
      <c r="G2766" s="1" t="str">
        <f aca="false">F2766&amp;"/"&amp;45</f>
        <v>14/45</v>
      </c>
      <c r="H2766" s="1" t="n">
        <v>1620</v>
      </c>
      <c r="I2766" s="1" t="n">
        <v>100</v>
      </c>
      <c r="J2766" s="1" t="n">
        <v>80</v>
      </c>
      <c r="K2766" s="1" t="s">
        <v>271</v>
      </c>
      <c r="L2766" s="1" t="s">
        <v>3182</v>
      </c>
      <c r="M2766" s="1" t="n">
        <v>2014</v>
      </c>
      <c r="N2766" s="1" t="n">
        <v>43.1098684406813</v>
      </c>
      <c r="O2766" s="1" t="n">
        <v>-81.6897162871606</v>
      </c>
      <c r="P2766" s="1" t="s">
        <v>3222</v>
      </c>
      <c r="Q2766" s="1" t="s">
        <v>3223</v>
      </c>
      <c r="R2766" s="1" t="s">
        <v>24</v>
      </c>
    </row>
    <row r="2767" customFormat="false" ht="15" hidden="false" customHeight="false" outlineLevel="0" collapsed="false">
      <c r="A2767" s="1" t="s">
        <v>2973</v>
      </c>
      <c r="B2767" s="1" t="s">
        <v>2973</v>
      </c>
      <c r="C2767" s="1" t="s">
        <v>3220</v>
      </c>
      <c r="D2767" s="1" t="n">
        <v>72.9</v>
      </c>
      <c r="E2767" s="1" t="s">
        <v>3237</v>
      </c>
      <c r="F2767" s="1" t="n">
        <v>15</v>
      </c>
      <c r="G2767" s="1" t="str">
        <f aca="false">F2767&amp;"/"&amp;45</f>
        <v>15/45</v>
      </c>
      <c r="H2767" s="1" t="n">
        <v>1620</v>
      </c>
      <c r="I2767" s="1" t="n">
        <v>100</v>
      </c>
      <c r="J2767" s="1" t="n">
        <v>80</v>
      </c>
      <c r="K2767" s="1" t="s">
        <v>271</v>
      </c>
      <c r="L2767" s="1" t="s">
        <v>3182</v>
      </c>
      <c r="M2767" s="1" t="n">
        <v>2014</v>
      </c>
      <c r="N2767" s="1" t="n">
        <v>43.1126584491827</v>
      </c>
      <c r="O2767" s="1" t="n">
        <v>-81.6919956729245</v>
      </c>
      <c r="P2767" s="1" t="s">
        <v>3222</v>
      </c>
      <c r="Q2767" s="1" t="s">
        <v>3223</v>
      </c>
      <c r="R2767" s="1" t="s">
        <v>24</v>
      </c>
    </row>
    <row r="2768" customFormat="false" ht="15" hidden="false" customHeight="false" outlineLevel="0" collapsed="false">
      <c r="A2768" s="1" t="s">
        <v>2973</v>
      </c>
      <c r="B2768" s="1" t="s">
        <v>2973</v>
      </c>
      <c r="C2768" s="1" t="s">
        <v>3220</v>
      </c>
      <c r="D2768" s="1" t="n">
        <v>72.9</v>
      </c>
      <c r="E2768" s="1" t="s">
        <v>3238</v>
      </c>
      <c r="F2768" s="1" t="n">
        <v>16</v>
      </c>
      <c r="G2768" s="1" t="str">
        <f aca="false">F2768&amp;"/"&amp;45</f>
        <v>16/45</v>
      </c>
      <c r="H2768" s="1" t="n">
        <v>1620</v>
      </c>
      <c r="I2768" s="1" t="n">
        <v>100</v>
      </c>
      <c r="J2768" s="1" t="n">
        <v>80</v>
      </c>
      <c r="K2768" s="1" t="s">
        <v>271</v>
      </c>
      <c r="L2768" s="1" t="s">
        <v>3182</v>
      </c>
      <c r="M2768" s="1" t="n">
        <v>2014</v>
      </c>
      <c r="N2768" s="1" t="n">
        <v>43.1112120584678</v>
      </c>
      <c r="O2768" s="1" t="n">
        <v>-81.6976135799107</v>
      </c>
      <c r="P2768" s="1" t="s">
        <v>3222</v>
      </c>
      <c r="Q2768" s="1" t="s">
        <v>3223</v>
      </c>
      <c r="R2768" s="1" t="s">
        <v>24</v>
      </c>
    </row>
    <row r="2769" customFormat="false" ht="15" hidden="false" customHeight="false" outlineLevel="0" collapsed="false">
      <c r="A2769" s="1" t="s">
        <v>2973</v>
      </c>
      <c r="B2769" s="1" t="s">
        <v>2973</v>
      </c>
      <c r="C2769" s="1" t="s">
        <v>3220</v>
      </c>
      <c r="D2769" s="1" t="n">
        <v>72.9</v>
      </c>
      <c r="E2769" s="1" t="s">
        <v>3239</v>
      </c>
      <c r="F2769" s="1" t="n">
        <v>17</v>
      </c>
      <c r="G2769" s="1" t="str">
        <f aca="false">F2769&amp;"/"&amp;45</f>
        <v>17/45</v>
      </c>
      <c r="H2769" s="1" t="n">
        <v>1620</v>
      </c>
      <c r="I2769" s="1" t="n">
        <v>100</v>
      </c>
      <c r="J2769" s="1" t="n">
        <v>80</v>
      </c>
      <c r="K2769" s="1" t="s">
        <v>271</v>
      </c>
      <c r="L2769" s="1" t="s">
        <v>3182</v>
      </c>
      <c r="M2769" s="1" t="n">
        <v>2014</v>
      </c>
      <c r="N2769" s="1" t="n">
        <v>43.1118066736144</v>
      </c>
      <c r="O2769" s="1" t="n">
        <v>-81.7029137142756</v>
      </c>
      <c r="P2769" s="1" t="s">
        <v>3222</v>
      </c>
      <c r="Q2769" s="1" t="s">
        <v>3223</v>
      </c>
      <c r="R2769" s="1" t="s">
        <v>24</v>
      </c>
    </row>
    <row r="2770" customFormat="false" ht="15" hidden="false" customHeight="false" outlineLevel="0" collapsed="false">
      <c r="A2770" s="1" t="s">
        <v>2973</v>
      </c>
      <c r="B2770" s="1" t="s">
        <v>2973</v>
      </c>
      <c r="C2770" s="1" t="s">
        <v>3220</v>
      </c>
      <c r="D2770" s="1" t="n">
        <v>72.9</v>
      </c>
      <c r="E2770" s="1" t="s">
        <v>3240</v>
      </c>
      <c r="F2770" s="1" t="n">
        <v>18</v>
      </c>
      <c r="G2770" s="1" t="str">
        <f aca="false">F2770&amp;"/"&amp;45</f>
        <v>18/45</v>
      </c>
      <c r="H2770" s="1" t="n">
        <v>1620</v>
      </c>
      <c r="I2770" s="1" t="n">
        <v>100</v>
      </c>
      <c r="J2770" s="1" t="n">
        <v>80</v>
      </c>
      <c r="K2770" s="1" t="s">
        <v>271</v>
      </c>
      <c r="L2770" s="1" t="s">
        <v>3182</v>
      </c>
      <c r="M2770" s="1" t="n">
        <v>2014</v>
      </c>
      <c r="N2770" s="1" t="n">
        <v>43.112652791896</v>
      </c>
      <c r="O2770" s="1" t="n">
        <v>-81.7096098023408</v>
      </c>
      <c r="P2770" s="1" t="s">
        <v>3222</v>
      </c>
      <c r="Q2770" s="1" t="s">
        <v>3223</v>
      </c>
      <c r="R2770" s="1" t="s">
        <v>24</v>
      </c>
    </row>
    <row r="2771" customFormat="false" ht="15" hidden="false" customHeight="false" outlineLevel="0" collapsed="false">
      <c r="A2771" s="1" t="s">
        <v>2973</v>
      </c>
      <c r="B2771" s="1" t="s">
        <v>2973</v>
      </c>
      <c r="C2771" s="1" t="s">
        <v>3220</v>
      </c>
      <c r="D2771" s="1" t="n">
        <v>72.9</v>
      </c>
      <c r="E2771" s="1" t="s">
        <v>3241</v>
      </c>
      <c r="F2771" s="1" t="n">
        <v>19</v>
      </c>
      <c r="G2771" s="1" t="str">
        <f aca="false">F2771&amp;"/"&amp;45</f>
        <v>19/45</v>
      </c>
      <c r="H2771" s="1" t="n">
        <v>1620</v>
      </c>
      <c r="I2771" s="1" t="n">
        <v>100</v>
      </c>
      <c r="J2771" s="1" t="n">
        <v>80</v>
      </c>
      <c r="K2771" s="1" t="s">
        <v>271</v>
      </c>
      <c r="L2771" s="1" t="s">
        <v>3182</v>
      </c>
      <c r="M2771" s="1" t="n">
        <v>2014</v>
      </c>
      <c r="N2771" s="1" t="n">
        <v>43.1206052387887</v>
      </c>
      <c r="O2771" s="1" t="n">
        <v>-81.7282914456677</v>
      </c>
      <c r="P2771" s="1" t="s">
        <v>3222</v>
      </c>
      <c r="Q2771" s="1" t="s">
        <v>3223</v>
      </c>
      <c r="R2771" s="1" t="s">
        <v>24</v>
      </c>
    </row>
    <row r="2772" customFormat="false" ht="15" hidden="false" customHeight="false" outlineLevel="0" collapsed="false">
      <c r="A2772" s="1" t="s">
        <v>2973</v>
      </c>
      <c r="B2772" s="1" t="s">
        <v>2973</v>
      </c>
      <c r="C2772" s="1" t="s">
        <v>3220</v>
      </c>
      <c r="D2772" s="1" t="n">
        <v>72.9</v>
      </c>
      <c r="E2772" s="1" t="s">
        <v>3242</v>
      </c>
      <c r="F2772" s="1" t="n">
        <v>20</v>
      </c>
      <c r="G2772" s="1" t="str">
        <f aca="false">F2772&amp;"/"&amp;45</f>
        <v>20/45</v>
      </c>
      <c r="H2772" s="1" t="n">
        <v>1620</v>
      </c>
      <c r="I2772" s="1" t="n">
        <v>100</v>
      </c>
      <c r="J2772" s="1" t="n">
        <v>80</v>
      </c>
      <c r="K2772" s="1" t="s">
        <v>271</v>
      </c>
      <c r="L2772" s="1" t="s">
        <v>3182</v>
      </c>
      <c r="M2772" s="1" t="n">
        <v>2014</v>
      </c>
      <c r="N2772" s="1" t="n">
        <v>43.1187044019306</v>
      </c>
      <c r="O2772" s="1" t="n">
        <v>-81.7369935772926</v>
      </c>
      <c r="P2772" s="1" t="s">
        <v>3222</v>
      </c>
      <c r="Q2772" s="1" t="s">
        <v>3223</v>
      </c>
      <c r="R2772" s="1" t="s">
        <v>24</v>
      </c>
    </row>
    <row r="2773" customFormat="false" ht="15" hidden="false" customHeight="false" outlineLevel="0" collapsed="false">
      <c r="A2773" s="1" t="s">
        <v>2973</v>
      </c>
      <c r="B2773" s="1" t="s">
        <v>2973</v>
      </c>
      <c r="C2773" s="1" t="s">
        <v>3220</v>
      </c>
      <c r="D2773" s="1" t="n">
        <v>72.9</v>
      </c>
      <c r="E2773" s="1" t="s">
        <v>3243</v>
      </c>
      <c r="F2773" s="1" t="n">
        <v>21</v>
      </c>
      <c r="G2773" s="1" t="str">
        <f aca="false">F2773&amp;"/"&amp;45</f>
        <v>21/45</v>
      </c>
      <c r="H2773" s="1" t="n">
        <v>1620</v>
      </c>
      <c r="I2773" s="1" t="n">
        <v>100</v>
      </c>
      <c r="J2773" s="1" t="n">
        <v>80</v>
      </c>
      <c r="K2773" s="1" t="s">
        <v>271</v>
      </c>
      <c r="L2773" s="1" t="s">
        <v>3182</v>
      </c>
      <c r="M2773" s="1" t="n">
        <v>2014</v>
      </c>
      <c r="N2773" s="1" t="n">
        <v>43.1210600764933</v>
      </c>
      <c r="O2773" s="1" t="n">
        <v>-81.740116880846</v>
      </c>
      <c r="P2773" s="1" t="s">
        <v>3222</v>
      </c>
      <c r="Q2773" s="1" t="s">
        <v>3223</v>
      </c>
      <c r="R2773" s="1" t="s">
        <v>24</v>
      </c>
    </row>
    <row r="2774" customFormat="false" ht="15" hidden="false" customHeight="false" outlineLevel="0" collapsed="false">
      <c r="A2774" s="1" t="s">
        <v>2973</v>
      </c>
      <c r="B2774" s="1" t="s">
        <v>2973</v>
      </c>
      <c r="C2774" s="1" t="s">
        <v>3220</v>
      </c>
      <c r="D2774" s="1" t="n">
        <v>72.9</v>
      </c>
      <c r="E2774" s="1" t="s">
        <v>3244</v>
      </c>
      <c r="F2774" s="1" t="n">
        <v>22</v>
      </c>
      <c r="G2774" s="1" t="str">
        <f aca="false">F2774&amp;"/"&amp;45</f>
        <v>22/45</v>
      </c>
      <c r="H2774" s="1" t="n">
        <v>1620</v>
      </c>
      <c r="I2774" s="1" t="n">
        <v>100</v>
      </c>
      <c r="J2774" s="1" t="n">
        <v>80</v>
      </c>
      <c r="K2774" s="1" t="s">
        <v>271</v>
      </c>
      <c r="L2774" s="1" t="s">
        <v>3182</v>
      </c>
      <c r="M2774" s="1" t="n">
        <v>2014</v>
      </c>
      <c r="N2774" s="1" t="n">
        <v>43.1201235049328</v>
      </c>
      <c r="O2774" s="1" t="n">
        <v>-81.7458050873478</v>
      </c>
      <c r="P2774" s="1" t="s">
        <v>3222</v>
      </c>
      <c r="Q2774" s="1" t="s">
        <v>3223</v>
      </c>
      <c r="R2774" s="1" t="s">
        <v>24</v>
      </c>
    </row>
    <row r="2775" customFormat="false" ht="15" hidden="false" customHeight="false" outlineLevel="0" collapsed="false">
      <c r="A2775" s="1" t="s">
        <v>2973</v>
      </c>
      <c r="B2775" s="1" t="s">
        <v>2973</v>
      </c>
      <c r="C2775" s="1" t="s">
        <v>3220</v>
      </c>
      <c r="D2775" s="1" t="n">
        <v>72.9</v>
      </c>
      <c r="E2775" s="1" t="s">
        <v>3245</v>
      </c>
      <c r="F2775" s="1" t="n">
        <v>23</v>
      </c>
      <c r="G2775" s="1" t="str">
        <f aca="false">F2775&amp;"/"&amp;45</f>
        <v>23/45</v>
      </c>
      <c r="H2775" s="1" t="n">
        <v>1620</v>
      </c>
      <c r="I2775" s="1" t="n">
        <v>100</v>
      </c>
      <c r="J2775" s="1" t="n">
        <v>80</v>
      </c>
      <c r="K2775" s="1" t="s">
        <v>271</v>
      </c>
      <c r="L2775" s="1" t="s">
        <v>3182</v>
      </c>
      <c r="M2775" s="1" t="n">
        <v>2014</v>
      </c>
      <c r="N2775" s="1" t="n">
        <v>43.1198521311642</v>
      </c>
      <c r="O2775" s="1" t="n">
        <v>-81.7508002884345</v>
      </c>
      <c r="P2775" s="1" t="s">
        <v>3222</v>
      </c>
      <c r="Q2775" s="1" t="s">
        <v>3223</v>
      </c>
      <c r="R2775" s="1" t="s">
        <v>24</v>
      </c>
    </row>
    <row r="2776" customFormat="false" ht="15" hidden="false" customHeight="false" outlineLevel="0" collapsed="false">
      <c r="A2776" s="1" t="s">
        <v>2973</v>
      </c>
      <c r="B2776" s="1" t="s">
        <v>2973</v>
      </c>
      <c r="C2776" s="1" t="s">
        <v>3220</v>
      </c>
      <c r="D2776" s="1" t="n">
        <v>72.9</v>
      </c>
      <c r="E2776" s="1" t="s">
        <v>3246</v>
      </c>
      <c r="F2776" s="1" t="n">
        <v>24</v>
      </c>
      <c r="G2776" s="1" t="str">
        <f aca="false">F2776&amp;"/"&amp;45</f>
        <v>24/45</v>
      </c>
      <c r="H2776" s="1" t="n">
        <v>1620</v>
      </c>
      <c r="I2776" s="1" t="n">
        <v>100</v>
      </c>
      <c r="J2776" s="1" t="n">
        <v>80</v>
      </c>
      <c r="K2776" s="1" t="s">
        <v>271</v>
      </c>
      <c r="L2776" s="1" t="s">
        <v>3182</v>
      </c>
      <c r="M2776" s="1" t="n">
        <v>2014</v>
      </c>
      <c r="N2776" s="1" t="n">
        <v>43.1213287945248</v>
      </c>
      <c r="O2776" s="1" t="n">
        <v>-81.7541016180976</v>
      </c>
      <c r="P2776" s="1" t="s">
        <v>3222</v>
      </c>
      <c r="Q2776" s="1" t="s">
        <v>3223</v>
      </c>
      <c r="R2776" s="1" t="s">
        <v>24</v>
      </c>
    </row>
    <row r="2777" customFormat="false" ht="15" hidden="false" customHeight="false" outlineLevel="0" collapsed="false">
      <c r="A2777" s="1" t="s">
        <v>2973</v>
      </c>
      <c r="B2777" s="1" t="s">
        <v>2973</v>
      </c>
      <c r="C2777" s="1" t="s">
        <v>3220</v>
      </c>
      <c r="D2777" s="1" t="n">
        <v>72.9</v>
      </c>
      <c r="E2777" s="1" t="s">
        <v>3247</v>
      </c>
      <c r="F2777" s="1" t="n">
        <v>25</v>
      </c>
      <c r="G2777" s="1" t="str">
        <f aca="false">F2777&amp;"/"&amp;45</f>
        <v>25/45</v>
      </c>
      <c r="H2777" s="1" t="n">
        <v>1620</v>
      </c>
      <c r="I2777" s="1" t="n">
        <v>100</v>
      </c>
      <c r="J2777" s="1" t="n">
        <v>80</v>
      </c>
      <c r="K2777" s="1" t="s">
        <v>271</v>
      </c>
      <c r="L2777" s="1" t="s">
        <v>3182</v>
      </c>
      <c r="M2777" s="1" t="n">
        <v>2014</v>
      </c>
      <c r="N2777" s="1" t="n">
        <v>43.1224849369138</v>
      </c>
      <c r="O2777" s="1" t="n">
        <v>-81.7586337944981</v>
      </c>
      <c r="P2777" s="1" t="s">
        <v>3222</v>
      </c>
      <c r="Q2777" s="1" t="s">
        <v>3223</v>
      </c>
      <c r="R2777" s="1" t="s">
        <v>24</v>
      </c>
    </row>
    <row r="2778" customFormat="false" ht="15" hidden="false" customHeight="false" outlineLevel="0" collapsed="false">
      <c r="A2778" s="1" t="s">
        <v>2973</v>
      </c>
      <c r="B2778" s="1" t="s">
        <v>2973</v>
      </c>
      <c r="C2778" s="1" t="s">
        <v>3220</v>
      </c>
      <c r="D2778" s="1" t="n">
        <v>72.9</v>
      </c>
      <c r="E2778" s="1" t="s">
        <v>3248</v>
      </c>
      <c r="F2778" s="1" t="n">
        <v>26</v>
      </c>
      <c r="G2778" s="1" t="str">
        <f aca="false">F2778&amp;"/"&amp;45</f>
        <v>26/45</v>
      </c>
      <c r="H2778" s="1" t="n">
        <v>1620</v>
      </c>
      <c r="I2778" s="1" t="n">
        <v>100</v>
      </c>
      <c r="J2778" s="1" t="n">
        <v>80</v>
      </c>
      <c r="K2778" s="1" t="s">
        <v>271</v>
      </c>
      <c r="L2778" s="1" t="s">
        <v>3182</v>
      </c>
      <c r="M2778" s="1" t="n">
        <v>2014</v>
      </c>
      <c r="N2778" s="1" t="n">
        <v>43.1104076765608</v>
      </c>
      <c r="O2778" s="1" t="n">
        <v>-81.7608717085362</v>
      </c>
      <c r="P2778" s="1" t="s">
        <v>3222</v>
      </c>
      <c r="Q2778" s="1" t="s">
        <v>3223</v>
      </c>
      <c r="R2778" s="1" t="s">
        <v>24</v>
      </c>
    </row>
    <row r="2779" customFormat="false" ht="15" hidden="false" customHeight="false" outlineLevel="0" collapsed="false">
      <c r="A2779" s="1" t="s">
        <v>2973</v>
      </c>
      <c r="B2779" s="1" t="s">
        <v>2973</v>
      </c>
      <c r="C2779" s="1" t="s">
        <v>3220</v>
      </c>
      <c r="D2779" s="1" t="n">
        <v>72.9</v>
      </c>
      <c r="E2779" s="1" t="s">
        <v>3249</v>
      </c>
      <c r="F2779" s="1" t="n">
        <v>27</v>
      </c>
      <c r="G2779" s="1" t="str">
        <f aca="false">F2779&amp;"/"&amp;45</f>
        <v>27/45</v>
      </c>
      <c r="H2779" s="1" t="n">
        <v>1620</v>
      </c>
      <c r="I2779" s="1" t="n">
        <v>100</v>
      </c>
      <c r="J2779" s="1" t="n">
        <v>80</v>
      </c>
      <c r="K2779" s="1" t="s">
        <v>271</v>
      </c>
      <c r="L2779" s="1" t="s">
        <v>3182</v>
      </c>
      <c r="M2779" s="1" t="n">
        <v>2014</v>
      </c>
      <c r="N2779" s="1" t="n">
        <v>43.1045584110924</v>
      </c>
      <c r="O2779" s="1" t="n">
        <v>-81.7633934066878</v>
      </c>
      <c r="P2779" s="1" t="s">
        <v>3222</v>
      </c>
      <c r="Q2779" s="1" t="s">
        <v>3223</v>
      </c>
      <c r="R2779" s="1" t="s">
        <v>24</v>
      </c>
    </row>
    <row r="2780" customFormat="false" ht="15" hidden="false" customHeight="false" outlineLevel="0" collapsed="false">
      <c r="A2780" s="1" t="s">
        <v>2973</v>
      </c>
      <c r="B2780" s="1" t="s">
        <v>2973</v>
      </c>
      <c r="C2780" s="1" t="s">
        <v>3220</v>
      </c>
      <c r="D2780" s="1" t="n">
        <v>72.9</v>
      </c>
      <c r="E2780" s="1" t="s">
        <v>3250</v>
      </c>
      <c r="F2780" s="1" t="n">
        <v>28</v>
      </c>
      <c r="G2780" s="1" t="str">
        <f aca="false">F2780&amp;"/"&amp;45</f>
        <v>28/45</v>
      </c>
      <c r="H2780" s="1" t="n">
        <v>1620</v>
      </c>
      <c r="I2780" s="1" t="n">
        <v>100</v>
      </c>
      <c r="J2780" s="1" t="n">
        <v>80</v>
      </c>
      <c r="K2780" s="1" t="s">
        <v>271</v>
      </c>
      <c r="L2780" s="1" t="s">
        <v>3182</v>
      </c>
      <c r="M2780" s="1" t="n">
        <v>2014</v>
      </c>
      <c r="N2780" s="1" t="n">
        <v>43.1088813648708</v>
      </c>
      <c r="O2780" s="1" t="n">
        <v>-81.7571497156495</v>
      </c>
      <c r="P2780" s="1" t="s">
        <v>3222</v>
      </c>
      <c r="Q2780" s="1" t="s">
        <v>3223</v>
      </c>
      <c r="R2780" s="1" t="s">
        <v>24</v>
      </c>
    </row>
    <row r="2781" customFormat="false" ht="15" hidden="false" customHeight="false" outlineLevel="0" collapsed="false">
      <c r="A2781" s="1" t="s">
        <v>2973</v>
      </c>
      <c r="B2781" s="1" t="s">
        <v>2973</v>
      </c>
      <c r="C2781" s="1" t="s">
        <v>3220</v>
      </c>
      <c r="D2781" s="1" t="n">
        <v>72.9</v>
      </c>
      <c r="E2781" s="1" t="s">
        <v>3251</v>
      </c>
      <c r="F2781" s="1" t="n">
        <v>29</v>
      </c>
      <c r="G2781" s="1" t="str">
        <f aca="false">F2781&amp;"/"&amp;45</f>
        <v>29/45</v>
      </c>
      <c r="H2781" s="1" t="n">
        <v>1620</v>
      </c>
      <c r="I2781" s="1" t="n">
        <v>100</v>
      </c>
      <c r="J2781" s="1" t="n">
        <v>80</v>
      </c>
      <c r="K2781" s="1" t="s">
        <v>271</v>
      </c>
      <c r="L2781" s="1" t="s">
        <v>3182</v>
      </c>
      <c r="M2781" s="1" t="n">
        <v>2014</v>
      </c>
      <c r="N2781" s="1" t="n">
        <v>43.1075301194723</v>
      </c>
      <c r="O2781" s="1" t="n">
        <v>-81.7500168147654</v>
      </c>
      <c r="P2781" s="1" t="s">
        <v>3222</v>
      </c>
      <c r="Q2781" s="1" t="s">
        <v>3223</v>
      </c>
      <c r="R2781" s="1" t="s">
        <v>24</v>
      </c>
    </row>
    <row r="2782" customFormat="false" ht="15" hidden="false" customHeight="false" outlineLevel="0" collapsed="false">
      <c r="A2782" s="1" t="s">
        <v>2973</v>
      </c>
      <c r="B2782" s="1" t="s">
        <v>2973</v>
      </c>
      <c r="C2782" s="1" t="s">
        <v>3220</v>
      </c>
      <c r="D2782" s="1" t="n">
        <v>72.9</v>
      </c>
      <c r="E2782" s="1" t="s">
        <v>3252</v>
      </c>
      <c r="F2782" s="1" t="n">
        <v>30</v>
      </c>
      <c r="G2782" s="1" t="str">
        <f aca="false">F2782&amp;"/"&amp;45</f>
        <v>30/45</v>
      </c>
      <c r="H2782" s="1" t="n">
        <v>1620</v>
      </c>
      <c r="I2782" s="1" t="n">
        <v>100</v>
      </c>
      <c r="J2782" s="1" t="n">
        <v>80</v>
      </c>
      <c r="K2782" s="1" t="s">
        <v>271</v>
      </c>
      <c r="L2782" s="1" t="s">
        <v>3182</v>
      </c>
      <c r="M2782" s="1" t="n">
        <v>2014</v>
      </c>
      <c r="N2782" s="1" t="n">
        <v>43.1067867644666</v>
      </c>
      <c r="O2782" s="1" t="n">
        <v>-81.7447195482431</v>
      </c>
      <c r="P2782" s="1" t="s">
        <v>3222</v>
      </c>
      <c r="Q2782" s="1" t="s">
        <v>3223</v>
      </c>
      <c r="R2782" s="1" t="s">
        <v>24</v>
      </c>
    </row>
    <row r="2783" customFormat="false" ht="15" hidden="false" customHeight="false" outlineLevel="0" collapsed="false">
      <c r="A2783" s="1" t="s">
        <v>2973</v>
      </c>
      <c r="B2783" s="1" t="s">
        <v>2973</v>
      </c>
      <c r="C2783" s="1" t="s">
        <v>3220</v>
      </c>
      <c r="D2783" s="1" t="n">
        <v>72.9</v>
      </c>
      <c r="E2783" s="1" t="s">
        <v>3253</v>
      </c>
      <c r="F2783" s="1" t="n">
        <v>31</v>
      </c>
      <c r="G2783" s="1" t="str">
        <f aca="false">F2783&amp;"/"&amp;45</f>
        <v>31/45</v>
      </c>
      <c r="H2783" s="1" t="n">
        <v>1620</v>
      </c>
      <c r="I2783" s="1" t="n">
        <v>100</v>
      </c>
      <c r="J2783" s="1" t="n">
        <v>80</v>
      </c>
      <c r="K2783" s="1" t="s">
        <v>271</v>
      </c>
      <c r="L2783" s="1" t="s">
        <v>3182</v>
      </c>
      <c r="M2783" s="1" t="n">
        <v>2014</v>
      </c>
      <c r="N2783" s="1" t="n">
        <v>43.1061049535948</v>
      </c>
      <c r="O2783" s="1" t="n">
        <v>-81.7404901386663</v>
      </c>
      <c r="P2783" s="1" t="s">
        <v>3222</v>
      </c>
      <c r="Q2783" s="1" t="s">
        <v>3223</v>
      </c>
      <c r="R2783" s="1" t="s">
        <v>24</v>
      </c>
    </row>
    <row r="2784" customFormat="false" ht="15" hidden="false" customHeight="false" outlineLevel="0" collapsed="false">
      <c r="A2784" s="1" t="s">
        <v>2973</v>
      </c>
      <c r="B2784" s="1" t="s">
        <v>2973</v>
      </c>
      <c r="C2784" s="1" t="s">
        <v>3220</v>
      </c>
      <c r="D2784" s="1" t="n">
        <v>72.9</v>
      </c>
      <c r="E2784" s="1" t="s">
        <v>3254</v>
      </c>
      <c r="F2784" s="1" t="n">
        <v>32</v>
      </c>
      <c r="G2784" s="1" t="str">
        <f aca="false">F2784&amp;"/"&amp;45</f>
        <v>32/45</v>
      </c>
      <c r="H2784" s="1" t="n">
        <v>1620</v>
      </c>
      <c r="I2784" s="1" t="n">
        <v>100</v>
      </c>
      <c r="J2784" s="1" t="n">
        <v>80</v>
      </c>
      <c r="K2784" s="1" t="s">
        <v>271</v>
      </c>
      <c r="L2784" s="1" t="s">
        <v>3182</v>
      </c>
      <c r="M2784" s="1" t="n">
        <v>2014</v>
      </c>
      <c r="N2784" s="1" t="n">
        <v>43.1061069865594</v>
      </c>
      <c r="O2784" s="1" t="n">
        <v>-81.7363066383031</v>
      </c>
      <c r="P2784" s="1" t="s">
        <v>3222</v>
      </c>
      <c r="Q2784" s="1" t="s">
        <v>3223</v>
      </c>
      <c r="R2784" s="1" t="s">
        <v>24</v>
      </c>
    </row>
    <row r="2785" customFormat="false" ht="15" hidden="false" customHeight="false" outlineLevel="0" collapsed="false">
      <c r="A2785" s="1" t="s">
        <v>2973</v>
      </c>
      <c r="B2785" s="1" t="s">
        <v>2973</v>
      </c>
      <c r="C2785" s="1" t="s">
        <v>3220</v>
      </c>
      <c r="D2785" s="1" t="n">
        <v>72.9</v>
      </c>
      <c r="E2785" s="1" t="s">
        <v>3255</v>
      </c>
      <c r="F2785" s="1" t="n">
        <v>33</v>
      </c>
      <c r="G2785" s="1" t="str">
        <f aca="false">F2785&amp;"/"&amp;45</f>
        <v>33/45</v>
      </c>
      <c r="H2785" s="1" t="n">
        <v>1620</v>
      </c>
      <c r="I2785" s="1" t="n">
        <v>100</v>
      </c>
      <c r="J2785" s="1" t="n">
        <v>80</v>
      </c>
      <c r="K2785" s="1" t="s">
        <v>271</v>
      </c>
      <c r="L2785" s="1" t="s">
        <v>3182</v>
      </c>
      <c r="M2785" s="1" t="n">
        <v>2014</v>
      </c>
      <c r="N2785" s="1" t="n">
        <v>43.1024021709456</v>
      </c>
      <c r="O2785" s="1" t="n">
        <v>-81.7399362939969</v>
      </c>
      <c r="P2785" s="1" t="s">
        <v>3222</v>
      </c>
      <c r="Q2785" s="1" t="s">
        <v>3223</v>
      </c>
      <c r="R2785" s="1" t="s">
        <v>24</v>
      </c>
    </row>
    <row r="2786" customFormat="false" ht="15" hidden="false" customHeight="false" outlineLevel="0" collapsed="false">
      <c r="A2786" s="1" t="s">
        <v>2973</v>
      </c>
      <c r="B2786" s="1" t="s">
        <v>2973</v>
      </c>
      <c r="C2786" s="1" t="s">
        <v>3220</v>
      </c>
      <c r="D2786" s="1" t="n">
        <v>72.9</v>
      </c>
      <c r="E2786" s="1" t="s">
        <v>3256</v>
      </c>
      <c r="F2786" s="1" t="n">
        <v>34</v>
      </c>
      <c r="G2786" s="1" t="str">
        <f aca="false">F2786&amp;"/"&amp;45</f>
        <v>34/45</v>
      </c>
      <c r="H2786" s="1" t="n">
        <v>1620</v>
      </c>
      <c r="I2786" s="1" t="n">
        <v>100</v>
      </c>
      <c r="J2786" s="1" t="n">
        <v>80</v>
      </c>
      <c r="K2786" s="1" t="s">
        <v>271</v>
      </c>
      <c r="L2786" s="1" t="s">
        <v>3182</v>
      </c>
      <c r="M2786" s="1" t="n">
        <v>2014</v>
      </c>
      <c r="N2786" s="1" t="n">
        <v>43.1017272117726</v>
      </c>
      <c r="O2786" s="1" t="n">
        <v>-81.7312200255048</v>
      </c>
      <c r="P2786" s="1" t="s">
        <v>3222</v>
      </c>
      <c r="Q2786" s="1" t="s">
        <v>3223</v>
      </c>
      <c r="R2786" s="1" t="s">
        <v>24</v>
      </c>
    </row>
    <row r="2787" customFormat="false" ht="15" hidden="false" customHeight="false" outlineLevel="0" collapsed="false">
      <c r="A2787" s="1" t="s">
        <v>2973</v>
      </c>
      <c r="B2787" s="1" t="s">
        <v>2973</v>
      </c>
      <c r="C2787" s="1" t="s">
        <v>3220</v>
      </c>
      <c r="D2787" s="1" t="n">
        <v>72.9</v>
      </c>
      <c r="E2787" s="1" t="s">
        <v>3257</v>
      </c>
      <c r="F2787" s="1" t="n">
        <v>35</v>
      </c>
      <c r="G2787" s="1" t="str">
        <f aca="false">F2787&amp;"/"&amp;45</f>
        <v>35/45</v>
      </c>
      <c r="H2787" s="1" t="n">
        <v>1620</v>
      </c>
      <c r="I2787" s="1" t="n">
        <v>100</v>
      </c>
      <c r="J2787" s="1" t="n">
        <v>80</v>
      </c>
      <c r="K2787" s="1" t="s">
        <v>271</v>
      </c>
      <c r="L2787" s="1" t="s">
        <v>3182</v>
      </c>
      <c r="M2787" s="1" t="n">
        <v>2014</v>
      </c>
      <c r="N2787" s="1" t="n">
        <v>43.1014221105188</v>
      </c>
      <c r="O2787" s="1" t="n">
        <v>-81.7125636415384</v>
      </c>
      <c r="P2787" s="1" t="s">
        <v>3222</v>
      </c>
      <c r="Q2787" s="1" t="s">
        <v>3223</v>
      </c>
      <c r="R2787" s="1" t="s">
        <v>24</v>
      </c>
    </row>
    <row r="2788" customFormat="false" ht="15" hidden="false" customHeight="false" outlineLevel="0" collapsed="false">
      <c r="A2788" s="1" t="s">
        <v>2973</v>
      </c>
      <c r="B2788" s="1" t="s">
        <v>2973</v>
      </c>
      <c r="C2788" s="1" t="s">
        <v>3220</v>
      </c>
      <c r="D2788" s="1" t="n">
        <v>72.9</v>
      </c>
      <c r="E2788" s="1" t="s">
        <v>3258</v>
      </c>
      <c r="F2788" s="1" t="n">
        <v>36</v>
      </c>
      <c r="G2788" s="1" t="str">
        <f aca="false">F2788&amp;"/"&amp;45</f>
        <v>36/45</v>
      </c>
      <c r="H2788" s="1" t="n">
        <v>1620</v>
      </c>
      <c r="I2788" s="1" t="n">
        <v>100</v>
      </c>
      <c r="J2788" s="1" t="n">
        <v>80</v>
      </c>
      <c r="K2788" s="1" t="s">
        <v>271</v>
      </c>
      <c r="L2788" s="1" t="s">
        <v>3182</v>
      </c>
      <c r="M2788" s="1" t="n">
        <v>2014</v>
      </c>
      <c r="N2788" s="1" t="n">
        <v>43.101163573889</v>
      </c>
      <c r="O2788" s="1" t="n">
        <v>-81.7088468819518</v>
      </c>
      <c r="P2788" s="1" t="s">
        <v>3222</v>
      </c>
      <c r="Q2788" s="1" t="s">
        <v>3223</v>
      </c>
      <c r="R2788" s="1" t="s">
        <v>24</v>
      </c>
    </row>
    <row r="2789" customFormat="false" ht="15" hidden="false" customHeight="false" outlineLevel="0" collapsed="false">
      <c r="A2789" s="1" t="s">
        <v>2973</v>
      </c>
      <c r="B2789" s="1" t="s">
        <v>2973</v>
      </c>
      <c r="C2789" s="1" t="s">
        <v>3220</v>
      </c>
      <c r="D2789" s="1" t="n">
        <v>72.9</v>
      </c>
      <c r="E2789" s="1" t="s">
        <v>3259</v>
      </c>
      <c r="F2789" s="1" t="n">
        <v>37</v>
      </c>
      <c r="G2789" s="1" t="str">
        <f aca="false">F2789&amp;"/"&amp;45</f>
        <v>37/45</v>
      </c>
      <c r="H2789" s="1" t="n">
        <v>1620</v>
      </c>
      <c r="I2789" s="1" t="n">
        <v>100</v>
      </c>
      <c r="J2789" s="1" t="n">
        <v>80</v>
      </c>
      <c r="K2789" s="1" t="s">
        <v>271</v>
      </c>
      <c r="L2789" s="1" t="s">
        <v>3182</v>
      </c>
      <c r="M2789" s="1" t="n">
        <v>2014</v>
      </c>
      <c r="N2789" s="1" t="n">
        <v>43.1001719474241</v>
      </c>
      <c r="O2789" s="1" t="n">
        <v>-81.7049104612259</v>
      </c>
      <c r="P2789" s="1" t="s">
        <v>3222</v>
      </c>
      <c r="Q2789" s="1" t="s">
        <v>3223</v>
      </c>
      <c r="R2789" s="1" t="s">
        <v>24</v>
      </c>
    </row>
    <row r="2790" customFormat="false" ht="15" hidden="false" customHeight="false" outlineLevel="0" collapsed="false">
      <c r="A2790" s="1" t="s">
        <v>2973</v>
      </c>
      <c r="B2790" s="1" t="s">
        <v>2973</v>
      </c>
      <c r="C2790" s="1" t="s">
        <v>3220</v>
      </c>
      <c r="D2790" s="1" t="n">
        <v>72.9</v>
      </c>
      <c r="E2790" s="1" t="s">
        <v>3260</v>
      </c>
      <c r="F2790" s="1" t="n">
        <v>38</v>
      </c>
      <c r="G2790" s="1" t="str">
        <f aca="false">F2790&amp;"/"&amp;45</f>
        <v>38/45</v>
      </c>
      <c r="H2790" s="1" t="n">
        <v>1620</v>
      </c>
      <c r="I2790" s="1" t="n">
        <v>100</v>
      </c>
      <c r="J2790" s="1" t="n">
        <v>80</v>
      </c>
      <c r="K2790" s="1" t="s">
        <v>271</v>
      </c>
      <c r="L2790" s="1" t="s">
        <v>3182</v>
      </c>
      <c r="M2790" s="1" t="n">
        <v>2014</v>
      </c>
      <c r="N2790" s="1" t="n">
        <v>43.0964736964589</v>
      </c>
      <c r="O2790" s="1" t="n">
        <v>-81.7104301283777</v>
      </c>
      <c r="P2790" s="1" t="s">
        <v>3222</v>
      </c>
      <c r="Q2790" s="1" t="s">
        <v>3223</v>
      </c>
      <c r="R2790" s="1" t="s">
        <v>24</v>
      </c>
    </row>
    <row r="2791" customFormat="false" ht="15" hidden="false" customHeight="false" outlineLevel="0" collapsed="false">
      <c r="A2791" s="1" t="s">
        <v>2973</v>
      </c>
      <c r="B2791" s="1" t="s">
        <v>2973</v>
      </c>
      <c r="C2791" s="1" t="s">
        <v>3220</v>
      </c>
      <c r="D2791" s="1" t="n">
        <v>72.9</v>
      </c>
      <c r="E2791" s="1" t="s">
        <v>3261</v>
      </c>
      <c r="F2791" s="1" t="n">
        <v>39</v>
      </c>
      <c r="G2791" s="1" t="str">
        <f aca="false">F2791&amp;"/"&amp;45</f>
        <v>39/45</v>
      </c>
      <c r="H2791" s="1" t="n">
        <v>1620</v>
      </c>
      <c r="I2791" s="1" t="n">
        <v>100</v>
      </c>
      <c r="J2791" s="1" t="n">
        <v>80</v>
      </c>
      <c r="K2791" s="1" t="s">
        <v>271</v>
      </c>
      <c r="L2791" s="1" t="s">
        <v>3182</v>
      </c>
      <c r="M2791" s="1" t="n">
        <v>2014</v>
      </c>
      <c r="N2791" s="1" t="n">
        <v>43.0974656675833</v>
      </c>
      <c r="O2791" s="1" t="n">
        <v>-81.7017964441009</v>
      </c>
      <c r="P2791" s="1" t="s">
        <v>3222</v>
      </c>
      <c r="Q2791" s="1" t="s">
        <v>3223</v>
      </c>
      <c r="R2791" s="1" t="s">
        <v>24</v>
      </c>
    </row>
    <row r="2792" customFormat="false" ht="15" hidden="false" customHeight="false" outlineLevel="0" collapsed="false">
      <c r="A2792" s="1" t="s">
        <v>2973</v>
      </c>
      <c r="B2792" s="1" t="s">
        <v>2973</v>
      </c>
      <c r="C2792" s="1" t="s">
        <v>3220</v>
      </c>
      <c r="D2792" s="1" t="n">
        <v>72.9</v>
      </c>
      <c r="E2792" s="1" t="s">
        <v>3262</v>
      </c>
      <c r="F2792" s="1" t="n">
        <v>40</v>
      </c>
      <c r="G2792" s="1" t="str">
        <f aca="false">F2792&amp;"/"&amp;45</f>
        <v>40/45</v>
      </c>
      <c r="H2792" s="1" t="n">
        <v>1620</v>
      </c>
      <c r="I2792" s="1" t="n">
        <v>100</v>
      </c>
      <c r="J2792" s="1" t="n">
        <v>80</v>
      </c>
      <c r="K2792" s="1" t="s">
        <v>271</v>
      </c>
      <c r="L2792" s="1" t="s">
        <v>3182</v>
      </c>
      <c r="M2792" s="1" t="n">
        <v>2014</v>
      </c>
      <c r="N2792" s="1" t="n">
        <v>43.100499264592</v>
      </c>
      <c r="O2792" s="1" t="n">
        <v>-81.695941368632</v>
      </c>
      <c r="P2792" s="1" t="s">
        <v>3222</v>
      </c>
      <c r="Q2792" s="1" t="s">
        <v>3223</v>
      </c>
      <c r="R2792" s="1" t="s">
        <v>24</v>
      </c>
    </row>
    <row r="2793" customFormat="false" ht="15" hidden="false" customHeight="false" outlineLevel="0" collapsed="false">
      <c r="A2793" s="1" t="s">
        <v>2973</v>
      </c>
      <c r="B2793" s="1" t="s">
        <v>2973</v>
      </c>
      <c r="C2793" s="1" t="s">
        <v>3220</v>
      </c>
      <c r="D2793" s="1" t="n">
        <v>72.9</v>
      </c>
      <c r="E2793" s="1" t="s">
        <v>3263</v>
      </c>
      <c r="F2793" s="1" t="n">
        <v>41</v>
      </c>
      <c r="G2793" s="1" t="str">
        <f aca="false">F2793&amp;"/"&amp;45</f>
        <v>41/45</v>
      </c>
      <c r="H2793" s="1" t="n">
        <v>1620</v>
      </c>
      <c r="I2793" s="1" t="n">
        <v>100</v>
      </c>
      <c r="J2793" s="1" t="n">
        <v>80</v>
      </c>
      <c r="K2793" s="1" t="s">
        <v>271</v>
      </c>
      <c r="L2793" s="1" t="s">
        <v>3182</v>
      </c>
      <c r="M2793" s="1" t="n">
        <v>2014</v>
      </c>
      <c r="N2793" s="1" t="n">
        <v>43.0955938829096</v>
      </c>
      <c r="O2793" s="1" t="n">
        <v>-81.6981804780321</v>
      </c>
      <c r="P2793" s="1" t="s">
        <v>3222</v>
      </c>
      <c r="Q2793" s="1" t="s">
        <v>3223</v>
      </c>
      <c r="R2793" s="1" t="s">
        <v>24</v>
      </c>
    </row>
    <row r="2794" customFormat="false" ht="15" hidden="false" customHeight="false" outlineLevel="0" collapsed="false">
      <c r="A2794" s="1" t="s">
        <v>2973</v>
      </c>
      <c r="B2794" s="1" t="s">
        <v>2973</v>
      </c>
      <c r="C2794" s="1" t="s">
        <v>3220</v>
      </c>
      <c r="D2794" s="1" t="n">
        <v>72.9</v>
      </c>
      <c r="E2794" s="1" t="s">
        <v>3264</v>
      </c>
      <c r="F2794" s="1" t="n">
        <v>42</v>
      </c>
      <c r="G2794" s="1" t="str">
        <f aca="false">F2794&amp;"/"&amp;45</f>
        <v>42/45</v>
      </c>
      <c r="H2794" s="1" t="n">
        <v>1620</v>
      </c>
      <c r="I2794" s="1" t="n">
        <v>100</v>
      </c>
      <c r="J2794" s="1" t="n">
        <v>80</v>
      </c>
      <c r="K2794" s="1" t="s">
        <v>271</v>
      </c>
      <c r="L2794" s="1" t="s">
        <v>3182</v>
      </c>
      <c r="M2794" s="1" t="n">
        <v>2014</v>
      </c>
      <c r="N2794" s="1" t="n">
        <v>43.0978360486271</v>
      </c>
      <c r="O2794" s="1" t="n">
        <v>-81.6918620116912</v>
      </c>
      <c r="P2794" s="1" t="s">
        <v>3222</v>
      </c>
      <c r="Q2794" s="1" t="s">
        <v>3223</v>
      </c>
      <c r="R2794" s="1" t="s">
        <v>24</v>
      </c>
    </row>
    <row r="2795" customFormat="false" ht="15" hidden="false" customHeight="false" outlineLevel="0" collapsed="false">
      <c r="A2795" s="1" t="s">
        <v>2973</v>
      </c>
      <c r="B2795" s="1" t="s">
        <v>2973</v>
      </c>
      <c r="C2795" s="1" t="s">
        <v>3220</v>
      </c>
      <c r="D2795" s="1" t="n">
        <v>72.9</v>
      </c>
      <c r="E2795" s="1" t="s">
        <v>3265</v>
      </c>
      <c r="F2795" s="1" t="n">
        <v>43</v>
      </c>
      <c r="G2795" s="1" t="str">
        <f aca="false">F2795&amp;"/"&amp;45</f>
        <v>43/45</v>
      </c>
      <c r="H2795" s="1" t="n">
        <v>1620</v>
      </c>
      <c r="I2795" s="1" t="n">
        <v>100</v>
      </c>
      <c r="J2795" s="1" t="n">
        <v>80</v>
      </c>
      <c r="K2795" s="1" t="s">
        <v>271</v>
      </c>
      <c r="L2795" s="1" t="s">
        <v>3182</v>
      </c>
      <c r="M2795" s="1" t="n">
        <v>2014</v>
      </c>
      <c r="N2795" s="1" t="n">
        <v>43.0936300249213</v>
      </c>
      <c r="O2795" s="1" t="n">
        <v>-81.6906644765518</v>
      </c>
      <c r="P2795" s="1" t="s">
        <v>3222</v>
      </c>
      <c r="Q2795" s="1" t="s">
        <v>3223</v>
      </c>
      <c r="R2795" s="1" t="s">
        <v>24</v>
      </c>
    </row>
    <row r="2796" customFormat="false" ht="15" hidden="false" customHeight="false" outlineLevel="0" collapsed="false">
      <c r="A2796" s="1" t="s">
        <v>2973</v>
      </c>
      <c r="B2796" s="1" t="s">
        <v>2973</v>
      </c>
      <c r="C2796" s="1" t="s">
        <v>3220</v>
      </c>
      <c r="D2796" s="1" t="n">
        <v>72.9</v>
      </c>
      <c r="E2796" s="1" t="s">
        <v>3266</v>
      </c>
      <c r="F2796" s="1" t="n">
        <v>44</v>
      </c>
      <c r="G2796" s="1" t="str">
        <f aca="false">F2796&amp;"/"&amp;45</f>
        <v>44/45</v>
      </c>
      <c r="H2796" s="1" t="n">
        <v>1620</v>
      </c>
      <c r="I2796" s="1" t="n">
        <v>100</v>
      </c>
      <c r="J2796" s="1" t="n">
        <v>80</v>
      </c>
      <c r="K2796" s="1" t="s">
        <v>271</v>
      </c>
      <c r="L2796" s="1" t="s">
        <v>3182</v>
      </c>
      <c r="M2796" s="1" t="n">
        <v>2014</v>
      </c>
      <c r="N2796" s="1" t="n">
        <v>43.0886780738868</v>
      </c>
      <c r="O2796" s="1" t="n">
        <v>-81.6697231382398</v>
      </c>
      <c r="P2796" s="1" t="s">
        <v>3222</v>
      </c>
      <c r="Q2796" s="1" t="s">
        <v>3223</v>
      </c>
      <c r="R2796" s="1" t="s">
        <v>24</v>
      </c>
    </row>
    <row r="2797" customFormat="false" ht="15" hidden="false" customHeight="false" outlineLevel="0" collapsed="false">
      <c r="A2797" s="1" t="s">
        <v>2973</v>
      </c>
      <c r="B2797" s="1" t="s">
        <v>2973</v>
      </c>
      <c r="C2797" s="1" t="s">
        <v>3220</v>
      </c>
      <c r="D2797" s="1" t="n">
        <v>72.9</v>
      </c>
      <c r="E2797" s="1" t="s">
        <v>3267</v>
      </c>
      <c r="F2797" s="1" t="n">
        <v>45</v>
      </c>
      <c r="G2797" s="1" t="str">
        <f aca="false">F2797&amp;"/"&amp;45</f>
        <v>45/45</v>
      </c>
      <c r="H2797" s="1" t="n">
        <v>1620</v>
      </c>
      <c r="I2797" s="1" t="n">
        <v>100</v>
      </c>
      <c r="J2797" s="1" t="n">
        <v>80</v>
      </c>
      <c r="K2797" s="1" t="s">
        <v>271</v>
      </c>
      <c r="L2797" s="1" t="s">
        <v>3182</v>
      </c>
      <c r="M2797" s="1" t="n">
        <v>2014</v>
      </c>
      <c r="N2797" s="1" t="n">
        <v>43.0927267403782</v>
      </c>
      <c r="O2797" s="1" t="n">
        <v>-81.6617553610105</v>
      </c>
      <c r="P2797" s="1" t="s">
        <v>3222</v>
      </c>
      <c r="Q2797" s="1" t="s">
        <v>3223</v>
      </c>
      <c r="R2797" s="1" t="s">
        <v>24</v>
      </c>
    </row>
    <row r="2798" customFormat="false" ht="15" hidden="false" customHeight="false" outlineLevel="0" collapsed="false">
      <c r="A2798" s="1" t="s">
        <v>2973</v>
      </c>
      <c r="B2798" s="1" t="s">
        <v>2973</v>
      </c>
      <c r="C2798" s="1" t="s">
        <v>3268</v>
      </c>
      <c r="D2798" s="1" t="n">
        <v>58.32</v>
      </c>
      <c r="E2798" s="1" t="s">
        <v>3269</v>
      </c>
      <c r="F2798" s="1" t="n">
        <v>1</v>
      </c>
      <c r="G2798" s="1" t="str">
        <f aca="false">F2798&amp;"/"&amp;36</f>
        <v>1/36</v>
      </c>
      <c r="H2798" s="1" t="n">
        <v>1620</v>
      </c>
      <c r="I2798" s="1" t="n">
        <v>100</v>
      </c>
      <c r="J2798" s="1" t="n">
        <v>96</v>
      </c>
      <c r="K2798" s="1" t="s">
        <v>271</v>
      </c>
      <c r="L2798" s="1" t="s">
        <v>3182</v>
      </c>
      <c r="M2798" s="1" t="n">
        <v>2015</v>
      </c>
      <c r="N2798" s="1" t="n">
        <v>47.2298525164868</v>
      </c>
      <c r="O2798" s="1" t="n">
        <v>-84.5642827954234</v>
      </c>
      <c r="P2798" s="1" t="s">
        <v>3222</v>
      </c>
      <c r="Q2798" s="1" t="s">
        <v>3270</v>
      </c>
      <c r="R2798" s="1" t="s">
        <v>24</v>
      </c>
    </row>
    <row r="2799" customFormat="false" ht="15" hidden="false" customHeight="false" outlineLevel="0" collapsed="false">
      <c r="A2799" s="1" t="s">
        <v>2973</v>
      </c>
      <c r="B2799" s="1" t="s">
        <v>2973</v>
      </c>
      <c r="C2799" s="1" t="s">
        <v>3268</v>
      </c>
      <c r="D2799" s="1" t="n">
        <v>58.32</v>
      </c>
      <c r="E2799" s="1" t="s">
        <v>3271</v>
      </c>
      <c r="F2799" s="1" t="n">
        <v>2</v>
      </c>
      <c r="G2799" s="1" t="str">
        <f aca="false">F2799&amp;"/"&amp;36</f>
        <v>2/36</v>
      </c>
      <c r="H2799" s="1" t="n">
        <v>1620</v>
      </c>
      <c r="I2799" s="1" t="n">
        <v>100</v>
      </c>
      <c r="J2799" s="1" t="n">
        <v>96</v>
      </c>
      <c r="K2799" s="1" t="s">
        <v>271</v>
      </c>
      <c r="L2799" s="1" t="s">
        <v>3182</v>
      </c>
      <c r="M2799" s="1" t="n">
        <v>2015</v>
      </c>
      <c r="N2799" s="1" t="n">
        <v>47.2270732825239</v>
      </c>
      <c r="O2799" s="1" t="n">
        <v>-84.5664728211933</v>
      </c>
      <c r="P2799" s="1" t="s">
        <v>3222</v>
      </c>
      <c r="Q2799" s="1" t="s">
        <v>3270</v>
      </c>
      <c r="R2799" s="1" t="s">
        <v>24</v>
      </c>
    </row>
    <row r="2800" customFormat="false" ht="15" hidden="false" customHeight="false" outlineLevel="0" collapsed="false">
      <c r="A2800" s="1" t="s">
        <v>2973</v>
      </c>
      <c r="B2800" s="1" t="s">
        <v>2973</v>
      </c>
      <c r="C2800" s="1" t="s">
        <v>3268</v>
      </c>
      <c r="D2800" s="1" t="n">
        <v>58.32</v>
      </c>
      <c r="E2800" s="1" t="s">
        <v>3272</v>
      </c>
      <c r="F2800" s="1" t="n">
        <v>3</v>
      </c>
      <c r="G2800" s="1" t="str">
        <f aca="false">F2800&amp;"/"&amp;36</f>
        <v>3/36</v>
      </c>
      <c r="H2800" s="1" t="n">
        <v>1620</v>
      </c>
      <c r="I2800" s="1" t="n">
        <v>100</v>
      </c>
      <c r="J2800" s="1" t="n">
        <v>96</v>
      </c>
      <c r="K2800" s="1" t="s">
        <v>271</v>
      </c>
      <c r="L2800" s="1" t="s">
        <v>3182</v>
      </c>
      <c r="M2800" s="1" t="n">
        <v>2015</v>
      </c>
      <c r="N2800" s="1" t="n">
        <v>47.2240278025078</v>
      </c>
      <c r="O2800" s="1" t="n">
        <v>-84.5648566191141</v>
      </c>
      <c r="P2800" s="1" t="s">
        <v>3222</v>
      </c>
      <c r="Q2800" s="1" t="s">
        <v>3270</v>
      </c>
      <c r="R2800" s="1" t="s">
        <v>24</v>
      </c>
    </row>
    <row r="2801" customFormat="false" ht="15" hidden="false" customHeight="false" outlineLevel="0" collapsed="false">
      <c r="A2801" s="1" t="s">
        <v>2973</v>
      </c>
      <c r="B2801" s="1" t="s">
        <v>2973</v>
      </c>
      <c r="C2801" s="1" t="s">
        <v>3268</v>
      </c>
      <c r="D2801" s="1" t="n">
        <v>58.32</v>
      </c>
      <c r="E2801" s="1" t="s">
        <v>3273</v>
      </c>
      <c r="F2801" s="1" t="n">
        <v>4</v>
      </c>
      <c r="G2801" s="1" t="str">
        <f aca="false">F2801&amp;"/"&amp;36</f>
        <v>4/36</v>
      </c>
      <c r="H2801" s="1" t="n">
        <v>1620</v>
      </c>
      <c r="I2801" s="1" t="n">
        <v>100</v>
      </c>
      <c r="J2801" s="1" t="n">
        <v>96</v>
      </c>
      <c r="K2801" s="1" t="s">
        <v>271</v>
      </c>
      <c r="L2801" s="1" t="s">
        <v>3182</v>
      </c>
      <c r="M2801" s="1" t="n">
        <v>2015</v>
      </c>
      <c r="N2801" s="1" t="n">
        <v>47.2201026744791</v>
      </c>
      <c r="O2801" s="1" t="n">
        <v>-84.5608736886547</v>
      </c>
      <c r="P2801" s="1" t="s">
        <v>3222</v>
      </c>
      <c r="Q2801" s="1" t="s">
        <v>3270</v>
      </c>
      <c r="R2801" s="1" t="s">
        <v>24</v>
      </c>
    </row>
    <row r="2802" customFormat="false" ht="15" hidden="false" customHeight="false" outlineLevel="0" collapsed="false">
      <c r="A2802" s="1" t="s">
        <v>2973</v>
      </c>
      <c r="B2802" s="1" t="s">
        <v>2973</v>
      </c>
      <c r="C2802" s="1" t="s">
        <v>3268</v>
      </c>
      <c r="D2802" s="1" t="n">
        <v>58.32</v>
      </c>
      <c r="E2802" s="1" t="s">
        <v>3274</v>
      </c>
      <c r="F2802" s="1" t="n">
        <v>5</v>
      </c>
      <c r="G2802" s="1" t="str">
        <f aca="false">F2802&amp;"/"&amp;36</f>
        <v>5/36</v>
      </c>
      <c r="H2802" s="1" t="n">
        <v>1620</v>
      </c>
      <c r="I2802" s="1" t="n">
        <v>100</v>
      </c>
      <c r="J2802" s="1" t="n">
        <v>96</v>
      </c>
      <c r="K2802" s="1" t="s">
        <v>271</v>
      </c>
      <c r="L2802" s="1" t="s">
        <v>3182</v>
      </c>
      <c r="M2802" s="1" t="n">
        <v>2015</v>
      </c>
      <c r="N2802" s="1" t="n">
        <v>47.2173607043615</v>
      </c>
      <c r="O2802" s="1" t="n">
        <v>-84.5657922607959</v>
      </c>
      <c r="P2802" s="1" t="s">
        <v>3222</v>
      </c>
      <c r="Q2802" s="1" t="s">
        <v>3270</v>
      </c>
      <c r="R2802" s="1" t="s">
        <v>24</v>
      </c>
    </row>
    <row r="2803" customFormat="false" ht="15" hidden="false" customHeight="false" outlineLevel="0" collapsed="false">
      <c r="A2803" s="1" t="s">
        <v>2973</v>
      </c>
      <c r="B2803" s="1" t="s">
        <v>2973</v>
      </c>
      <c r="C2803" s="1" t="s">
        <v>3268</v>
      </c>
      <c r="D2803" s="1" t="n">
        <v>58.32</v>
      </c>
      <c r="E2803" s="1" t="s">
        <v>3275</v>
      </c>
      <c r="F2803" s="1" t="n">
        <v>6</v>
      </c>
      <c r="G2803" s="1" t="str">
        <f aca="false">F2803&amp;"/"&amp;36</f>
        <v>6/36</v>
      </c>
      <c r="H2803" s="1" t="n">
        <v>1620</v>
      </c>
      <c r="I2803" s="1" t="n">
        <v>100</v>
      </c>
      <c r="J2803" s="1" t="n">
        <v>96</v>
      </c>
      <c r="K2803" s="1" t="s">
        <v>271</v>
      </c>
      <c r="L2803" s="1" t="s">
        <v>3182</v>
      </c>
      <c r="M2803" s="1" t="n">
        <v>2015</v>
      </c>
      <c r="N2803" s="1" t="n">
        <v>47.2135443593029</v>
      </c>
      <c r="O2803" s="1" t="n">
        <v>-84.5572498788812</v>
      </c>
      <c r="P2803" s="1" t="s">
        <v>3222</v>
      </c>
      <c r="Q2803" s="1" t="s">
        <v>3270</v>
      </c>
      <c r="R2803" s="1" t="s">
        <v>24</v>
      </c>
    </row>
    <row r="2804" customFormat="false" ht="15" hidden="false" customHeight="false" outlineLevel="0" collapsed="false">
      <c r="A2804" s="1" t="s">
        <v>2973</v>
      </c>
      <c r="B2804" s="1" t="s">
        <v>2973</v>
      </c>
      <c r="C2804" s="1" t="s">
        <v>3268</v>
      </c>
      <c r="D2804" s="1" t="n">
        <v>58.32</v>
      </c>
      <c r="E2804" s="1" t="s">
        <v>3276</v>
      </c>
      <c r="F2804" s="1" t="n">
        <v>7</v>
      </c>
      <c r="G2804" s="1" t="str">
        <f aca="false">F2804&amp;"/"&amp;36</f>
        <v>7/36</v>
      </c>
      <c r="H2804" s="1" t="n">
        <v>1620</v>
      </c>
      <c r="I2804" s="1" t="n">
        <v>100</v>
      </c>
      <c r="J2804" s="1" t="n">
        <v>96</v>
      </c>
      <c r="K2804" s="1" t="s">
        <v>271</v>
      </c>
      <c r="L2804" s="1" t="s">
        <v>3182</v>
      </c>
      <c r="M2804" s="1" t="n">
        <v>2015</v>
      </c>
      <c r="N2804" s="1" t="n">
        <v>47.2173150961945</v>
      </c>
      <c r="O2804" s="1" t="n">
        <v>-84.5544771757374</v>
      </c>
      <c r="P2804" s="1" t="s">
        <v>3222</v>
      </c>
      <c r="Q2804" s="1" t="s">
        <v>3270</v>
      </c>
      <c r="R2804" s="1" t="s">
        <v>24</v>
      </c>
    </row>
    <row r="2805" customFormat="false" ht="15" hidden="false" customHeight="false" outlineLevel="0" collapsed="false">
      <c r="A2805" s="1" t="s">
        <v>2973</v>
      </c>
      <c r="B2805" s="1" t="s">
        <v>2973</v>
      </c>
      <c r="C2805" s="1" t="s">
        <v>3268</v>
      </c>
      <c r="D2805" s="1" t="n">
        <v>58.32</v>
      </c>
      <c r="E2805" s="1" t="s">
        <v>3277</v>
      </c>
      <c r="F2805" s="1" t="n">
        <v>8</v>
      </c>
      <c r="G2805" s="1" t="str">
        <f aca="false">F2805&amp;"/"&amp;36</f>
        <v>8/36</v>
      </c>
      <c r="H2805" s="1" t="n">
        <v>1620</v>
      </c>
      <c r="I2805" s="1" t="n">
        <v>100</v>
      </c>
      <c r="J2805" s="1" t="n">
        <v>96</v>
      </c>
      <c r="K2805" s="1" t="s">
        <v>271</v>
      </c>
      <c r="L2805" s="1" t="s">
        <v>3182</v>
      </c>
      <c r="M2805" s="1" t="n">
        <v>2015</v>
      </c>
      <c r="N2805" s="1" t="n">
        <v>47.2148573390836</v>
      </c>
      <c r="O2805" s="1" t="n">
        <v>-84.5492574777762</v>
      </c>
      <c r="P2805" s="1" t="s">
        <v>3222</v>
      </c>
      <c r="Q2805" s="1" t="s">
        <v>3270</v>
      </c>
      <c r="R2805" s="1" t="s">
        <v>24</v>
      </c>
    </row>
    <row r="2806" customFormat="false" ht="15" hidden="false" customHeight="false" outlineLevel="0" collapsed="false">
      <c r="A2806" s="1" t="s">
        <v>2973</v>
      </c>
      <c r="B2806" s="1" t="s">
        <v>2973</v>
      </c>
      <c r="C2806" s="1" t="s">
        <v>3268</v>
      </c>
      <c r="D2806" s="1" t="n">
        <v>58.32</v>
      </c>
      <c r="E2806" s="1" t="s">
        <v>3278</v>
      </c>
      <c r="F2806" s="1" t="n">
        <v>9</v>
      </c>
      <c r="G2806" s="1" t="str">
        <f aca="false">F2806&amp;"/"&amp;36</f>
        <v>9/36</v>
      </c>
      <c r="H2806" s="1" t="n">
        <v>1620</v>
      </c>
      <c r="I2806" s="1" t="n">
        <v>100</v>
      </c>
      <c r="J2806" s="1" t="n">
        <v>96</v>
      </c>
      <c r="K2806" s="1" t="s">
        <v>271</v>
      </c>
      <c r="L2806" s="1" t="s">
        <v>3182</v>
      </c>
      <c r="M2806" s="1" t="n">
        <v>2015</v>
      </c>
      <c r="N2806" s="1" t="n">
        <v>47.2221505301931</v>
      </c>
      <c r="O2806" s="1" t="n">
        <v>-84.5489405049857</v>
      </c>
      <c r="P2806" s="1" t="s">
        <v>3222</v>
      </c>
      <c r="Q2806" s="1" t="s">
        <v>3270</v>
      </c>
      <c r="R2806" s="1" t="s">
        <v>24</v>
      </c>
    </row>
    <row r="2807" customFormat="false" ht="15" hidden="false" customHeight="false" outlineLevel="0" collapsed="false">
      <c r="A2807" s="1" t="s">
        <v>2973</v>
      </c>
      <c r="B2807" s="1" t="s">
        <v>2973</v>
      </c>
      <c r="C2807" s="1" t="s">
        <v>3268</v>
      </c>
      <c r="D2807" s="1" t="n">
        <v>58.32</v>
      </c>
      <c r="E2807" s="1" t="s">
        <v>3279</v>
      </c>
      <c r="F2807" s="1" t="n">
        <v>10</v>
      </c>
      <c r="G2807" s="1" t="str">
        <f aca="false">F2807&amp;"/"&amp;36</f>
        <v>10/36</v>
      </c>
      <c r="H2807" s="1" t="n">
        <v>1620</v>
      </c>
      <c r="I2807" s="1" t="n">
        <v>100</v>
      </c>
      <c r="J2807" s="1" t="n">
        <v>96</v>
      </c>
      <c r="K2807" s="1" t="s">
        <v>271</v>
      </c>
      <c r="L2807" s="1" t="s">
        <v>3182</v>
      </c>
      <c r="M2807" s="1" t="n">
        <v>2015</v>
      </c>
      <c r="N2807" s="1" t="n">
        <v>47.2265272646068</v>
      </c>
      <c r="O2807" s="1" t="n">
        <v>-84.5555013789229</v>
      </c>
      <c r="P2807" s="1" t="s">
        <v>3222</v>
      </c>
      <c r="Q2807" s="1" t="s">
        <v>3270</v>
      </c>
      <c r="R2807" s="1" t="s">
        <v>24</v>
      </c>
    </row>
    <row r="2808" customFormat="false" ht="15" hidden="false" customHeight="false" outlineLevel="0" collapsed="false">
      <c r="A2808" s="1" t="s">
        <v>2973</v>
      </c>
      <c r="B2808" s="1" t="s">
        <v>2973</v>
      </c>
      <c r="C2808" s="1" t="s">
        <v>3268</v>
      </c>
      <c r="D2808" s="1" t="n">
        <v>58.32</v>
      </c>
      <c r="E2808" s="1" t="s">
        <v>3280</v>
      </c>
      <c r="F2808" s="1" t="n">
        <v>11</v>
      </c>
      <c r="G2808" s="1" t="str">
        <f aca="false">F2808&amp;"/"&amp;36</f>
        <v>11/36</v>
      </c>
      <c r="H2808" s="1" t="n">
        <v>1620</v>
      </c>
      <c r="I2808" s="1" t="n">
        <v>100</v>
      </c>
      <c r="J2808" s="1" t="n">
        <v>96</v>
      </c>
      <c r="K2808" s="1" t="s">
        <v>271</v>
      </c>
      <c r="L2808" s="1" t="s">
        <v>3182</v>
      </c>
      <c r="M2808" s="1" t="n">
        <v>2015</v>
      </c>
      <c r="N2808" s="1" t="n">
        <v>47.2287912409168</v>
      </c>
      <c r="O2808" s="1" t="n">
        <v>-84.5503808865763</v>
      </c>
      <c r="P2808" s="1" t="s">
        <v>3222</v>
      </c>
      <c r="Q2808" s="1" t="s">
        <v>3270</v>
      </c>
      <c r="R2808" s="1" t="s">
        <v>24</v>
      </c>
    </row>
    <row r="2809" customFormat="false" ht="15" hidden="false" customHeight="false" outlineLevel="0" collapsed="false">
      <c r="A2809" s="1" t="s">
        <v>2973</v>
      </c>
      <c r="B2809" s="1" t="s">
        <v>2973</v>
      </c>
      <c r="C2809" s="1" t="s">
        <v>3268</v>
      </c>
      <c r="D2809" s="1" t="n">
        <v>58.32</v>
      </c>
      <c r="E2809" s="1" t="s">
        <v>3281</v>
      </c>
      <c r="F2809" s="1" t="n">
        <v>12</v>
      </c>
      <c r="G2809" s="1" t="str">
        <f aca="false">F2809&amp;"/"&amp;36</f>
        <v>12/36</v>
      </c>
      <c r="H2809" s="1" t="n">
        <v>1620</v>
      </c>
      <c r="I2809" s="1" t="n">
        <v>100</v>
      </c>
      <c r="J2809" s="1" t="n">
        <v>96</v>
      </c>
      <c r="K2809" s="1" t="s">
        <v>271</v>
      </c>
      <c r="L2809" s="1" t="s">
        <v>3182</v>
      </c>
      <c r="M2809" s="1" t="n">
        <v>2015</v>
      </c>
      <c r="N2809" s="1" t="n">
        <v>47.231590907671</v>
      </c>
      <c r="O2809" s="1" t="n">
        <v>-84.5504193217446</v>
      </c>
      <c r="P2809" s="1" t="s">
        <v>3222</v>
      </c>
      <c r="Q2809" s="1" t="s">
        <v>3270</v>
      </c>
      <c r="R2809" s="1" t="s">
        <v>24</v>
      </c>
    </row>
    <row r="2810" customFormat="false" ht="15" hidden="false" customHeight="false" outlineLevel="0" collapsed="false">
      <c r="A2810" s="1" t="s">
        <v>2973</v>
      </c>
      <c r="B2810" s="1" t="s">
        <v>2973</v>
      </c>
      <c r="C2810" s="1" t="s">
        <v>3268</v>
      </c>
      <c r="D2810" s="1" t="n">
        <v>58.32</v>
      </c>
      <c r="E2810" s="1" t="s">
        <v>3282</v>
      </c>
      <c r="F2810" s="1" t="n">
        <v>13</v>
      </c>
      <c r="G2810" s="1" t="str">
        <f aca="false">F2810&amp;"/"&amp;36</f>
        <v>13/36</v>
      </c>
      <c r="H2810" s="1" t="n">
        <v>1620</v>
      </c>
      <c r="I2810" s="1" t="n">
        <v>100</v>
      </c>
      <c r="J2810" s="1" t="n">
        <v>96</v>
      </c>
      <c r="K2810" s="1" t="s">
        <v>271</v>
      </c>
      <c r="L2810" s="1" t="s">
        <v>3182</v>
      </c>
      <c r="M2810" s="1" t="n">
        <v>2015</v>
      </c>
      <c r="N2810" s="1" t="n">
        <v>47.2247531120544</v>
      </c>
      <c r="O2810" s="1" t="n">
        <v>-84.5413278548708</v>
      </c>
      <c r="P2810" s="1" t="s">
        <v>3222</v>
      </c>
      <c r="Q2810" s="1" t="s">
        <v>3270</v>
      </c>
      <c r="R2810" s="1" t="s">
        <v>24</v>
      </c>
    </row>
    <row r="2811" customFormat="false" ht="15" hidden="false" customHeight="false" outlineLevel="0" collapsed="false">
      <c r="A2811" s="1" t="s">
        <v>2973</v>
      </c>
      <c r="B2811" s="1" t="s">
        <v>2973</v>
      </c>
      <c r="C2811" s="1" t="s">
        <v>3268</v>
      </c>
      <c r="D2811" s="1" t="n">
        <v>58.32</v>
      </c>
      <c r="E2811" s="1" t="s">
        <v>3283</v>
      </c>
      <c r="F2811" s="1" t="n">
        <v>14</v>
      </c>
      <c r="G2811" s="1" t="str">
        <f aca="false">F2811&amp;"/"&amp;36</f>
        <v>14/36</v>
      </c>
      <c r="H2811" s="1" t="n">
        <v>1620</v>
      </c>
      <c r="I2811" s="1" t="n">
        <v>100</v>
      </c>
      <c r="J2811" s="1" t="n">
        <v>96</v>
      </c>
      <c r="K2811" s="1" t="s">
        <v>271</v>
      </c>
      <c r="L2811" s="1" t="s">
        <v>3182</v>
      </c>
      <c r="M2811" s="1" t="n">
        <v>2015</v>
      </c>
      <c r="N2811" s="1" t="n">
        <v>47.2173900617547</v>
      </c>
      <c r="O2811" s="1" t="n">
        <v>-84.5349211934422</v>
      </c>
      <c r="P2811" s="1" t="s">
        <v>3222</v>
      </c>
      <c r="Q2811" s="1" t="s">
        <v>3270</v>
      </c>
      <c r="R2811" s="1" t="s">
        <v>24</v>
      </c>
    </row>
    <row r="2812" customFormat="false" ht="15" hidden="false" customHeight="false" outlineLevel="0" collapsed="false">
      <c r="A2812" s="1" t="s">
        <v>2973</v>
      </c>
      <c r="B2812" s="1" t="s">
        <v>2973</v>
      </c>
      <c r="C2812" s="1" t="s">
        <v>3268</v>
      </c>
      <c r="D2812" s="1" t="n">
        <v>58.32</v>
      </c>
      <c r="E2812" s="1" t="s">
        <v>3284</v>
      </c>
      <c r="F2812" s="1" t="n">
        <v>15</v>
      </c>
      <c r="G2812" s="1" t="str">
        <f aca="false">F2812&amp;"/"&amp;36</f>
        <v>15/36</v>
      </c>
      <c r="H2812" s="1" t="n">
        <v>1620</v>
      </c>
      <c r="I2812" s="1" t="n">
        <v>100</v>
      </c>
      <c r="J2812" s="1" t="n">
        <v>96</v>
      </c>
      <c r="K2812" s="1" t="s">
        <v>271</v>
      </c>
      <c r="L2812" s="1" t="s">
        <v>3182</v>
      </c>
      <c r="M2812" s="1" t="n">
        <v>2015</v>
      </c>
      <c r="N2812" s="1" t="n">
        <v>47.2217366815964</v>
      </c>
      <c r="O2812" s="1" t="n">
        <v>-84.5242024186779</v>
      </c>
      <c r="P2812" s="1" t="s">
        <v>3222</v>
      </c>
      <c r="Q2812" s="1" t="s">
        <v>3270</v>
      </c>
      <c r="R2812" s="1" t="s">
        <v>24</v>
      </c>
    </row>
    <row r="2813" customFormat="false" ht="15" hidden="false" customHeight="false" outlineLevel="0" collapsed="false">
      <c r="A2813" s="1" t="s">
        <v>2973</v>
      </c>
      <c r="B2813" s="1" t="s">
        <v>2973</v>
      </c>
      <c r="C2813" s="1" t="s">
        <v>3268</v>
      </c>
      <c r="D2813" s="1" t="n">
        <v>58.32</v>
      </c>
      <c r="E2813" s="1" t="s">
        <v>3285</v>
      </c>
      <c r="F2813" s="1" t="n">
        <v>16</v>
      </c>
      <c r="G2813" s="1" t="str">
        <f aca="false">F2813&amp;"/"&amp;36</f>
        <v>16/36</v>
      </c>
      <c r="H2813" s="1" t="n">
        <v>1620</v>
      </c>
      <c r="I2813" s="1" t="n">
        <v>100</v>
      </c>
      <c r="J2813" s="1" t="n">
        <v>96</v>
      </c>
      <c r="K2813" s="1" t="s">
        <v>271</v>
      </c>
      <c r="L2813" s="1" t="s">
        <v>3182</v>
      </c>
      <c r="M2813" s="1" t="n">
        <v>2015</v>
      </c>
      <c r="N2813" s="1" t="n">
        <v>47.2292632531263</v>
      </c>
      <c r="O2813" s="1" t="n">
        <v>-84.5226718296159</v>
      </c>
      <c r="P2813" s="1" t="s">
        <v>3222</v>
      </c>
      <c r="Q2813" s="1" t="s">
        <v>3270</v>
      </c>
      <c r="R2813" s="1" t="s">
        <v>24</v>
      </c>
    </row>
    <row r="2814" customFormat="false" ht="15" hidden="false" customHeight="false" outlineLevel="0" collapsed="false">
      <c r="A2814" s="1" t="s">
        <v>2973</v>
      </c>
      <c r="B2814" s="1" t="s">
        <v>2973</v>
      </c>
      <c r="C2814" s="1" t="s">
        <v>3268</v>
      </c>
      <c r="D2814" s="1" t="n">
        <v>58.32</v>
      </c>
      <c r="E2814" s="1" t="s">
        <v>3286</v>
      </c>
      <c r="F2814" s="1" t="n">
        <v>17</v>
      </c>
      <c r="G2814" s="1" t="str">
        <f aca="false">F2814&amp;"/"&amp;36</f>
        <v>17/36</v>
      </c>
      <c r="H2814" s="1" t="n">
        <v>1620</v>
      </c>
      <c r="I2814" s="1" t="n">
        <v>100</v>
      </c>
      <c r="J2814" s="1" t="n">
        <v>96</v>
      </c>
      <c r="K2814" s="1" t="s">
        <v>271</v>
      </c>
      <c r="L2814" s="1" t="s">
        <v>3182</v>
      </c>
      <c r="M2814" s="1" t="n">
        <v>2015</v>
      </c>
      <c r="N2814" s="1" t="n">
        <v>47.2363154456426</v>
      </c>
      <c r="O2814" s="1" t="n">
        <v>-84.5185937340627</v>
      </c>
      <c r="P2814" s="1" t="s">
        <v>3222</v>
      </c>
      <c r="Q2814" s="1" t="s">
        <v>3270</v>
      </c>
      <c r="R2814" s="1" t="s">
        <v>24</v>
      </c>
    </row>
    <row r="2815" customFormat="false" ht="15" hidden="false" customHeight="false" outlineLevel="0" collapsed="false">
      <c r="A2815" s="1" t="s">
        <v>2973</v>
      </c>
      <c r="B2815" s="1" t="s">
        <v>2973</v>
      </c>
      <c r="C2815" s="1" t="s">
        <v>3268</v>
      </c>
      <c r="D2815" s="1" t="n">
        <v>58.32</v>
      </c>
      <c r="E2815" s="1" t="s">
        <v>3287</v>
      </c>
      <c r="F2815" s="1" t="n">
        <v>18</v>
      </c>
      <c r="G2815" s="1" t="str">
        <f aca="false">F2815&amp;"/"&amp;36</f>
        <v>18/36</v>
      </c>
      <c r="H2815" s="1" t="n">
        <v>1620</v>
      </c>
      <c r="I2815" s="1" t="n">
        <v>100</v>
      </c>
      <c r="J2815" s="1" t="n">
        <v>96</v>
      </c>
      <c r="K2815" s="1" t="s">
        <v>271</v>
      </c>
      <c r="L2815" s="1" t="s">
        <v>3182</v>
      </c>
      <c r="M2815" s="1" t="n">
        <v>2015</v>
      </c>
      <c r="N2815" s="1" t="n">
        <v>47.2328927169911</v>
      </c>
      <c r="O2815" s="1" t="n">
        <v>-84.5104974495705</v>
      </c>
      <c r="P2815" s="1" t="s">
        <v>3222</v>
      </c>
      <c r="Q2815" s="1" t="s">
        <v>3270</v>
      </c>
      <c r="R2815" s="1" t="s">
        <v>24</v>
      </c>
    </row>
    <row r="2816" customFormat="false" ht="15" hidden="false" customHeight="false" outlineLevel="0" collapsed="false">
      <c r="A2816" s="1" t="s">
        <v>2973</v>
      </c>
      <c r="B2816" s="1" t="s">
        <v>2973</v>
      </c>
      <c r="C2816" s="1" t="s">
        <v>3268</v>
      </c>
      <c r="D2816" s="1" t="n">
        <v>58.32</v>
      </c>
      <c r="E2816" s="1" t="s">
        <v>3288</v>
      </c>
      <c r="F2816" s="1" t="n">
        <v>19</v>
      </c>
      <c r="G2816" s="1" t="str">
        <f aca="false">F2816&amp;"/"&amp;36</f>
        <v>19/36</v>
      </c>
      <c r="H2816" s="1" t="n">
        <v>1620</v>
      </c>
      <c r="I2816" s="1" t="n">
        <v>100</v>
      </c>
      <c r="J2816" s="1" t="n">
        <v>96</v>
      </c>
      <c r="K2816" s="1" t="s">
        <v>271</v>
      </c>
      <c r="L2816" s="1" t="s">
        <v>3182</v>
      </c>
      <c r="M2816" s="1" t="n">
        <v>2015</v>
      </c>
      <c r="N2816" s="1" t="n">
        <v>47.2298244701885</v>
      </c>
      <c r="O2816" s="1" t="n">
        <v>-84.5089280592349</v>
      </c>
      <c r="P2816" s="1" t="s">
        <v>3222</v>
      </c>
      <c r="Q2816" s="1" t="s">
        <v>3270</v>
      </c>
      <c r="R2816" s="1" t="s">
        <v>24</v>
      </c>
    </row>
    <row r="2817" customFormat="false" ht="15" hidden="false" customHeight="false" outlineLevel="0" collapsed="false">
      <c r="A2817" s="1" t="s">
        <v>2973</v>
      </c>
      <c r="B2817" s="1" t="s">
        <v>2973</v>
      </c>
      <c r="C2817" s="1" t="s">
        <v>3268</v>
      </c>
      <c r="D2817" s="1" t="n">
        <v>58.32</v>
      </c>
      <c r="E2817" s="1" t="s">
        <v>3289</v>
      </c>
      <c r="F2817" s="1" t="n">
        <v>20</v>
      </c>
      <c r="G2817" s="1" t="str">
        <f aca="false">F2817&amp;"/"&amp;36</f>
        <v>20/36</v>
      </c>
      <c r="H2817" s="1" t="n">
        <v>1620</v>
      </c>
      <c r="I2817" s="1" t="n">
        <v>100</v>
      </c>
      <c r="J2817" s="1" t="n">
        <v>96</v>
      </c>
      <c r="K2817" s="1" t="s">
        <v>271</v>
      </c>
      <c r="L2817" s="1" t="s">
        <v>3182</v>
      </c>
      <c r="M2817" s="1" t="n">
        <v>2015</v>
      </c>
      <c r="N2817" s="1" t="n">
        <v>47.226502413027</v>
      </c>
      <c r="O2817" s="1" t="n">
        <v>-84.5023051902541</v>
      </c>
      <c r="P2817" s="1" t="s">
        <v>3222</v>
      </c>
      <c r="Q2817" s="1" t="s">
        <v>3270</v>
      </c>
      <c r="R2817" s="1" t="s">
        <v>24</v>
      </c>
    </row>
    <row r="2818" customFormat="false" ht="15" hidden="false" customHeight="false" outlineLevel="0" collapsed="false">
      <c r="A2818" s="1" t="s">
        <v>2973</v>
      </c>
      <c r="B2818" s="1" t="s">
        <v>2973</v>
      </c>
      <c r="C2818" s="1" t="s">
        <v>3268</v>
      </c>
      <c r="D2818" s="1" t="n">
        <v>58.32</v>
      </c>
      <c r="E2818" s="1" t="s">
        <v>3290</v>
      </c>
      <c r="F2818" s="1" t="n">
        <v>21</v>
      </c>
      <c r="G2818" s="1" t="str">
        <f aca="false">F2818&amp;"/"&amp;36</f>
        <v>21/36</v>
      </c>
      <c r="H2818" s="1" t="n">
        <v>1620</v>
      </c>
      <c r="I2818" s="1" t="n">
        <v>100</v>
      </c>
      <c r="J2818" s="1" t="n">
        <v>96</v>
      </c>
      <c r="K2818" s="1" t="s">
        <v>271</v>
      </c>
      <c r="L2818" s="1" t="s">
        <v>3182</v>
      </c>
      <c r="M2818" s="1" t="n">
        <v>2015</v>
      </c>
      <c r="N2818" s="1" t="n">
        <v>47.2310991327058</v>
      </c>
      <c r="O2818" s="1" t="n">
        <v>-84.4979643999663</v>
      </c>
      <c r="P2818" s="1" t="s">
        <v>3222</v>
      </c>
      <c r="Q2818" s="1" t="s">
        <v>3270</v>
      </c>
      <c r="R2818" s="1" t="s">
        <v>24</v>
      </c>
    </row>
    <row r="2819" customFormat="false" ht="15" hidden="false" customHeight="false" outlineLevel="0" collapsed="false">
      <c r="A2819" s="1" t="s">
        <v>2973</v>
      </c>
      <c r="B2819" s="1" t="s">
        <v>2973</v>
      </c>
      <c r="C2819" s="1" t="s">
        <v>3268</v>
      </c>
      <c r="D2819" s="1" t="n">
        <v>58.32</v>
      </c>
      <c r="E2819" s="1" t="s">
        <v>3291</v>
      </c>
      <c r="F2819" s="1" t="n">
        <v>22</v>
      </c>
      <c r="G2819" s="1" t="str">
        <f aca="false">F2819&amp;"/"&amp;36</f>
        <v>22/36</v>
      </c>
      <c r="H2819" s="1" t="n">
        <v>1620</v>
      </c>
      <c r="I2819" s="1" t="n">
        <v>100</v>
      </c>
      <c r="J2819" s="1" t="n">
        <v>96</v>
      </c>
      <c r="K2819" s="1" t="s">
        <v>271</v>
      </c>
      <c r="L2819" s="1" t="s">
        <v>3182</v>
      </c>
      <c r="M2819" s="1" t="n">
        <v>2015</v>
      </c>
      <c r="N2819" s="1" t="n">
        <v>47.223815638958</v>
      </c>
      <c r="O2819" s="1" t="n">
        <v>-84.4960383047693</v>
      </c>
      <c r="P2819" s="1" t="s">
        <v>3222</v>
      </c>
      <c r="Q2819" s="1" t="s">
        <v>3270</v>
      </c>
      <c r="R2819" s="1" t="s">
        <v>24</v>
      </c>
    </row>
    <row r="2820" customFormat="false" ht="15" hidden="false" customHeight="false" outlineLevel="0" collapsed="false">
      <c r="A2820" s="1" t="s">
        <v>2973</v>
      </c>
      <c r="B2820" s="1" t="s">
        <v>2973</v>
      </c>
      <c r="C2820" s="1" t="s">
        <v>3268</v>
      </c>
      <c r="D2820" s="1" t="n">
        <v>58.32</v>
      </c>
      <c r="E2820" s="1" t="s">
        <v>3292</v>
      </c>
      <c r="F2820" s="1" t="n">
        <v>23</v>
      </c>
      <c r="G2820" s="1" t="str">
        <f aca="false">F2820&amp;"/"&amp;36</f>
        <v>23/36</v>
      </c>
      <c r="H2820" s="1" t="n">
        <v>1620</v>
      </c>
      <c r="I2820" s="1" t="n">
        <v>100</v>
      </c>
      <c r="J2820" s="1" t="n">
        <v>96</v>
      </c>
      <c r="K2820" s="1" t="s">
        <v>271</v>
      </c>
      <c r="L2820" s="1" t="s">
        <v>3182</v>
      </c>
      <c r="M2820" s="1" t="n">
        <v>2015</v>
      </c>
      <c r="N2820" s="1" t="n">
        <v>47.2242197483787</v>
      </c>
      <c r="O2820" s="1" t="n">
        <v>-84.4861619608905</v>
      </c>
      <c r="P2820" s="1" t="s">
        <v>3222</v>
      </c>
      <c r="Q2820" s="1" t="s">
        <v>3270</v>
      </c>
      <c r="R2820" s="1" t="s">
        <v>24</v>
      </c>
    </row>
    <row r="2821" customFormat="false" ht="15" hidden="false" customHeight="false" outlineLevel="0" collapsed="false">
      <c r="A2821" s="1" t="s">
        <v>2973</v>
      </c>
      <c r="B2821" s="1" t="s">
        <v>2973</v>
      </c>
      <c r="C2821" s="1" t="s">
        <v>3268</v>
      </c>
      <c r="D2821" s="1" t="n">
        <v>58.32</v>
      </c>
      <c r="E2821" s="1" t="s">
        <v>3293</v>
      </c>
      <c r="F2821" s="1" t="n">
        <v>24</v>
      </c>
      <c r="G2821" s="1" t="str">
        <f aca="false">F2821&amp;"/"&amp;36</f>
        <v>24/36</v>
      </c>
      <c r="H2821" s="1" t="n">
        <v>1620</v>
      </c>
      <c r="I2821" s="1" t="n">
        <v>100</v>
      </c>
      <c r="J2821" s="1" t="n">
        <v>96</v>
      </c>
      <c r="K2821" s="1" t="s">
        <v>271</v>
      </c>
      <c r="L2821" s="1" t="s">
        <v>3182</v>
      </c>
      <c r="M2821" s="1" t="n">
        <v>2015</v>
      </c>
      <c r="N2821" s="1" t="n">
        <v>47.218137172815</v>
      </c>
      <c r="O2821" s="1" t="n">
        <v>-84.4912640056702</v>
      </c>
      <c r="P2821" s="1" t="s">
        <v>3222</v>
      </c>
      <c r="Q2821" s="1" t="s">
        <v>3270</v>
      </c>
      <c r="R2821" s="1" t="s">
        <v>24</v>
      </c>
    </row>
    <row r="2822" customFormat="false" ht="15" hidden="false" customHeight="false" outlineLevel="0" collapsed="false">
      <c r="A2822" s="1" t="s">
        <v>2973</v>
      </c>
      <c r="B2822" s="1" t="s">
        <v>2973</v>
      </c>
      <c r="C2822" s="1" t="s">
        <v>3268</v>
      </c>
      <c r="D2822" s="1" t="n">
        <v>58.32</v>
      </c>
      <c r="E2822" s="1" t="s">
        <v>3294</v>
      </c>
      <c r="F2822" s="1" t="n">
        <v>25</v>
      </c>
      <c r="G2822" s="1" t="str">
        <f aca="false">F2822&amp;"/"&amp;36</f>
        <v>25/36</v>
      </c>
      <c r="H2822" s="1" t="n">
        <v>1620</v>
      </c>
      <c r="I2822" s="1" t="n">
        <v>100</v>
      </c>
      <c r="J2822" s="1" t="n">
        <v>96</v>
      </c>
      <c r="K2822" s="1" t="s">
        <v>271</v>
      </c>
      <c r="L2822" s="1" t="s">
        <v>3182</v>
      </c>
      <c r="M2822" s="1" t="n">
        <v>2015</v>
      </c>
      <c r="N2822" s="1" t="n">
        <v>47.2165322603293</v>
      </c>
      <c r="O2822" s="1" t="n">
        <v>-84.4981136322325</v>
      </c>
      <c r="P2822" s="1" t="s">
        <v>3222</v>
      </c>
      <c r="Q2822" s="1" t="s">
        <v>3270</v>
      </c>
      <c r="R2822" s="1" t="s">
        <v>24</v>
      </c>
    </row>
    <row r="2823" customFormat="false" ht="15" hidden="false" customHeight="false" outlineLevel="0" collapsed="false">
      <c r="A2823" s="1" t="s">
        <v>2973</v>
      </c>
      <c r="B2823" s="1" t="s">
        <v>2973</v>
      </c>
      <c r="C2823" s="1" t="s">
        <v>3268</v>
      </c>
      <c r="D2823" s="1" t="n">
        <v>58.32</v>
      </c>
      <c r="E2823" s="1" t="s">
        <v>3295</v>
      </c>
      <c r="F2823" s="1" t="n">
        <v>26</v>
      </c>
      <c r="G2823" s="1" t="str">
        <f aca="false">F2823&amp;"/"&amp;36</f>
        <v>26/36</v>
      </c>
      <c r="H2823" s="1" t="n">
        <v>1620</v>
      </c>
      <c r="I2823" s="1" t="n">
        <v>100</v>
      </c>
      <c r="J2823" s="1" t="n">
        <v>96</v>
      </c>
      <c r="K2823" s="1" t="s">
        <v>271</v>
      </c>
      <c r="L2823" s="1" t="s">
        <v>3182</v>
      </c>
      <c r="M2823" s="1" t="n">
        <v>2015</v>
      </c>
      <c r="N2823" s="1" t="n">
        <v>47.2160455263784</v>
      </c>
      <c r="O2823" s="1" t="n">
        <v>-84.4854876355539</v>
      </c>
      <c r="P2823" s="1" t="s">
        <v>3222</v>
      </c>
      <c r="Q2823" s="1" t="s">
        <v>3270</v>
      </c>
      <c r="R2823" s="1" t="s">
        <v>24</v>
      </c>
    </row>
    <row r="2824" customFormat="false" ht="15" hidden="false" customHeight="false" outlineLevel="0" collapsed="false">
      <c r="A2824" s="1" t="s">
        <v>2973</v>
      </c>
      <c r="B2824" s="1" t="s">
        <v>2973</v>
      </c>
      <c r="C2824" s="1" t="s">
        <v>3268</v>
      </c>
      <c r="D2824" s="1" t="n">
        <v>58.32</v>
      </c>
      <c r="E2824" s="1" t="s">
        <v>3296</v>
      </c>
      <c r="F2824" s="1" t="n">
        <v>27</v>
      </c>
      <c r="G2824" s="1" t="str">
        <f aca="false">F2824&amp;"/"&amp;36</f>
        <v>27/36</v>
      </c>
      <c r="H2824" s="1" t="n">
        <v>1620</v>
      </c>
      <c r="I2824" s="1" t="n">
        <v>100</v>
      </c>
      <c r="J2824" s="1" t="n">
        <v>96</v>
      </c>
      <c r="K2824" s="1" t="s">
        <v>271</v>
      </c>
      <c r="L2824" s="1" t="s">
        <v>3182</v>
      </c>
      <c r="M2824" s="1" t="n">
        <v>2015</v>
      </c>
      <c r="N2824" s="1" t="n">
        <v>47.2141541344109</v>
      </c>
      <c r="O2824" s="1" t="n">
        <v>-84.4934141690763</v>
      </c>
      <c r="P2824" s="1" t="s">
        <v>3222</v>
      </c>
      <c r="Q2824" s="1" t="s">
        <v>3270</v>
      </c>
      <c r="R2824" s="1" t="s">
        <v>24</v>
      </c>
    </row>
    <row r="2825" customFormat="false" ht="15" hidden="false" customHeight="false" outlineLevel="0" collapsed="false">
      <c r="A2825" s="1" t="s">
        <v>2973</v>
      </c>
      <c r="B2825" s="1" t="s">
        <v>2973</v>
      </c>
      <c r="C2825" s="1" t="s">
        <v>3268</v>
      </c>
      <c r="D2825" s="1" t="n">
        <v>58.32</v>
      </c>
      <c r="E2825" s="1" t="s">
        <v>3297</v>
      </c>
      <c r="F2825" s="1" t="n">
        <v>28</v>
      </c>
      <c r="G2825" s="1" t="str">
        <f aca="false">F2825&amp;"/"&amp;36</f>
        <v>28/36</v>
      </c>
      <c r="H2825" s="1" t="n">
        <v>1620</v>
      </c>
      <c r="I2825" s="1" t="n">
        <v>100</v>
      </c>
      <c r="J2825" s="1" t="n">
        <v>96</v>
      </c>
      <c r="K2825" s="1" t="s">
        <v>271</v>
      </c>
      <c r="L2825" s="1" t="s">
        <v>3182</v>
      </c>
      <c r="M2825" s="1" t="n">
        <v>2015</v>
      </c>
      <c r="N2825" s="1" t="n">
        <v>47.2105672269424</v>
      </c>
      <c r="O2825" s="1" t="n">
        <v>-84.489806173651</v>
      </c>
      <c r="P2825" s="1" t="s">
        <v>3222</v>
      </c>
      <c r="Q2825" s="1" t="s">
        <v>3270</v>
      </c>
      <c r="R2825" s="1" t="s">
        <v>24</v>
      </c>
    </row>
    <row r="2826" customFormat="false" ht="15" hidden="false" customHeight="false" outlineLevel="0" collapsed="false">
      <c r="A2826" s="1" t="s">
        <v>2973</v>
      </c>
      <c r="B2826" s="1" t="s">
        <v>2973</v>
      </c>
      <c r="C2826" s="1" t="s">
        <v>3268</v>
      </c>
      <c r="D2826" s="1" t="n">
        <v>58.32</v>
      </c>
      <c r="E2826" s="1" t="s">
        <v>3298</v>
      </c>
      <c r="F2826" s="1" t="n">
        <v>29</v>
      </c>
      <c r="G2826" s="1" t="str">
        <f aca="false">F2826&amp;"/"&amp;36</f>
        <v>29/36</v>
      </c>
      <c r="H2826" s="1" t="n">
        <v>1620</v>
      </c>
      <c r="I2826" s="1" t="n">
        <v>100</v>
      </c>
      <c r="J2826" s="1" t="n">
        <v>96</v>
      </c>
      <c r="K2826" s="1" t="s">
        <v>271</v>
      </c>
      <c r="L2826" s="1" t="s">
        <v>3182</v>
      </c>
      <c r="M2826" s="1" t="n">
        <v>2015</v>
      </c>
      <c r="N2826" s="1" t="n">
        <v>47.1923257059376</v>
      </c>
      <c r="O2826" s="1" t="n">
        <v>-84.4966672456826</v>
      </c>
      <c r="P2826" s="1" t="s">
        <v>3222</v>
      </c>
      <c r="Q2826" s="1" t="s">
        <v>3270</v>
      </c>
      <c r="R2826" s="1" t="s">
        <v>24</v>
      </c>
    </row>
    <row r="2827" customFormat="false" ht="15" hidden="false" customHeight="false" outlineLevel="0" collapsed="false">
      <c r="A2827" s="1" t="s">
        <v>2973</v>
      </c>
      <c r="B2827" s="1" t="s">
        <v>2973</v>
      </c>
      <c r="C2827" s="1" t="s">
        <v>3268</v>
      </c>
      <c r="D2827" s="1" t="n">
        <v>58.32</v>
      </c>
      <c r="E2827" s="1" t="s">
        <v>3299</v>
      </c>
      <c r="F2827" s="1" t="n">
        <v>30</v>
      </c>
      <c r="G2827" s="1" t="str">
        <f aca="false">F2827&amp;"/"&amp;36</f>
        <v>30/36</v>
      </c>
      <c r="H2827" s="1" t="n">
        <v>1620</v>
      </c>
      <c r="I2827" s="1" t="n">
        <v>100</v>
      </c>
      <c r="J2827" s="1" t="n">
        <v>96</v>
      </c>
      <c r="K2827" s="1" t="s">
        <v>271</v>
      </c>
      <c r="L2827" s="1" t="s">
        <v>3182</v>
      </c>
      <c r="M2827" s="1" t="n">
        <v>2015</v>
      </c>
      <c r="N2827" s="1" t="n">
        <v>47.1859537480752</v>
      </c>
      <c r="O2827" s="1" t="n">
        <v>-84.5148247859984</v>
      </c>
      <c r="P2827" s="1" t="s">
        <v>3222</v>
      </c>
      <c r="Q2827" s="1" t="s">
        <v>3270</v>
      </c>
      <c r="R2827" s="1" t="s">
        <v>24</v>
      </c>
    </row>
    <row r="2828" customFormat="false" ht="15" hidden="false" customHeight="false" outlineLevel="0" collapsed="false">
      <c r="A2828" s="1" t="s">
        <v>2973</v>
      </c>
      <c r="B2828" s="1" t="s">
        <v>2973</v>
      </c>
      <c r="C2828" s="1" t="s">
        <v>3268</v>
      </c>
      <c r="D2828" s="1" t="n">
        <v>58.32</v>
      </c>
      <c r="E2828" s="1" t="s">
        <v>3300</v>
      </c>
      <c r="F2828" s="1" t="n">
        <v>31</v>
      </c>
      <c r="G2828" s="1" t="str">
        <f aca="false">F2828&amp;"/"&amp;36</f>
        <v>31/36</v>
      </c>
      <c r="H2828" s="1" t="n">
        <v>1620</v>
      </c>
      <c r="I2828" s="1" t="n">
        <v>100</v>
      </c>
      <c r="J2828" s="1" t="n">
        <v>96</v>
      </c>
      <c r="K2828" s="1" t="s">
        <v>271</v>
      </c>
      <c r="L2828" s="1" t="s">
        <v>3182</v>
      </c>
      <c r="M2828" s="1" t="n">
        <v>2015</v>
      </c>
      <c r="N2828" s="1" t="n">
        <v>47.1880724379291</v>
      </c>
      <c r="O2828" s="1" t="n">
        <v>-84.5111846429618</v>
      </c>
      <c r="P2828" s="1" t="s">
        <v>3222</v>
      </c>
      <c r="Q2828" s="1" t="s">
        <v>3270</v>
      </c>
      <c r="R2828" s="1" t="s">
        <v>24</v>
      </c>
    </row>
    <row r="2829" customFormat="false" ht="15" hidden="false" customHeight="false" outlineLevel="0" collapsed="false">
      <c r="A2829" s="1" t="s">
        <v>2973</v>
      </c>
      <c r="B2829" s="1" t="s">
        <v>2973</v>
      </c>
      <c r="C2829" s="1" t="s">
        <v>3268</v>
      </c>
      <c r="D2829" s="1" t="n">
        <v>58.32</v>
      </c>
      <c r="E2829" s="1" t="s">
        <v>3301</v>
      </c>
      <c r="F2829" s="1" t="n">
        <v>32</v>
      </c>
      <c r="G2829" s="1" t="str">
        <f aca="false">F2829&amp;"/"&amp;36</f>
        <v>32/36</v>
      </c>
      <c r="H2829" s="1" t="n">
        <v>1620</v>
      </c>
      <c r="I2829" s="1" t="n">
        <v>100</v>
      </c>
      <c r="J2829" s="1" t="n">
        <v>96</v>
      </c>
      <c r="K2829" s="1" t="s">
        <v>271</v>
      </c>
      <c r="L2829" s="1" t="s">
        <v>3182</v>
      </c>
      <c r="M2829" s="1" t="n">
        <v>2015</v>
      </c>
      <c r="N2829" s="1" t="n">
        <v>47.1903346254996</v>
      </c>
      <c r="O2829" s="1" t="n">
        <v>-84.5051188143511</v>
      </c>
      <c r="P2829" s="1" t="s">
        <v>3222</v>
      </c>
      <c r="Q2829" s="1" t="s">
        <v>3270</v>
      </c>
      <c r="R2829" s="1" t="s">
        <v>24</v>
      </c>
    </row>
    <row r="2830" customFormat="false" ht="15" hidden="false" customHeight="false" outlineLevel="0" collapsed="false">
      <c r="A2830" s="1" t="s">
        <v>2973</v>
      </c>
      <c r="B2830" s="1" t="s">
        <v>2973</v>
      </c>
      <c r="C2830" s="1" t="s">
        <v>3268</v>
      </c>
      <c r="D2830" s="1" t="n">
        <v>58.32</v>
      </c>
      <c r="E2830" s="1" t="s">
        <v>3302</v>
      </c>
      <c r="F2830" s="1" t="n">
        <v>33</v>
      </c>
      <c r="G2830" s="1" t="str">
        <f aca="false">F2830&amp;"/"&amp;36</f>
        <v>33/36</v>
      </c>
      <c r="H2830" s="1" t="n">
        <v>1620</v>
      </c>
      <c r="I2830" s="1" t="n">
        <v>100</v>
      </c>
      <c r="J2830" s="1" t="n">
        <v>96</v>
      </c>
      <c r="K2830" s="1" t="s">
        <v>271</v>
      </c>
      <c r="L2830" s="1" t="s">
        <v>3182</v>
      </c>
      <c r="M2830" s="1" t="n">
        <v>2015</v>
      </c>
      <c r="N2830" s="1" t="n">
        <v>47.1813471991581</v>
      </c>
      <c r="O2830" s="1" t="n">
        <v>-84.5083436365514</v>
      </c>
      <c r="P2830" s="1" t="s">
        <v>3222</v>
      </c>
      <c r="Q2830" s="1" t="s">
        <v>3270</v>
      </c>
      <c r="R2830" s="1" t="s">
        <v>24</v>
      </c>
    </row>
    <row r="2831" customFormat="false" ht="15" hidden="false" customHeight="false" outlineLevel="0" collapsed="false">
      <c r="A2831" s="1" t="s">
        <v>2973</v>
      </c>
      <c r="B2831" s="1" t="s">
        <v>2973</v>
      </c>
      <c r="C2831" s="1" t="s">
        <v>3268</v>
      </c>
      <c r="D2831" s="1" t="n">
        <v>58.32</v>
      </c>
      <c r="E2831" s="1" t="s">
        <v>3303</v>
      </c>
      <c r="F2831" s="1" t="n">
        <v>34</v>
      </c>
      <c r="G2831" s="1" t="str">
        <f aca="false">F2831&amp;"/"&amp;36</f>
        <v>34/36</v>
      </c>
      <c r="H2831" s="1" t="n">
        <v>1620</v>
      </c>
      <c r="I2831" s="1" t="n">
        <v>100</v>
      </c>
      <c r="J2831" s="1" t="n">
        <v>96</v>
      </c>
      <c r="K2831" s="1" t="s">
        <v>271</v>
      </c>
      <c r="L2831" s="1" t="s">
        <v>3182</v>
      </c>
      <c r="M2831" s="1" t="n">
        <v>2015</v>
      </c>
      <c r="N2831" s="1" t="n">
        <v>47.1858507164148</v>
      </c>
      <c r="O2831" s="1" t="n">
        <v>-84.5048972433395</v>
      </c>
      <c r="P2831" s="1" t="s">
        <v>3222</v>
      </c>
      <c r="Q2831" s="1" t="s">
        <v>3270</v>
      </c>
      <c r="R2831" s="1" t="s">
        <v>24</v>
      </c>
    </row>
    <row r="2832" customFormat="false" ht="15" hidden="false" customHeight="false" outlineLevel="0" collapsed="false">
      <c r="A2832" s="1" t="s">
        <v>2973</v>
      </c>
      <c r="B2832" s="1" t="s">
        <v>2973</v>
      </c>
      <c r="C2832" s="1" t="s">
        <v>3268</v>
      </c>
      <c r="D2832" s="1" t="n">
        <v>58.32</v>
      </c>
      <c r="E2832" s="1" t="s">
        <v>3304</v>
      </c>
      <c r="F2832" s="1" t="n">
        <v>35</v>
      </c>
      <c r="G2832" s="1" t="str">
        <f aca="false">F2832&amp;"/"&amp;36</f>
        <v>35/36</v>
      </c>
      <c r="H2832" s="1" t="n">
        <v>1620</v>
      </c>
      <c r="I2832" s="1" t="n">
        <v>100</v>
      </c>
      <c r="J2832" s="1" t="n">
        <v>96</v>
      </c>
      <c r="K2832" s="1" t="s">
        <v>271</v>
      </c>
      <c r="L2832" s="1" t="s">
        <v>3182</v>
      </c>
      <c r="M2832" s="1" t="n">
        <v>2015</v>
      </c>
      <c r="N2832" s="1" t="n">
        <v>47.1880005964157</v>
      </c>
      <c r="O2832" s="1" t="n">
        <v>-84.5006938501525</v>
      </c>
      <c r="P2832" s="1" t="s">
        <v>3222</v>
      </c>
      <c r="Q2832" s="1" t="s">
        <v>3270</v>
      </c>
      <c r="R2832" s="1" t="s">
        <v>24</v>
      </c>
    </row>
    <row r="2833" customFormat="false" ht="15" hidden="false" customHeight="false" outlineLevel="0" collapsed="false">
      <c r="A2833" s="1" t="s">
        <v>2973</v>
      </c>
      <c r="B2833" s="1" t="s">
        <v>2973</v>
      </c>
      <c r="C2833" s="1" t="s">
        <v>3268</v>
      </c>
      <c r="D2833" s="1" t="n">
        <v>58.32</v>
      </c>
      <c r="E2833" s="1" t="s">
        <v>3305</v>
      </c>
      <c r="F2833" s="1" t="n">
        <v>36</v>
      </c>
      <c r="G2833" s="1" t="str">
        <f aca="false">F2833&amp;"/"&amp;36</f>
        <v>36/36</v>
      </c>
      <c r="H2833" s="1" t="n">
        <v>1620</v>
      </c>
      <c r="I2833" s="1" t="n">
        <v>100</v>
      </c>
      <c r="J2833" s="1" t="n">
        <v>96</v>
      </c>
      <c r="K2833" s="1" t="s">
        <v>271</v>
      </c>
      <c r="L2833" s="1" t="s">
        <v>3182</v>
      </c>
      <c r="M2833" s="1" t="n">
        <v>2015</v>
      </c>
      <c r="N2833" s="1" t="n">
        <v>47.1820787562734</v>
      </c>
      <c r="O2833" s="1" t="n">
        <v>-84.5015591694661</v>
      </c>
      <c r="P2833" s="1" t="s">
        <v>3222</v>
      </c>
      <c r="Q2833" s="1" t="s">
        <v>3270</v>
      </c>
      <c r="R2833" s="1" t="s">
        <v>24</v>
      </c>
    </row>
    <row r="2834" customFormat="false" ht="15" hidden="false" customHeight="false" outlineLevel="0" collapsed="false">
      <c r="A2834" s="1" t="s">
        <v>2973</v>
      </c>
      <c r="B2834" s="1" t="s">
        <v>2973</v>
      </c>
      <c r="C2834" s="1" t="s">
        <v>3306</v>
      </c>
      <c r="D2834" s="1" t="n">
        <v>0.8</v>
      </c>
      <c r="E2834" s="1" t="s">
        <v>3307</v>
      </c>
      <c r="F2834" s="1" t="n">
        <v>1</v>
      </c>
      <c r="G2834" s="1" t="str">
        <f aca="false">F2834&amp;"/"&amp;1</f>
        <v>1/1</v>
      </c>
      <c r="H2834" s="1" t="n">
        <v>800</v>
      </c>
      <c r="I2834" s="1" t="n">
        <v>48</v>
      </c>
      <c r="J2834" s="1" t="n">
        <v>76</v>
      </c>
      <c r="K2834" s="1" t="s">
        <v>357</v>
      </c>
      <c r="L2834" s="1" t="s">
        <v>1193</v>
      </c>
      <c r="M2834" s="1" t="n">
        <v>2012</v>
      </c>
      <c r="N2834" s="1" t="n">
        <v>44.4272940448135</v>
      </c>
      <c r="O2834" s="1" t="n">
        <v>-81.4096471676214</v>
      </c>
      <c r="P2834" s="1" t="s">
        <v>3308</v>
      </c>
      <c r="Q2834" s="1" t="s">
        <v>3309</v>
      </c>
      <c r="R2834" s="1" t="s">
        <v>24</v>
      </c>
    </row>
    <row r="2835" customFormat="false" ht="15" hidden="false" customHeight="false" outlineLevel="0" collapsed="false">
      <c r="A2835" s="1" t="s">
        <v>2973</v>
      </c>
      <c r="B2835" s="1" t="s">
        <v>2973</v>
      </c>
      <c r="C2835" s="1" t="s">
        <v>3310</v>
      </c>
      <c r="D2835" s="1" t="n">
        <v>100</v>
      </c>
      <c r="E2835" s="1" t="s">
        <v>3311</v>
      </c>
      <c r="F2835" s="1" t="n">
        <v>1</v>
      </c>
      <c r="G2835" s="1" t="str">
        <f aca="false">F2835&amp;"/"&amp;46</f>
        <v>1/46</v>
      </c>
      <c r="H2835" s="1" t="n">
        <v>2300</v>
      </c>
      <c r="I2835" s="1" t="n">
        <v>113</v>
      </c>
      <c r="J2835" s="1" t="n">
        <v>99.5</v>
      </c>
      <c r="K2835" s="1" t="s">
        <v>1093</v>
      </c>
      <c r="L2835" s="1" t="s">
        <v>3312</v>
      </c>
      <c r="M2835" s="1" t="n">
        <v>2015</v>
      </c>
      <c r="N2835" s="1" t="n">
        <v>43.1681513582753</v>
      </c>
      <c r="O2835" s="1" t="n">
        <v>-81.943374886078</v>
      </c>
      <c r="P2835" s="1" t="s">
        <v>3313</v>
      </c>
      <c r="Q2835" s="1" t="s">
        <v>3314</v>
      </c>
      <c r="R2835" s="1" t="s">
        <v>24</v>
      </c>
    </row>
    <row r="2836" customFormat="false" ht="15" hidden="false" customHeight="false" outlineLevel="0" collapsed="false">
      <c r="A2836" s="1" t="s">
        <v>2973</v>
      </c>
      <c r="B2836" s="1" t="s">
        <v>2973</v>
      </c>
      <c r="C2836" s="1" t="s">
        <v>3310</v>
      </c>
      <c r="D2836" s="1" t="n">
        <v>100</v>
      </c>
      <c r="E2836" s="1" t="s">
        <v>3315</v>
      </c>
      <c r="F2836" s="1" t="n">
        <v>2</v>
      </c>
      <c r="G2836" s="1" t="str">
        <f aca="false">F2836&amp;"/"&amp;46</f>
        <v>2/46</v>
      </c>
      <c r="H2836" s="1" t="n">
        <v>2300</v>
      </c>
      <c r="I2836" s="1" t="n">
        <v>113</v>
      </c>
      <c r="J2836" s="1" t="n">
        <v>99.5</v>
      </c>
      <c r="K2836" s="1" t="s">
        <v>1093</v>
      </c>
      <c r="L2836" s="1" t="s">
        <v>3312</v>
      </c>
      <c r="M2836" s="1" t="n">
        <v>2015</v>
      </c>
      <c r="N2836" s="1" t="n">
        <v>43.1625431642248</v>
      </c>
      <c r="O2836" s="1" t="n">
        <v>-81.9425738400795</v>
      </c>
      <c r="P2836" s="1" t="s">
        <v>3313</v>
      </c>
      <c r="Q2836" s="1" t="s">
        <v>3314</v>
      </c>
      <c r="R2836" s="1" t="s">
        <v>24</v>
      </c>
    </row>
    <row r="2837" customFormat="false" ht="15" hidden="false" customHeight="false" outlineLevel="0" collapsed="false">
      <c r="A2837" s="1" t="s">
        <v>2973</v>
      </c>
      <c r="B2837" s="1" t="s">
        <v>2973</v>
      </c>
      <c r="C2837" s="1" t="s">
        <v>3310</v>
      </c>
      <c r="D2837" s="1" t="n">
        <v>100</v>
      </c>
      <c r="E2837" s="1" t="s">
        <v>3316</v>
      </c>
      <c r="F2837" s="1" t="n">
        <v>3</v>
      </c>
      <c r="G2837" s="1" t="str">
        <f aca="false">F2837&amp;"/"&amp;46</f>
        <v>3/46</v>
      </c>
      <c r="H2837" s="1" t="n">
        <v>2300</v>
      </c>
      <c r="I2837" s="1" t="n">
        <v>113</v>
      </c>
      <c r="J2837" s="1" t="n">
        <v>99.5</v>
      </c>
      <c r="K2837" s="1" t="s">
        <v>1093</v>
      </c>
      <c r="L2837" s="1" t="s">
        <v>3312</v>
      </c>
      <c r="M2837" s="1" t="n">
        <v>2015</v>
      </c>
      <c r="N2837" s="1" t="n">
        <v>43.1593433831004</v>
      </c>
      <c r="O2837" s="1" t="n">
        <v>-81.9488898062037</v>
      </c>
      <c r="P2837" s="1" t="s">
        <v>3313</v>
      </c>
      <c r="Q2837" s="1" t="s">
        <v>3314</v>
      </c>
      <c r="R2837" s="1" t="s">
        <v>24</v>
      </c>
    </row>
    <row r="2838" customFormat="false" ht="15" hidden="false" customHeight="false" outlineLevel="0" collapsed="false">
      <c r="A2838" s="1" t="s">
        <v>2973</v>
      </c>
      <c r="B2838" s="1" t="s">
        <v>2973</v>
      </c>
      <c r="C2838" s="1" t="s">
        <v>3310</v>
      </c>
      <c r="D2838" s="1" t="n">
        <v>100</v>
      </c>
      <c r="E2838" s="1" t="s">
        <v>3317</v>
      </c>
      <c r="F2838" s="1" t="n">
        <v>4</v>
      </c>
      <c r="G2838" s="1" t="str">
        <f aca="false">F2838&amp;"/"&amp;46</f>
        <v>4/46</v>
      </c>
      <c r="H2838" s="1" t="n">
        <v>2300</v>
      </c>
      <c r="I2838" s="1" t="n">
        <v>113</v>
      </c>
      <c r="J2838" s="1" t="n">
        <v>99.5</v>
      </c>
      <c r="K2838" s="1" t="s">
        <v>1093</v>
      </c>
      <c r="L2838" s="1" t="s">
        <v>3312</v>
      </c>
      <c r="M2838" s="1" t="n">
        <v>2015</v>
      </c>
      <c r="N2838" s="1" t="n">
        <v>43.1535785689079</v>
      </c>
      <c r="O2838" s="1" t="n">
        <v>-81.9440213059791</v>
      </c>
      <c r="P2838" s="1" t="s">
        <v>3313</v>
      </c>
      <c r="Q2838" s="1" t="s">
        <v>3314</v>
      </c>
      <c r="R2838" s="1" t="s">
        <v>24</v>
      </c>
    </row>
    <row r="2839" customFormat="false" ht="15" hidden="false" customHeight="false" outlineLevel="0" collapsed="false">
      <c r="A2839" s="1" t="s">
        <v>2973</v>
      </c>
      <c r="B2839" s="1" t="s">
        <v>2973</v>
      </c>
      <c r="C2839" s="1" t="s">
        <v>3310</v>
      </c>
      <c r="D2839" s="1" t="n">
        <v>100</v>
      </c>
      <c r="E2839" s="1" t="s">
        <v>3318</v>
      </c>
      <c r="F2839" s="1" t="n">
        <v>5</v>
      </c>
      <c r="G2839" s="1" t="str">
        <f aca="false">F2839&amp;"/"&amp;46</f>
        <v>5/46</v>
      </c>
      <c r="H2839" s="1" t="n">
        <v>2300</v>
      </c>
      <c r="I2839" s="1" t="n">
        <v>113</v>
      </c>
      <c r="J2839" s="1" t="n">
        <v>99.5</v>
      </c>
      <c r="K2839" s="1" t="s">
        <v>1093</v>
      </c>
      <c r="L2839" s="1" t="s">
        <v>3312</v>
      </c>
      <c r="M2839" s="1" t="n">
        <v>2015</v>
      </c>
      <c r="N2839" s="1" t="n">
        <v>43.1506240813026</v>
      </c>
      <c r="O2839" s="1" t="n">
        <v>-81.9495733678914</v>
      </c>
      <c r="P2839" s="1" t="s">
        <v>3313</v>
      </c>
      <c r="Q2839" s="1" t="s">
        <v>3314</v>
      </c>
      <c r="R2839" s="1" t="s">
        <v>24</v>
      </c>
    </row>
    <row r="2840" customFormat="false" ht="15" hidden="false" customHeight="false" outlineLevel="0" collapsed="false">
      <c r="A2840" s="1" t="s">
        <v>2973</v>
      </c>
      <c r="B2840" s="1" t="s">
        <v>2973</v>
      </c>
      <c r="C2840" s="1" t="s">
        <v>3310</v>
      </c>
      <c r="D2840" s="1" t="n">
        <v>100</v>
      </c>
      <c r="E2840" s="1" t="s">
        <v>3319</v>
      </c>
      <c r="F2840" s="1" t="n">
        <v>6</v>
      </c>
      <c r="G2840" s="1" t="str">
        <f aca="false">F2840&amp;"/"&amp;46</f>
        <v>6/46</v>
      </c>
      <c r="H2840" s="1" t="n">
        <v>2300</v>
      </c>
      <c r="I2840" s="1" t="n">
        <v>113</v>
      </c>
      <c r="J2840" s="1" t="n">
        <v>99.5</v>
      </c>
      <c r="K2840" s="1" t="s">
        <v>1093</v>
      </c>
      <c r="L2840" s="1" t="s">
        <v>3312</v>
      </c>
      <c r="M2840" s="1" t="n">
        <v>2015</v>
      </c>
      <c r="N2840" s="1" t="n">
        <v>43.1437014316379</v>
      </c>
      <c r="O2840" s="1" t="n">
        <v>-81.9485700659651</v>
      </c>
      <c r="P2840" s="1" t="s">
        <v>3313</v>
      </c>
      <c r="Q2840" s="1" t="s">
        <v>3314</v>
      </c>
      <c r="R2840" s="1" t="s">
        <v>24</v>
      </c>
    </row>
    <row r="2841" customFormat="false" ht="15" hidden="false" customHeight="false" outlineLevel="0" collapsed="false">
      <c r="A2841" s="1" t="s">
        <v>2973</v>
      </c>
      <c r="B2841" s="1" t="s">
        <v>2973</v>
      </c>
      <c r="C2841" s="1" t="s">
        <v>3310</v>
      </c>
      <c r="D2841" s="1" t="n">
        <v>100</v>
      </c>
      <c r="E2841" s="1" t="s">
        <v>3320</v>
      </c>
      <c r="F2841" s="1" t="n">
        <v>7</v>
      </c>
      <c r="G2841" s="1" t="str">
        <f aca="false">F2841&amp;"/"&amp;46</f>
        <v>7/46</v>
      </c>
      <c r="H2841" s="1" t="n">
        <v>2300</v>
      </c>
      <c r="I2841" s="1" t="n">
        <v>113</v>
      </c>
      <c r="J2841" s="1" t="n">
        <v>99.5</v>
      </c>
      <c r="K2841" s="1" t="s">
        <v>1093</v>
      </c>
      <c r="L2841" s="1" t="s">
        <v>3312</v>
      </c>
      <c r="M2841" s="1" t="n">
        <v>2015</v>
      </c>
      <c r="N2841" s="1" t="n">
        <v>43.1293774049692</v>
      </c>
      <c r="O2841" s="1" t="n">
        <v>-81.9483010519646</v>
      </c>
      <c r="P2841" s="1" t="s">
        <v>3313</v>
      </c>
      <c r="Q2841" s="1" t="s">
        <v>3314</v>
      </c>
      <c r="R2841" s="1" t="s">
        <v>24</v>
      </c>
    </row>
    <row r="2842" customFormat="false" ht="15" hidden="false" customHeight="false" outlineLevel="0" collapsed="false">
      <c r="A2842" s="1" t="s">
        <v>2973</v>
      </c>
      <c r="B2842" s="1" t="s">
        <v>2973</v>
      </c>
      <c r="C2842" s="1" t="s">
        <v>3310</v>
      </c>
      <c r="D2842" s="1" t="n">
        <v>100</v>
      </c>
      <c r="E2842" s="1" t="s">
        <v>3321</v>
      </c>
      <c r="F2842" s="1" t="n">
        <v>8</v>
      </c>
      <c r="G2842" s="1" t="str">
        <f aca="false">F2842&amp;"/"&amp;46</f>
        <v>8/46</v>
      </c>
      <c r="H2842" s="1" t="n">
        <v>2300</v>
      </c>
      <c r="I2842" s="1" t="n">
        <v>113</v>
      </c>
      <c r="J2842" s="1" t="n">
        <v>99.5</v>
      </c>
      <c r="K2842" s="1" t="s">
        <v>1093</v>
      </c>
      <c r="L2842" s="1" t="s">
        <v>3312</v>
      </c>
      <c r="M2842" s="1" t="n">
        <v>2015</v>
      </c>
      <c r="N2842" s="1" t="n">
        <v>43.1246094387396</v>
      </c>
      <c r="O2842" s="1" t="n">
        <v>-81.951176773217</v>
      </c>
      <c r="P2842" s="1" t="s">
        <v>3313</v>
      </c>
      <c r="Q2842" s="1" t="s">
        <v>3314</v>
      </c>
      <c r="R2842" s="1" t="s">
        <v>24</v>
      </c>
    </row>
    <row r="2843" customFormat="false" ht="15" hidden="false" customHeight="false" outlineLevel="0" collapsed="false">
      <c r="A2843" s="1" t="s">
        <v>2973</v>
      </c>
      <c r="B2843" s="1" t="s">
        <v>2973</v>
      </c>
      <c r="C2843" s="1" t="s">
        <v>3310</v>
      </c>
      <c r="D2843" s="1" t="n">
        <v>100</v>
      </c>
      <c r="E2843" s="1" t="s">
        <v>3322</v>
      </c>
      <c r="F2843" s="1" t="n">
        <v>9</v>
      </c>
      <c r="G2843" s="1" t="str">
        <f aca="false">F2843&amp;"/"&amp;46</f>
        <v>9/46</v>
      </c>
      <c r="H2843" s="1" t="n">
        <v>2300</v>
      </c>
      <c r="I2843" s="1" t="n">
        <v>113</v>
      </c>
      <c r="J2843" s="1" t="n">
        <v>99.5</v>
      </c>
      <c r="K2843" s="1" t="s">
        <v>1093</v>
      </c>
      <c r="L2843" s="1" t="s">
        <v>3312</v>
      </c>
      <c r="M2843" s="1" t="n">
        <v>2015</v>
      </c>
      <c r="N2843" s="1" t="n">
        <v>43.1520242021895</v>
      </c>
      <c r="O2843" s="1" t="n">
        <v>-81.969394359779</v>
      </c>
      <c r="P2843" s="1" t="s">
        <v>3313</v>
      </c>
      <c r="Q2843" s="1" t="s">
        <v>3314</v>
      </c>
      <c r="R2843" s="1" t="s">
        <v>24</v>
      </c>
    </row>
    <row r="2844" customFormat="false" ht="15" hidden="false" customHeight="false" outlineLevel="0" collapsed="false">
      <c r="A2844" s="1" t="s">
        <v>2973</v>
      </c>
      <c r="B2844" s="1" t="s">
        <v>2973</v>
      </c>
      <c r="C2844" s="1" t="s">
        <v>3310</v>
      </c>
      <c r="D2844" s="1" t="n">
        <v>100</v>
      </c>
      <c r="E2844" s="1" t="s">
        <v>3323</v>
      </c>
      <c r="F2844" s="1" t="n">
        <v>10</v>
      </c>
      <c r="G2844" s="1" t="str">
        <f aca="false">F2844&amp;"/"&amp;46</f>
        <v>10/46</v>
      </c>
      <c r="H2844" s="1" t="n">
        <v>2300</v>
      </c>
      <c r="I2844" s="1" t="n">
        <v>113</v>
      </c>
      <c r="J2844" s="1" t="n">
        <v>99.5</v>
      </c>
      <c r="K2844" s="1" t="s">
        <v>1093</v>
      </c>
      <c r="L2844" s="1" t="s">
        <v>3312</v>
      </c>
      <c r="M2844" s="1" t="n">
        <v>2015</v>
      </c>
      <c r="N2844" s="1" t="n">
        <v>43.14669009341</v>
      </c>
      <c r="O2844" s="1" t="n">
        <v>-81.9680017076194</v>
      </c>
      <c r="P2844" s="1" t="s">
        <v>3313</v>
      </c>
      <c r="Q2844" s="1" t="s">
        <v>3314</v>
      </c>
      <c r="R2844" s="1" t="s">
        <v>24</v>
      </c>
    </row>
    <row r="2845" customFormat="false" ht="15" hidden="false" customHeight="false" outlineLevel="0" collapsed="false">
      <c r="A2845" s="1" t="s">
        <v>2973</v>
      </c>
      <c r="B2845" s="1" t="s">
        <v>2973</v>
      </c>
      <c r="C2845" s="1" t="s">
        <v>3310</v>
      </c>
      <c r="D2845" s="1" t="n">
        <v>100</v>
      </c>
      <c r="E2845" s="1" t="s">
        <v>3324</v>
      </c>
      <c r="F2845" s="1" t="n">
        <v>11</v>
      </c>
      <c r="G2845" s="1" t="str">
        <f aca="false">F2845&amp;"/"&amp;46</f>
        <v>11/46</v>
      </c>
      <c r="H2845" s="1" t="n">
        <v>2300</v>
      </c>
      <c r="I2845" s="1" t="n">
        <v>113</v>
      </c>
      <c r="J2845" s="1" t="n">
        <v>99.5</v>
      </c>
      <c r="K2845" s="1" t="s">
        <v>1093</v>
      </c>
      <c r="L2845" s="1" t="s">
        <v>3312</v>
      </c>
      <c r="M2845" s="1" t="n">
        <v>2015</v>
      </c>
      <c r="N2845" s="1" t="n">
        <v>43.1189426489506</v>
      </c>
      <c r="O2845" s="1" t="n">
        <v>-81.9756883310996</v>
      </c>
      <c r="P2845" s="1" t="s">
        <v>3313</v>
      </c>
      <c r="Q2845" s="1" t="s">
        <v>3314</v>
      </c>
      <c r="R2845" s="1" t="s">
        <v>24</v>
      </c>
    </row>
    <row r="2846" customFormat="false" ht="15" hidden="false" customHeight="false" outlineLevel="0" collapsed="false">
      <c r="A2846" s="1" t="s">
        <v>2973</v>
      </c>
      <c r="B2846" s="1" t="s">
        <v>2973</v>
      </c>
      <c r="C2846" s="1" t="s">
        <v>3310</v>
      </c>
      <c r="D2846" s="1" t="n">
        <v>100</v>
      </c>
      <c r="E2846" s="1" t="s">
        <v>3325</v>
      </c>
      <c r="F2846" s="1" t="n">
        <v>12</v>
      </c>
      <c r="G2846" s="1" t="str">
        <f aca="false">F2846&amp;"/"&amp;46</f>
        <v>12/46</v>
      </c>
      <c r="H2846" s="1" t="n">
        <v>2300</v>
      </c>
      <c r="I2846" s="1" t="n">
        <v>113</v>
      </c>
      <c r="J2846" s="1" t="n">
        <v>99.5</v>
      </c>
      <c r="K2846" s="1" t="s">
        <v>1093</v>
      </c>
      <c r="L2846" s="1" t="s">
        <v>3312</v>
      </c>
      <c r="M2846" s="1" t="n">
        <v>2015</v>
      </c>
      <c r="N2846" s="1" t="n">
        <v>43.1146699648636</v>
      </c>
      <c r="O2846" s="1" t="n">
        <v>-81.9691246548472</v>
      </c>
      <c r="P2846" s="1" t="s">
        <v>3313</v>
      </c>
      <c r="Q2846" s="1" t="s">
        <v>3314</v>
      </c>
      <c r="R2846" s="1" t="s">
        <v>24</v>
      </c>
    </row>
    <row r="2847" customFormat="false" ht="15" hidden="false" customHeight="false" outlineLevel="0" collapsed="false">
      <c r="A2847" s="1" t="s">
        <v>2973</v>
      </c>
      <c r="B2847" s="1" t="s">
        <v>2973</v>
      </c>
      <c r="C2847" s="1" t="s">
        <v>3310</v>
      </c>
      <c r="D2847" s="1" t="n">
        <v>100</v>
      </c>
      <c r="E2847" s="1" t="s">
        <v>3326</v>
      </c>
      <c r="F2847" s="1" t="n">
        <v>13</v>
      </c>
      <c r="G2847" s="1" t="str">
        <f aca="false">F2847&amp;"/"&amp;46</f>
        <v>13/46</v>
      </c>
      <c r="H2847" s="1" t="n">
        <v>2300</v>
      </c>
      <c r="I2847" s="1" t="n">
        <v>113</v>
      </c>
      <c r="J2847" s="1" t="n">
        <v>99.5</v>
      </c>
      <c r="K2847" s="1" t="s">
        <v>1093</v>
      </c>
      <c r="L2847" s="1" t="s">
        <v>3312</v>
      </c>
      <c r="M2847" s="1" t="n">
        <v>2015</v>
      </c>
      <c r="N2847" s="1" t="n">
        <v>43.1111795445764</v>
      </c>
      <c r="O2847" s="1" t="n">
        <v>-81.9770015422367</v>
      </c>
      <c r="P2847" s="1" t="s">
        <v>3313</v>
      </c>
      <c r="Q2847" s="1" t="s">
        <v>3314</v>
      </c>
      <c r="R2847" s="1" t="s">
        <v>24</v>
      </c>
    </row>
    <row r="2848" customFormat="false" ht="15" hidden="false" customHeight="false" outlineLevel="0" collapsed="false">
      <c r="A2848" s="1" t="s">
        <v>2973</v>
      </c>
      <c r="B2848" s="1" t="s">
        <v>2973</v>
      </c>
      <c r="C2848" s="1" t="s">
        <v>3310</v>
      </c>
      <c r="D2848" s="1" t="n">
        <v>100</v>
      </c>
      <c r="E2848" s="1" t="s">
        <v>3327</v>
      </c>
      <c r="F2848" s="1" t="n">
        <v>14</v>
      </c>
      <c r="G2848" s="1" t="str">
        <f aca="false">F2848&amp;"/"&amp;46</f>
        <v>14/46</v>
      </c>
      <c r="H2848" s="1" t="n">
        <v>2300</v>
      </c>
      <c r="I2848" s="1" t="n">
        <v>113</v>
      </c>
      <c r="J2848" s="1" t="n">
        <v>99.5</v>
      </c>
      <c r="K2848" s="1" t="s">
        <v>1093</v>
      </c>
      <c r="L2848" s="1" t="s">
        <v>3312</v>
      </c>
      <c r="M2848" s="1" t="n">
        <v>2015</v>
      </c>
      <c r="N2848" s="1" t="n">
        <v>43.1052022180942</v>
      </c>
      <c r="O2848" s="1" t="n">
        <v>-81.9726345533604</v>
      </c>
      <c r="P2848" s="1" t="s">
        <v>3313</v>
      </c>
      <c r="Q2848" s="1" t="s">
        <v>3314</v>
      </c>
      <c r="R2848" s="1" t="s">
        <v>24</v>
      </c>
    </row>
    <row r="2849" customFormat="false" ht="15" hidden="false" customHeight="false" outlineLevel="0" collapsed="false">
      <c r="A2849" s="1" t="s">
        <v>2973</v>
      </c>
      <c r="B2849" s="1" t="s">
        <v>2973</v>
      </c>
      <c r="C2849" s="1" t="s">
        <v>3310</v>
      </c>
      <c r="D2849" s="1" t="n">
        <v>100</v>
      </c>
      <c r="E2849" s="1" t="s">
        <v>3328</v>
      </c>
      <c r="F2849" s="1" t="n">
        <v>15</v>
      </c>
      <c r="G2849" s="1" t="str">
        <f aca="false">F2849&amp;"/"&amp;46</f>
        <v>15/46</v>
      </c>
      <c r="H2849" s="1" t="n">
        <v>2300</v>
      </c>
      <c r="I2849" s="1" t="n">
        <v>113</v>
      </c>
      <c r="J2849" s="1" t="n">
        <v>99.5</v>
      </c>
      <c r="K2849" s="1" t="s">
        <v>1093</v>
      </c>
      <c r="L2849" s="1" t="s">
        <v>3312</v>
      </c>
      <c r="M2849" s="1" t="n">
        <v>2015</v>
      </c>
      <c r="N2849" s="1" t="n">
        <v>43.083977347883</v>
      </c>
      <c r="O2849" s="1" t="n">
        <v>-81.9764053045622</v>
      </c>
      <c r="P2849" s="1" t="s">
        <v>3313</v>
      </c>
      <c r="Q2849" s="1" t="s">
        <v>3314</v>
      </c>
      <c r="R2849" s="1" t="s">
        <v>24</v>
      </c>
    </row>
    <row r="2850" customFormat="false" ht="15" hidden="false" customHeight="false" outlineLevel="0" collapsed="false">
      <c r="A2850" s="1" t="s">
        <v>2973</v>
      </c>
      <c r="B2850" s="1" t="s">
        <v>2973</v>
      </c>
      <c r="C2850" s="1" t="s">
        <v>3310</v>
      </c>
      <c r="D2850" s="1" t="n">
        <v>100</v>
      </c>
      <c r="E2850" s="1" t="s">
        <v>3329</v>
      </c>
      <c r="F2850" s="1" t="n">
        <v>16</v>
      </c>
      <c r="G2850" s="1" t="str">
        <f aca="false">F2850&amp;"/"&amp;46</f>
        <v>16/46</v>
      </c>
      <c r="H2850" s="1" t="n">
        <v>2300</v>
      </c>
      <c r="I2850" s="1" t="n">
        <v>113</v>
      </c>
      <c r="J2850" s="1" t="n">
        <v>99.5</v>
      </c>
      <c r="K2850" s="1" t="s">
        <v>1093</v>
      </c>
      <c r="L2850" s="1" t="s">
        <v>3312</v>
      </c>
      <c r="M2850" s="1" t="n">
        <v>2015</v>
      </c>
      <c r="N2850" s="1" t="n">
        <v>43.086911099002</v>
      </c>
      <c r="O2850" s="1" t="n">
        <v>-81.9641955701273</v>
      </c>
      <c r="P2850" s="1" t="s">
        <v>3313</v>
      </c>
      <c r="Q2850" s="1" t="s">
        <v>3314</v>
      </c>
      <c r="R2850" s="1" t="s">
        <v>24</v>
      </c>
    </row>
    <row r="2851" customFormat="false" ht="15" hidden="false" customHeight="false" outlineLevel="0" collapsed="false">
      <c r="A2851" s="1" t="s">
        <v>2973</v>
      </c>
      <c r="B2851" s="1" t="s">
        <v>2973</v>
      </c>
      <c r="C2851" s="1" t="s">
        <v>3310</v>
      </c>
      <c r="D2851" s="1" t="n">
        <v>100</v>
      </c>
      <c r="E2851" s="1" t="s">
        <v>3330</v>
      </c>
      <c r="F2851" s="1" t="n">
        <v>17</v>
      </c>
      <c r="G2851" s="1" t="str">
        <f aca="false">F2851&amp;"/"&amp;46</f>
        <v>17/46</v>
      </c>
      <c r="H2851" s="1" t="n">
        <v>2300</v>
      </c>
      <c r="I2851" s="1" t="n">
        <v>113</v>
      </c>
      <c r="J2851" s="1" t="n">
        <v>99.5</v>
      </c>
      <c r="K2851" s="1" t="s">
        <v>1093</v>
      </c>
      <c r="L2851" s="1" t="s">
        <v>3312</v>
      </c>
      <c r="M2851" s="1" t="n">
        <v>2015</v>
      </c>
      <c r="N2851" s="1" t="n">
        <v>43.1446635006658</v>
      </c>
      <c r="O2851" s="1" t="n">
        <v>-81.9945479297664</v>
      </c>
      <c r="P2851" s="1" t="s">
        <v>3313</v>
      </c>
      <c r="Q2851" s="1" t="s">
        <v>3314</v>
      </c>
      <c r="R2851" s="1" t="s">
        <v>24</v>
      </c>
    </row>
    <row r="2852" customFormat="false" ht="15" hidden="false" customHeight="false" outlineLevel="0" collapsed="false">
      <c r="A2852" s="1" t="s">
        <v>2973</v>
      </c>
      <c r="B2852" s="1" t="s">
        <v>2973</v>
      </c>
      <c r="C2852" s="1" t="s">
        <v>3310</v>
      </c>
      <c r="D2852" s="1" t="n">
        <v>100</v>
      </c>
      <c r="E2852" s="1" t="s">
        <v>3331</v>
      </c>
      <c r="F2852" s="1" t="n">
        <v>18</v>
      </c>
      <c r="G2852" s="1" t="str">
        <f aca="false">F2852&amp;"/"&amp;46</f>
        <v>18/46</v>
      </c>
      <c r="H2852" s="1" t="n">
        <v>2300</v>
      </c>
      <c r="I2852" s="1" t="n">
        <v>113</v>
      </c>
      <c r="J2852" s="1" t="n">
        <v>99.5</v>
      </c>
      <c r="K2852" s="1" t="s">
        <v>1093</v>
      </c>
      <c r="L2852" s="1" t="s">
        <v>3312</v>
      </c>
      <c r="M2852" s="1" t="n">
        <v>2015</v>
      </c>
      <c r="N2852" s="1" t="n">
        <v>43.1371607192093</v>
      </c>
      <c r="O2852" s="1" t="n">
        <v>-81.9930784827702</v>
      </c>
      <c r="P2852" s="1" t="s">
        <v>3313</v>
      </c>
      <c r="Q2852" s="1" t="s">
        <v>3314</v>
      </c>
      <c r="R2852" s="1" t="s">
        <v>24</v>
      </c>
    </row>
    <row r="2853" customFormat="false" ht="15" hidden="false" customHeight="false" outlineLevel="0" collapsed="false">
      <c r="A2853" s="1" t="s">
        <v>2973</v>
      </c>
      <c r="B2853" s="1" t="s">
        <v>2973</v>
      </c>
      <c r="C2853" s="1" t="s">
        <v>3310</v>
      </c>
      <c r="D2853" s="1" t="n">
        <v>100</v>
      </c>
      <c r="E2853" s="1" t="s">
        <v>3332</v>
      </c>
      <c r="F2853" s="1" t="n">
        <v>19</v>
      </c>
      <c r="G2853" s="1" t="str">
        <f aca="false">F2853&amp;"/"&amp;46</f>
        <v>19/46</v>
      </c>
      <c r="H2853" s="1" t="n">
        <v>2300</v>
      </c>
      <c r="I2853" s="1" t="n">
        <v>113</v>
      </c>
      <c r="J2853" s="1" t="n">
        <v>99.5</v>
      </c>
      <c r="K2853" s="1" t="s">
        <v>1093</v>
      </c>
      <c r="L2853" s="1" t="s">
        <v>3312</v>
      </c>
      <c r="M2853" s="1" t="n">
        <v>2015</v>
      </c>
      <c r="N2853" s="1" t="n">
        <v>43.1319881578328</v>
      </c>
      <c r="O2853" s="1" t="n">
        <v>-81.9954597367681</v>
      </c>
      <c r="P2853" s="1" t="s">
        <v>3313</v>
      </c>
      <c r="Q2853" s="1" t="s">
        <v>3314</v>
      </c>
      <c r="R2853" s="1" t="s">
        <v>24</v>
      </c>
    </row>
    <row r="2854" customFormat="false" ht="15" hidden="false" customHeight="false" outlineLevel="0" collapsed="false">
      <c r="A2854" s="1" t="s">
        <v>2973</v>
      </c>
      <c r="B2854" s="1" t="s">
        <v>2973</v>
      </c>
      <c r="C2854" s="1" t="s">
        <v>3310</v>
      </c>
      <c r="D2854" s="1" t="n">
        <v>100</v>
      </c>
      <c r="E2854" s="1" t="s">
        <v>3333</v>
      </c>
      <c r="F2854" s="1" t="n">
        <v>20</v>
      </c>
      <c r="G2854" s="1" t="str">
        <f aca="false">F2854&amp;"/"&amp;46</f>
        <v>20/46</v>
      </c>
      <c r="H2854" s="1" t="n">
        <v>2300</v>
      </c>
      <c r="I2854" s="1" t="n">
        <v>113</v>
      </c>
      <c r="J2854" s="1" t="n">
        <v>99.5</v>
      </c>
      <c r="K2854" s="1" t="s">
        <v>1093</v>
      </c>
      <c r="L2854" s="1" t="s">
        <v>3312</v>
      </c>
      <c r="M2854" s="1" t="n">
        <v>2015</v>
      </c>
      <c r="N2854" s="1" t="n">
        <v>43.1245730610001</v>
      </c>
      <c r="O2854" s="1" t="n">
        <v>-81.9938750953994</v>
      </c>
      <c r="P2854" s="1" t="s">
        <v>3313</v>
      </c>
      <c r="Q2854" s="1" t="s">
        <v>3314</v>
      </c>
      <c r="R2854" s="1" t="s">
        <v>24</v>
      </c>
    </row>
    <row r="2855" customFormat="false" ht="15" hidden="false" customHeight="false" outlineLevel="0" collapsed="false">
      <c r="A2855" s="1" t="s">
        <v>2973</v>
      </c>
      <c r="B2855" s="1" t="s">
        <v>2973</v>
      </c>
      <c r="C2855" s="1" t="s">
        <v>3310</v>
      </c>
      <c r="D2855" s="1" t="n">
        <v>100</v>
      </c>
      <c r="E2855" s="1" t="s">
        <v>3334</v>
      </c>
      <c r="F2855" s="1" t="n">
        <v>21</v>
      </c>
      <c r="G2855" s="1" t="str">
        <f aca="false">F2855&amp;"/"&amp;46</f>
        <v>21/46</v>
      </c>
      <c r="H2855" s="1" t="n">
        <v>2300</v>
      </c>
      <c r="I2855" s="1" t="n">
        <v>113</v>
      </c>
      <c r="J2855" s="1" t="n">
        <v>99.5</v>
      </c>
      <c r="K2855" s="1" t="s">
        <v>1093</v>
      </c>
      <c r="L2855" s="1" t="s">
        <v>3312</v>
      </c>
      <c r="M2855" s="1" t="n">
        <v>2015</v>
      </c>
      <c r="N2855" s="1" t="n">
        <v>43.1188348652058</v>
      </c>
      <c r="O2855" s="1" t="n">
        <v>-82.0019317435574</v>
      </c>
      <c r="P2855" s="1" t="s">
        <v>3313</v>
      </c>
      <c r="Q2855" s="1" t="s">
        <v>3314</v>
      </c>
      <c r="R2855" s="1" t="s">
        <v>24</v>
      </c>
    </row>
    <row r="2856" customFormat="false" ht="15" hidden="false" customHeight="false" outlineLevel="0" collapsed="false">
      <c r="A2856" s="1" t="s">
        <v>2973</v>
      </c>
      <c r="B2856" s="1" t="s">
        <v>2973</v>
      </c>
      <c r="C2856" s="1" t="s">
        <v>3310</v>
      </c>
      <c r="D2856" s="1" t="n">
        <v>100</v>
      </c>
      <c r="E2856" s="1" t="s">
        <v>3335</v>
      </c>
      <c r="F2856" s="1" t="n">
        <v>22</v>
      </c>
      <c r="G2856" s="1" t="str">
        <f aca="false">F2856&amp;"/"&amp;46</f>
        <v>22/46</v>
      </c>
      <c r="H2856" s="1" t="n">
        <v>2300</v>
      </c>
      <c r="I2856" s="1" t="n">
        <v>113</v>
      </c>
      <c r="J2856" s="1" t="n">
        <v>99.5</v>
      </c>
      <c r="K2856" s="1" t="s">
        <v>1093</v>
      </c>
      <c r="L2856" s="1" t="s">
        <v>3312</v>
      </c>
      <c r="M2856" s="1" t="n">
        <v>2015</v>
      </c>
      <c r="N2856" s="1" t="n">
        <v>43.1313436005226</v>
      </c>
      <c r="O2856" s="1" t="n">
        <v>-82.0307605520099</v>
      </c>
      <c r="P2856" s="1" t="s">
        <v>3313</v>
      </c>
      <c r="Q2856" s="1" t="s">
        <v>3314</v>
      </c>
      <c r="R2856" s="1" t="s">
        <v>24</v>
      </c>
    </row>
    <row r="2857" customFormat="false" ht="15" hidden="false" customHeight="false" outlineLevel="0" collapsed="false">
      <c r="A2857" s="1" t="s">
        <v>2973</v>
      </c>
      <c r="B2857" s="1" t="s">
        <v>2973</v>
      </c>
      <c r="C2857" s="1" t="s">
        <v>3310</v>
      </c>
      <c r="D2857" s="1" t="n">
        <v>100</v>
      </c>
      <c r="E2857" s="1" t="s">
        <v>3336</v>
      </c>
      <c r="F2857" s="1" t="n">
        <v>23</v>
      </c>
      <c r="G2857" s="1" t="str">
        <f aca="false">F2857&amp;"/"&amp;46</f>
        <v>23/46</v>
      </c>
      <c r="H2857" s="1" t="n">
        <v>2300</v>
      </c>
      <c r="I2857" s="1" t="n">
        <v>113</v>
      </c>
      <c r="J2857" s="1" t="n">
        <v>99.5</v>
      </c>
      <c r="K2857" s="1" t="s">
        <v>1093</v>
      </c>
      <c r="L2857" s="1" t="s">
        <v>3312</v>
      </c>
      <c r="M2857" s="1" t="n">
        <v>2015</v>
      </c>
      <c r="N2857" s="1" t="n">
        <v>43.1337388034709</v>
      </c>
      <c r="O2857" s="1" t="n">
        <v>-82.0239958070118</v>
      </c>
      <c r="P2857" s="1" t="s">
        <v>3313</v>
      </c>
      <c r="Q2857" s="1" t="s">
        <v>3314</v>
      </c>
      <c r="R2857" s="1" t="s">
        <v>24</v>
      </c>
    </row>
    <row r="2858" customFormat="false" ht="15" hidden="false" customHeight="false" outlineLevel="0" collapsed="false">
      <c r="A2858" s="1" t="s">
        <v>2973</v>
      </c>
      <c r="B2858" s="1" t="s">
        <v>2973</v>
      </c>
      <c r="C2858" s="1" t="s">
        <v>3310</v>
      </c>
      <c r="D2858" s="1" t="n">
        <v>100</v>
      </c>
      <c r="E2858" s="1" t="s">
        <v>3337</v>
      </c>
      <c r="F2858" s="1" t="n">
        <v>24</v>
      </c>
      <c r="G2858" s="1" t="str">
        <f aca="false">F2858&amp;"/"&amp;46</f>
        <v>24/46</v>
      </c>
      <c r="H2858" s="1" t="n">
        <v>2300</v>
      </c>
      <c r="I2858" s="1" t="n">
        <v>113</v>
      </c>
      <c r="J2858" s="1" t="n">
        <v>99.5</v>
      </c>
      <c r="K2858" s="1" t="s">
        <v>1093</v>
      </c>
      <c r="L2858" s="1" t="s">
        <v>3312</v>
      </c>
      <c r="M2858" s="1" t="n">
        <v>2015</v>
      </c>
      <c r="N2858" s="1" t="n">
        <v>43.1295912989587</v>
      </c>
      <c r="O2858" s="1" t="n">
        <v>-82.0218263541105</v>
      </c>
      <c r="P2858" s="1" t="s">
        <v>3313</v>
      </c>
      <c r="Q2858" s="1" t="s">
        <v>3314</v>
      </c>
      <c r="R2858" s="1" t="s">
        <v>24</v>
      </c>
    </row>
    <row r="2859" customFormat="false" ht="15" hidden="false" customHeight="false" outlineLevel="0" collapsed="false">
      <c r="A2859" s="1" t="s">
        <v>2973</v>
      </c>
      <c r="B2859" s="1" t="s">
        <v>2973</v>
      </c>
      <c r="C2859" s="1" t="s">
        <v>3310</v>
      </c>
      <c r="D2859" s="1" t="n">
        <v>100</v>
      </c>
      <c r="E2859" s="1" t="s">
        <v>3338</v>
      </c>
      <c r="F2859" s="1" t="n">
        <v>25</v>
      </c>
      <c r="G2859" s="1" t="str">
        <f aca="false">F2859&amp;"/"&amp;46</f>
        <v>25/46</v>
      </c>
      <c r="H2859" s="1" t="n">
        <v>2300</v>
      </c>
      <c r="I2859" s="1" t="n">
        <v>113</v>
      </c>
      <c r="J2859" s="1" t="n">
        <v>99.5</v>
      </c>
      <c r="K2859" s="1" t="s">
        <v>1093</v>
      </c>
      <c r="L2859" s="1" t="s">
        <v>3312</v>
      </c>
      <c r="M2859" s="1" t="n">
        <v>2015</v>
      </c>
      <c r="N2859" s="1" t="n">
        <v>43.1247613342957</v>
      </c>
      <c r="O2859" s="1" t="n">
        <v>-82.0253291103321</v>
      </c>
      <c r="P2859" s="1" t="s">
        <v>3313</v>
      </c>
      <c r="Q2859" s="1" t="s">
        <v>3314</v>
      </c>
      <c r="R2859" s="1" t="s">
        <v>24</v>
      </c>
    </row>
    <row r="2860" customFormat="false" ht="15" hidden="false" customHeight="false" outlineLevel="0" collapsed="false">
      <c r="A2860" s="1" t="s">
        <v>2973</v>
      </c>
      <c r="B2860" s="1" t="s">
        <v>2973</v>
      </c>
      <c r="C2860" s="1" t="s">
        <v>3310</v>
      </c>
      <c r="D2860" s="1" t="n">
        <v>100</v>
      </c>
      <c r="E2860" s="1" t="s">
        <v>3339</v>
      </c>
      <c r="F2860" s="1" t="n">
        <v>26</v>
      </c>
      <c r="G2860" s="1" t="str">
        <f aca="false">F2860&amp;"/"&amp;46</f>
        <v>26/46</v>
      </c>
      <c r="H2860" s="1" t="n">
        <v>2300</v>
      </c>
      <c r="I2860" s="1" t="n">
        <v>113</v>
      </c>
      <c r="J2860" s="1" t="n">
        <v>99.5</v>
      </c>
      <c r="K2860" s="1" t="s">
        <v>1093</v>
      </c>
      <c r="L2860" s="1" t="s">
        <v>3312</v>
      </c>
      <c r="M2860" s="1" t="n">
        <v>2015</v>
      </c>
      <c r="N2860" s="1" t="n">
        <v>43.1141772119502</v>
      </c>
      <c r="O2860" s="1" t="n">
        <v>-82.029454061979</v>
      </c>
      <c r="P2860" s="1" t="s">
        <v>3313</v>
      </c>
      <c r="Q2860" s="1" t="s">
        <v>3314</v>
      </c>
      <c r="R2860" s="1" t="s">
        <v>24</v>
      </c>
    </row>
    <row r="2861" customFormat="false" ht="15" hidden="false" customHeight="false" outlineLevel="0" collapsed="false">
      <c r="A2861" s="1" t="s">
        <v>2973</v>
      </c>
      <c r="B2861" s="1" t="s">
        <v>2973</v>
      </c>
      <c r="C2861" s="1" t="s">
        <v>3310</v>
      </c>
      <c r="D2861" s="1" t="n">
        <v>100</v>
      </c>
      <c r="E2861" s="1" t="s">
        <v>3340</v>
      </c>
      <c r="F2861" s="1" t="n">
        <v>27</v>
      </c>
      <c r="G2861" s="1" t="str">
        <f aca="false">F2861&amp;"/"&amp;46</f>
        <v>27/46</v>
      </c>
      <c r="H2861" s="1" t="n">
        <v>2300</v>
      </c>
      <c r="I2861" s="1" t="n">
        <v>113</v>
      </c>
      <c r="J2861" s="1" t="n">
        <v>99.5</v>
      </c>
      <c r="K2861" s="1" t="s">
        <v>1093</v>
      </c>
      <c r="L2861" s="1" t="s">
        <v>3312</v>
      </c>
      <c r="M2861" s="1" t="n">
        <v>2015</v>
      </c>
      <c r="N2861" s="1" t="n">
        <v>43.1100602890052</v>
      </c>
      <c r="O2861" s="1" t="n">
        <v>-82.0640067467325</v>
      </c>
      <c r="P2861" s="1" t="s">
        <v>3313</v>
      </c>
      <c r="Q2861" s="1" t="s">
        <v>3314</v>
      </c>
      <c r="R2861" s="1" t="s">
        <v>24</v>
      </c>
    </row>
    <row r="2862" customFormat="false" ht="15" hidden="false" customHeight="false" outlineLevel="0" collapsed="false">
      <c r="A2862" s="1" t="s">
        <v>2973</v>
      </c>
      <c r="B2862" s="1" t="s">
        <v>2973</v>
      </c>
      <c r="C2862" s="1" t="s">
        <v>3310</v>
      </c>
      <c r="D2862" s="1" t="n">
        <v>100</v>
      </c>
      <c r="E2862" s="1" t="s">
        <v>3341</v>
      </c>
      <c r="F2862" s="1" t="n">
        <v>28</v>
      </c>
      <c r="G2862" s="1" t="str">
        <f aca="false">F2862&amp;"/"&amp;46</f>
        <v>28/46</v>
      </c>
      <c r="H2862" s="1" t="n">
        <v>2300</v>
      </c>
      <c r="I2862" s="1" t="n">
        <v>113</v>
      </c>
      <c r="J2862" s="1" t="n">
        <v>99.5</v>
      </c>
      <c r="K2862" s="1" t="s">
        <v>1093</v>
      </c>
      <c r="L2862" s="1" t="s">
        <v>3312</v>
      </c>
      <c r="M2862" s="1" t="n">
        <v>2015</v>
      </c>
      <c r="N2862" s="1" t="n">
        <v>43.1115670516768</v>
      </c>
      <c r="O2862" s="1" t="n">
        <v>-82.0572099540576</v>
      </c>
      <c r="P2862" s="1" t="s">
        <v>3313</v>
      </c>
      <c r="Q2862" s="1" t="s">
        <v>3314</v>
      </c>
      <c r="R2862" s="1" t="s">
        <v>24</v>
      </c>
    </row>
    <row r="2863" customFormat="false" ht="15" hidden="false" customHeight="false" outlineLevel="0" collapsed="false">
      <c r="A2863" s="1" t="s">
        <v>2973</v>
      </c>
      <c r="B2863" s="1" t="s">
        <v>2973</v>
      </c>
      <c r="C2863" s="1" t="s">
        <v>3310</v>
      </c>
      <c r="D2863" s="1" t="n">
        <v>100</v>
      </c>
      <c r="E2863" s="1" t="s">
        <v>3342</v>
      </c>
      <c r="F2863" s="1" t="n">
        <v>29</v>
      </c>
      <c r="G2863" s="1" t="str">
        <f aca="false">F2863&amp;"/"&amp;46</f>
        <v>29/46</v>
      </c>
      <c r="H2863" s="1" t="n">
        <v>2300</v>
      </c>
      <c r="I2863" s="1" t="n">
        <v>113</v>
      </c>
      <c r="J2863" s="1" t="n">
        <v>99.5</v>
      </c>
      <c r="K2863" s="1" t="s">
        <v>1093</v>
      </c>
      <c r="L2863" s="1" t="s">
        <v>3312</v>
      </c>
      <c r="M2863" s="1" t="n">
        <v>2015</v>
      </c>
      <c r="N2863" s="1" t="n">
        <v>43.1092876278272</v>
      </c>
      <c r="O2863" s="1" t="n">
        <v>-82.050767751332</v>
      </c>
      <c r="P2863" s="1" t="s">
        <v>3313</v>
      </c>
      <c r="Q2863" s="1" t="s">
        <v>3314</v>
      </c>
      <c r="R2863" s="1" t="s">
        <v>24</v>
      </c>
    </row>
    <row r="2864" customFormat="false" ht="15" hidden="false" customHeight="false" outlineLevel="0" collapsed="false">
      <c r="A2864" s="1" t="s">
        <v>2973</v>
      </c>
      <c r="B2864" s="1" t="s">
        <v>2973</v>
      </c>
      <c r="C2864" s="1" t="s">
        <v>3310</v>
      </c>
      <c r="D2864" s="1" t="n">
        <v>100</v>
      </c>
      <c r="E2864" s="1" t="s">
        <v>3343</v>
      </c>
      <c r="F2864" s="1" t="n">
        <v>30</v>
      </c>
      <c r="G2864" s="1" t="str">
        <f aca="false">F2864&amp;"/"&amp;46</f>
        <v>30/46</v>
      </c>
      <c r="H2864" s="1" t="n">
        <v>2300</v>
      </c>
      <c r="I2864" s="1" t="n">
        <v>113</v>
      </c>
      <c r="J2864" s="1" t="n">
        <v>99.5</v>
      </c>
      <c r="K2864" s="1" t="s">
        <v>1093</v>
      </c>
      <c r="L2864" s="1" t="s">
        <v>3312</v>
      </c>
      <c r="M2864" s="1" t="n">
        <v>2015</v>
      </c>
      <c r="N2864" s="1" t="n">
        <v>43.0919355178458</v>
      </c>
      <c r="O2864" s="1" t="n">
        <v>-82.09604012849</v>
      </c>
      <c r="P2864" s="1" t="s">
        <v>3313</v>
      </c>
      <c r="Q2864" s="1" t="s">
        <v>3314</v>
      </c>
      <c r="R2864" s="1" t="s">
        <v>24</v>
      </c>
    </row>
    <row r="2865" customFormat="false" ht="15" hidden="false" customHeight="false" outlineLevel="0" collapsed="false">
      <c r="A2865" s="1" t="s">
        <v>2973</v>
      </c>
      <c r="B2865" s="1" t="s">
        <v>2973</v>
      </c>
      <c r="C2865" s="1" t="s">
        <v>3310</v>
      </c>
      <c r="D2865" s="1" t="n">
        <v>100</v>
      </c>
      <c r="E2865" s="1" t="s">
        <v>3344</v>
      </c>
      <c r="F2865" s="1" t="n">
        <v>31</v>
      </c>
      <c r="G2865" s="1" t="str">
        <f aca="false">F2865&amp;"/"&amp;46</f>
        <v>31/46</v>
      </c>
      <c r="H2865" s="1" t="n">
        <v>2300</v>
      </c>
      <c r="I2865" s="1" t="n">
        <v>113</v>
      </c>
      <c r="J2865" s="1" t="n">
        <v>99.5</v>
      </c>
      <c r="K2865" s="1" t="s">
        <v>1093</v>
      </c>
      <c r="L2865" s="1" t="s">
        <v>3312</v>
      </c>
      <c r="M2865" s="1" t="n">
        <v>2015</v>
      </c>
      <c r="N2865" s="1" t="n">
        <v>43.0937771244644</v>
      </c>
      <c r="O2865" s="1" t="n">
        <v>-82.0785158336546</v>
      </c>
      <c r="P2865" s="1" t="s">
        <v>3313</v>
      </c>
      <c r="Q2865" s="1" t="s">
        <v>3314</v>
      </c>
      <c r="R2865" s="1" t="s">
        <v>24</v>
      </c>
    </row>
    <row r="2866" customFormat="false" ht="15" hidden="false" customHeight="false" outlineLevel="0" collapsed="false">
      <c r="A2866" s="1" t="s">
        <v>2973</v>
      </c>
      <c r="B2866" s="1" t="s">
        <v>2973</v>
      </c>
      <c r="C2866" s="1" t="s">
        <v>3310</v>
      </c>
      <c r="D2866" s="1" t="n">
        <v>100</v>
      </c>
      <c r="E2866" s="1" t="s">
        <v>3345</v>
      </c>
      <c r="F2866" s="1" t="n">
        <v>32</v>
      </c>
      <c r="G2866" s="1" t="str">
        <f aca="false">F2866&amp;"/"&amp;46</f>
        <v>32/46</v>
      </c>
      <c r="H2866" s="1" t="n">
        <v>2300</v>
      </c>
      <c r="I2866" s="1" t="n">
        <v>113</v>
      </c>
      <c r="J2866" s="1" t="n">
        <v>99.5</v>
      </c>
      <c r="K2866" s="1" t="s">
        <v>1093</v>
      </c>
      <c r="L2866" s="1" t="s">
        <v>3312</v>
      </c>
      <c r="M2866" s="1" t="n">
        <v>2015</v>
      </c>
      <c r="N2866" s="1" t="n">
        <v>43.0911191095088</v>
      </c>
      <c r="O2866" s="1" t="n">
        <v>-82.0714835551045</v>
      </c>
      <c r="P2866" s="1" t="s">
        <v>3313</v>
      </c>
      <c r="Q2866" s="1" t="s">
        <v>3314</v>
      </c>
      <c r="R2866" s="1" t="s">
        <v>24</v>
      </c>
    </row>
    <row r="2867" customFormat="false" ht="15" hidden="false" customHeight="false" outlineLevel="0" collapsed="false">
      <c r="A2867" s="1" t="s">
        <v>2973</v>
      </c>
      <c r="B2867" s="1" t="s">
        <v>2973</v>
      </c>
      <c r="C2867" s="1" t="s">
        <v>3310</v>
      </c>
      <c r="D2867" s="1" t="n">
        <v>100</v>
      </c>
      <c r="E2867" s="1" t="s">
        <v>3346</v>
      </c>
      <c r="F2867" s="1" t="n">
        <v>33</v>
      </c>
      <c r="G2867" s="1" t="str">
        <f aca="false">F2867&amp;"/"&amp;46</f>
        <v>33/46</v>
      </c>
      <c r="H2867" s="1" t="n">
        <v>2300</v>
      </c>
      <c r="I2867" s="1" t="n">
        <v>113</v>
      </c>
      <c r="J2867" s="1" t="n">
        <v>99.5</v>
      </c>
      <c r="K2867" s="1" t="s">
        <v>1093</v>
      </c>
      <c r="L2867" s="1" t="s">
        <v>3312</v>
      </c>
      <c r="M2867" s="1" t="n">
        <v>2015</v>
      </c>
      <c r="N2867" s="1" t="n">
        <v>43.0942767515307</v>
      </c>
      <c r="O2867" s="1" t="n">
        <v>-82.0628053137542</v>
      </c>
      <c r="P2867" s="1" t="s">
        <v>3313</v>
      </c>
      <c r="Q2867" s="1" t="s">
        <v>3314</v>
      </c>
      <c r="R2867" s="1" t="s">
        <v>24</v>
      </c>
    </row>
    <row r="2868" customFormat="false" ht="15" hidden="false" customHeight="false" outlineLevel="0" collapsed="false">
      <c r="A2868" s="1" t="s">
        <v>2973</v>
      </c>
      <c r="B2868" s="1" t="s">
        <v>2973</v>
      </c>
      <c r="C2868" s="1" t="s">
        <v>3310</v>
      </c>
      <c r="D2868" s="1" t="n">
        <v>100</v>
      </c>
      <c r="E2868" s="1" t="s">
        <v>3347</v>
      </c>
      <c r="F2868" s="1" t="n">
        <v>34</v>
      </c>
      <c r="G2868" s="1" t="str">
        <f aca="false">F2868&amp;"/"&amp;46</f>
        <v>34/46</v>
      </c>
      <c r="H2868" s="1" t="n">
        <v>2300</v>
      </c>
      <c r="I2868" s="1" t="n">
        <v>113</v>
      </c>
      <c r="J2868" s="1" t="n">
        <v>99.5</v>
      </c>
      <c r="K2868" s="1" t="s">
        <v>1093</v>
      </c>
      <c r="L2868" s="1" t="s">
        <v>3312</v>
      </c>
      <c r="M2868" s="1" t="n">
        <v>2015</v>
      </c>
      <c r="N2868" s="1" t="n">
        <v>43.0827015892028</v>
      </c>
      <c r="O2868" s="1" t="n">
        <v>-82.0532683072905</v>
      </c>
      <c r="P2868" s="1" t="s">
        <v>3313</v>
      </c>
      <c r="Q2868" s="1" t="s">
        <v>3314</v>
      </c>
      <c r="R2868" s="1" t="s">
        <v>24</v>
      </c>
    </row>
    <row r="2869" customFormat="false" ht="15" hidden="false" customHeight="false" outlineLevel="0" collapsed="false">
      <c r="A2869" s="1" t="s">
        <v>2973</v>
      </c>
      <c r="B2869" s="1" t="s">
        <v>2973</v>
      </c>
      <c r="C2869" s="1" t="s">
        <v>3310</v>
      </c>
      <c r="D2869" s="1" t="n">
        <v>100</v>
      </c>
      <c r="E2869" s="1" t="s">
        <v>3348</v>
      </c>
      <c r="F2869" s="1" t="n">
        <v>35</v>
      </c>
      <c r="G2869" s="1" t="str">
        <f aca="false">F2869&amp;"/"&amp;46</f>
        <v>35/46</v>
      </c>
      <c r="H2869" s="1" t="n">
        <v>2300</v>
      </c>
      <c r="I2869" s="1" t="n">
        <v>113</v>
      </c>
      <c r="J2869" s="1" t="n">
        <v>99.5</v>
      </c>
      <c r="K2869" s="1" t="s">
        <v>1093</v>
      </c>
      <c r="L2869" s="1" t="s">
        <v>3312</v>
      </c>
      <c r="M2869" s="1" t="n">
        <v>2015</v>
      </c>
      <c r="N2869" s="1" t="n">
        <v>43.0662534346996</v>
      </c>
      <c r="O2869" s="1" t="n">
        <v>-82.128892480662</v>
      </c>
      <c r="P2869" s="1" t="s">
        <v>3313</v>
      </c>
      <c r="Q2869" s="1" t="s">
        <v>3314</v>
      </c>
      <c r="R2869" s="1" t="s">
        <v>24</v>
      </c>
    </row>
    <row r="2870" customFormat="false" ht="15" hidden="false" customHeight="false" outlineLevel="0" collapsed="false">
      <c r="A2870" s="1" t="s">
        <v>2973</v>
      </c>
      <c r="B2870" s="1" t="s">
        <v>2973</v>
      </c>
      <c r="C2870" s="1" t="s">
        <v>3310</v>
      </c>
      <c r="D2870" s="1" t="n">
        <v>100</v>
      </c>
      <c r="E2870" s="1" t="s">
        <v>3349</v>
      </c>
      <c r="F2870" s="1" t="n">
        <v>36</v>
      </c>
      <c r="G2870" s="1" t="str">
        <f aca="false">F2870&amp;"/"&amp;46</f>
        <v>36/46</v>
      </c>
      <c r="H2870" s="1" t="n">
        <v>2300</v>
      </c>
      <c r="I2870" s="1" t="n">
        <v>113</v>
      </c>
      <c r="J2870" s="1" t="n">
        <v>99.5</v>
      </c>
      <c r="K2870" s="1" t="s">
        <v>1093</v>
      </c>
      <c r="L2870" s="1" t="s">
        <v>3312</v>
      </c>
      <c r="M2870" s="1" t="n">
        <v>2015</v>
      </c>
      <c r="N2870" s="1" t="n">
        <v>43.0610643756973</v>
      </c>
      <c r="O2870" s="1" t="n">
        <v>-82.1250564272883</v>
      </c>
      <c r="P2870" s="1" t="s">
        <v>3313</v>
      </c>
      <c r="Q2870" s="1" t="s">
        <v>3314</v>
      </c>
      <c r="R2870" s="1" t="s">
        <v>24</v>
      </c>
    </row>
    <row r="2871" customFormat="false" ht="15" hidden="false" customHeight="false" outlineLevel="0" collapsed="false">
      <c r="A2871" s="1" t="s">
        <v>2973</v>
      </c>
      <c r="B2871" s="1" t="s">
        <v>2973</v>
      </c>
      <c r="C2871" s="1" t="s">
        <v>3310</v>
      </c>
      <c r="D2871" s="1" t="n">
        <v>100</v>
      </c>
      <c r="E2871" s="1" t="s">
        <v>3350</v>
      </c>
      <c r="F2871" s="1" t="n">
        <v>37</v>
      </c>
      <c r="G2871" s="1" t="str">
        <f aca="false">F2871&amp;"/"&amp;46</f>
        <v>37/46</v>
      </c>
      <c r="H2871" s="1" t="n">
        <v>2300</v>
      </c>
      <c r="I2871" s="1" t="n">
        <v>113</v>
      </c>
      <c r="J2871" s="1" t="n">
        <v>99.5</v>
      </c>
      <c r="K2871" s="1" t="s">
        <v>1093</v>
      </c>
      <c r="L2871" s="1" t="s">
        <v>3312</v>
      </c>
      <c r="M2871" s="1" t="n">
        <v>2015</v>
      </c>
      <c r="N2871" s="1" t="n">
        <v>43.0714596936523</v>
      </c>
      <c r="O2871" s="1" t="n">
        <v>-82.1078699498394</v>
      </c>
      <c r="P2871" s="1" t="s">
        <v>3313</v>
      </c>
      <c r="Q2871" s="1" t="s">
        <v>3314</v>
      </c>
      <c r="R2871" s="1" t="s">
        <v>24</v>
      </c>
    </row>
    <row r="2872" customFormat="false" ht="15" hidden="false" customHeight="false" outlineLevel="0" collapsed="false">
      <c r="A2872" s="1" t="s">
        <v>2973</v>
      </c>
      <c r="B2872" s="1" t="s">
        <v>2973</v>
      </c>
      <c r="C2872" s="1" t="s">
        <v>3310</v>
      </c>
      <c r="D2872" s="1" t="n">
        <v>100</v>
      </c>
      <c r="E2872" s="1" t="s">
        <v>3351</v>
      </c>
      <c r="F2872" s="1" t="n">
        <v>38</v>
      </c>
      <c r="G2872" s="1" t="str">
        <f aca="false">F2872&amp;"/"&amp;46</f>
        <v>38/46</v>
      </c>
      <c r="H2872" s="1" t="n">
        <v>2300</v>
      </c>
      <c r="I2872" s="1" t="n">
        <v>113</v>
      </c>
      <c r="J2872" s="1" t="n">
        <v>99.5</v>
      </c>
      <c r="K2872" s="1" t="s">
        <v>1093</v>
      </c>
      <c r="L2872" s="1" t="s">
        <v>3312</v>
      </c>
      <c r="M2872" s="1" t="n">
        <v>2015</v>
      </c>
      <c r="N2872" s="1" t="n">
        <v>43.0705647701241</v>
      </c>
      <c r="O2872" s="1" t="n">
        <v>-82.0988366886452</v>
      </c>
      <c r="P2872" s="1" t="s">
        <v>3313</v>
      </c>
      <c r="Q2872" s="1" t="s">
        <v>3314</v>
      </c>
      <c r="R2872" s="1" t="s">
        <v>24</v>
      </c>
    </row>
    <row r="2873" customFormat="false" ht="15" hidden="false" customHeight="false" outlineLevel="0" collapsed="false">
      <c r="A2873" s="1" t="s">
        <v>2973</v>
      </c>
      <c r="B2873" s="1" t="s">
        <v>2973</v>
      </c>
      <c r="C2873" s="1" t="s">
        <v>3310</v>
      </c>
      <c r="D2873" s="1" t="n">
        <v>100</v>
      </c>
      <c r="E2873" s="1" t="s">
        <v>3352</v>
      </c>
      <c r="F2873" s="1" t="n">
        <v>39</v>
      </c>
      <c r="G2873" s="1" t="str">
        <f aca="false">F2873&amp;"/"&amp;46</f>
        <v>39/46</v>
      </c>
      <c r="H2873" s="1" t="n">
        <v>2300</v>
      </c>
      <c r="I2873" s="1" t="n">
        <v>113</v>
      </c>
      <c r="J2873" s="1" t="n">
        <v>99.5</v>
      </c>
      <c r="K2873" s="1" t="s">
        <v>1093</v>
      </c>
      <c r="L2873" s="1" t="s">
        <v>3312</v>
      </c>
      <c r="M2873" s="1" t="n">
        <v>2015</v>
      </c>
      <c r="N2873" s="1" t="n">
        <v>43.0639211078872</v>
      </c>
      <c r="O2873" s="1" t="n">
        <v>-82.0946008928794</v>
      </c>
      <c r="P2873" s="1" t="s">
        <v>3313</v>
      </c>
      <c r="Q2873" s="1" t="s">
        <v>3314</v>
      </c>
      <c r="R2873" s="1" t="s">
        <v>24</v>
      </c>
    </row>
    <row r="2874" customFormat="false" ht="15" hidden="false" customHeight="false" outlineLevel="0" collapsed="false">
      <c r="A2874" s="1" t="s">
        <v>2973</v>
      </c>
      <c r="B2874" s="1" t="s">
        <v>2973</v>
      </c>
      <c r="C2874" s="1" t="s">
        <v>3310</v>
      </c>
      <c r="D2874" s="1" t="n">
        <v>100</v>
      </c>
      <c r="E2874" s="1" t="s">
        <v>3353</v>
      </c>
      <c r="F2874" s="1" t="n">
        <v>40</v>
      </c>
      <c r="G2874" s="1" t="str">
        <f aca="false">F2874&amp;"/"&amp;46</f>
        <v>40/46</v>
      </c>
      <c r="H2874" s="1" t="n">
        <v>2300</v>
      </c>
      <c r="I2874" s="1" t="n">
        <v>113</v>
      </c>
      <c r="J2874" s="1" t="n">
        <v>99.5</v>
      </c>
      <c r="K2874" s="1" t="s">
        <v>1093</v>
      </c>
      <c r="L2874" s="1" t="s">
        <v>3312</v>
      </c>
      <c r="M2874" s="1" t="n">
        <v>2015</v>
      </c>
      <c r="N2874" s="1" t="n">
        <v>43.060099085312</v>
      </c>
      <c r="O2874" s="1" t="n">
        <v>-82.0738806301986</v>
      </c>
      <c r="P2874" s="1" t="s">
        <v>3313</v>
      </c>
      <c r="Q2874" s="1" t="s">
        <v>3314</v>
      </c>
      <c r="R2874" s="1" t="s">
        <v>24</v>
      </c>
    </row>
    <row r="2875" customFormat="false" ht="15" hidden="false" customHeight="false" outlineLevel="0" collapsed="false">
      <c r="A2875" s="1" t="s">
        <v>2973</v>
      </c>
      <c r="B2875" s="1" t="s">
        <v>2973</v>
      </c>
      <c r="C2875" s="1" t="s">
        <v>3310</v>
      </c>
      <c r="D2875" s="1" t="n">
        <v>100</v>
      </c>
      <c r="E2875" s="1" t="s">
        <v>3354</v>
      </c>
      <c r="F2875" s="1" t="n">
        <v>41</v>
      </c>
      <c r="G2875" s="1" t="str">
        <f aca="false">F2875&amp;"/"&amp;46</f>
        <v>41/46</v>
      </c>
      <c r="H2875" s="1" t="n">
        <v>2300</v>
      </c>
      <c r="I2875" s="1" t="n">
        <v>113</v>
      </c>
      <c r="J2875" s="1" t="n">
        <v>99.5</v>
      </c>
      <c r="K2875" s="1" t="s">
        <v>1093</v>
      </c>
      <c r="L2875" s="1" t="s">
        <v>3312</v>
      </c>
      <c r="M2875" s="1" t="n">
        <v>2015</v>
      </c>
      <c r="N2875" s="1" t="n">
        <v>43.0671329697153</v>
      </c>
      <c r="O2875" s="1" t="n">
        <v>-82.0674104900197</v>
      </c>
      <c r="P2875" s="1" t="s">
        <v>3313</v>
      </c>
      <c r="Q2875" s="1" t="s">
        <v>3314</v>
      </c>
      <c r="R2875" s="1" t="s">
        <v>24</v>
      </c>
    </row>
    <row r="2876" customFormat="false" ht="15" hidden="false" customHeight="false" outlineLevel="0" collapsed="false">
      <c r="A2876" s="1" t="s">
        <v>2973</v>
      </c>
      <c r="B2876" s="1" t="s">
        <v>2973</v>
      </c>
      <c r="C2876" s="1" t="s">
        <v>3310</v>
      </c>
      <c r="D2876" s="1" t="n">
        <v>100</v>
      </c>
      <c r="E2876" s="1" t="s">
        <v>3355</v>
      </c>
      <c r="F2876" s="1" t="n">
        <v>42</v>
      </c>
      <c r="G2876" s="1" t="str">
        <f aca="false">F2876&amp;"/"&amp;46</f>
        <v>42/46</v>
      </c>
      <c r="H2876" s="1" t="n">
        <v>2300</v>
      </c>
      <c r="I2876" s="1" t="n">
        <v>113</v>
      </c>
      <c r="J2876" s="1" t="n">
        <v>99.5</v>
      </c>
      <c r="K2876" s="1" t="s">
        <v>1093</v>
      </c>
      <c r="L2876" s="1" t="s">
        <v>3312</v>
      </c>
      <c r="M2876" s="1" t="n">
        <v>2015</v>
      </c>
      <c r="N2876" s="1" t="n">
        <v>43.0630544119755</v>
      </c>
      <c r="O2876" s="1" t="n">
        <v>-82.0645572279586</v>
      </c>
      <c r="P2876" s="1" t="s">
        <v>3313</v>
      </c>
      <c r="Q2876" s="1" t="s">
        <v>3314</v>
      </c>
      <c r="R2876" s="1" t="s">
        <v>24</v>
      </c>
    </row>
    <row r="2877" customFormat="false" ht="15" hidden="false" customHeight="false" outlineLevel="0" collapsed="false">
      <c r="A2877" s="1" t="s">
        <v>2973</v>
      </c>
      <c r="B2877" s="1" t="s">
        <v>2973</v>
      </c>
      <c r="C2877" s="1" t="s">
        <v>3310</v>
      </c>
      <c r="D2877" s="1" t="n">
        <v>100</v>
      </c>
      <c r="E2877" s="1" t="s">
        <v>3356</v>
      </c>
      <c r="F2877" s="1" t="n">
        <v>43</v>
      </c>
      <c r="G2877" s="1" t="str">
        <f aca="false">F2877&amp;"/"&amp;46</f>
        <v>43/46</v>
      </c>
      <c r="H2877" s="1" t="n">
        <v>2300</v>
      </c>
      <c r="I2877" s="1" t="n">
        <v>113</v>
      </c>
      <c r="J2877" s="1" t="n">
        <v>99.5</v>
      </c>
      <c r="K2877" s="1" t="s">
        <v>1093</v>
      </c>
      <c r="L2877" s="1" t="s">
        <v>3312</v>
      </c>
      <c r="M2877" s="1" t="n">
        <v>2015</v>
      </c>
      <c r="N2877" s="1" t="n">
        <v>43.059067745556</v>
      </c>
      <c r="O2877" s="1" t="n">
        <v>-82.0603566713994</v>
      </c>
      <c r="P2877" s="1" t="s">
        <v>3313</v>
      </c>
      <c r="Q2877" s="1" t="s">
        <v>3314</v>
      </c>
      <c r="R2877" s="1" t="s">
        <v>24</v>
      </c>
    </row>
    <row r="2878" customFormat="false" ht="15" hidden="false" customHeight="false" outlineLevel="0" collapsed="false">
      <c r="A2878" s="1" t="s">
        <v>2973</v>
      </c>
      <c r="B2878" s="1" t="s">
        <v>2973</v>
      </c>
      <c r="C2878" s="1" t="s">
        <v>3310</v>
      </c>
      <c r="D2878" s="1" t="n">
        <v>100</v>
      </c>
      <c r="E2878" s="1" t="s">
        <v>3357</v>
      </c>
      <c r="F2878" s="1" t="n">
        <v>44</v>
      </c>
      <c r="G2878" s="1" t="str">
        <f aca="false">F2878&amp;"/"&amp;46</f>
        <v>44/46</v>
      </c>
      <c r="H2878" s="1" t="n">
        <v>2300</v>
      </c>
      <c r="I2878" s="1" t="n">
        <v>113</v>
      </c>
      <c r="J2878" s="1" t="n">
        <v>99.5</v>
      </c>
      <c r="K2878" s="1" t="s">
        <v>1093</v>
      </c>
      <c r="L2878" s="1" t="s">
        <v>3312</v>
      </c>
      <c r="M2878" s="1" t="n">
        <v>2015</v>
      </c>
      <c r="N2878" s="1" t="n">
        <v>43.0456563642081</v>
      </c>
      <c r="O2878" s="1" t="n">
        <v>-82.0553634192014</v>
      </c>
      <c r="P2878" s="1" t="s">
        <v>3313</v>
      </c>
      <c r="Q2878" s="1" t="s">
        <v>3314</v>
      </c>
      <c r="R2878" s="1" t="s">
        <v>24</v>
      </c>
    </row>
    <row r="2879" customFormat="false" ht="15" hidden="false" customHeight="false" outlineLevel="0" collapsed="false">
      <c r="A2879" s="1" t="s">
        <v>2973</v>
      </c>
      <c r="B2879" s="1" t="s">
        <v>2973</v>
      </c>
      <c r="C2879" s="1" t="s">
        <v>3310</v>
      </c>
      <c r="D2879" s="1" t="n">
        <v>100</v>
      </c>
      <c r="E2879" s="1" t="s">
        <v>3358</v>
      </c>
      <c r="F2879" s="1" t="n">
        <v>45</v>
      </c>
      <c r="G2879" s="1" t="str">
        <f aca="false">F2879&amp;"/"&amp;46</f>
        <v>45/46</v>
      </c>
      <c r="H2879" s="1" t="n">
        <v>2300</v>
      </c>
      <c r="I2879" s="1" t="n">
        <v>113</v>
      </c>
      <c r="J2879" s="1" t="n">
        <v>99.5</v>
      </c>
      <c r="K2879" s="1" t="s">
        <v>1093</v>
      </c>
      <c r="L2879" s="1" t="s">
        <v>3312</v>
      </c>
      <c r="M2879" s="1" t="n">
        <v>2015</v>
      </c>
      <c r="N2879" s="1" t="n">
        <v>43.0449214637552</v>
      </c>
      <c r="O2879" s="1" t="n">
        <v>-82.0617567102296</v>
      </c>
      <c r="P2879" s="1" t="s">
        <v>3313</v>
      </c>
      <c r="Q2879" s="1" t="s">
        <v>3314</v>
      </c>
      <c r="R2879" s="1" t="s">
        <v>24</v>
      </c>
    </row>
    <row r="2880" customFormat="false" ht="15" hidden="false" customHeight="false" outlineLevel="0" collapsed="false">
      <c r="A2880" s="1" t="s">
        <v>2973</v>
      </c>
      <c r="B2880" s="1" t="s">
        <v>2973</v>
      </c>
      <c r="C2880" s="1" t="s">
        <v>3310</v>
      </c>
      <c r="D2880" s="1" t="n">
        <v>100</v>
      </c>
      <c r="E2880" s="1" t="s">
        <v>3359</v>
      </c>
      <c r="F2880" s="1" t="n">
        <v>46</v>
      </c>
      <c r="G2880" s="1" t="str">
        <f aca="false">F2880&amp;"/"&amp;46</f>
        <v>46/46</v>
      </c>
      <c r="H2880" s="1" t="n">
        <v>2300</v>
      </c>
      <c r="I2880" s="1" t="n">
        <v>113</v>
      </c>
      <c r="J2880" s="1" t="n">
        <v>99.5</v>
      </c>
      <c r="K2880" s="1" t="s">
        <v>1093</v>
      </c>
      <c r="L2880" s="1" t="s">
        <v>3312</v>
      </c>
      <c r="M2880" s="1" t="n">
        <v>2015</v>
      </c>
      <c r="N2880" s="1" t="n">
        <v>43.1200935964249</v>
      </c>
      <c r="O2880" s="1" t="n">
        <v>-82.0201345185836</v>
      </c>
      <c r="P2880" s="1" t="s">
        <v>3313</v>
      </c>
      <c r="Q2880" s="1" t="s">
        <v>3314</v>
      </c>
      <c r="R2880" s="1" t="s">
        <v>24</v>
      </c>
    </row>
    <row r="2881" customFormat="false" ht="15" hidden="false" customHeight="false" outlineLevel="0" collapsed="false">
      <c r="A2881" s="1" t="s">
        <v>2973</v>
      </c>
      <c r="B2881" s="1" t="s">
        <v>2973</v>
      </c>
      <c r="C2881" s="1" t="s">
        <v>3360</v>
      </c>
      <c r="D2881" s="1" t="n">
        <v>101.2</v>
      </c>
      <c r="E2881" s="1" t="s">
        <v>3361</v>
      </c>
      <c r="F2881" s="1" t="n">
        <v>1</v>
      </c>
      <c r="G2881" s="1" t="str">
        <f aca="false">F2881&amp;"/"&amp;44</f>
        <v>1/44</v>
      </c>
      <c r="H2881" s="1" t="n">
        <v>2300</v>
      </c>
      <c r="I2881" s="1" t="n">
        <v>101</v>
      </c>
      <c r="J2881" s="1" t="n">
        <v>80</v>
      </c>
      <c r="K2881" s="1" t="s">
        <v>1093</v>
      </c>
      <c r="L2881" s="1" t="s">
        <v>1094</v>
      </c>
      <c r="M2881" s="1" t="n">
        <v>2011</v>
      </c>
      <c r="N2881" s="1" t="n">
        <v>42.2549765928495</v>
      </c>
      <c r="O2881" s="1" t="n">
        <v>-82.3109929229836</v>
      </c>
      <c r="P2881" s="1" t="s">
        <v>3362</v>
      </c>
      <c r="Q2881" s="1" t="s">
        <v>3363</v>
      </c>
      <c r="R2881" s="1" t="s">
        <v>24</v>
      </c>
    </row>
    <row r="2882" customFormat="false" ht="15" hidden="false" customHeight="false" outlineLevel="0" collapsed="false">
      <c r="A2882" s="1" t="s">
        <v>2973</v>
      </c>
      <c r="B2882" s="1" t="s">
        <v>2973</v>
      </c>
      <c r="C2882" s="1" t="s">
        <v>3360</v>
      </c>
      <c r="D2882" s="1" t="n">
        <v>101.2</v>
      </c>
      <c r="E2882" s="1" t="s">
        <v>3364</v>
      </c>
      <c r="F2882" s="1" t="n">
        <v>2</v>
      </c>
      <c r="G2882" s="1" t="str">
        <f aca="false">F2882&amp;"/"&amp;44</f>
        <v>2/44</v>
      </c>
      <c r="H2882" s="1" t="n">
        <v>2300</v>
      </c>
      <c r="I2882" s="1" t="n">
        <v>101</v>
      </c>
      <c r="J2882" s="1" t="n">
        <v>80</v>
      </c>
      <c r="K2882" s="1" t="s">
        <v>1093</v>
      </c>
      <c r="L2882" s="1" t="s">
        <v>1094</v>
      </c>
      <c r="M2882" s="1" t="n">
        <v>2011</v>
      </c>
      <c r="N2882" s="1" t="n">
        <v>42.2379283783057</v>
      </c>
      <c r="O2882" s="1" t="n">
        <v>-82.3107146680003</v>
      </c>
      <c r="P2882" s="1" t="s">
        <v>3362</v>
      </c>
      <c r="Q2882" s="1" t="s">
        <v>3363</v>
      </c>
      <c r="R2882" s="1" t="s">
        <v>24</v>
      </c>
    </row>
    <row r="2883" customFormat="false" ht="15" hidden="false" customHeight="false" outlineLevel="0" collapsed="false">
      <c r="A2883" s="1" t="s">
        <v>2973</v>
      </c>
      <c r="B2883" s="1" t="s">
        <v>2973</v>
      </c>
      <c r="C2883" s="1" t="s">
        <v>3360</v>
      </c>
      <c r="D2883" s="1" t="n">
        <v>101.2</v>
      </c>
      <c r="E2883" s="1" t="s">
        <v>3365</v>
      </c>
      <c r="F2883" s="1" t="n">
        <v>3</v>
      </c>
      <c r="G2883" s="1" t="str">
        <f aca="false">F2883&amp;"/"&amp;44</f>
        <v>3/44</v>
      </c>
      <c r="H2883" s="1" t="n">
        <v>2300</v>
      </c>
      <c r="I2883" s="1" t="n">
        <v>101</v>
      </c>
      <c r="J2883" s="1" t="n">
        <v>80</v>
      </c>
      <c r="K2883" s="1" t="s">
        <v>1093</v>
      </c>
      <c r="L2883" s="1" t="s">
        <v>1094</v>
      </c>
      <c r="M2883" s="1" t="n">
        <v>2011</v>
      </c>
      <c r="N2883" s="1" t="n">
        <v>42.2335939016896</v>
      </c>
      <c r="O2883" s="1" t="n">
        <v>-82.3179306481014</v>
      </c>
      <c r="P2883" s="1" t="s">
        <v>3362</v>
      </c>
      <c r="Q2883" s="1" t="s">
        <v>3363</v>
      </c>
      <c r="R2883" s="1" t="s">
        <v>24</v>
      </c>
    </row>
    <row r="2884" customFormat="false" ht="15" hidden="false" customHeight="false" outlineLevel="0" collapsed="false">
      <c r="A2884" s="1" t="s">
        <v>2973</v>
      </c>
      <c r="B2884" s="1" t="s">
        <v>2973</v>
      </c>
      <c r="C2884" s="1" t="s">
        <v>3360</v>
      </c>
      <c r="D2884" s="1" t="n">
        <v>101.2</v>
      </c>
      <c r="E2884" s="1" t="s">
        <v>3366</v>
      </c>
      <c r="F2884" s="1" t="n">
        <v>4</v>
      </c>
      <c r="G2884" s="1" t="str">
        <f aca="false">F2884&amp;"/"&amp;44</f>
        <v>4/44</v>
      </c>
      <c r="H2884" s="1" t="n">
        <v>2300</v>
      </c>
      <c r="I2884" s="1" t="n">
        <v>101</v>
      </c>
      <c r="J2884" s="1" t="n">
        <v>80</v>
      </c>
      <c r="K2884" s="1" t="s">
        <v>1093</v>
      </c>
      <c r="L2884" s="1" t="s">
        <v>1094</v>
      </c>
      <c r="M2884" s="1" t="n">
        <v>2011</v>
      </c>
      <c r="N2884" s="1" t="n">
        <v>42.230049019728</v>
      </c>
      <c r="O2884" s="1" t="n">
        <v>-82.313916958563</v>
      </c>
      <c r="P2884" s="1" t="s">
        <v>3362</v>
      </c>
      <c r="Q2884" s="1" t="s">
        <v>3363</v>
      </c>
      <c r="R2884" s="1" t="s">
        <v>24</v>
      </c>
    </row>
    <row r="2885" customFormat="false" ht="15" hidden="false" customHeight="false" outlineLevel="0" collapsed="false">
      <c r="A2885" s="1" t="s">
        <v>2973</v>
      </c>
      <c r="B2885" s="1" t="s">
        <v>2973</v>
      </c>
      <c r="C2885" s="1" t="s">
        <v>3360</v>
      </c>
      <c r="D2885" s="1" t="n">
        <v>101.2</v>
      </c>
      <c r="E2885" s="1" t="s">
        <v>3367</v>
      </c>
      <c r="F2885" s="1" t="n">
        <v>5</v>
      </c>
      <c r="G2885" s="1" t="str">
        <f aca="false">F2885&amp;"/"&amp;44</f>
        <v>5/44</v>
      </c>
      <c r="H2885" s="1" t="n">
        <v>2300</v>
      </c>
      <c r="I2885" s="1" t="n">
        <v>101</v>
      </c>
      <c r="J2885" s="1" t="n">
        <v>80</v>
      </c>
      <c r="K2885" s="1" t="s">
        <v>1093</v>
      </c>
      <c r="L2885" s="1" t="s">
        <v>1094</v>
      </c>
      <c r="M2885" s="1" t="n">
        <v>2011</v>
      </c>
      <c r="N2885" s="1" t="n">
        <v>42.2280833267685</v>
      </c>
      <c r="O2885" s="1" t="n">
        <v>-82.3187130704813</v>
      </c>
      <c r="P2885" s="1" t="s">
        <v>3362</v>
      </c>
      <c r="Q2885" s="1" t="s">
        <v>3363</v>
      </c>
      <c r="R2885" s="1" t="s">
        <v>24</v>
      </c>
    </row>
    <row r="2886" customFormat="false" ht="15" hidden="false" customHeight="false" outlineLevel="0" collapsed="false">
      <c r="A2886" s="1" t="s">
        <v>2973</v>
      </c>
      <c r="B2886" s="1" t="s">
        <v>2973</v>
      </c>
      <c r="C2886" s="1" t="s">
        <v>3360</v>
      </c>
      <c r="D2886" s="1" t="n">
        <v>101.2</v>
      </c>
      <c r="E2886" s="1" t="s">
        <v>3368</v>
      </c>
      <c r="F2886" s="1" t="n">
        <v>6</v>
      </c>
      <c r="G2886" s="1" t="str">
        <f aca="false">F2886&amp;"/"&amp;44</f>
        <v>6/44</v>
      </c>
      <c r="H2886" s="1" t="n">
        <v>2300</v>
      </c>
      <c r="I2886" s="1" t="n">
        <v>101</v>
      </c>
      <c r="J2886" s="1" t="n">
        <v>80</v>
      </c>
      <c r="K2886" s="1" t="s">
        <v>1093</v>
      </c>
      <c r="L2886" s="1" t="s">
        <v>1094</v>
      </c>
      <c r="M2886" s="1" t="n">
        <v>2011</v>
      </c>
      <c r="N2886" s="1" t="n">
        <v>42.2271223892639</v>
      </c>
      <c r="O2886" s="1" t="n">
        <v>-82.3254181172617</v>
      </c>
      <c r="P2886" s="1" t="s">
        <v>3362</v>
      </c>
      <c r="Q2886" s="1" t="s">
        <v>3363</v>
      </c>
      <c r="R2886" s="1" t="s">
        <v>24</v>
      </c>
    </row>
    <row r="2887" customFormat="false" ht="15" hidden="false" customHeight="false" outlineLevel="0" collapsed="false">
      <c r="A2887" s="1" t="s">
        <v>2973</v>
      </c>
      <c r="B2887" s="1" t="s">
        <v>2973</v>
      </c>
      <c r="C2887" s="1" t="s">
        <v>3360</v>
      </c>
      <c r="D2887" s="1" t="n">
        <v>101.2</v>
      </c>
      <c r="E2887" s="1" t="s">
        <v>3369</v>
      </c>
      <c r="F2887" s="1" t="n">
        <v>7</v>
      </c>
      <c r="G2887" s="1" t="str">
        <f aca="false">F2887&amp;"/"&amp;44</f>
        <v>7/44</v>
      </c>
      <c r="H2887" s="1" t="n">
        <v>2300</v>
      </c>
      <c r="I2887" s="1" t="n">
        <v>101</v>
      </c>
      <c r="J2887" s="1" t="n">
        <v>80</v>
      </c>
      <c r="K2887" s="1" t="s">
        <v>1093</v>
      </c>
      <c r="L2887" s="1" t="s">
        <v>1094</v>
      </c>
      <c r="M2887" s="1" t="n">
        <v>2011</v>
      </c>
      <c r="N2887" s="1" t="n">
        <v>42.2320528565604</v>
      </c>
      <c r="O2887" s="1" t="n">
        <v>-82.3338421886909</v>
      </c>
      <c r="P2887" s="1" t="s">
        <v>3362</v>
      </c>
      <c r="Q2887" s="1" t="s">
        <v>3363</v>
      </c>
      <c r="R2887" s="1" t="s">
        <v>24</v>
      </c>
    </row>
    <row r="2888" customFormat="false" ht="15" hidden="false" customHeight="false" outlineLevel="0" collapsed="false">
      <c r="A2888" s="1" t="s">
        <v>2973</v>
      </c>
      <c r="B2888" s="1" t="s">
        <v>2973</v>
      </c>
      <c r="C2888" s="1" t="s">
        <v>3360</v>
      </c>
      <c r="D2888" s="1" t="n">
        <v>101.2</v>
      </c>
      <c r="E2888" s="1" t="s">
        <v>3370</v>
      </c>
      <c r="F2888" s="1" t="n">
        <v>8</v>
      </c>
      <c r="G2888" s="1" t="str">
        <f aca="false">F2888&amp;"/"&amp;44</f>
        <v>8/44</v>
      </c>
      <c r="H2888" s="1" t="n">
        <v>2300</v>
      </c>
      <c r="I2888" s="1" t="n">
        <v>101</v>
      </c>
      <c r="J2888" s="1" t="n">
        <v>80</v>
      </c>
      <c r="K2888" s="1" t="s">
        <v>1093</v>
      </c>
      <c r="L2888" s="1" t="s">
        <v>1094</v>
      </c>
      <c r="M2888" s="1" t="n">
        <v>2011</v>
      </c>
      <c r="N2888" s="1" t="n">
        <v>42.2362176859441</v>
      </c>
      <c r="O2888" s="1" t="n">
        <v>-82.3345895274653</v>
      </c>
      <c r="P2888" s="1" t="s">
        <v>3362</v>
      </c>
      <c r="Q2888" s="1" t="s">
        <v>3363</v>
      </c>
      <c r="R2888" s="1" t="s">
        <v>24</v>
      </c>
    </row>
    <row r="2889" customFormat="false" ht="15" hidden="false" customHeight="false" outlineLevel="0" collapsed="false">
      <c r="A2889" s="1" t="s">
        <v>2973</v>
      </c>
      <c r="B2889" s="1" t="s">
        <v>2973</v>
      </c>
      <c r="C2889" s="1" t="s">
        <v>3360</v>
      </c>
      <c r="D2889" s="1" t="n">
        <v>101.2</v>
      </c>
      <c r="E2889" s="1" t="s">
        <v>3371</v>
      </c>
      <c r="F2889" s="1" t="n">
        <v>9</v>
      </c>
      <c r="G2889" s="1" t="str">
        <f aca="false">F2889&amp;"/"&amp;44</f>
        <v>9/44</v>
      </c>
      <c r="H2889" s="1" t="n">
        <v>2300</v>
      </c>
      <c r="I2889" s="1" t="n">
        <v>101</v>
      </c>
      <c r="J2889" s="1" t="n">
        <v>80</v>
      </c>
      <c r="K2889" s="1" t="s">
        <v>1093</v>
      </c>
      <c r="L2889" s="1" t="s">
        <v>1094</v>
      </c>
      <c r="M2889" s="1" t="n">
        <v>2011</v>
      </c>
      <c r="N2889" s="1" t="n">
        <v>42.2269284949516</v>
      </c>
      <c r="O2889" s="1" t="n">
        <v>-82.3552290989183</v>
      </c>
      <c r="P2889" s="1" t="s">
        <v>3362</v>
      </c>
      <c r="Q2889" s="1" t="s">
        <v>3363</v>
      </c>
      <c r="R2889" s="1" t="s">
        <v>24</v>
      </c>
    </row>
    <row r="2890" customFormat="false" ht="15" hidden="false" customHeight="false" outlineLevel="0" collapsed="false">
      <c r="A2890" s="1" t="s">
        <v>2973</v>
      </c>
      <c r="B2890" s="1" t="s">
        <v>2973</v>
      </c>
      <c r="C2890" s="1" t="s">
        <v>3360</v>
      </c>
      <c r="D2890" s="1" t="n">
        <v>101.2</v>
      </c>
      <c r="E2890" s="1" t="s">
        <v>3372</v>
      </c>
      <c r="F2890" s="1" t="n">
        <v>10</v>
      </c>
      <c r="G2890" s="1" t="str">
        <f aca="false">F2890&amp;"/"&amp;44</f>
        <v>10/44</v>
      </c>
      <c r="H2890" s="1" t="n">
        <v>2300</v>
      </c>
      <c r="I2890" s="1" t="n">
        <v>101</v>
      </c>
      <c r="J2890" s="1" t="n">
        <v>80</v>
      </c>
      <c r="K2890" s="1" t="s">
        <v>1093</v>
      </c>
      <c r="L2890" s="1" t="s">
        <v>1094</v>
      </c>
      <c r="M2890" s="1" t="n">
        <v>2011</v>
      </c>
      <c r="N2890" s="1" t="n">
        <v>42.2347068582154</v>
      </c>
      <c r="O2890" s="1" t="n">
        <v>-82.3569399140178</v>
      </c>
      <c r="P2890" s="1" t="s">
        <v>3362</v>
      </c>
      <c r="Q2890" s="1" t="s">
        <v>3363</v>
      </c>
      <c r="R2890" s="1" t="s">
        <v>24</v>
      </c>
    </row>
    <row r="2891" customFormat="false" ht="15" hidden="false" customHeight="false" outlineLevel="0" collapsed="false">
      <c r="A2891" s="1" t="s">
        <v>2973</v>
      </c>
      <c r="B2891" s="1" t="s">
        <v>2973</v>
      </c>
      <c r="C2891" s="1" t="s">
        <v>3360</v>
      </c>
      <c r="D2891" s="1" t="n">
        <v>101.2</v>
      </c>
      <c r="E2891" s="1" t="s">
        <v>3373</v>
      </c>
      <c r="F2891" s="1" t="n">
        <v>11</v>
      </c>
      <c r="G2891" s="1" t="str">
        <f aca="false">F2891&amp;"/"&amp;44</f>
        <v>11/44</v>
      </c>
      <c r="H2891" s="1" t="n">
        <v>2300</v>
      </c>
      <c r="I2891" s="1" t="n">
        <v>101</v>
      </c>
      <c r="J2891" s="1" t="n">
        <v>80</v>
      </c>
      <c r="K2891" s="1" t="s">
        <v>1093</v>
      </c>
      <c r="L2891" s="1" t="s">
        <v>1094</v>
      </c>
      <c r="M2891" s="1" t="n">
        <v>2011</v>
      </c>
      <c r="N2891" s="1" t="n">
        <v>42.2122130041703</v>
      </c>
      <c r="O2891" s="1" t="n">
        <v>-82.3605586758406</v>
      </c>
      <c r="P2891" s="1" t="s">
        <v>3362</v>
      </c>
      <c r="Q2891" s="1" t="s">
        <v>3363</v>
      </c>
      <c r="R2891" s="1" t="s">
        <v>24</v>
      </c>
    </row>
    <row r="2892" customFormat="false" ht="15" hidden="false" customHeight="false" outlineLevel="0" collapsed="false">
      <c r="A2892" s="1" t="s">
        <v>2973</v>
      </c>
      <c r="B2892" s="1" t="s">
        <v>2973</v>
      </c>
      <c r="C2892" s="1" t="s">
        <v>3360</v>
      </c>
      <c r="D2892" s="1" t="n">
        <v>101.2</v>
      </c>
      <c r="E2892" s="1" t="s">
        <v>3374</v>
      </c>
      <c r="F2892" s="1" t="n">
        <v>12</v>
      </c>
      <c r="G2892" s="1" t="str">
        <f aca="false">F2892&amp;"/"&amp;44</f>
        <v>12/44</v>
      </c>
      <c r="H2892" s="1" t="n">
        <v>2300</v>
      </c>
      <c r="I2892" s="1" t="n">
        <v>101</v>
      </c>
      <c r="J2892" s="1" t="n">
        <v>80</v>
      </c>
      <c r="K2892" s="1" t="s">
        <v>1093</v>
      </c>
      <c r="L2892" s="1" t="s">
        <v>1094</v>
      </c>
      <c r="M2892" s="1" t="n">
        <v>2011</v>
      </c>
      <c r="N2892" s="1" t="n">
        <v>42.2098585024196</v>
      </c>
      <c r="O2892" s="1" t="n">
        <v>-82.3574483949333</v>
      </c>
      <c r="P2892" s="1" t="s">
        <v>3362</v>
      </c>
      <c r="Q2892" s="1" t="s">
        <v>3363</v>
      </c>
      <c r="R2892" s="1" t="s">
        <v>24</v>
      </c>
    </row>
    <row r="2893" customFormat="false" ht="15" hidden="false" customHeight="false" outlineLevel="0" collapsed="false">
      <c r="A2893" s="1" t="s">
        <v>2973</v>
      </c>
      <c r="B2893" s="1" t="s">
        <v>2973</v>
      </c>
      <c r="C2893" s="1" t="s">
        <v>3360</v>
      </c>
      <c r="D2893" s="1" t="n">
        <v>101.2</v>
      </c>
      <c r="E2893" s="1" t="s">
        <v>3375</v>
      </c>
      <c r="F2893" s="1" t="n">
        <v>13</v>
      </c>
      <c r="G2893" s="1" t="str">
        <f aca="false">F2893&amp;"/"&amp;44</f>
        <v>13/44</v>
      </c>
      <c r="H2893" s="1" t="n">
        <v>2300</v>
      </c>
      <c r="I2893" s="1" t="n">
        <v>101</v>
      </c>
      <c r="J2893" s="1" t="n">
        <v>80</v>
      </c>
      <c r="K2893" s="1" t="s">
        <v>1093</v>
      </c>
      <c r="L2893" s="1" t="s">
        <v>1094</v>
      </c>
      <c r="M2893" s="1" t="n">
        <v>2011</v>
      </c>
      <c r="N2893" s="1" t="n">
        <v>42.2042641010637</v>
      </c>
      <c r="O2893" s="1" t="n">
        <v>-82.354759153216</v>
      </c>
      <c r="P2893" s="1" t="s">
        <v>3362</v>
      </c>
      <c r="Q2893" s="1" t="s">
        <v>3363</v>
      </c>
      <c r="R2893" s="1" t="s">
        <v>24</v>
      </c>
    </row>
    <row r="2894" customFormat="false" ht="15" hidden="false" customHeight="false" outlineLevel="0" collapsed="false">
      <c r="A2894" s="1" t="s">
        <v>2973</v>
      </c>
      <c r="B2894" s="1" t="s">
        <v>2973</v>
      </c>
      <c r="C2894" s="1" t="s">
        <v>3360</v>
      </c>
      <c r="D2894" s="1" t="n">
        <v>101.2</v>
      </c>
      <c r="E2894" s="1" t="s">
        <v>3376</v>
      </c>
      <c r="F2894" s="1" t="n">
        <v>14</v>
      </c>
      <c r="G2894" s="1" t="str">
        <f aca="false">F2894&amp;"/"&amp;44</f>
        <v>14/44</v>
      </c>
      <c r="H2894" s="1" t="n">
        <v>2300</v>
      </c>
      <c r="I2894" s="1" t="n">
        <v>101</v>
      </c>
      <c r="J2894" s="1" t="n">
        <v>80</v>
      </c>
      <c r="K2894" s="1" t="s">
        <v>1093</v>
      </c>
      <c r="L2894" s="1" t="s">
        <v>1094</v>
      </c>
      <c r="M2894" s="1" t="n">
        <v>2011</v>
      </c>
      <c r="N2894" s="1" t="n">
        <v>42.2012253430576</v>
      </c>
      <c r="O2894" s="1" t="n">
        <v>-82.3519225688476</v>
      </c>
      <c r="P2894" s="1" t="s">
        <v>3362</v>
      </c>
      <c r="Q2894" s="1" t="s">
        <v>3363</v>
      </c>
      <c r="R2894" s="1" t="s">
        <v>24</v>
      </c>
    </row>
    <row r="2895" customFormat="false" ht="15" hidden="false" customHeight="false" outlineLevel="0" collapsed="false">
      <c r="A2895" s="1" t="s">
        <v>2973</v>
      </c>
      <c r="B2895" s="1" t="s">
        <v>2973</v>
      </c>
      <c r="C2895" s="1" t="s">
        <v>3360</v>
      </c>
      <c r="D2895" s="1" t="n">
        <v>101.2</v>
      </c>
      <c r="E2895" s="1" t="s">
        <v>3377</v>
      </c>
      <c r="F2895" s="1" t="n">
        <v>15</v>
      </c>
      <c r="G2895" s="1" t="str">
        <f aca="false">F2895&amp;"/"&amp;44</f>
        <v>15/44</v>
      </c>
      <c r="H2895" s="1" t="n">
        <v>2300</v>
      </c>
      <c r="I2895" s="1" t="n">
        <v>101</v>
      </c>
      <c r="J2895" s="1" t="n">
        <v>80</v>
      </c>
      <c r="K2895" s="1" t="s">
        <v>1093</v>
      </c>
      <c r="L2895" s="1" t="s">
        <v>1094</v>
      </c>
      <c r="M2895" s="1" t="n">
        <v>2011</v>
      </c>
      <c r="N2895" s="1" t="n">
        <v>42.1969156735307</v>
      </c>
      <c r="O2895" s="1" t="n">
        <v>-82.3439581554762</v>
      </c>
      <c r="P2895" s="1" t="s">
        <v>3362</v>
      </c>
      <c r="Q2895" s="1" t="s">
        <v>3363</v>
      </c>
      <c r="R2895" s="1" t="s">
        <v>24</v>
      </c>
    </row>
    <row r="2896" customFormat="false" ht="15" hidden="false" customHeight="false" outlineLevel="0" collapsed="false">
      <c r="A2896" s="1" t="s">
        <v>2973</v>
      </c>
      <c r="B2896" s="1" t="s">
        <v>2973</v>
      </c>
      <c r="C2896" s="1" t="s">
        <v>3360</v>
      </c>
      <c r="D2896" s="1" t="n">
        <v>101.2</v>
      </c>
      <c r="E2896" s="1" t="s">
        <v>3378</v>
      </c>
      <c r="F2896" s="1" t="n">
        <v>16</v>
      </c>
      <c r="G2896" s="1" t="str">
        <f aca="false">F2896&amp;"/"&amp;44</f>
        <v>16/44</v>
      </c>
      <c r="H2896" s="1" t="n">
        <v>2300</v>
      </c>
      <c r="I2896" s="1" t="n">
        <v>101</v>
      </c>
      <c r="J2896" s="1" t="n">
        <v>80</v>
      </c>
      <c r="K2896" s="1" t="s">
        <v>1093</v>
      </c>
      <c r="L2896" s="1" t="s">
        <v>1094</v>
      </c>
      <c r="M2896" s="1" t="n">
        <v>2011</v>
      </c>
      <c r="N2896" s="1" t="n">
        <v>42.1940628230694</v>
      </c>
      <c r="O2896" s="1" t="n">
        <v>-82.3406921404606</v>
      </c>
      <c r="P2896" s="1" t="s">
        <v>3362</v>
      </c>
      <c r="Q2896" s="1" t="s">
        <v>3363</v>
      </c>
      <c r="R2896" s="1" t="s">
        <v>24</v>
      </c>
    </row>
    <row r="2897" customFormat="false" ht="15" hidden="false" customHeight="false" outlineLevel="0" collapsed="false">
      <c r="A2897" s="1" t="s">
        <v>2973</v>
      </c>
      <c r="B2897" s="1" t="s">
        <v>2973</v>
      </c>
      <c r="C2897" s="1" t="s">
        <v>3360</v>
      </c>
      <c r="D2897" s="1" t="n">
        <v>101.2</v>
      </c>
      <c r="E2897" s="1" t="s">
        <v>3379</v>
      </c>
      <c r="F2897" s="1" t="n">
        <v>17</v>
      </c>
      <c r="G2897" s="1" t="str">
        <f aca="false">F2897&amp;"/"&amp;44</f>
        <v>17/44</v>
      </c>
      <c r="H2897" s="1" t="n">
        <v>2300</v>
      </c>
      <c r="I2897" s="1" t="n">
        <v>101</v>
      </c>
      <c r="J2897" s="1" t="n">
        <v>80</v>
      </c>
      <c r="K2897" s="1" t="s">
        <v>1093</v>
      </c>
      <c r="L2897" s="1" t="s">
        <v>1094</v>
      </c>
      <c r="M2897" s="1" t="n">
        <v>2011</v>
      </c>
      <c r="N2897" s="1" t="n">
        <v>42.209362055966</v>
      </c>
      <c r="O2897" s="1" t="n">
        <v>-82.3261587382125</v>
      </c>
      <c r="P2897" s="1" t="s">
        <v>3362</v>
      </c>
      <c r="Q2897" s="1" t="s">
        <v>3363</v>
      </c>
      <c r="R2897" s="1" t="s">
        <v>24</v>
      </c>
    </row>
    <row r="2898" customFormat="false" ht="15" hidden="false" customHeight="false" outlineLevel="0" collapsed="false">
      <c r="A2898" s="1" t="s">
        <v>2973</v>
      </c>
      <c r="B2898" s="1" t="s">
        <v>2973</v>
      </c>
      <c r="C2898" s="1" t="s">
        <v>3360</v>
      </c>
      <c r="D2898" s="1" t="n">
        <v>101.2</v>
      </c>
      <c r="E2898" s="1" t="s">
        <v>3380</v>
      </c>
      <c r="F2898" s="1" t="n">
        <v>18</v>
      </c>
      <c r="G2898" s="1" t="str">
        <f aca="false">F2898&amp;"/"&amp;44</f>
        <v>18/44</v>
      </c>
      <c r="H2898" s="1" t="n">
        <v>2300</v>
      </c>
      <c r="I2898" s="1" t="n">
        <v>101</v>
      </c>
      <c r="J2898" s="1" t="n">
        <v>80</v>
      </c>
      <c r="K2898" s="1" t="s">
        <v>1093</v>
      </c>
      <c r="L2898" s="1" t="s">
        <v>1094</v>
      </c>
      <c r="M2898" s="1" t="n">
        <v>2011</v>
      </c>
      <c r="N2898" s="1" t="n">
        <v>42.2066202476094</v>
      </c>
      <c r="O2898" s="1" t="n">
        <v>-82.3227723821761</v>
      </c>
      <c r="P2898" s="1" t="s">
        <v>3362</v>
      </c>
      <c r="Q2898" s="1" t="s">
        <v>3363</v>
      </c>
      <c r="R2898" s="1" t="s">
        <v>24</v>
      </c>
    </row>
    <row r="2899" customFormat="false" ht="15" hidden="false" customHeight="false" outlineLevel="0" collapsed="false">
      <c r="A2899" s="1" t="s">
        <v>2973</v>
      </c>
      <c r="B2899" s="1" t="s">
        <v>2973</v>
      </c>
      <c r="C2899" s="1" t="s">
        <v>3360</v>
      </c>
      <c r="D2899" s="1" t="n">
        <v>101.2</v>
      </c>
      <c r="E2899" s="1" t="s">
        <v>3381</v>
      </c>
      <c r="F2899" s="1" t="n">
        <v>19</v>
      </c>
      <c r="G2899" s="1" t="str">
        <f aca="false">F2899&amp;"/"&amp;44</f>
        <v>19/44</v>
      </c>
      <c r="H2899" s="1" t="n">
        <v>2300</v>
      </c>
      <c r="I2899" s="1" t="n">
        <v>101</v>
      </c>
      <c r="J2899" s="1" t="n">
        <v>80</v>
      </c>
      <c r="K2899" s="1" t="s">
        <v>1093</v>
      </c>
      <c r="L2899" s="1" t="s">
        <v>1094</v>
      </c>
      <c r="M2899" s="1" t="n">
        <v>2011</v>
      </c>
      <c r="N2899" s="1" t="n">
        <v>42.2038753287375</v>
      </c>
      <c r="O2899" s="1" t="n">
        <v>-82.3211361428791</v>
      </c>
      <c r="P2899" s="1" t="s">
        <v>3362</v>
      </c>
      <c r="Q2899" s="1" t="s">
        <v>3363</v>
      </c>
      <c r="R2899" s="1" t="s">
        <v>24</v>
      </c>
    </row>
    <row r="2900" customFormat="false" ht="15" hidden="false" customHeight="false" outlineLevel="0" collapsed="false">
      <c r="A2900" s="1" t="s">
        <v>2973</v>
      </c>
      <c r="B2900" s="1" t="s">
        <v>2973</v>
      </c>
      <c r="C2900" s="1" t="s">
        <v>3360</v>
      </c>
      <c r="D2900" s="1" t="n">
        <v>101.2</v>
      </c>
      <c r="E2900" s="1" t="s">
        <v>3382</v>
      </c>
      <c r="F2900" s="1" t="n">
        <v>20</v>
      </c>
      <c r="G2900" s="1" t="str">
        <f aca="false">F2900&amp;"/"&amp;44</f>
        <v>20/44</v>
      </c>
      <c r="H2900" s="1" t="n">
        <v>2300</v>
      </c>
      <c r="I2900" s="1" t="n">
        <v>101</v>
      </c>
      <c r="J2900" s="1" t="n">
        <v>80</v>
      </c>
      <c r="K2900" s="1" t="s">
        <v>1093</v>
      </c>
      <c r="L2900" s="1" t="s">
        <v>1094</v>
      </c>
      <c r="M2900" s="1" t="n">
        <v>2011</v>
      </c>
      <c r="N2900" s="1" t="n">
        <v>42.2115147243442</v>
      </c>
      <c r="O2900" s="1" t="n">
        <v>-82.2973261152114</v>
      </c>
      <c r="P2900" s="1" t="s">
        <v>3362</v>
      </c>
      <c r="Q2900" s="1" t="s">
        <v>3363</v>
      </c>
      <c r="R2900" s="1" t="s">
        <v>24</v>
      </c>
    </row>
    <row r="2901" customFormat="false" ht="15" hidden="false" customHeight="false" outlineLevel="0" collapsed="false">
      <c r="A2901" s="1" t="s">
        <v>2973</v>
      </c>
      <c r="B2901" s="1" t="s">
        <v>2973</v>
      </c>
      <c r="C2901" s="1" t="s">
        <v>3360</v>
      </c>
      <c r="D2901" s="1" t="n">
        <v>101.2</v>
      </c>
      <c r="E2901" s="1" t="s">
        <v>3383</v>
      </c>
      <c r="F2901" s="1" t="n">
        <v>21</v>
      </c>
      <c r="G2901" s="1" t="str">
        <f aca="false">F2901&amp;"/"&amp;44</f>
        <v>21/44</v>
      </c>
      <c r="H2901" s="1" t="n">
        <v>2300</v>
      </c>
      <c r="I2901" s="1" t="n">
        <v>101</v>
      </c>
      <c r="J2901" s="1" t="n">
        <v>80</v>
      </c>
      <c r="K2901" s="1" t="s">
        <v>1093</v>
      </c>
      <c r="L2901" s="1" t="s">
        <v>1094</v>
      </c>
      <c r="M2901" s="1" t="n">
        <v>2011</v>
      </c>
      <c r="N2901" s="1" t="n">
        <v>42.2269686437434</v>
      </c>
      <c r="O2901" s="1" t="n">
        <v>-82.2955571686231</v>
      </c>
      <c r="P2901" s="1" t="s">
        <v>3362</v>
      </c>
      <c r="Q2901" s="1" t="s">
        <v>3363</v>
      </c>
      <c r="R2901" s="1" t="s">
        <v>24</v>
      </c>
    </row>
    <row r="2902" customFormat="false" ht="15" hidden="false" customHeight="false" outlineLevel="0" collapsed="false">
      <c r="A2902" s="1" t="s">
        <v>2973</v>
      </c>
      <c r="B2902" s="1" t="s">
        <v>2973</v>
      </c>
      <c r="C2902" s="1" t="s">
        <v>3360</v>
      </c>
      <c r="D2902" s="1" t="n">
        <v>101.2</v>
      </c>
      <c r="E2902" s="1" t="s">
        <v>3384</v>
      </c>
      <c r="F2902" s="1" t="n">
        <v>22</v>
      </c>
      <c r="G2902" s="1" t="str">
        <f aca="false">F2902&amp;"/"&amp;44</f>
        <v>22/44</v>
      </c>
      <c r="H2902" s="1" t="n">
        <v>2300</v>
      </c>
      <c r="I2902" s="1" t="n">
        <v>101</v>
      </c>
      <c r="J2902" s="1" t="n">
        <v>80</v>
      </c>
      <c r="K2902" s="1" t="s">
        <v>1093</v>
      </c>
      <c r="L2902" s="1" t="s">
        <v>1094</v>
      </c>
      <c r="M2902" s="1" t="n">
        <v>2011</v>
      </c>
      <c r="N2902" s="1" t="n">
        <v>42.2220767718677</v>
      </c>
      <c r="O2902" s="1" t="n">
        <v>-82.2771512438162</v>
      </c>
      <c r="P2902" s="1" t="s">
        <v>3362</v>
      </c>
      <c r="Q2902" s="1" t="s">
        <v>3363</v>
      </c>
      <c r="R2902" s="1" t="s">
        <v>24</v>
      </c>
    </row>
    <row r="2903" customFormat="false" ht="15" hidden="false" customHeight="false" outlineLevel="0" collapsed="false">
      <c r="A2903" s="1" t="s">
        <v>2973</v>
      </c>
      <c r="B2903" s="1" t="s">
        <v>2973</v>
      </c>
      <c r="C2903" s="1" t="s">
        <v>3360</v>
      </c>
      <c r="D2903" s="1" t="n">
        <v>101.2</v>
      </c>
      <c r="E2903" s="1" t="s">
        <v>3385</v>
      </c>
      <c r="F2903" s="1" t="n">
        <v>23</v>
      </c>
      <c r="G2903" s="1" t="str">
        <f aca="false">F2903&amp;"/"&amp;44</f>
        <v>23/44</v>
      </c>
      <c r="H2903" s="1" t="n">
        <v>2300</v>
      </c>
      <c r="I2903" s="1" t="n">
        <v>101</v>
      </c>
      <c r="J2903" s="1" t="n">
        <v>80</v>
      </c>
      <c r="K2903" s="1" t="s">
        <v>1093</v>
      </c>
      <c r="L2903" s="1" t="s">
        <v>1094</v>
      </c>
      <c r="M2903" s="1" t="n">
        <v>2011</v>
      </c>
      <c r="N2903" s="1" t="n">
        <v>42.2183647643287</v>
      </c>
      <c r="O2903" s="1" t="n">
        <v>-82.2519880466729</v>
      </c>
      <c r="P2903" s="1" t="s">
        <v>3362</v>
      </c>
      <c r="Q2903" s="1" t="s">
        <v>3363</v>
      </c>
      <c r="R2903" s="1" t="s">
        <v>24</v>
      </c>
    </row>
    <row r="2904" customFormat="false" ht="15" hidden="false" customHeight="false" outlineLevel="0" collapsed="false">
      <c r="A2904" s="1" t="s">
        <v>2973</v>
      </c>
      <c r="B2904" s="1" t="s">
        <v>2973</v>
      </c>
      <c r="C2904" s="1" t="s">
        <v>3360</v>
      </c>
      <c r="D2904" s="1" t="n">
        <v>101.2</v>
      </c>
      <c r="E2904" s="1" t="s">
        <v>3386</v>
      </c>
      <c r="F2904" s="1" t="n">
        <v>24</v>
      </c>
      <c r="G2904" s="1" t="str">
        <f aca="false">F2904&amp;"/"&amp;44</f>
        <v>24/44</v>
      </c>
      <c r="H2904" s="1" t="n">
        <v>2300</v>
      </c>
      <c r="I2904" s="1" t="n">
        <v>101</v>
      </c>
      <c r="J2904" s="1" t="n">
        <v>80</v>
      </c>
      <c r="K2904" s="1" t="s">
        <v>1093</v>
      </c>
      <c r="L2904" s="1" t="s">
        <v>1094</v>
      </c>
      <c r="M2904" s="1" t="n">
        <v>2011</v>
      </c>
      <c r="N2904" s="1" t="n">
        <v>42.1931643807728</v>
      </c>
      <c r="O2904" s="1" t="n">
        <v>-82.249009487606</v>
      </c>
      <c r="P2904" s="1" t="s">
        <v>3362</v>
      </c>
      <c r="Q2904" s="1" t="s">
        <v>3363</v>
      </c>
      <c r="R2904" s="1" t="s">
        <v>24</v>
      </c>
    </row>
    <row r="2905" customFormat="false" ht="15" hidden="false" customHeight="false" outlineLevel="0" collapsed="false">
      <c r="A2905" s="1" t="s">
        <v>2973</v>
      </c>
      <c r="B2905" s="1" t="s">
        <v>2973</v>
      </c>
      <c r="C2905" s="1" t="s">
        <v>3360</v>
      </c>
      <c r="D2905" s="1" t="n">
        <v>101.2</v>
      </c>
      <c r="E2905" s="1" t="s">
        <v>3387</v>
      </c>
      <c r="F2905" s="1" t="n">
        <v>25</v>
      </c>
      <c r="G2905" s="1" t="str">
        <f aca="false">F2905&amp;"/"&amp;44</f>
        <v>25/44</v>
      </c>
      <c r="H2905" s="1" t="n">
        <v>2300</v>
      </c>
      <c r="I2905" s="1" t="n">
        <v>101</v>
      </c>
      <c r="J2905" s="1" t="n">
        <v>80</v>
      </c>
      <c r="K2905" s="1" t="s">
        <v>1093</v>
      </c>
      <c r="L2905" s="1" t="s">
        <v>1094</v>
      </c>
      <c r="M2905" s="1" t="n">
        <v>2011</v>
      </c>
      <c r="N2905" s="1" t="n">
        <v>42.1907060511812</v>
      </c>
      <c r="O2905" s="1" t="n">
        <v>-82.2469343777533</v>
      </c>
      <c r="P2905" s="1" t="s">
        <v>3362</v>
      </c>
      <c r="Q2905" s="1" t="s">
        <v>3363</v>
      </c>
      <c r="R2905" s="1" t="s">
        <v>24</v>
      </c>
    </row>
    <row r="2906" customFormat="false" ht="15" hidden="false" customHeight="false" outlineLevel="0" collapsed="false">
      <c r="A2906" s="1" t="s">
        <v>2973</v>
      </c>
      <c r="B2906" s="1" t="s">
        <v>2973</v>
      </c>
      <c r="C2906" s="1" t="s">
        <v>3360</v>
      </c>
      <c r="D2906" s="1" t="n">
        <v>101.2</v>
      </c>
      <c r="E2906" s="1" t="s">
        <v>3388</v>
      </c>
      <c r="F2906" s="1" t="n">
        <v>26</v>
      </c>
      <c r="G2906" s="1" t="str">
        <f aca="false">F2906&amp;"/"&amp;44</f>
        <v>26/44</v>
      </c>
      <c r="H2906" s="1" t="n">
        <v>2300</v>
      </c>
      <c r="I2906" s="1" t="n">
        <v>101</v>
      </c>
      <c r="J2906" s="1" t="n">
        <v>80</v>
      </c>
      <c r="K2906" s="1" t="s">
        <v>1093</v>
      </c>
      <c r="L2906" s="1" t="s">
        <v>1094</v>
      </c>
      <c r="M2906" s="1" t="n">
        <v>2011</v>
      </c>
      <c r="N2906" s="1" t="n">
        <v>42.1718395148782</v>
      </c>
      <c r="O2906" s="1" t="n">
        <v>-82.3129418458247</v>
      </c>
      <c r="P2906" s="1" t="s">
        <v>3362</v>
      </c>
      <c r="Q2906" s="1" t="s">
        <v>3363</v>
      </c>
      <c r="R2906" s="1" t="s">
        <v>24</v>
      </c>
    </row>
    <row r="2907" customFormat="false" ht="15" hidden="false" customHeight="false" outlineLevel="0" collapsed="false">
      <c r="A2907" s="1" t="s">
        <v>2973</v>
      </c>
      <c r="B2907" s="1" t="s">
        <v>2973</v>
      </c>
      <c r="C2907" s="1" t="s">
        <v>3360</v>
      </c>
      <c r="D2907" s="1" t="n">
        <v>101.2</v>
      </c>
      <c r="E2907" s="1" t="s">
        <v>3389</v>
      </c>
      <c r="F2907" s="1" t="n">
        <v>27</v>
      </c>
      <c r="G2907" s="1" t="str">
        <f aca="false">F2907&amp;"/"&amp;44</f>
        <v>27/44</v>
      </c>
      <c r="H2907" s="1" t="n">
        <v>2300</v>
      </c>
      <c r="I2907" s="1" t="n">
        <v>101</v>
      </c>
      <c r="J2907" s="1" t="n">
        <v>80</v>
      </c>
      <c r="K2907" s="1" t="s">
        <v>1093</v>
      </c>
      <c r="L2907" s="1" t="s">
        <v>1094</v>
      </c>
      <c r="M2907" s="1" t="n">
        <v>2011</v>
      </c>
      <c r="N2907" s="1" t="n">
        <v>42.1696376013218</v>
      </c>
      <c r="O2907" s="1" t="n">
        <v>-82.3099506769531</v>
      </c>
      <c r="P2907" s="1" t="s">
        <v>3362</v>
      </c>
      <c r="Q2907" s="1" t="s">
        <v>3363</v>
      </c>
      <c r="R2907" s="1" t="s">
        <v>24</v>
      </c>
    </row>
    <row r="2908" customFormat="false" ht="15" hidden="false" customHeight="false" outlineLevel="0" collapsed="false">
      <c r="A2908" s="1" t="s">
        <v>2973</v>
      </c>
      <c r="B2908" s="1" t="s">
        <v>2973</v>
      </c>
      <c r="C2908" s="1" t="s">
        <v>3360</v>
      </c>
      <c r="D2908" s="1" t="n">
        <v>101.2</v>
      </c>
      <c r="E2908" s="1" t="s">
        <v>3390</v>
      </c>
      <c r="F2908" s="1" t="n">
        <v>28</v>
      </c>
      <c r="G2908" s="1" t="str">
        <f aca="false">F2908&amp;"/"&amp;44</f>
        <v>28/44</v>
      </c>
      <c r="H2908" s="1" t="n">
        <v>2300</v>
      </c>
      <c r="I2908" s="1" t="n">
        <v>101</v>
      </c>
      <c r="J2908" s="1" t="n">
        <v>80</v>
      </c>
      <c r="K2908" s="1" t="s">
        <v>1093</v>
      </c>
      <c r="L2908" s="1" t="s">
        <v>1094</v>
      </c>
      <c r="M2908" s="1" t="n">
        <v>2011</v>
      </c>
      <c r="N2908" s="1" t="n">
        <v>42.1520096392206</v>
      </c>
      <c r="O2908" s="1" t="n">
        <v>-82.3451002346124</v>
      </c>
      <c r="P2908" s="1" t="s">
        <v>3362</v>
      </c>
      <c r="Q2908" s="1" t="s">
        <v>3363</v>
      </c>
      <c r="R2908" s="1" t="s">
        <v>24</v>
      </c>
    </row>
    <row r="2909" customFormat="false" ht="15" hidden="false" customHeight="false" outlineLevel="0" collapsed="false">
      <c r="A2909" s="1" t="s">
        <v>2973</v>
      </c>
      <c r="B2909" s="1" t="s">
        <v>2973</v>
      </c>
      <c r="C2909" s="1" t="s">
        <v>3360</v>
      </c>
      <c r="D2909" s="1" t="n">
        <v>101.2</v>
      </c>
      <c r="E2909" s="1" t="s">
        <v>3391</v>
      </c>
      <c r="F2909" s="1" t="n">
        <v>29</v>
      </c>
      <c r="G2909" s="1" t="str">
        <f aca="false">F2909&amp;"/"&amp;44</f>
        <v>29/44</v>
      </c>
      <c r="H2909" s="1" t="n">
        <v>2300</v>
      </c>
      <c r="I2909" s="1" t="n">
        <v>101</v>
      </c>
      <c r="J2909" s="1" t="n">
        <v>80</v>
      </c>
      <c r="K2909" s="1" t="s">
        <v>1093</v>
      </c>
      <c r="L2909" s="1" t="s">
        <v>1094</v>
      </c>
      <c r="M2909" s="1" t="n">
        <v>2011</v>
      </c>
      <c r="N2909" s="1" t="n">
        <v>42.1542130652542</v>
      </c>
      <c r="O2909" s="1" t="n">
        <v>-82.3480126949699</v>
      </c>
      <c r="P2909" s="1" t="s">
        <v>3362</v>
      </c>
      <c r="Q2909" s="1" t="s">
        <v>3363</v>
      </c>
      <c r="R2909" s="1" t="s">
        <v>24</v>
      </c>
    </row>
    <row r="2910" customFormat="false" ht="15" hidden="false" customHeight="false" outlineLevel="0" collapsed="false">
      <c r="A2910" s="1" t="s">
        <v>2973</v>
      </c>
      <c r="B2910" s="1" t="s">
        <v>2973</v>
      </c>
      <c r="C2910" s="1" t="s">
        <v>3360</v>
      </c>
      <c r="D2910" s="1" t="n">
        <v>101.2</v>
      </c>
      <c r="E2910" s="1" t="s">
        <v>3392</v>
      </c>
      <c r="F2910" s="1" t="n">
        <v>30</v>
      </c>
      <c r="G2910" s="1" t="str">
        <f aca="false">F2910&amp;"/"&amp;44</f>
        <v>30/44</v>
      </c>
      <c r="H2910" s="1" t="n">
        <v>2300</v>
      </c>
      <c r="I2910" s="1" t="n">
        <v>101</v>
      </c>
      <c r="J2910" s="1" t="n">
        <v>80</v>
      </c>
      <c r="K2910" s="1" t="s">
        <v>1093</v>
      </c>
      <c r="L2910" s="1" t="s">
        <v>1094</v>
      </c>
      <c r="M2910" s="1" t="n">
        <v>2011</v>
      </c>
      <c r="N2910" s="1" t="n">
        <v>42.1581997786695</v>
      </c>
      <c r="O2910" s="1" t="n">
        <v>-82.3566926475975</v>
      </c>
      <c r="P2910" s="1" t="s">
        <v>3362</v>
      </c>
      <c r="Q2910" s="1" t="s">
        <v>3363</v>
      </c>
      <c r="R2910" s="1" t="s">
        <v>24</v>
      </c>
    </row>
    <row r="2911" customFormat="false" ht="15" hidden="false" customHeight="false" outlineLevel="0" collapsed="false">
      <c r="A2911" s="1" t="s">
        <v>2973</v>
      </c>
      <c r="B2911" s="1" t="s">
        <v>2973</v>
      </c>
      <c r="C2911" s="1" t="s">
        <v>3360</v>
      </c>
      <c r="D2911" s="1" t="n">
        <v>101.2</v>
      </c>
      <c r="E2911" s="1" t="s">
        <v>3393</v>
      </c>
      <c r="F2911" s="1" t="n">
        <v>31</v>
      </c>
      <c r="G2911" s="1" t="str">
        <f aca="false">F2911&amp;"/"&amp;44</f>
        <v>31/44</v>
      </c>
      <c r="H2911" s="1" t="n">
        <v>2300</v>
      </c>
      <c r="I2911" s="1" t="n">
        <v>101</v>
      </c>
      <c r="J2911" s="1" t="n">
        <v>80</v>
      </c>
      <c r="K2911" s="1" t="s">
        <v>1093</v>
      </c>
      <c r="L2911" s="1" t="s">
        <v>1094</v>
      </c>
      <c r="M2911" s="1" t="n">
        <v>2011</v>
      </c>
      <c r="N2911" s="1" t="n">
        <v>42.1542155586397</v>
      </c>
      <c r="O2911" s="1" t="n">
        <v>-82.3677140701751</v>
      </c>
      <c r="P2911" s="1" t="s">
        <v>3362</v>
      </c>
      <c r="Q2911" s="1" t="s">
        <v>3363</v>
      </c>
      <c r="R2911" s="1" t="s">
        <v>24</v>
      </c>
    </row>
    <row r="2912" customFormat="false" ht="15" hidden="false" customHeight="false" outlineLevel="0" collapsed="false">
      <c r="A2912" s="1" t="s">
        <v>2973</v>
      </c>
      <c r="B2912" s="1" t="s">
        <v>2973</v>
      </c>
      <c r="C2912" s="1" t="s">
        <v>3360</v>
      </c>
      <c r="D2912" s="1" t="n">
        <v>101.2</v>
      </c>
      <c r="E2912" s="1" t="s">
        <v>3394</v>
      </c>
      <c r="F2912" s="1" t="n">
        <v>32</v>
      </c>
      <c r="G2912" s="1" t="str">
        <f aca="false">F2912&amp;"/"&amp;44</f>
        <v>32/44</v>
      </c>
      <c r="H2912" s="1" t="n">
        <v>2300</v>
      </c>
      <c r="I2912" s="1" t="n">
        <v>101</v>
      </c>
      <c r="J2912" s="1" t="n">
        <v>80</v>
      </c>
      <c r="K2912" s="1" t="s">
        <v>1093</v>
      </c>
      <c r="L2912" s="1" t="s">
        <v>1094</v>
      </c>
      <c r="M2912" s="1" t="n">
        <v>2011</v>
      </c>
      <c r="N2912" s="1" t="n">
        <v>42.156872676186</v>
      </c>
      <c r="O2912" s="1" t="n">
        <v>-82.3710984285072</v>
      </c>
      <c r="P2912" s="1" t="s">
        <v>3362</v>
      </c>
      <c r="Q2912" s="1" t="s">
        <v>3363</v>
      </c>
      <c r="R2912" s="1" t="s">
        <v>24</v>
      </c>
    </row>
    <row r="2913" customFormat="false" ht="15" hidden="false" customHeight="false" outlineLevel="0" collapsed="false">
      <c r="A2913" s="1" t="s">
        <v>2973</v>
      </c>
      <c r="B2913" s="1" t="s">
        <v>2973</v>
      </c>
      <c r="C2913" s="1" t="s">
        <v>3360</v>
      </c>
      <c r="D2913" s="1" t="n">
        <v>101.2</v>
      </c>
      <c r="E2913" s="1" t="s">
        <v>3395</v>
      </c>
      <c r="F2913" s="1" t="n">
        <v>33</v>
      </c>
      <c r="G2913" s="1" t="str">
        <f aca="false">F2913&amp;"/"&amp;44</f>
        <v>33/44</v>
      </c>
      <c r="H2913" s="1" t="n">
        <v>2300</v>
      </c>
      <c r="I2913" s="1" t="n">
        <v>101</v>
      </c>
      <c r="J2913" s="1" t="n">
        <v>80</v>
      </c>
      <c r="K2913" s="1" t="s">
        <v>1093</v>
      </c>
      <c r="L2913" s="1" t="s">
        <v>1094</v>
      </c>
      <c r="M2913" s="1" t="n">
        <v>2011</v>
      </c>
      <c r="N2913" s="1" t="n">
        <v>42.1621157959531</v>
      </c>
      <c r="O2913" s="1" t="n">
        <v>-82.3635095271105</v>
      </c>
      <c r="P2913" s="1" t="s">
        <v>3362</v>
      </c>
      <c r="Q2913" s="1" t="s">
        <v>3363</v>
      </c>
      <c r="R2913" s="1" t="s">
        <v>24</v>
      </c>
    </row>
    <row r="2914" customFormat="false" ht="15" hidden="false" customHeight="false" outlineLevel="0" collapsed="false">
      <c r="A2914" s="1" t="s">
        <v>2973</v>
      </c>
      <c r="B2914" s="1" t="s">
        <v>2973</v>
      </c>
      <c r="C2914" s="1" t="s">
        <v>3360</v>
      </c>
      <c r="D2914" s="1" t="n">
        <v>101.2</v>
      </c>
      <c r="E2914" s="1" t="s">
        <v>3396</v>
      </c>
      <c r="F2914" s="1" t="n">
        <v>34</v>
      </c>
      <c r="G2914" s="1" t="str">
        <f aca="false">F2914&amp;"/"&amp;44</f>
        <v>34/44</v>
      </c>
      <c r="H2914" s="1" t="n">
        <v>2300</v>
      </c>
      <c r="I2914" s="1" t="n">
        <v>101</v>
      </c>
      <c r="J2914" s="1" t="n">
        <v>80</v>
      </c>
      <c r="K2914" s="1" t="s">
        <v>1093</v>
      </c>
      <c r="L2914" s="1" t="s">
        <v>1094</v>
      </c>
      <c r="M2914" s="1" t="n">
        <v>2011</v>
      </c>
      <c r="N2914" s="1" t="n">
        <v>42.1593570250432</v>
      </c>
      <c r="O2914" s="1" t="n">
        <v>-82.394252437031</v>
      </c>
      <c r="P2914" s="1" t="s">
        <v>3362</v>
      </c>
      <c r="Q2914" s="1" t="s">
        <v>3363</v>
      </c>
      <c r="R2914" s="1" t="s">
        <v>24</v>
      </c>
    </row>
    <row r="2915" customFormat="false" ht="15" hidden="false" customHeight="false" outlineLevel="0" collapsed="false">
      <c r="A2915" s="1" t="s">
        <v>2973</v>
      </c>
      <c r="B2915" s="1" t="s">
        <v>2973</v>
      </c>
      <c r="C2915" s="1" t="s">
        <v>3360</v>
      </c>
      <c r="D2915" s="1" t="n">
        <v>101.2</v>
      </c>
      <c r="E2915" s="1" t="s">
        <v>3397</v>
      </c>
      <c r="F2915" s="1" t="n">
        <v>35</v>
      </c>
      <c r="G2915" s="1" t="str">
        <f aca="false">F2915&amp;"/"&amp;44</f>
        <v>35/44</v>
      </c>
      <c r="H2915" s="1" t="n">
        <v>2300</v>
      </c>
      <c r="I2915" s="1" t="n">
        <v>101</v>
      </c>
      <c r="J2915" s="1" t="n">
        <v>80</v>
      </c>
      <c r="K2915" s="1" t="s">
        <v>1093</v>
      </c>
      <c r="L2915" s="1" t="s">
        <v>1094</v>
      </c>
      <c r="M2915" s="1" t="n">
        <v>2011</v>
      </c>
      <c r="N2915" s="1" t="n">
        <v>42.1717827322561</v>
      </c>
      <c r="O2915" s="1" t="n">
        <v>-82.4022654179409</v>
      </c>
      <c r="P2915" s="1" t="s">
        <v>3362</v>
      </c>
      <c r="Q2915" s="1" t="s">
        <v>3363</v>
      </c>
      <c r="R2915" s="1" t="s">
        <v>24</v>
      </c>
    </row>
    <row r="2916" customFormat="false" ht="15" hidden="false" customHeight="false" outlineLevel="0" collapsed="false">
      <c r="A2916" s="1" t="s">
        <v>2973</v>
      </c>
      <c r="B2916" s="1" t="s">
        <v>2973</v>
      </c>
      <c r="C2916" s="1" t="s">
        <v>3360</v>
      </c>
      <c r="D2916" s="1" t="n">
        <v>101.2</v>
      </c>
      <c r="E2916" s="1" t="s">
        <v>3398</v>
      </c>
      <c r="F2916" s="1" t="n">
        <v>36</v>
      </c>
      <c r="G2916" s="1" t="str">
        <f aca="false">F2916&amp;"/"&amp;44</f>
        <v>36/44</v>
      </c>
      <c r="H2916" s="1" t="n">
        <v>2300</v>
      </c>
      <c r="I2916" s="1" t="n">
        <v>101</v>
      </c>
      <c r="J2916" s="1" t="n">
        <v>80</v>
      </c>
      <c r="K2916" s="1" t="s">
        <v>1093</v>
      </c>
      <c r="L2916" s="1" t="s">
        <v>1094</v>
      </c>
      <c r="M2916" s="1" t="n">
        <v>2011</v>
      </c>
      <c r="N2916" s="1" t="n">
        <v>42.1783209924727</v>
      </c>
      <c r="O2916" s="1" t="n">
        <v>-82.4174902259955</v>
      </c>
      <c r="P2916" s="1" t="s">
        <v>3362</v>
      </c>
      <c r="Q2916" s="1" t="s">
        <v>3363</v>
      </c>
      <c r="R2916" s="1" t="s">
        <v>24</v>
      </c>
    </row>
    <row r="2917" customFormat="false" ht="15" hidden="false" customHeight="false" outlineLevel="0" collapsed="false">
      <c r="A2917" s="1" t="s">
        <v>2973</v>
      </c>
      <c r="B2917" s="1" t="s">
        <v>2973</v>
      </c>
      <c r="C2917" s="1" t="s">
        <v>3360</v>
      </c>
      <c r="D2917" s="1" t="n">
        <v>101.2</v>
      </c>
      <c r="E2917" s="1" t="s">
        <v>3399</v>
      </c>
      <c r="F2917" s="1" t="n">
        <v>37</v>
      </c>
      <c r="G2917" s="1" t="str">
        <f aca="false">F2917&amp;"/"&amp;44</f>
        <v>37/44</v>
      </c>
      <c r="H2917" s="1" t="n">
        <v>2300</v>
      </c>
      <c r="I2917" s="1" t="n">
        <v>101</v>
      </c>
      <c r="J2917" s="1" t="n">
        <v>80</v>
      </c>
      <c r="K2917" s="1" t="s">
        <v>1093</v>
      </c>
      <c r="L2917" s="1" t="s">
        <v>1094</v>
      </c>
      <c r="M2917" s="1" t="n">
        <v>2011</v>
      </c>
      <c r="N2917" s="1" t="n">
        <v>42.1812203968311</v>
      </c>
      <c r="O2917" s="1" t="n">
        <v>-82.4211009722786</v>
      </c>
      <c r="P2917" s="1" t="s">
        <v>3362</v>
      </c>
      <c r="Q2917" s="1" t="s">
        <v>3363</v>
      </c>
      <c r="R2917" s="1" t="s">
        <v>24</v>
      </c>
    </row>
    <row r="2918" customFormat="false" ht="15" hidden="false" customHeight="false" outlineLevel="0" collapsed="false">
      <c r="A2918" s="1" t="s">
        <v>2973</v>
      </c>
      <c r="B2918" s="1" t="s">
        <v>2973</v>
      </c>
      <c r="C2918" s="1" t="s">
        <v>3360</v>
      </c>
      <c r="D2918" s="1" t="n">
        <v>101.2</v>
      </c>
      <c r="E2918" s="1" t="s">
        <v>3400</v>
      </c>
      <c r="F2918" s="1" t="n">
        <v>38</v>
      </c>
      <c r="G2918" s="1" t="str">
        <f aca="false">F2918&amp;"/"&amp;44</f>
        <v>38/44</v>
      </c>
      <c r="H2918" s="1" t="n">
        <v>2300</v>
      </c>
      <c r="I2918" s="1" t="n">
        <v>101</v>
      </c>
      <c r="J2918" s="1" t="n">
        <v>80</v>
      </c>
      <c r="K2918" s="1" t="s">
        <v>1093</v>
      </c>
      <c r="L2918" s="1" t="s">
        <v>1094</v>
      </c>
      <c r="M2918" s="1" t="n">
        <v>2011</v>
      </c>
      <c r="N2918" s="1" t="n">
        <v>42.1874971113145</v>
      </c>
      <c r="O2918" s="1" t="n">
        <v>-82.4287190412663</v>
      </c>
      <c r="P2918" s="1" t="s">
        <v>3362</v>
      </c>
      <c r="Q2918" s="1" t="s">
        <v>3363</v>
      </c>
      <c r="R2918" s="1" t="s">
        <v>24</v>
      </c>
    </row>
    <row r="2919" customFormat="false" ht="15" hidden="false" customHeight="false" outlineLevel="0" collapsed="false">
      <c r="A2919" s="1" t="s">
        <v>2973</v>
      </c>
      <c r="B2919" s="1" t="s">
        <v>2973</v>
      </c>
      <c r="C2919" s="1" t="s">
        <v>3360</v>
      </c>
      <c r="D2919" s="1" t="n">
        <v>101.2</v>
      </c>
      <c r="E2919" s="1" t="s">
        <v>3401</v>
      </c>
      <c r="F2919" s="1" t="n">
        <v>39</v>
      </c>
      <c r="G2919" s="1" t="str">
        <f aca="false">F2919&amp;"/"&amp;44</f>
        <v>39/44</v>
      </c>
      <c r="H2919" s="1" t="n">
        <v>2300</v>
      </c>
      <c r="I2919" s="1" t="n">
        <v>101</v>
      </c>
      <c r="J2919" s="1" t="n">
        <v>80</v>
      </c>
      <c r="K2919" s="1" t="s">
        <v>1093</v>
      </c>
      <c r="L2919" s="1" t="s">
        <v>1094</v>
      </c>
      <c r="M2919" s="1" t="n">
        <v>2011</v>
      </c>
      <c r="N2919" s="1" t="n">
        <v>42.1849954736535</v>
      </c>
      <c r="O2919" s="1" t="n">
        <v>-82.3961831158359</v>
      </c>
      <c r="P2919" s="1" t="s">
        <v>3362</v>
      </c>
      <c r="Q2919" s="1" t="s">
        <v>3363</v>
      </c>
      <c r="R2919" s="1" t="s">
        <v>24</v>
      </c>
    </row>
    <row r="2920" customFormat="false" ht="15" hidden="false" customHeight="false" outlineLevel="0" collapsed="false">
      <c r="A2920" s="1" t="s">
        <v>2973</v>
      </c>
      <c r="B2920" s="1" t="s">
        <v>2973</v>
      </c>
      <c r="C2920" s="1" t="s">
        <v>3360</v>
      </c>
      <c r="D2920" s="1" t="n">
        <v>101.2</v>
      </c>
      <c r="E2920" s="1" t="s">
        <v>3402</v>
      </c>
      <c r="F2920" s="1" t="n">
        <v>40</v>
      </c>
      <c r="G2920" s="1" t="str">
        <f aca="false">F2920&amp;"/"&amp;44</f>
        <v>40/44</v>
      </c>
      <c r="H2920" s="1" t="n">
        <v>2300</v>
      </c>
      <c r="I2920" s="1" t="n">
        <v>101</v>
      </c>
      <c r="J2920" s="1" t="n">
        <v>80</v>
      </c>
      <c r="K2920" s="1" t="s">
        <v>1093</v>
      </c>
      <c r="L2920" s="1" t="s">
        <v>1094</v>
      </c>
      <c r="M2920" s="1" t="n">
        <v>2011</v>
      </c>
      <c r="N2920" s="1" t="n">
        <v>42.2075262780468</v>
      </c>
      <c r="O2920" s="1" t="n">
        <v>-82.4183135546251</v>
      </c>
      <c r="P2920" s="1" t="s">
        <v>3362</v>
      </c>
      <c r="Q2920" s="1" t="s">
        <v>3363</v>
      </c>
      <c r="R2920" s="1" t="s">
        <v>24</v>
      </c>
    </row>
    <row r="2921" customFormat="false" ht="15" hidden="false" customHeight="false" outlineLevel="0" collapsed="false">
      <c r="A2921" s="1" t="s">
        <v>2973</v>
      </c>
      <c r="B2921" s="1" t="s">
        <v>2973</v>
      </c>
      <c r="C2921" s="1" t="s">
        <v>3360</v>
      </c>
      <c r="D2921" s="1" t="n">
        <v>101.2</v>
      </c>
      <c r="E2921" s="1" t="s">
        <v>3403</v>
      </c>
      <c r="F2921" s="1" t="n">
        <v>41</v>
      </c>
      <c r="G2921" s="1" t="str">
        <f aca="false">F2921&amp;"/"&amp;44</f>
        <v>41/44</v>
      </c>
      <c r="H2921" s="1" t="n">
        <v>2300</v>
      </c>
      <c r="I2921" s="1" t="n">
        <v>101</v>
      </c>
      <c r="J2921" s="1" t="n">
        <v>80</v>
      </c>
      <c r="K2921" s="1" t="s">
        <v>1093</v>
      </c>
      <c r="L2921" s="1" t="s">
        <v>1094</v>
      </c>
      <c r="M2921" s="1" t="n">
        <v>2011</v>
      </c>
      <c r="N2921" s="1" t="n">
        <v>42.2025450367953</v>
      </c>
      <c r="O2921" s="1" t="n">
        <v>-82.4025073993396</v>
      </c>
      <c r="P2921" s="1" t="s">
        <v>3362</v>
      </c>
      <c r="Q2921" s="1" t="s">
        <v>3363</v>
      </c>
      <c r="R2921" s="1" t="s">
        <v>24</v>
      </c>
    </row>
    <row r="2922" customFormat="false" ht="15" hidden="false" customHeight="false" outlineLevel="0" collapsed="false">
      <c r="A2922" s="1" t="s">
        <v>2973</v>
      </c>
      <c r="B2922" s="1" t="s">
        <v>2973</v>
      </c>
      <c r="C2922" s="1" t="s">
        <v>3360</v>
      </c>
      <c r="D2922" s="1" t="n">
        <v>101.2</v>
      </c>
      <c r="E2922" s="1" t="s">
        <v>3404</v>
      </c>
      <c r="F2922" s="1" t="n">
        <v>42</v>
      </c>
      <c r="G2922" s="1" t="str">
        <f aca="false">F2922&amp;"/"&amp;44</f>
        <v>42/44</v>
      </c>
      <c r="H2922" s="1" t="n">
        <v>2300</v>
      </c>
      <c r="I2922" s="1" t="n">
        <v>101</v>
      </c>
      <c r="J2922" s="1" t="n">
        <v>80</v>
      </c>
      <c r="K2922" s="1" t="s">
        <v>1093</v>
      </c>
      <c r="L2922" s="1" t="s">
        <v>1094</v>
      </c>
      <c r="M2922" s="1" t="n">
        <v>2011</v>
      </c>
      <c r="N2922" s="1" t="n">
        <v>42.2219988080997</v>
      </c>
      <c r="O2922" s="1" t="n">
        <v>-82.3969546916282</v>
      </c>
      <c r="P2922" s="1" t="s">
        <v>3362</v>
      </c>
      <c r="Q2922" s="1" t="s">
        <v>3363</v>
      </c>
      <c r="R2922" s="1" t="s">
        <v>24</v>
      </c>
    </row>
    <row r="2923" customFormat="false" ht="15" hidden="false" customHeight="false" outlineLevel="0" collapsed="false">
      <c r="A2923" s="1" t="s">
        <v>2973</v>
      </c>
      <c r="B2923" s="1" t="s">
        <v>2973</v>
      </c>
      <c r="C2923" s="1" t="s">
        <v>3360</v>
      </c>
      <c r="D2923" s="1" t="n">
        <v>101.2</v>
      </c>
      <c r="E2923" s="1" t="s">
        <v>3405</v>
      </c>
      <c r="F2923" s="1" t="n">
        <v>43</v>
      </c>
      <c r="G2923" s="1" t="str">
        <f aca="false">F2923&amp;"/"&amp;44</f>
        <v>43/44</v>
      </c>
      <c r="H2923" s="1" t="n">
        <v>2300</v>
      </c>
      <c r="I2923" s="1" t="n">
        <v>101</v>
      </c>
      <c r="J2923" s="1" t="n">
        <v>80</v>
      </c>
      <c r="K2923" s="1" t="s">
        <v>1093</v>
      </c>
      <c r="L2923" s="1" t="s">
        <v>1094</v>
      </c>
      <c r="M2923" s="1" t="n">
        <v>2011</v>
      </c>
      <c r="N2923" s="1" t="n">
        <v>42.1816391936255</v>
      </c>
      <c r="O2923" s="1" t="n">
        <v>-82.3471623239879</v>
      </c>
      <c r="P2923" s="1" t="s">
        <v>3362</v>
      </c>
      <c r="Q2923" s="1" t="s">
        <v>3363</v>
      </c>
      <c r="R2923" s="1" t="s">
        <v>24</v>
      </c>
    </row>
    <row r="2924" customFormat="false" ht="15" hidden="false" customHeight="false" outlineLevel="0" collapsed="false">
      <c r="A2924" s="1" t="s">
        <v>2973</v>
      </c>
      <c r="B2924" s="1" t="s">
        <v>2973</v>
      </c>
      <c r="C2924" s="1" t="s">
        <v>3360</v>
      </c>
      <c r="D2924" s="1" t="n">
        <v>101.2</v>
      </c>
      <c r="E2924" s="1" t="s">
        <v>3406</v>
      </c>
      <c r="F2924" s="1" t="n">
        <v>44</v>
      </c>
      <c r="G2924" s="1" t="str">
        <f aca="false">F2924&amp;"/"&amp;44</f>
        <v>44/44</v>
      </c>
      <c r="H2924" s="1" t="n">
        <v>2300</v>
      </c>
      <c r="I2924" s="1" t="n">
        <v>101</v>
      </c>
      <c r="J2924" s="1" t="n">
        <v>80</v>
      </c>
      <c r="K2924" s="1" t="s">
        <v>1093</v>
      </c>
      <c r="L2924" s="1" t="s">
        <v>1094</v>
      </c>
      <c r="M2924" s="1" t="n">
        <v>2011</v>
      </c>
      <c r="N2924" s="1" t="n">
        <v>42.2013353053747</v>
      </c>
      <c r="O2924" s="1" t="n">
        <v>-82.3183564192348</v>
      </c>
      <c r="P2924" s="1" t="s">
        <v>3362</v>
      </c>
      <c r="Q2924" s="1" t="s">
        <v>3363</v>
      </c>
      <c r="R2924" s="1" t="s">
        <v>24</v>
      </c>
    </row>
    <row r="2925" customFormat="false" ht="15" hidden="false" customHeight="false" outlineLevel="0" collapsed="false">
      <c r="A2925" s="1" t="s">
        <v>2973</v>
      </c>
      <c r="B2925" s="1" t="s">
        <v>2973</v>
      </c>
      <c r="C2925" s="1" t="s">
        <v>3407</v>
      </c>
      <c r="D2925" s="1" t="n">
        <v>9.9</v>
      </c>
      <c r="E2925" s="1" t="s">
        <v>3408</v>
      </c>
      <c r="F2925" s="1" t="n">
        <v>1</v>
      </c>
      <c r="G2925" s="1" t="str">
        <f aca="false">F2925&amp;"/"&amp;6</f>
        <v>1/6</v>
      </c>
      <c r="H2925" s="1" t="n">
        <v>1650</v>
      </c>
      <c r="I2925" s="1" t="n">
        <v>82</v>
      </c>
      <c r="J2925" s="1" t="n">
        <v>80</v>
      </c>
      <c r="K2925" s="1" t="s">
        <v>21</v>
      </c>
      <c r="L2925" s="1" t="s">
        <v>2124</v>
      </c>
      <c r="M2925" s="1" t="n">
        <v>2008</v>
      </c>
      <c r="N2925" s="1" t="n">
        <v>42.6005691813157</v>
      </c>
      <c r="O2925" s="1" t="n">
        <v>-80.6052753903758</v>
      </c>
      <c r="Q2925" s="1" t="s">
        <v>3409</v>
      </c>
      <c r="R2925" s="1" t="s">
        <v>24</v>
      </c>
    </row>
    <row r="2926" customFormat="false" ht="15" hidden="false" customHeight="false" outlineLevel="0" collapsed="false">
      <c r="A2926" s="1" t="s">
        <v>2973</v>
      </c>
      <c r="B2926" s="1" t="s">
        <v>2973</v>
      </c>
      <c r="C2926" s="1" t="s">
        <v>3407</v>
      </c>
      <c r="D2926" s="1" t="n">
        <v>9.9</v>
      </c>
      <c r="E2926" s="1" t="s">
        <v>3410</v>
      </c>
      <c r="F2926" s="1" t="n">
        <v>2</v>
      </c>
      <c r="G2926" s="1" t="str">
        <f aca="false">F2926&amp;"/"&amp;6</f>
        <v>2/6</v>
      </c>
      <c r="H2926" s="1" t="n">
        <v>1650</v>
      </c>
      <c r="I2926" s="1" t="n">
        <v>82</v>
      </c>
      <c r="J2926" s="1" t="n">
        <v>80</v>
      </c>
      <c r="K2926" s="1" t="s">
        <v>21</v>
      </c>
      <c r="L2926" s="1" t="s">
        <v>2124</v>
      </c>
      <c r="M2926" s="1" t="n">
        <v>2008</v>
      </c>
      <c r="N2926" s="1" t="n">
        <v>42.5978897543457</v>
      </c>
      <c r="O2926" s="1" t="n">
        <v>-80.605422995853</v>
      </c>
      <c r="Q2926" s="1" t="s">
        <v>3409</v>
      </c>
      <c r="R2926" s="1" t="s">
        <v>24</v>
      </c>
    </row>
    <row r="2927" customFormat="false" ht="15" hidden="false" customHeight="false" outlineLevel="0" collapsed="false">
      <c r="A2927" s="1" t="s">
        <v>2973</v>
      </c>
      <c r="B2927" s="1" t="s">
        <v>2973</v>
      </c>
      <c r="C2927" s="1" t="s">
        <v>3407</v>
      </c>
      <c r="D2927" s="1" t="n">
        <v>9.9</v>
      </c>
      <c r="E2927" s="1" t="s">
        <v>3411</v>
      </c>
      <c r="F2927" s="1" t="n">
        <v>3</v>
      </c>
      <c r="G2927" s="1" t="str">
        <f aca="false">F2927&amp;"/"&amp;6</f>
        <v>3/6</v>
      </c>
      <c r="H2927" s="1" t="n">
        <v>1650</v>
      </c>
      <c r="I2927" s="1" t="n">
        <v>82</v>
      </c>
      <c r="J2927" s="1" t="n">
        <v>80</v>
      </c>
      <c r="K2927" s="1" t="s">
        <v>21</v>
      </c>
      <c r="L2927" s="1" t="s">
        <v>2124</v>
      </c>
      <c r="M2927" s="1" t="n">
        <v>2008</v>
      </c>
      <c r="N2927" s="1" t="n">
        <v>42.5924450512611</v>
      </c>
      <c r="O2927" s="1" t="n">
        <v>-80.6056464174518</v>
      </c>
      <c r="Q2927" s="1" t="s">
        <v>3409</v>
      </c>
      <c r="R2927" s="1" t="s">
        <v>24</v>
      </c>
    </row>
    <row r="2928" customFormat="false" ht="15" hidden="false" customHeight="false" outlineLevel="0" collapsed="false">
      <c r="A2928" s="1" t="s">
        <v>2973</v>
      </c>
      <c r="B2928" s="1" t="s">
        <v>2973</v>
      </c>
      <c r="C2928" s="1" t="s">
        <v>3407</v>
      </c>
      <c r="D2928" s="1" t="n">
        <v>9.9</v>
      </c>
      <c r="E2928" s="1" t="s">
        <v>3412</v>
      </c>
      <c r="F2928" s="1" t="n">
        <v>4</v>
      </c>
      <c r="G2928" s="1" t="str">
        <f aca="false">F2928&amp;"/"&amp;6</f>
        <v>4/6</v>
      </c>
      <c r="H2928" s="1" t="n">
        <v>1650</v>
      </c>
      <c r="I2928" s="1" t="n">
        <v>82</v>
      </c>
      <c r="J2928" s="1" t="n">
        <v>80</v>
      </c>
      <c r="K2928" s="1" t="s">
        <v>21</v>
      </c>
      <c r="L2928" s="1" t="s">
        <v>2124</v>
      </c>
      <c r="M2928" s="1" t="n">
        <v>2008</v>
      </c>
      <c r="N2928" s="1" t="n">
        <v>42.5958394171334</v>
      </c>
      <c r="O2928" s="1" t="n">
        <v>-80.601814928876</v>
      </c>
      <c r="Q2928" s="1" t="s">
        <v>3409</v>
      </c>
      <c r="R2928" s="1" t="s">
        <v>24</v>
      </c>
    </row>
    <row r="2929" customFormat="false" ht="15" hidden="false" customHeight="false" outlineLevel="0" collapsed="false">
      <c r="A2929" s="1" t="s">
        <v>2973</v>
      </c>
      <c r="B2929" s="1" t="s">
        <v>2973</v>
      </c>
      <c r="C2929" s="1" t="s">
        <v>3407</v>
      </c>
      <c r="D2929" s="1" t="n">
        <v>9.9</v>
      </c>
      <c r="E2929" s="1" t="s">
        <v>3413</v>
      </c>
      <c r="F2929" s="1" t="n">
        <v>5</v>
      </c>
      <c r="G2929" s="1" t="str">
        <f aca="false">F2929&amp;"/"&amp;6</f>
        <v>5/6</v>
      </c>
      <c r="H2929" s="1" t="n">
        <v>1650</v>
      </c>
      <c r="I2929" s="1" t="n">
        <v>82</v>
      </c>
      <c r="J2929" s="1" t="n">
        <v>80</v>
      </c>
      <c r="K2929" s="1" t="s">
        <v>21</v>
      </c>
      <c r="L2929" s="1" t="s">
        <v>2124</v>
      </c>
      <c r="M2929" s="1" t="n">
        <v>2008</v>
      </c>
      <c r="N2929" s="1" t="n">
        <v>42.5907642584223</v>
      </c>
      <c r="O2929" s="1" t="n">
        <v>-80.5924826853321</v>
      </c>
      <c r="Q2929" s="1" t="s">
        <v>3409</v>
      </c>
      <c r="R2929" s="1" t="s">
        <v>24</v>
      </c>
    </row>
    <row r="2930" customFormat="false" ht="15" hidden="false" customHeight="false" outlineLevel="0" collapsed="false">
      <c r="A2930" s="1" t="s">
        <v>2973</v>
      </c>
      <c r="B2930" s="1" t="s">
        <v>2973</v>
      </c>
      <c r="C2930" s="1" t="s">
        <v>3407</v>
      </c>
      <c r="D2930" s="1" t="n">
        <v>9.9</v>
      </c>
      <c r="E2930" s="1" t="s">
        <v>3414</v>
      </c>
      <c r="F2930" s="1" t="n">
        <v>6</v>
      </c>
      <c r="G2930" s="1" t="str">
        <f aca="false">F2930&amp;"/"&amp;6</f>
        <v>6/6</v>
      </c>
      <c r="H2930" s="1" t="n">
        <v>1650</v>
      </c>
      <c r="I2930" s="1" t="n">
        <v>82</v>
      </c>
      <c r="J2930" s="1" t="n">
        <v>80</v>
      </c>
      <c r="K2930" s="1" t="s">
        <v>21</v>
      </c>
      <c r="L2930" s="1" t="s">
        <v>2124</v>
      </c>
      <c r="M2930" s="1" t="n">
        <v>2008</v>
      </c>
      <c r="N2930" s="1" t="n">
        <v>42.5865157060964</v>
      </c>
      <c r="O2930" s="1" t="n">
        <v>-80.5966699521902</v>
      </c>
      <c r="Q2930" s="1" t="s">
        <v>3409</v>
      </c>
      <c r="R2930" s="1" t="s">
        <v>24</v>
      </c>
    </row>
    <row r="2931" customFormat="false" ht="15" hidden="false" customHeight="false" outlineLevel="0" collapsed="false">
      <c r="A2931" s="1" t="s">
        <v>2973</v>
      </c>
      <c r="B2931" s="1" t="s">
        <v>2973</v>
      </c>
      <c r="C2931" s="1" t="s">
        <v>3415</v>
      </c>
      <c r="D2931" s="1" t="n">
        <v>165.6</v>
      </c>
      <c r="E2931" s="1" t="s">
        <v>3416</v>
      </c>
      <c r="F2931" s="1" t="n">
        <v>1</v>
      </c>
      <c r="G2931" s="1" t="str">
        <f aca="false">F2931&amp;"/"&amp;72</f>
        <v>1/72</v>
      </c>
      <c r="H2931" s="1" t="n">
        <v>2300</v>
      </c>
      <c r="I2931" s="1" t="n">
        <v>101</v>
      </c>
      <c r="J2931" s="1" t="n">
        <v>80</v>
      </c>
      <c r="K2931" s="1" t="s">
        <v>1093</v>
      </c>
      <c r="L2931" s="1" t="s">
        <v>1094</v>
      </c>
      <c r="M2931" s="1" t="n">
        <v>2011</v>
      </c>
      <c r="N2931" s="1" t="n">
        <v>42.2282632392168</v>
      </c>
      <c r="O2931" s="1" t="n">
        <v>-82.7014251072742</v>
      </c>
      <c r="Q2931" s="1" t="s">
        <v>3417</v>
      </c>
      <c r="R2931" s="1" t="s">
        <v>24</v>
      </c>
    </row>
    <row r="2932" customFormat="false" ht="15" hidden="false" customHeight="false" outlineLevel="0" collapsed="false">
      <c r="A2932" s="1" t="s">
        <v>2973</v>
      </c>
      <c r="B2932" s="1" t="s">
        <v>2973</v>
      </c>
      <c r="C2932" s="1" t="s">
        <v>3415</v>
      </c>
      <c r="D2932" s="1" t="n">
        <v>165.6</v>
      </c>
      <c r="E2932" s="1" t="s">
        <v>3418</v>
      </c>
      <c r="F2932" s="1" t="n">
        <v>2</v>
      </c>
      <c r="G2932" s="1" t="str">
        <f aca="false">F2932&amp;"/"&amp;72</f>
        <v>2/72</v>
      </c>
      <c r="H2932" s="1" t="n">
        <v>2300</v>
      </c>
      <c r="I2932" s="1" t="n">
        <v>101</v>
      </c>
      <c r="J2932" s="1" t="n">
        <v>80</v>
      </c>
      <c r="K2932" s="1" t="s">
        <v>1093</v>
      </c>
      <c r="L2932" s="1" t="s">
        <v>1094</v>
      </c>
      <c r="M2932" s="1" t="n">
        <v>2011</v>
      </c>
      <c r="N2932" s="1" t="n">
        <v>42.2254012401316</v>
      </c>
      <c r="O2932" s="1" t="n">
        <v>-82.6994224029502</v>
      </c>
      <c r="Q2932" s="1" t="s">
        <v>3417</v>
      </c>
      <c r="R2932" s="1" t="s">
        <v>24</v>
      </c>
    </row>
    <row r="2933" customFormat="false" ht="15" hidden="false" customHeight="false" outlineLevel="0" collapsed="false">
      <c r="A2933" s="1" t="s">
        <v>2973</v>
      </c>
      <c r="B2933" s="1" t="s">
        <v>2973</v>
      </c>
      <c r="C2933" s="1" t="s">
        <v>3415</v>
      </c>
      <c r="D2933" s="1" t="n">
        <v>165.6</v>
      </c>
      <c r="E2933" s="1" t="s">
        <v>3419</v>
      </c>
      <c r="F2933" s="1" t="n">
        <v>3</v>
      </c>
      <c r="G2933" s="1" t="str">
        <f aca="false">F2933&amp;"/"&amp;72</f>
        <v>3/72</v>
      </c>
      <c r="H2933" s="1" t="n">
        <v>2300</v>
      </c>
      <c r="I2933" s="1" t="n">
        <v>101</v>
      </c>
      <c r="J2933" s="1" t="n">
        <v>80</v>
      </c>
      <c r="K2933" s="1" t="s">
        <v>1093</v>
      </c>
      <c r="L2933" s="1" t="s">
        <v>1094</v>
      </c>
      <c r="M2933" s="1" t="n">
        <v>2011</v>
      </c>
      <c r="N2933" s="1" t="n">
        <v>42.2330732743689</v>
      </c>
      <c r="O2933" s="1" t="n">
        <v>-82.67817653913</v>
      </c>
      <c r="Q2933" s="1" t="s">
        <v>3417</v>
      </c>
      <c r="R2933" s="1" t="s">
        <v>24</v>
      </c>
    </row>
    <row r="2934" customFormat="false" ht="15" hidden="false" customHeight="false" outlineLevel="0" collapsed="false">
      <c r="A2934" s="1" t="s">
        <v>2973</v>
      </c>
      <c r="B2934" s="1" t="s">
        <v>2973</v>
      </c>
      <c r="C2934" s="1" t="s">
        <v>3415</v>
      </c>
      <c r="D2934" s="1" t="n">
        <v>165.6</v>
      </c>
      <c r="E2934" s="1" t="s">
        <v>3420</v>
      </c>
      <c r="F2934" s="1" t="n">
        <v>4</v>
      </c>
      <c r="G2934" s="1" t="str">
        <f aca="false">F2934&amp;"/"&amp;72</f>
        <v>4/72</v>
      </c>
      <c r="H2934" s="1" t="n">
        <v>2300</v>
      </c>
      <c r="I2934" s="1" t="n">
        <v>101</v>
      </c>
      <c r="J2934" s="1" t="n">
        <v>80</v>
      </c>
      <c r="K2934" s="1" t="s">
        <v>1093</v>
      </c>
      <c r="L2934" s="1" t="s">
        <v>1094</v>
      </c>
      <c r="M2934" s="1" t="n">
        <v>2011</v>
      </c>
      <c r="N2934" s="1" t="n">
        <v>42.2306125202676</v>
      </c>
      <c r="O2934" s="1" t="n">
        <v>-82.6619951006208</v>
      </c>
      <c r="Q2934" s="1" t="s">
        <v>3417</v>
      </c>
      <c r="R2934" s="1" t="s">
        <v>24</v>
      </c>
    </row>
    <row r="2935" customFormat="false" ht="15" hidden="false" customHeight="false" outlineLevel="0" collapsed="false">
      <c r="A2935" s="1" t="s">
        <v>2973</v>
      </c>
      <c r="B2935" s="1" t="s">
        <v>2973</v>
      </c>
      <c r="C2935" s="1" t="s">
        <v>3415</v>
      </c>
      <c r="D2935" s="1" t="n">
        <v>165.6</v>
      </c>
      <c r="E2935" s="1" t="s">
        <v>3421</v>
      </c>
      <c r="F2935" s="1" t="n">
        <v>5</v>
      </c>
      <c r="G2935" s="1" t="str">
        <f aca="false">F2935&amp;"/"&amp;72</f>
        <v>5/72</v>
      </c>
      <c r="H2935" s="1" t="n">
        <v>2300</v>
      </c>
      <c r="I2935" s="1" t="n">
        <v>101</v>
      </c>
      <c r="J2935" s="1" t="n">
        <v>80</v>
      </c>
      <c r="K2935" s="1" t="s">
        <v>1093</v>
      </c>
      <c r="L2935" s="1" t="s">
        <v>1094</v>
      </c>
      <c r="M2935" s="1" t="n">
        <v>2011</v>
      </c>
      <c r="N2935" s="1" t="n">
        <v>42.2302834216837</v>
      </c>
      <c r="O2935" s="1" t="n">
        <v>-82.6548944827073</v>
      </c>
      <c r="Q2935" s="1" t="s">
        <v>3417</v>
      </c>
      <c r="R2935" s="1" t="s">
        <v>24</v>
      </c>
    </row>
    <row r="2936" customFormat="false" ht="15" hidden="false" customHeight="false" outlineLevel="0" collapsed="false">
      <c r="A2936" s="1" t="s">
        <v>2973</v>
      </c>
      <c r="B2936" s="1" t="s">
        <v>2973</v>
      </c>
      <c r="C2936" s="1" t="s">
        <v>3415</v>
      </c>
      <c r="D2936" s="1" t="n">
        <v>165.6</v>
      </c>
      <c r="E2936" s="1" t="s">
        <v>3422</v>
      </c>
      <c r="F2936" s="1" t="n">
        <v>6</v>
      </c>
      <c r="G2936" s="1" t="str">
        <f aca="false">F2936&amp;"/"&amp;72</f>
        <v>6/72</v>
      </c>
      <c r="H2936" s="1" t="n">
        <v>2300</v>
      </c>
      <c r="I2936" s="1" t="n">
        <v>101</v>
      </c>
      <c r="J2936" s="1" t="n">
        <v>80</v>
      </c>
      <c r="K2936" s="1" t="s">
        <v>1093</v>
      </c>
      <c r="L2936" s="1" t="s">
        <v>1094</v>
      </c>
      <c r="M2936" s="1" t="n">
        <v>2011</v>
      </c>
      <c r="N2936" s="1" t="n">
        <v>42.2181243983616</v>
      </c>
      <c r="O2936" s="1" t="n">
        <v>-82.6798156876587</v>
      </c>
      <c r="Q2936" s="1" t="s">
        <v>3417</v>
      </c>
      <c r="R2936" s="1" t="s">
        <v>24</v>
      </c>
    </row>
    <row r="2937" customFormat="false" ht="15" hidden="false" customHeight="false" outlineLevel="0" collapsed="false">
      <c r="A2937" s="1" t="s">
        <v>2973</v>
      </c>
      <c r="B2937" s="1" t="s">
        <v>2973</v>
      </c>
      <c r="C2937" s="1" t="s">
        <v>3415</v>
      </c>
      <c r="D2937" s="1" t="n">
        <v>165.6</v>
      </c>
      <c r="E2937" s="1" t="s">
        <v>3423</v>
      </c>
      <c r="F2937" s="1" t="n">
        <v>7</v>
      </c>
      <c r="G2937" s="1" t="str">
        <f aca="false">F2937&amp;"/"&amp;72</f>
        <v>7/72</v>
      </c>
      <c r="H2937" s="1" t="n">
        <v>2300</v>
      </c>
      <c r="I2937" s="1" t="n">
        <v>101</v>
      </c>
      <c r="J2937" s="1" t="n">
        <v>80</v>
      </c>
      <c r="K2937" s="1" t="s">
        <v>1093</v>
      </c>
      <c r="L2937" s="1" t="s">
        <v>1094</v>
      </c>
      <c r="M2937" s="1" t="n">
        <v>2011</v>
      </c>
      <c r="N2937" s="1" t="n">
        <v>42.2180522979186</v>
      </c>
      <c r="O2937" s="1" t="n">
        <v>-82.6718128442752</v>
      </c>
      <c r="Q2937" s="1" t="s">
        <v>3417</v>
      </c>
      <c r="R2937" s="1" t="s">
        <v>24</v>
      </c>
    </row>
    <row r="2938" customFormat="false" ht="15" hidden="false" customHeight="false" outlineLevel="0" collapsed="false">
      <c r="A2938" s="1" t="s">
        <v>2973</v>
      </c>
      <c r="B2938" s="1" t="s">
        <v>2973</v>
      </c>
      <c r="C2938" s="1" t="s">
        <v>3415</v>
      </c>
      <c r="D2938" s="1" t="n">
        <v>165.6</v>
      </c>
      <c r="E2938" s="1" t="s">
        <v>3424</v>
      </c>
      <c r="F2938" s="1" t="n">
        <v>8</v>
      </c>
      <c r="G2938" s="1" t="str">
        <f aca="false">F2938&amp;"/"&amp;72</f>
        <v>8/72</v>
      </c>
      <c r="H2938" s="1" t="n">
        <v>2300</v>
      </c>
      <c r="I2938" s="1" t="n">
        <v>101</v>
      </c>
      <c r="J2938" s="1" t="n">
        <v>80</v>
      </c>
      <c r="K2938" s="1" t="s">
        <v>1093</v>
      </c>
      <c r="L2938" s="1" t="s">
        <v>1094</v>
      </c>
      <c r="M2938" s="1" t="n">
        <v>2011</v>
      </c>
      <c r="N2938" s="1" t="n">
        <v>42.2176457942411</v>
      </c>
      <c r="O2938" s="1" t="n">
        <v>-82.6580520677435</v>
      </c>
      <c r="Q2938" s="1" t="s">
        <v>3417</v>
      </c>
      <c r="R2938" s="1" t="s">
        <v>24</v>
      </c>
    </row>
    <row r="2939" customFormat="false" ht="15" hidden="false" customHeight="false" outlineLevel="0" collapsed="false">
      <c r="A2939" s="1" t="s">
        <v>2973</v>
      </c>
      <c r="B2939" s="1" t="s">
        <v>2973</v>
      </c>
      <c r="C2939" s="1" t="s">
        <v>3415</v>
      </c>
      <c r="D2939" s="1" t="n">
        <v>165.6</v>
      </c>
      <c r="E2939" s="1" t="s">
        <v>3425</v>
      </c>
      <c r="F2939" s="1" t="n">
        <v>9</v>
      </c>
      <c r="G2939" s="1" t="str">
        <f aca="false">F2939&amp;"/"&amp;72</f>
        <v>9/72</v>
      </c>
      <c r="H2939" s="1" t="n">
        <v>2300</v>
      </c>
      <c r="I2939" s="1" t="n">
        <v>101</v>
      </c>
      <c r="J2939" s="1" t="n">
        <v>80</v>
      </c>
      <c r="K2939" s="1" t="s">
        <v>1093</v>
      </c>
      <c r="L2939" s="1" t="s">
        <v>1094</v>
      </c>
      <c r="M2939" s="1" t="n">
        <v>2011</v>
      </c>
      <c r="N2939" s="1" t="n">
        <v>42.2092496218039</v>
      </c>
      <c r="O2939" s="1" t="n">
        <v>-82.69549565985</v>
      </c>
      <c r="Q2939" s="1" t="s">
        <v>3417</v>
      </c>
      <c r="R2939" s="1" t="s">
        <v>24</v>
      </c>
    </row>
    <row r="2940" customFormat="false" ht="15" hidden="false" customHeight="false" outlineLevel="0" collapsed="false">
      <c r="A2940" s="1" t="s">
        <v>2973</v>
      </c>
      <c r="B2940" s="1" t="s">
        <v>2973</v>
      </c>
      <c r="C2940" s="1" t="s">
        <v>3415</v>
      </c>
      <c r="D2940" s="1" t="n">
        <v>165.6</v>
      </c>
      <c r="E2940" s="1" t="s">
        <v>3426</v>
      </c>
      <c r="F2940" s="1" t="n">
        <v>10</v>
      </c>
      <c r="G2940" s="1" t="str">
        <f aca="false">F2940&amp;"/"&amp;72</f>
        <v>10/72</v>
      </c>
      <c r="H2940" s="1" t="n">
        <v>2300</v>
      </c>
      <c r="I2940" s="1" t="n">
        <v>101</v>
      </c>
      <c r="J2940" s="1" t="n">
        <v>80</v>
      </c>
      <c r="K2940" s="1" t="s">
        <v>1093</v>
      </c>
      <c r="L2940" s="1" t="s">
        <v>1094</v>
      </c>
      <c r="M2940" s="1" t="n">
        <v>2011</v>
      </c>
      <c r="N2940" s="1" t="n">
        <v>42.1964091224104</v>
      </c>
      <c r="O2940" s="1" t="n">
        <v>-82.6931229260408</v>
      </c>
      <c r="Q2940" s="1" t="s">
        <v>3417</v>
      </c>
      <c r="R2940" s="1" t="s">
        <v>24</v>
      </c>
    </row>
    <row r="2941" customFormat="false" ht="15" hidden="false" customHeight="false" outlineLevel="0" collapsed="false">
      <c r="A2941" s="1" t="s">
        <v>2973</v>
      </c>
      <c r="B2941" s="1" t="s">
        <v>2973</v>
      </c>
      <c r="C2941" s="1" t="s">
        <v>3415</v>
      </c>
      <c r="D2941" s="1" t="n">
        <v>165.6</v>
      </c>
      <c r="E2941" s="1" t="s">
        <v>3427</v>
      </c>
      <c r="F2941" s="1" t="n">
        <v>11</v>
      </c>
      <c r="G2941" s="1" t="str">
        <f aca="false">F2941&amp;"/"&amp;72</f>
        <v>11/72</v>
      </c>
      <c r="H2941" s="1" t="n">
        <v>2300</v>
      </c>
      <c r="I2941" s="1" t="n">
        <v>101</v>
      </c>
      <c r="J2941" s="1" t="n">
        <v>80</v>
      </c>
      <c r="K2941" s="1" t="s">
        <v>1093</v>
      </c>
      <c r="L2941" s="1" t="s">
        <v>1094</v>
      </c>
      <c r="M2941" s="1" t="n">
        <v>2011</v>
      </c>
      <c r="N2941" s="1" t="n">
        <v>42.1835795402713</v>
      </c>
      <c r="O2941" s="1" t="n">
        <v>-82.7099620102349</v>
      </c>
      <c r="Q2941" s="1" t="s">
        <v>3417</v>
      </c>
      <c r="R2941" s="1" t="s">
        <v>24</v>
      </c>
    </row>
    <row r="2942" customFormat="false" ht="15" hidden="false" customHeight="false" outlineLevel="0" collapsed="false">
      <c r="A2942" s="1" t="s">
        <v>2973</v>
      </c>
      <c r="B2942" s="1" t="s">
        <v>2973</v>
      </c>
      <c r="C2942" s="1" t="s">
        <v>3415</v>
      </c>
      <c r="D2942" s="1" t="n">
        <v>165.6</v>
      </c>
      <c r="E2942" s="1" t="s">
        <v>3428</v>
      </c>
      <c r="F2942" s="1" t="n">
        <v>12</v>
      </c>
      <c r="G2942" s="1" t="str">
        <f aca="false">F2942&amp;"/"&amp;72</f>
        <v>12/72</v>
      </c>
      <c r="H2942" s="1" t="n">
        <v>2300</v>
      </c>
      <c r="I2942" s="1" t="n">
        <v>101</v>
      </c>
      <c r="J2942" s="1" t="n">
        <v>80</v>
      </c>
      <c r="K2942" s="1" t="s">
        <v>1093</v>
      </c>
      <c r="L2942" s="1" t="s">
        <v>1094</v>
      </c>
      <c r="M2942" s="1" t="n">
        <v>2011</v>
      </c>
      <c r="N2942" s="1" t="n">
        <v>42.1888358366992</v>
      </c>
      <c r="O2942" s="1" t="n">
        <v>-82.6951810279473</v>
      </c>
      <c r="Q2942" s="1" t="s">
        <v>3417</v>
      </c>
      <c r="R2942" s="1" t="s">
        <v>24</v>
      </c>
    </row>
    <row r="2943" customFormat="false" ht="15" hidden="false" customHeight="false" outlineLevel="0" collapsed="false">
      <c r="A2943" s="1" t="s">
        <v>2973</v>
      </c>
      <c r="B2943" s="1" t="s">
        <v>2973</v>
      </c>
      <c r="C2943" s="1" t="s">
        <v>3415</v>
      </c>
      <c r="D2943" s="1" t="n">
        <v>165.6</v>
      </c>
      <c r="E2943" s="1" t="s">
        <v>3429</v>
      </c>
      <c r="F2943" s="1" t="n">
        <v>13</v>
      </c>
      <c r="G2943" s="1" t="str">
        <f aca="false">F2943&amp;"/"&amp;72</f>
        <v>13/72</v>
      </c>
      <c r="H2943" s="1" t="n">
        <v>2300</v>
      </c>
      <c r="I2943" s="1" t="n">
        <v>101</v>
      </c>
      <c r="J2943" s="1" t="n">
        <v>80</v>
      </c>
      <c r="K2943" s="1" t="s">
        <v>1093</v>
      </c>
      <c r="L2943" s="1" t="s">
        <v>1094</v>
      </c>
      <c r="M2943" s="1" t="n">
        <v>2011</v>
      </c>
      <c r="N2943" s="1" t="n">
        <v>42.1808791147617</v>
      </c>
      <c r="O2943" s="1" t="n">
        <v>-82.6943928647533</v>
      </c>
      <c r="Q2943" s="1" t="s">
        <v>3417</v>
      </c>
      <c r="R2943" s="1" t="s">
        <v>24</v>
      </c>
    </row>
    <row r="2944" customFormat="false" ht="15" hidden="false" customHeight="false" outlineLevel="0" collapsed="false">
      <c r="A2944" s="1" t="s">
        <v>2973</v>
      </c>
      <c r="B2944" s="1" t="s">
        <v>2973</v>
      </c>
      <c r="C2944" s="1" t="s">
        <v>3415</v>
      </c>
      <c r="D2944" s="1" t="n">
        <v>165.6</v>
      </c>
      <c r="E2944" s="1" t="s">
        <v>3430</v>
      </c>
      <c r="F2944" s="1" t="n">
        <v>14</v>
      </c>
      <c r="G2944" s="1" t="str">
        <f aca="false">F2944&amp;"/"&amp;72</f>
        <v>14/72</v>
      </c>
      <c r="H2944" s="1" t="n">
        <v>2300</v>
      </c>
      <c r="I2944" s="1" t="n">
        <v>101</v>
      </c>
      <c r="J2944" s="1" t="n">
        <v>80</v>
      </c>
      <c r="K2944" s="1" t="s">
        <v>1093</v>
      </c>
      <c r="L2944" s="1" t="s">
        <v>1094</v>
      </c>
      <c r="M2944" s="1" t="n">
        <v>2011</v>
      </c>
      <c r="N2944" s="1" t="n">
        <v>42.1901684392111</v>
      </c>
      <c r="O2944" s="1" t="n">
        <v>-82.6764875108705</v>
      </c>
      <c r="Q2944" s="1" t="s">
        <v>3417</v>
      </c>
      <c r="R2944" s="1" t="s">
        <v>24</v>
      </c>
    </row>
    <row r="2945" customFormat="false" ht="15" hidden="false" customHeight="false" outlineLevel="0" collapsed="false">
      <c r="A2945" s="1" t="s">
        <v>2973</v>
      </c>
      <c r="B2945" s="1" t="s">
        <v>2973</v>
      </c>
      <c r="C2945" s="1" t="s">
        <v>3415</v>
      </c>
      <c r="D2945" s="1" t="n">
        <v>165.6</v>
      </c>
      <c r="E2945" s="1" t="s">
        <v>3431</v>
      </c>
      <c r="F2945" s="1" t="n">
        <v>15</v>
      </c>
      <c r="G2945" s="1" t="str">
        <f aca="false">F2945&amp;"/"&amp;72</f>
        <v>15/72</v>
      </c>
      <c r="H2945" s="1" t="n">
        <v>2300</v>
      </c>
      <c r="I2945" s="1" t="n">
        <v>101</v>
      </c>
      <c r="J2945" s="1" t="n">
        <v>80</v>
      </c>
      <c r="K2945" s="1" t="s">
        <v>1093</v>
      </c>
      <c r="L2945" s="1" t="s">
        <v>1094</v>
      </c>
      <c r="M2945" s="1" t="n">
        <v>2011</v>
      </c>
      <c r="N2945" s="1" t="n">
        <v>42.1844276548992</v>
      </c>
      <c r="O2945" s="1" t="n">
        <v>-82.6775258770606</v>
      </c>
      <c r="Q2945" s="1" t="s">
        <v>3417</v>
      </c>
      <c r="R2945" s="1" t="s">
        <v>24</v>
      </c>
    </row>
    <row r="2946" customFormat="false" ht="15" hidden="false" customHeight="false" outlineLevel="0" collapsed="false">
      <c r="A2946" s="1" t="s">
        <v>2973</v>
      </c>
      <c r="B2946" s="1" t="s">
        <v>2973</v>
      </c>
      <c r="C2946" s="1" t="s">
        <v>3415</v>
      </c>
      <c r="D2946" s="1" t="n">
        <v>165.6</v>
      </c>
      <c r="E2946" s="1" t="s">
        <v>3432</v>
      </c>
      <c r="F2946" s="1" t="n">
        <v>16</v>
      </c>
      <c r="G2946" s="1" t="str">
        <f aca="false">F2946&amp;"/"&amp;72</f>
        <v>16/72</v>
      </c>
      <c r="H2946" s="1" t="n">
        <v>2300</v>
      </c>
      <c r="I2946" s="1" t="n">
        <v>101</v>
      </c>
      <c r="J2946" s="1" t="n">
        <v>80</v>
      </c>
      <c r="K2946" s="1" t="s">
        <v>1093</v>
      </c>
      <c r="L2946" s="1" t="s">
        <v>1094</v>
      </c>
      <c r="M2946" s="1" t="n">
        <v>2011</v>
      </c>
      <c r="N2946" s="1" t="n">
        <v>42.1872540286294</v>
      </c>
      <c r="O2946" s="1" t="n">
        <v>-82.6623337807573</v>
      </c>
      <c r="Q2946" s="1" t="s">
        <v>3417</v>
      </c>
      <c r="R2946" s="1" t="s">
        <v>24</v>
      </c>
    </row>
    <row r="2947" customFormat="false" ht="15" hidden="false" customHeight="false" outlineLevel="0" collapsed="false">
      <c r="A2947" s="1" t="s">
        <v>2973</v>
      </c>
      <c r="B2947" s="1" t="s">
        <v>2973</v>
      </c>
      <c r="C2947" s="1" t="s">
        <v>3415</v>
      </c>
      <c r="D2947" s="1" t="n">
        <v>165.6</v>
      </c>
      <c r="E2947" s="1" t="s">
        <v>3433</v>
      </c>
      <c r="F2947" s="1" t="n">
        <v>17</v>
      </c>
      <c r="G2947" s="1" t="str">
        <f aca="false">F2947&amp;"/"&amp;72</f>
        <v>17/72</v>
      </c>
      <c r="H2947" s="1" t="n">
        <v>2300</v>
      </c>
      <c r="I2947" s="1" t="n">
        <v>101</v>
      </c>
      <c r="J2947" s="1" t="n">
        <v>80</v>
      </c>
      <c r="K2947" s="1" t="s">
        <v>1093</v>
      </c>
      <c r="L2947" s="1" t="s">
        <v>1094</v>
      </c>
      <c r="M2947" s="1" t="n">
        <v>2011</v>
      </c>
      <c r="N2947" s="1" t="n">
        <v>42.1828122799798</v>
      </c>
      <c r="O2947" s="1" t="n">
        <v>-82.6625048161382</v>
      </c>
      <c r="Q2947" s="1" t="s">
        <v>3417</v>
      </c>
      <c r="R2947" s="1" t="s">
        <v>24</v>
      </c>
    </row>
    <row r="2948" customFormat="false" ht="15" hidden="false" customHeight="false" outlineLevel="0" collapsed="false">
      <c r="A2948" s="1" t="s">
        <v>2973</v>
      </c>
      <c r="B2948" s="1" t="s">
        <v>2973</v>
      </c>
      <c r="C2948" s="1" t="s">
        <v>3415</v>
      </c>
      <c r="D2948" s="1" t="n">
        <v>165.6</v>
      </c>
      <c r="E2948" s="1" t="s">
        <v>3434</v>
      </c>
      <c r="F2948" s="1" t="n">
        <v>18</v>
      </c>
      <c r="G2948" s="1" t="str">
        <f aca="false">F2948&amp;"/"&amp;72</f>
        <v>18/72</v>
      </c>
      <c r="H2948" s="1" t="n">
        <v>2300</v>
      </c>
      <c r="I2948" s="1" t="n">
        <v>101</v>
      </c>
      <c r="J2948" s="1" t="n">
        <v>80</v>
      </c>
      <c r="K2948" s="1" t="s">
        <v>1093</v>
      </c>
      <c r="L2948" s="1" t="s">
        <v>1094</v>
      </c>
      <c r="M2948" s="1" t="n">
        <v>2011</v>
      </c>
      <c r="N2948" s="1" t="n">
        <v>42.1961261268145</v>
      </c>
      <c r="O2948" s="1" t="n">
        <v>-82.6454024846589</v>
      </c>
      <c r="Q2948" s="1" t="s">
        <v>3417</v>
      </c>
      <c r="R2948" s="1" t="s">
        <v>24</v>
      </c>
    </row>
    <row r="2949" customFormat="false" ht="15" hidden="false" customHeight="false" outlineLevel="0" collapsed="false">
      <c r="A2949" s="1" t="s">
        <v>2973</v>
      </c>
      <c r="B2949" s="1" t="s">
        <v>2973</v>
      </c>
      <c r="C2949" s="1" t="s">
        <v>3415</v>
      </c>
      <c r="D2949" s="1" t="n">
        <v>165.6</v>
      </c>
      <c r="E2949" s="1" t="s">
        <v>3435</v>
      </c>
      <c r="F2949" s="1" t="n">
        <v>19</v>
      </c>
      <c r="G2949" s="1" t="str">
        <f aca="false">F2949&amp;"/"&amp;72</f>
        <v>19/72</v>
      </c>
      <c r="H2949" s="1" t="n">
        <v>2300</v>
      </c>
      <c r="I2949" s="1" t="n">
        <v>101</v>
      </c>
      <c r="J2949" s="1" t="n">
        <v>80</v>
      </c>
      <c r="K2949" s="1" t="s">
        <v>1093</v>
      </c>
      <c r="L2949" s="1" t="s">
        <v>1094</v>
      </c>
      <c r="M2949" s="1" t="n">
        <v>2011</v>
      </c>
      <c r="N2949" s="1" t="n">
        <v>42.2272932763095</v>
      </c>
      <c r="O2949" s="1" t="n">
        <v>-82.6032476937866</v>
      </c>
      <c r="Q2949" s="1" t="s">
        <v>3417</v>
      </c>
      <c r="R2949" s="1" t="s">
        <v>24</v>
      </c>
    </row>
    <row r="2950" customFormat="false" ht="15" hidden="false" customHeight="false" outlineLevel="0" collapsed="false">
      <c r="A2950" s="1" t="s">
        <v>2973</v>
      </c>
      <c r="B2950" s="1" t="s">
        <v>2973</v>
      </c>
      <c r="C2950" s="1" t="s">
        <v>3415</v>
      </c>
      <c r="D2950" s="1" t="n">
        <v>165.6</v>
      </c>
      <c r="E2950" s="1" t="s">
        <v>3436</v>
      </c>
      <c r="F2950" s="1" t="n">
        <v>20</v>
      </c>
      <c r="G2950" s="1" t="str">
        <f aca="false">F2950&amp;"/"&amp;72</f>
        <v>20/72</v>
      </c>
      <c r="H2950" s="1" t="n">
        <v>2300</v>
      </c>
      <c r="I2950" s="1" t="n">
        <v>101</v>
      </c>
      <c r="J2950" s="1" t="n">
        <v>80</v>
      </c>
      <c r="K2950" s="1" t="s">
        <v>1093</v>
      </c>
      <c r="L2950" s="1" t="s">
        <v>1094</v>
      </c>
      <c r="M2950" s="1" t="n">
        <v>2011</v>
      </c>
      <c r="N2950" s="1" t="n">
        <v>42.2209786904954</v>
      </c>
      <c r="O2950" s="1" t="n">
        <v>-82.6090538950322</v>
      </c>
      <c r="Q2950" s="1" t="s">
        <v>3417</v>
      </c>
      <c r="R2950" s="1" t="s">
        <v>24</v>
      </c>
    </row>
    <row r="2951" customFormat="false" ht="15" hidden="false" customHeight="false" outlineLevel="0" collapsed="false">
      <c r="A2951" s="1" t="s">
        <v>2973</v>
      </c>
      <c r="B2951" s="1" t="s">
        <v>2973</v>
      </c>
      <c r="C2951" s="1" t="s">
        <v>3415</v>
      </c>
      <c r="D2951" s="1" t="n">
        <v>165.6</v>
      </c>
      <c r="E2951" s="1" t="s">
        <v>3437</v>
      </c>
      <c r="F2951" s="1" t="n">
        <v>21</v>
      </c>
      <c r="G2951" s="1" t="str">
        <f aca="false">F2951&amp;"/"&amp;72</f>
        <v>21/72</v>
      </c>
      <c r="H2951" s="1" t="n">
        <v>2300</v>
      </c>
      <c r="I2951" s="1" t="n">
        <v>101</v>
      </c>
      <c r="J2951" s="1" t="n">
        <v>80</v>
      </c>
      <c r="K2951" s="1" t="s">
        <v>1093</v>
      </c>
      <c r="L2951" s="1" t="s">
        <v>1094</v>
      </c>
      <c r="M2951" s="1" t="n">
        <v>2011</v>
      </c>
      <c r="N2951" s="1" t="n">
        <v>42.2169225663137</v>
      </c>
      <c r="O2951" s="1" t="n">
        <v>-82.6138616512405</v>
      </c>
      <c r="Q2951" s="1" t="s">
        <v>3417</v>
      </c>
      <c r="R2951" s="1" t="s">
        <v>24</v>
      </c>
    </row>
    <row r="2952" customFormat="false" ht="15" hidden="false" customHeight="false" outlineLevel="0" collapsed="false">
      <c r="A2952" s="1" t="s">
        <v>2973</v>
      </c>
      <c r="B2952" s="1" t="s">
        <v>2973</v>
      </c>
      <c r="C2952" s="1" t="s">
        <v>3415</v>
      </c>
      <c r="D2952" s="1" t="n">
        <v>165.6</v>
      </c>
      <c r="E2952" s="1" t="s">
        <v>3438</v>
      </c>
      <c r="F2952" s="1" t="n">
        <v>22</v>
      </c>
      <c r="G2952" s="1" t="str">
        <f aca="false">F2952&amp;"/"&amp;72</f>
        <v>22/72</v>
      </c>
      <c r="H2952" s="1" t="n">
        <v>2300</v>
      </c>
      <c r="I2952" s="1" t="n">
        <v>101</v>
      </c>
      <c r="J2952" s="1" t="n">
        <v>80</v>
      </c>
      <c r="K2952" s="1" t="s">
        <v>1093</v>
      </c>
      <c r="L2952" s="1" t="s">
        <v>1094</v>
      </c>
      <c r="M2952" s="1" t="n">
        <v>2011</v>
      </c>
      <c r="N2952" s="1" t="n">
        <v>42.2173115331241</v>
      </c>
      <c r="O2952" s="1" t="n">
        <v>-82.6055086144385</v>
      </c>
      <c r="Q2952" s="1" t="s">
        <v>3417</v>
      </c>
      <c r="R2952" s="1" t="s">
        <v>24</v>
      </c>
    </row>
    <row r="2953" customFormat="false" ht="15" hidden="false" customHeight="false" outlineLevel="0" collapsed="false">
      <c r="A2953" s="1" t="s">
        <v>2973</v>
      </c>
      <c r="B2953" s="1" t="s">
        <v>2973</v>
      </c>
      <c r="C2953" s="1" t="s">
        <v>3415</v>
      </c>
      <c r="D2953" s="1" t="n">
        <v>165.6</v>
      </c>
      <c r="E2953" s="1" t="s">
        <v>3439</v>
      </c>
      <c r="F2953" s="1" t="n">
        <v>23</v>
      </c>
      <c r="G2953" s="1" t="str">
        <f aca="false">F2953&amp;"/"&amp;72</f>
        <v>23/72</v>
      </c>
      <c r="H2953" s="1" t="n">
        <v>2300</v>
      </c>
      <c r="I2953" s="1" t="n">
        <v>101</v>
      </c>
      <c r="J2953" s="1" t="n">
        <v>80</v>
      </c>
      <c r="K2953" s="1" t="s">
        <v>1093</v>
      </c>
      <c r="L2953" s="1" t="s">
        <v>1094</v>
      </c>
      <c r="M2953" s="1" t="n">
        <v>2011</v>
      </c>
      <c r="N2953" s="1" t="n">
        <v>42.2071181752322</v>
      </c>
      <c r="O2953" s="1" t="n">
        <v>-82.6221884872481</v>
      </c>
      <c r="Q2953" s="1" t="s">
        <v>3417</v>
      </c>
      <c r="R2953" s="1" t="s">
        <v>24</v>
      </c>
    </row>
    <row r="2954" customFormat="false" ht="15" hidden="false" customHeight="false" outlineLevel="0" collapsed="false">
      <c r="A2954" s="1" t="s">
        <v>2973</v>
      </c>
      <c r="B2954" s="1" t="s">
        <v>2973</v>
      </c>
      <c r="C2954" s="1" t="s">
        <v>3415</v>
      </c>
      <c r="D2954" s="1" t="n">
        <v>165.6</v>
      </c>
      <c r="E2954" s="1" t="s">
        <v>3440</v>
      </c>
      <c r="F2954" s="1" t="n">
        <v>24</v>
      </c>
      <c r="G2954" s="1" t="str">
        <f aca="false">F2954&amp;"/"&amp;72</f>
        <v>24/72</v>
      </c>
      <c r="H2954" s="1" t="n">
        <v>2300</v>
      </c>
      <c r="I2954" s="1" t="n">
        <v>101</v>
      </c>
      <c r="J2954" s="1" t="n">
        <v>80</v>
      </c>
      <c r="K2954" s="1" t="s">
        <v>1093</v>
      </c>
      <c r="L2954" s="1" t="s">
        <v>1094</v>
      </c>
      <c r="M2954" s="1" t="n">
        <v>2011</v>
      </c>
      <c r="N2954" s="1" t="n">
        <v>42.1942279826076</v>
      </c>
      <c r="O2954" s="1" t="n">
        <v>-82.628426202428</v>
      </c>
      <c r="Q2954" s="1" t="s">
        <v>3417</v>
      </c>
      <c r="R2954" s="1" t="s">
        <v>24</v>
      </c>
    </row>
    <row r="2955" customFormat="false" ht="15" hidden="false" customHeight="false" outlineLevel="0" collapsed="false">
      <c r="A2955" s="1" t="s">
        <v>2973</v>
      </c>
      <c r="B2955" s="1" t="s">
        <v>2973</v>
      </c>
      <c r="C2955" s="1" t="s">
        <v>3415</v>
      </c>
      <c r="D2955" s="1" t="n">
        <v>165.6</v>
      </c>
      <c r="E2955" s="1" t="s">
        <v>3441</v>
      </c>
      <c r="F2955" s="1" t="n">
        <v>25</v>
      </c>
      <c r="G2955" s="1" t="str">
        <f aca="false">F2955&amp;"/"&amp;72</f>
        <v>25/72</v>
      </c>
      <c r="H2955" s="1" t="n">
        <v>2300</v>
      </c>
      <c r="I2955" s="1" t="n">
        <v>101</v>
      </c>
      <c r="J2955" s="1" t="n">
        <v>80</v>
      </c>
      <c r="K2955" s="1" t="s">
        <v>1093</v>
      </c>
      <c r="L2955" s="1" t="s">
        <v>1094</v>
      </c>
      <c r="M2955" s="1" t="n">
        <v>2011</v>
      </c>
      <c r="N2955" s="1" t="n">
        <v>42.1964018008908</v>
      </c>
      <c r="O2955" s="1" t="n">
        <v>-82.6103749275291</v>
      </c>
      <c r="Q2955" s="1" t="s">
        <v>3417</v>
      </c>
      <c r="R2955" s="1" t="s">
        <v>24</v>
      </c>
    </row>
    <row r="2956" customFormat="false" ht="15" hidden="false" customHeight="false" outlineLevel="0" collapsed="false">
      <c r="A2956" s="1" t="s">
        <v>2973</v>
      </c>
      <c r="B2956" s="1" t="s">
        <v>2973</v>
      </c>
      <c r="C2956" s="1" t="s">
        <v>3415</v>
      </c>
      <c r="D2956" s="1" t="n">
        <v>165.6</v>
      </c>
      <c r="E2956" s="1" t="s">
        <v>3442</v>
      </c>
      <c r="F2956" s="1" t="n">
        <v>26</v>
      </c>
      <c r="G2956" s="1" t="str">
        <f aca="false">F2956&amp;"/"&amp;72</f>
        <v>26/72</v>
      </c>
      <c r="H2956" s="1" t="n">
        <v>2300</v>
      </c>
      <c r="I2956" s="1" t="n">
        <v>101</v>
      </c>
      <c r="J2956" s="1" t="n">
        <v>80</v>
      </c>
      <c r="K2956" s="1" t="s">
        <v>1093</v>
      </c>
      <c r="L2956" s="1" t="s">
        <v>1094</v>
      </c>
      <c r="M2956" s="1" t="n">
        <v>2011</v>
      </c>
      <c r="N2956" s="1" t="n">
        <v>42.1846438442574</v>
      </c>
      <c r="O2956" s="1" t="n">
        <v>-82.6295141381176</v>
      </c>
      <c r="Q2956" s="1" t="s">
        <v>3417</v>
      </c>
      <c r="R2956" s="1" t="s">
        <v>24</v>
      </c>
    </row>
    <row r="2957" customFormat="false" ht="15" hidden="false" customHeight="false" outlineLevel="0" collapsed="false">
      <c r="A2957" s="1" t="s">
        <v>2973</v>
      </c>
      <c r="B2957" s="1" t="s">
        <v>2973</v>
      </c>
      <c r="C2957" s="1" t="s">
        <v>3415</v>
      </c>
      <c r="D2957" s="1" t="n">
        <v>165.6</v>
      </c>
      <c r="E2957" s="1" t="s">
        <v>3443</v>
      </c>
      <c r="F2957" s="1" t="n">
        <v>27</v>
      </c>
      <c r="G2957" s="1" t="str">
        <f aca="false">F2957&amp;"/"&amp;72</f>
        <v>27/72</v>
      </c>
      <c r="H2957" s="1" t="n">
        <v>2300</v>
      </c>
      <c r="I2957" s="1" t="n">
        <v>101</v>
      </c>
      <c r="J2957" s="1" t="n">
        <v>80</v>
      </c>
      <c r="K2957" s="1" t="s">
        <v>1093</v>
      </c>
      <c r="L2957" s="1" t="s">
        <v>1094</v>
      </c>
      <c r="M2957" s="1" t="n">
        <v>2011</v>
      </c>
      <c r="N2957" s="1" t="n">
        <v>42.1854946328563</v>
      </c>
      <c r="O2957" s="1" t="n">
        <v>-82.6115350601454</v>
      </c>
      <c r="Q2957" s="1" t="s">
        <v>3417</v>
      </c>
      <c r="R2957" s="1" t="s">
        <v>24</v>
      </c>
    </row>
    <row r="2958" customFormat="false" ht="15" hidden="false" customHeight="false" outlineLevel="0" collapsed="false">
      <c r="A2958" s="1" t="s">
        <v>2973</v>
      </c>
      <c r="B2958" s="1" t="s">
        <v>2973</v>
      </c>
      <c r="C2958" s="1" t="s">
        <v>3415</v>
      </c>
      <c r="D2958" s="1" t="n">
        <v>165.6</v>
      </c>
      <c r="E2958" s="1" t="s">
        <v>3444</v>
      </c>
      <c r="F2958" s="1" t="n">
        <v>28</v>
      </c>
      <c r="G2958" s="1" t="str">
        <f aca="false">F2958&amp;"/"&amp;72</f>
        <v>28/72</v>
      </c>
      <c r="H2958" s="1" t="n">
        <v>2300</v>
      </c>
      <c r="I2958" s="1" t="n">
        <v>101</v>
      </c>
      <c r="J2958" s="1" t="n">
        <v>80</v>
      </c>
      <c r="K2958" s="1" t="s">
        <v>1093</v>
      </c>
      <c r="L2958" s="1" t="s">
        <v>1094</v>
      </c>
      <c r="M2958" s="1" t="n">
        <v>2011</v>
      </c>
      <c r="N2958" s="1" t="n">
        <v>42.1814061972554</v>
      </c>
      <c r="O2958" s="1" t="n">
        <v>-82.6110586459127</v>
      </c>
      <c r="Q2958" s="1" t="s">
        <v>3417</v>
      </c>
      <c r="R2958" s="1" t="s">
        <v>24</v>
      </c>
    </row>
    <row r="2959" customFormat="false" ht="15" hidden="false" customHeight="false" outlineLevel="0" collapsed="false">
      <c r="A2959" s="1" t="s">
        <v>2973</v>
      </c>
      <c r="B2959" s="1" t="s">
        <v>2973</v>
      </c>
      <c r="C2959" s="1" t="s">
        <v>3415</v>
      </c>
      <c r="D2959" s="1" t="n">
        <v>165.6</v>
      </c>
      <c r="E2959" s="1" t="s">
        <v>3445</v>
      </c>
      <c r="F2959" s="1" t="n">
        <v>29</v>
      </c>
      <c r="G2959" s="1" t="str">
        <f aca="false">F2959&amp;"/"&amp;72</f>
        <v>29/72</v>
      </c>
      <c r="H2959" s="1" t="n">
        <v>2300</v>
      </c>
      <c r="I2959" s="1" t="n">
        <v>101</v>
      </c>
      <c r="J2959" s="1" t="n">
        <v>80</v>
      </c>
      <c r="K2959" s="1" t="s">
        <v>1093</v>
      </c>
      <c r="L2959" s="1" t="s">
        <v>1094</v>
      </c>
      <c r="M2959" s="1" t="n">
        <v>2011</v>
      </c>
      <c r="N2959" s="1" t="n">
        <v>42.2369050354719</v>
      </c>
      <c r="O2959" s="1" t="n">
        <v>-82.5827825297003</v>
      </c>
      <c r="Q2959" s="1" t="s">
        <v>3417</v>
      </c>
      <c r="R2959" s="1" t="s">
        <v>24</v>
      </c>
    </row>
    <row r="2960" customFormat="false" ht="15" hidden="false" customHeight="false" outlineLevel="0" collapsed="false">
      <c r="A2960" s="1" t="s">
        <v>2973</v>
      </c>
      <c r="B2960" s="1" t="s">
        <v>2973</v>
      </c>
      <c r="C2960" s="1" t="s">
        <v>3415</v>
      </c>
      <c r="D2960" s="1" t="n">
        <v>165.6</v>
      </c>
      <c r="E2960" s="1" t="s">
        <v>3446</v>
      </c>
      <c r="F2960" s="1" t="n">
        <v>30</v>
      </c>
      <c r="G2960" s="1" t="str">
        <f aca="false">F2960&amp;"/"&amp;72</f>
        <v>30/72</v>
      </c>
      <c r="H2960" s="1" t="n">
        <v>2300</v>
      </c>
      <c r="I2960" s="1" t="n">
        <v>101</v>
      </c>
      <c r="J2960" s="1" t="n">
        <v>80</v>
      </c>
      <c r="K2960" s="1" t="s">
        <v>1093</v>
      </c>
      <c r="L2960" s="1" t="s">
        <v>1094</v>
      </c>
      <c r="M2960" s="1" t="n">
        <v>2011</v>
      </c>
      <c r="N2960" s="1" t="n">
        <v>42.2277353619491</v>
      </c>
      <c r="O2960" s="1" t="n">
        <v>-82.5667911013885</v>
      </c>
      <c r="Q2960" s="1" t="s">
        <v>3417</v>
      </c>
      <c r="R2960" s="1" t="s">
        <v>24</v>
      </c>
    </row>
    <row r="2961" customFormat="false" ht="15" hidden="false" customHeight="false" outlineLevel="0" collapsed="false">
      <c r="A2961" s="1" t="s">
        <v>2973</v>
      </c>
      <c r="B2961" s="1" t="s">
        <v>2973</v>
      </c>
      <c r="C2961" s="1" t="s">
        <v>3415</v>
      </c>
      <c r="D2961" s="1" t="n">
        <v>165.6</v>
      </c>
      <c r="E2961" s="1" t="s">
        <v>3447</v>
      </c>
      <c r="F2961" s="1" t="n">
        <v>31</v>
      </c>
      <c r="G2961" s="1" t="str">
        <f aca="false">F2961&amp;"/"&amp;72</f>
        <v>31/72</v>
      </c>
      <c r="H2961" s="1" t="n">
        <v>2300</v>
      </c>
      <c r="I2961" s="1" t="n">
        <v>101</v>
      </c>
      <c r="J2961" s="1" t="n">
        <v>80</v>
      </c>
      <c r="K2961" s="1" t="s">
        <v>1093</v>
      </c>
      <c r="L2961" s="1" t="s">
        <v>1094</v>
      </c>
      <c r="M2961" s="1" t="n">
        <v>2011</v>
      </c>
      <c r="N2961" s="1" t="n">
        <v>42.210043435207</v>
      </c>
      <c r="O2961" s="1" t="n">
        <v>-82.581670370479</v>
      </c>
      <c r="Q2961" s="1" t="s">
        <v>3417</v>
      </c>
      <c r="R2961" s="1" t="s">
        <v>24</v>
      </c>
    </row>
    <row r="2962" customFormat="false" ht="15" hidden="false" customHeight="false" outlineLevel="0" collapsed="false">
      <c r="A2962" s="1" t="s">
        <v>2973</v>
      </c>
      <c r="B2962" s="1" t="s">
        <v>2973</v>
      </c>
      <c r="C2962" s="1" t="s">
        <v>3415</v>
      </c>
      <c r="D2962" s="1" t="n">
        <v>165.6</v>
      </c>
      <c r="E2962" s="1" t="s">
        <v>3448</v>
      </c>
      <c r="F2962" s="1" t="n">
        <v>32</v>
      </c>
      <c r="G2962" s="1" t="str">
        <f aca="false">F2962&amp;"/"&amp;72</f>
        <v>32/72</v>
      </c>
      <c r="H2962" s="1" t="n">
        <v>2300</v>
      </c>
      <c r="I2962" s="1" t="n">
        <v>101</v>
      </c>
      <c r="J2962" s="1" t="n">
        <v>80</v>
      </c>
      <c r="K2962" s="1" t="s">
        <v>1093</v>
      </c>
      <c r="L2962" s="1" t="s">
        <v>1094</v>
      </c>
      <c r="M2962" s="1" t="n">
        <v>2011</v>
      </c>
      <c r="N2962" s="1" t="n">
        <v>42.2132201462598</v>
      </c>
      <c r="O2962" s="1" t="n">
        <v>-82.571344173535</v>
      </c>
      <c r="Q2962" s="1" t="s">
        <v>3417</v>
      </c>
      <c r="R2962" s="1" t="s">
        <v>24</v>
      </c>
    </row>
    <row r="2963" customFormat="false" ht="15" hidden="false" customHeight="false" outlineLevel="0" collapsed="false">
      <c r="A2963" s="1" t="s">
        <v>2973</v>
      </c>
      <c r="B2963" s="1" t="s">
        <v>2973</v>
      </c>
      <c r="C2963" s="1" t="s">
        <v>3415</v>
      </c>
      <c r="D2963" s="1" t="n">
        <v>165.6</v>
      </c>
      <c r="E2963" s="1" t="s">
        <v>3449</v>
      </c>
      <c r="F2963" s="1" t="n">
        <v>33</v>
      </c>
      <c r="G2963" s="1" t="str">
        <f aca="false">F2963&amp;"/"&amp;72</f>
        <v>33/72</v>
      </c>
      <c r="H2963" s="1" t="n">
        <v>2300</v>
      </c>
      <c r="I2963" s="1" t="n">
        <v>101</v>
      </c>
      <c r="J2963" s="1" t="n">
        <v>80</v>
      </c>
      <c r="K2963" s="1" t="s">
        <v>1093</v>
      </c>
      <c r="L2963" s="1" t="s">
        <v>1094</v>
      </c>
      <c r="M2963" s="1" t="n">
        <v>2011</v>
      </c>
      <c r="N2963" s="1" t="n">
        <v>42.200002973276</v>
      </c>
      <c r="O2963" s="1" t="n">
        <v>-82.5755584408459</v>
      </c>
      <c r="Q2963" s="1" t="s">
        <v>3417</v>
      </c>
      <c r="R2963" s="1" t="s">
        <v>24</v>
      </c>
    </row>
    <row r="2964" customFormat="false" ht="15" hidden="false" customHeight="false" outlineLevel="0" collapsed="false">
      <c r="A2964" s="1" t="s">
        <v>2973</v>
      </c>
      <c r="B2964" s="1" t="s">
        <v>2973</v>
      </c>
      <c r="C2964" s="1" t="s">
        <v>3415</v>
      </c>
      <c r="D2964" s="1" t="n">
        <v>165.6</v>
      </c>
      <c r="E2964" s="1" t="s">
        <v>3450</v>
      </c>
      <c r="F2964" s="1" t="n">
        <v>34</v>
      </c>
      <c r="G2964" s="1" t="str">
        <f aca="false">F2964&amp;"/"&amp;72</f>
        <v>34/72</v>
      </c>
      <c r="H2964" s="1" t="n">
        <v>2300</v>
      </c>
      <c r="I2964" s="1" t="n">
        <v>101</v>
      </c>
      <c r="J2964" s="1" t="n">
        <v>80</v>
      </c>
      <c r="K2964" s="1" t="s">
        <v>1093</v>
      </c>
      <c r="L2964" s="1" t="s">
        <v>1094</v>
      </c>
      <c r="M2964" s="1" t="n">
        <v>2011</v>
      </c>
      <c r="N2964" s="1" t="n">
        <v>42.2005915394545</v>
      </c>
      <c r="O2964" s="1" t="n">
        <v>-82.5640581102145</v>
      </c>
      <c r="Q2964" s="1" t="s">
        <v>3417</v>
      </c>
      <c r="R2964" s="1" t="s">
        <v>24</v>
      </c>
    </row>
    <row r="2965" customFormat="false" ht="15" hidden="false" customHeight="false" outlineLevel="0" collapsed="false">
      <c r="A2965" s="1" t="s">
        <v>2973</v>
      </c>
      <c r="B2965" s="1" t="s">
        <v>2973</v>
      </c>
      <c r="C2965" s="1" t="s">
        <v>3415</v>
      </c>
      <c r="D2965" s="1" t="n">
        <v>165.6</v>
      </c>
      <c r="E2965" s="1" t="s">
        <v>3451</v>
      </c>
      <c r="F2965" s="1" t="n">
        <v>35</v>
      </c>
      <c r="G2965" s="1" t="str">
        <f aca="false">F2965&amp;"/"&amp;72</f>
        <v>35/72</v>
      </c>
      <c r="H2965" s="1" t="n">
        <v>2300</v>
      </c>
      <c r="I2965" s="1" t="n">
        <v>101</v>
      </c>
      <c r="J2965" s="1" t="n">
        <v>80</v>
      </c>
      <c r="K2965" s="1" t="s">
        <v>1093</v>
      </c>
      <c r="L2965" s="1" t="s">
        <v>1094</v>
      </c>
      <c r="M2965" s="1" t="n">
        <v>2011</v>
      </c>
      <c r="N2965" s="1" t="n">
        <v>42.1894760150219</v>
      </c>
      <c r="O2965" s="1" t="n">
        <v>-82.5937152468581</v>
      </c>
      <c r="Q2965" s="1" t="s">
        <v>3417</v>
      </c>
      <c r="R2965" s="1" t="s">
        <v>24</v>
      </c>
    </row>
    <row r="2966" customFormat="false" ht="15" hidden="false" customHeight="false" outlineLevel="0" collapsed="false">
      <c r="A2966" s="1" t="s">
        <v>2973</v>
      </c>
      <c r="B2966" s="1" t="s">
        <v>2973</v>
      </c>
      <c r="C2966" s="1" t="s">
        <v>3415</v>
      </c>
      <c r="D2966" s="1" t="n">
        <v>165.6</v>
      </c>
      <c r="E2966" s="1" t="s">
        <v>3452</v>
      </c>
      <c r="F2966" s="1" t="n">
        <v>36</v>
      </c>
      <c r="G2966" s="1" t="str">
        <f aca="false">F2966&amp;"/"&amp;72</f>
        <v>36/72</v>
      </c>
      <c r="H2966" s="1" t="n">
        <v>2300</v>
      </c>
      <c r="I2966" s="1" t="n">
        <v>101</v>
      </c>
      <c r="J2966" s="1" t="n">
        <v>80</v>
      </c>
      <c r="K2966" s="1" t="s">
        <v>1093</v>
      </c>
      <c r="L2966" s="1" t="s">
        <v>1094</v>
      </c>
      <c r="M2966" s="1" t="n">
        <v>2011</v>
      </c>
      <c r="N2966" s="1" t="n">
        <v>42.1861741512579</v>
      </c>
      <c r="O2966" s="1" t="n">
        <v>-82.5744550797566</v>
      </c>
      <c r="Q2966" s="1" t="s">
        <v>3417</v>
      </c>
      <c r="R2966" s="1" t="s">
        <v>24</v>
      </c>
    </row>
    <row r="2967" customFormat="false" ht="15" hidden="false" customHeight="false" outlineLevel="0" collapsed="false">
      <c r="A2967" s="1" t="s">
        <v>2973</v>
      </c>
      <c r="B2967" s="1" t="s">
        <v>2973</v>
      </c>
      <c r="C2967" s="1" t="s">
        <v>3415</v>
      </c>
      <c r="D2967" s="1" t="n">
        <v>165.6</v>
      </c>
      <c r="E2967" s="1" t="s">
        <v>3453</v>
      </c>
      <c r="F2967" s="1" t="n">
        <v>37</v>
      </c>
      <c r="G2967" s="1" t="str">
        <f aca="false">F2967&amp;"/"&amp;72</f>
        <v>37/72</v>
      </c>
      <c r="H2967" s="1" t="n">
        <v>2300</v>
      </c>
      <c r="I2967" s="1" t="n">
        <v>101</v>
      </c>
      <c r="J2967" s="1" t="n">
        <v>80</v>
      </c>
      <c r="K2967" s="1" t="s">
        <v>1093</v>
      </c>
      <c r="L2967" s="1" t="s">
        <v>1094</v>
      </c>
      <c r="M2967" s="1" t="n">
        <v>2011</v>
      </c>
      <c r="N2967" s="1" t="n">
        <v>42.1759697778828</v>
      </c>
      <c r="O2967" s="1" t="n">
        <v>-82.5941154284745</v>
      </c>
      <c r="Q2967" s="1" t="s">
        <v>3417</v>
      </c>
      <c r="R2967" s="1" t="s">
        <v>24</v>
      </c>
    </row>
    <row r="2968" customFormat="false" ht="15" hidden="false" customHeight="false" outlineLevel="0" collapsed="false">
      <c r="A2968" s="1" t="s">
        <v>2973</v>
      </c>
      <c r="B2968" s="1" t="s">
        <v>2973</v>
      </c>
      <c r="C2968" s="1" t="s">
        <v>3415</v>
      </c>
      <c r="D2968" s="1" t="n">
        <v>165.6</v>
      </c>
      <c r="E2968" s="1" t="s">
        <v>3454</v>
      </c>
      <c r="F2968" s="1" t="n">
        <v>38</v>
      </c>
      <c r="G2968" s="1" t="str">
        <f aca="false">F2968&amp;"/"&amp;72</f>
        <v>38/72</v>
      </c>
      <c r="H2968" s="1" t="n">
        <v>2300</v>
      </c>
      <c r="I2968" s="1" t="n">
        <v>101</v>
      </c>
      <c r="J2968" s="1" t="n">
        <v>80</v>
      </c>
      <c r="K2968" s="1" t="s">
        <v>1093</v>
      </c>
      <c r="L2968" s="1" t="s">
        <v>1094</v>
      </c>
      <c r="M2968" s="1" t="n">
        <v>2011</v>
      </c>
      <c r="N2968" s="1" t="n">
        <v>42.1763251367469</v>
      </c>
      <c r="O2968" s="1" t="n">
        <v>-82.5777396686428</v>
      </c>
      <c r="Q2968" s="1" t="s">
        <v>3417</v>
      </c>
      <c r="R2968" s="1" t="s">
        <v>24</v>
      </c>
    </row>
    <row r="2969" customFormat="false" ht="15" hidden="false" customHeight="false" outlineLevel="0" collapsed="false">
      <c r="A2969" s="1" t="s">
        <v>2973</v>
      </c>
      <c r="B2969" s="1" t="s">
        <v>2973</v>
      </c>
      <c r="C2969" s="1" t="s">
        <v>3415</v>
      </c>
      <c r="D2969" s="1" t="n">
        <v>165.6</v>
      </c>
      <c r="E2969" s="1" t="s">
        <v>3455</v>
      </c>
      <c r="F2969" s="1" t="n">
        <v>39</v>
      </c>
      <c r="G2969" s="1" t="str">
        <f aca="false">F2969&amp;"/"&amp;72</f>
        <v>39/72</v>
      </c>
      <c r="H2969" s="1" t="n">
        <v>2300</v>
      </c>
      <c r="I2969" s="1" t="n">
        <v>101</v>
      </c>
      <c r="J2969" s="1" t="n">
        <v>80</v>
      </c>
      <c r="K2969" s="1" t="s">
        <v>1093</v>
      </c>
      <c r="L2969" s="1" t="s">
        <v>1094</v>
      </c>
      <c r="M2969" s="1" t="n">
        <v>2011</v>
      </c>
      <c r="N2969" s="1" t="n">
        <v>42.1765841155429</v>
      </c>
      <c r="O2969" s="1" t="n">
        <v>-82.5728574672338</v>
      </c>
      <c r="Q2969" s="1" t="s">
        <v>3417</v>
      </c>
      <c r="R2969" s="1" t="s">
        <v>24</v>
      </c>
    </row>
    <row r="2970" customFormat="false" ht="15" hidden="false" customHeight="false" outlineLevel="0" collapsed="false">
      <c r="A2970" s="1" t="s">
        <v>2973</v>
      </c>
      <c r="B2970" s="1" t="s">
        <v>2973</v>
      </c>
      <c r="C2970" s="1" t="s">
        <v>3415</v>
      </c>
      <c r="D2970" s="1" t="n">
        <v>165.6</v>
      </c>
      <c r="E2970" s="1" t="s">
        <v>3456</v>
      </c>
      <c r="F2970" s="1" t="n">
        <v>40</v>
      </c>
      <c r="G2970" s="1" t="str">
        <f aca="false">F2970&amp;"/"&amp;72</f>
        <v>40/72</v>
      </c>
      <c r="H2970" s="1" t="n">
        <v>2300</v>
      </c>
      <c r="I2970" s="1" t="n">
        <v>101</v>
      </c>
      <c r="J2970" s="1" t="n">
        <v>80</v>
      </c>
      <c r="K2970" s="1" t="s">
        <v>1093</v>
      </c>
      <c r="L2970" s="1" t="s">
        <v>1094</v>
      </c>
      <c r="M2970" s="1" t="n">
        <v>2011</v>
      </c>
      <c r="N2970" s="1" t="n">
        <v>42.1772991555882</v>
      </c>
      <c r="O2970" s="1" t="n">
        <v>-82.5661817117172</v>
      </c>
      <c r="Q2970" s="1" t="s">
        <v>3417</v>
      </c>
      <c r="R2970" s="1" t="s">
        <v>24</v>
      </c>
    </row>
    <row r="2971" customFormat="false" ht="15" hidden="false" customHeight="false" outlineLevel="0" collapsed="false">
      <c r="A2971" s="1" t="s">
        <v>2973</v>
      </c>
      <c r="B2971" s="1" t="s">
        <v>2973</v>
      </c>
      <c r="C2971" s="1" t="s">
        <v>3415</v>
      </c>
      <c r="D2971" s="1" t="n">
        <v>165.6</v>
      </c>
      <c r="E2971" s="1" t="s">
        <v>3457</v>
      </c>
      <c r="F2971" s="1" t="n">
        <v>41</v>
      </c>
      <c r="G2971" s="1" t="str">
        <f aca="false">F2971&amp;"/"&amp;72</f>
        <v>41/72</v>
      </c>
      <c r="H2971" s="1" t="n">
        <v>2300</v>
      </c>
      <c r="I2971" s="1" t="n">
        <v>101</v>
      </c>
      <c r="J2971" s="1" t="n">
        <v>80</v>
      </c>
      <c r="K2971" s="1" t="s">
        <v>1093</v>
      </c>
      <c r="L2971" s="1" t="s">
        <v>1094</v>
      </c>
      <c r="M2971" s="1" t="n">
        <v>2011</v>
      </c>
      <c r="N2971" s="1" t="n">
        <v>42.2422607815574</v>
      </c>
      <c r="O2971" s="1" t="n">
        <v>-82.5356497280609</v>
      </c>
      <c r="Q2971" s="1" t="s">
        <v>3417</v>
      </c>
      <c r="R2971" s="1" t="s">
        <v>24</v>
      </c>
    </row>
    <row r="2972" customFormat="false" ht="15" hidden="false" customHeight="false" outlineLevel="0" collapsed="false">
      <c r="A2972" s="1" t="s">
        <v>2973</v>
      </c>
      <c r="B2972" s="1" t="s">
        <v>2973</v>
      </c>
      <c r="C2972" s="1" t="s">
        <v>3415</v>
      </c>
      <c r="D2972" s="1" t="n">
        <v>165.6</v>
      </c>
      <c r="E2972" s="1" t="s">
        <v>3458</v>
      </c>
      <c r="F2972" s="1" t="n">
        <v>42</v>
      </c>
      <c r="G2972" s="1" t="str">
        <f aca="false">F2972&amp;"/"&amp;72</f>
        <v>42/72</v>
      </c>
      <c r="H2972" s="1" t="n">
        <v>2300</v>
      </c>
      <c r="I2972" s="1" t="n">
        <v>101</v>
      </c>
      <c r="J2972" s="1" t="n">
        <v>80</v>
      </c>
      <c r="K2972" s="1" t="s">
        <v>1093</v>
      </c>
      <c r="L2972" s="1" t="s">
        <v>1094</v>
      </c>
      <c r="M2972" s="1" t="n">
        <v>2011</v>
      </c>
      <c r="N2972" s="1" t="n">
        <v>42.2464983423207</v>
      </c>
      <c r="O2972" s="1" t="n">
        <v>-82.5233845978942</v>
      </c>
      <c r="Q2972" s="1" t="s">
        <v>3417</v>
      </c>
      <c r="R2972" s="1" t="s">
        <v>24</v>
      </c>
    </row>
    <row r="2973" customFormat="false" ht="15" hidden="false" customHeight="false" outlineLevel="0" collapsed="false">
      <c r="A2973" s="1" t="s">
        <v>2973</v>
      </c>
      <c r="B2973" s="1" t="s">
        <v>2973</v>
      </c>
      <c r="C2973" s="1" t="s">
        <v>3415</v>
      </c>
      <c r="D2973" s="1" t="n">
        <v>165.6</v>
      </c>
      <c r="E2973" s="1" t="s">
        <v>3459</v>
      </c>
      <c r="F2973" s="1" t="n">
        <v>43</v>
      </c>
      <c r="G2973" s="1" t="str">
        <f aca="false">F2973&amp;"/"&amp;72</f>
        <v>43/72</v>
      </c>
      <c r="H2973" s="1" t="n">
        <v>2300</v>
      </c>
      <c r="I2973" s="1" t="n">
        <v>101</v>
      </c>
      <c r="J2973" s="1" t="n">
        <v>80</v>
      </c>
      <c r="K2973" s="1" t="s">
        <v>1093</v>
      </c>
      <c r="L2973" s="1" t="s">
        <v>1094</v>
      </c>
      <c r="M2973" s="1" t="n">
        <v>2011</v>
      </c>
      <c r="N2973" s="1" t="n">
        <v>42.2241722342735</v>
      </c>
      <c r="O2973" s="1" t="n">
        <v>-82.5413470554725</v>
      </c>
      <c r="Q2973" s="1" t="s">
        <v>3417</v>
      </c>
      <c r="R2973" s="1" t="s">
        <v>24</v>
      </c>
    </row>
    <row r="2974" customFormat="false" ht="15" hidden="false" customHeight="false" outlineLevel="0" collapsed="false">
      <c r="A2974" s="1" t="s">
        <v>2973</v>
      </c>
      <c r="B2974" s="1" t="s">
        <v>2973</v>
      </c>
      <c r="C2974" s="1" t="s">
        <v>3415</v>
      </c>
      <c r="D2974" s="1" t="n">
        <v>165.6</v>
      </c>
      <c r="E2974" s="1" t="s">
        <v>3460</v>
      </c>
      <c r="F2974" s="1" t="n">
        <v>44</v>
      </c>
      <c r="G2974" s="1" t="str">
        <f aca="false">F2974&amp;"/"&amp;72</f>
        <v>44/72</v>
      </c>
      <c r="H2974" s="1" t="n">
        <v>2300</v>
      </c>
      <c r="I2974" s="1" t="n">
        <v>101</v>
      </c>
      <c r="J2974" s="1" t="n">
        <v>80</v>
      </c>
      <c r="K2974" s="1" t="s">
        <v>1093</v>
      </c>
      <c r="L2974" s="1" t="s">
        <v>1094</v>
      </c>
      <c r="M2974" s="1" t="n">
        <v>2011</v>
      </c>
      <c r="N2974" s="1" t="n">
        <v>42.2317801203864</v>
      </c>
      <c r="O2974" s="1" t="n">
        <v>-82.5242753598188</v>
      </c>
      <c r="Q2974" s="1" t="s">
        <v>3417</v>
      </c>
      <c r="R2974" s="1" t="s">
        <v>24</v>
      </c>
    </row>
    <row r="2975" customFormat="false" ht="15" hidden="false" customHeight="false" outlineLevel="0" collapsed="false">
      <c r="A2975" s="1" t="s">
        <v>2973</v>
      </c>
      <c r="B2975" s="1" t="s">
        <v>2973</v>
      </c>
      <c r="C2975" s="1" t="s">
        <v>3415</v>
      </c>
      <c r="D2975" s="1" t="n">
        <v>165.6</v>
      </c>
      <c r="E2975" s="1" t="s">
        <v>3461</v>
      </c>
      <c r="F2975" s="1" t="n">
        <v>45</v>
      </c>
      <c r="G2975" s="1" t="str">
        <f aca="false">F2975&amp;"/"&amp;72</f>
        <v>45/72</v>
      </c>
      <c r="H2975" s="1" t="n">
        <v>2300</v>
      </c>
      <c r="I2975" s="1" t="n">
        <v>101</v>
      </c>
      <c r="J2975" s="1" t="n">
        <v>80</v>
      </c>
      <c r="K2975" s="1" t="s">
        <v>1093</v>
      </c>
      <c r="L2975" s="1" t="s">
        <v>1094</v>
      </c>
      <c r="M2975" s="1" t="n">
        <v>2011</v>
      </c>
      <c r="N2975" s="1" t="n">
        <v>42.2344047846503</v>
      </c>
      <c r="O2975" s="1" t="n">
        <v>-82.5150179536118</v>
      </c>
      <c r="Q2975" s="1" t="s">
        <v>3417</v>
      </c>
      <c r="R2975" s="1" t="s">
        <v>24</v>
      </c>
    </row>
    <row r="2976" customFormat="false" ht="15" hidden="false" customHeight="false" outlineLevel="0" collapsed="false">
      <c r="A2976" s="1" t="s">
        <v>2973</v>
      </c>
      <c r="B2976" s="1" t="s">
        <v>2973</v>
      </c>
      <c r="C2976" s="1" t="s">
        <v>3415</v>
      </c>
      <c r="D2976" s="1" t="n">
        <v>165.6</v>
      </c>
      <c r="E2976" s="1" t="s">
        <v>3462</v>
      </c>
      <c r="F2976" s="1" t="n">
        <v>46</v>
      </c>
      <c r="G2976" s="1" t="str">
        <f aca="false">F2976&amp;"/"&amp;72</f>
        <v>46/72</v>
      </c>
      <c r="H2976" s="1" t="n">
        <v>2300</v>
      </c>
      <c r="I2976" s="1" t="n">
        <v>101</v>
      </c>
      <c r="J2976" s="1" t="n">
        <v>80</v>
      </c>
      <c r="K2976" s="1" t="s">
        <v>1093</v>
      </c>
      <c r="L2976" s="1" t="s">
        <v>1094</v>
      </c>
      <c r="M2976" s="1" t="n">
        <v>2011</v>
      </c>
      <c r="N2976" s="1" t="n">
        <v>42.2103269957089</v>
      </c>
      <c r="O2976" s="1" t="n">
        <v>-82.5360139369944</v>
      </c>
      <c r="Q2976" s="1" t="s">
        <v>3417</v>
      </c>
      <c r="R2976" s="1" t="s">
        <v>24</v>
      </c>
    </row>
    <row r="2977" customFormat="false" ht="15" hidden="false" customHeight="false" outlineLevel="0" collapsed="false">
      <c r="A2977" s="1" t="s">
        <v>2973</v>
      </c>
      <c r="B2977" s="1" t="s">
        <v>2973</v>
      </c>
      <c r="C2977" s="1" t="s">
        <v>3415</v>
      </c>
      <c r="D2977" s="1" t="n">
        <v>165.6</v>
      </c>
      <c r="E2977" s="1" t="s">
        <v>3463</v>
      </c>
      <c r="F2977" s="1" t="n">
        <v>47</v>
      </c>
      <c r="G2977" s="1" t="str">
        <f aca="false">F2977&amp;"/"&amp;72</f>
        <v>47/72</v>
      </c>
      <c r="H2977" s="1" t="n">
        <v>2300</v>
      </c>
      <c r="I2977" s="1" t="n">
        <v>101</v>
      </c>
      <c r="J2977" s="1" t="n">
        <v>80</v>
      </c>
      <c r="K2977" s="1" t="s">
        <v>1093</v>
      </c>
      <c r="L2977" s="1" t="s">
        <v>1094</v>
      </c>
      <c r="M2977" s="1" t="n">
        <v>2011</v>
      </c>
      <c r="N2977" s="1" t="n">
        <v>42.2100042757404</v>
      </c>
      <c r="O2977" s="1" t="n">
        <v>-82.5305329939733</v>
      </c>
      <c r="Q2977" s="1" t="s">
        <v>3417</v>
      </c>
      <c r="R2977" s="1" t="s">
        <v>24</v>
      </c>
    </row>
    <row r="2978" customFormat="false" ht="15" hidden="false" customHeight="false" outlineLevel="0" collapsed="false">
      <c r="A2978" s="1" t="s">
        <v>2973</v>
      </c>
      <c r="B2978" s="1" t="s">
        <v>2973</v>
      </c>
      <c r="C2978" s="1" t="s">
        <v>3415</v>
      </c>
      <c r="D2978" s="1" t="n">
        <v>165.6</v>
      </c>
      <c r="E2978" s="1" t="s">
        <v>3464</v>
      </c>
      <c r="F2978" s="1" t="n">
        <v>48</v>
      </c>
      <c r="G2978" s="1" t="str">
        <f aca="false">F2978&amp;"/"&amp;72</f>
        <v>48/72</v>
      </c>
      <c r="H2978" s="1" t="n">
        <v>2300</v>
      </c>
      <c r="I2978" s="1" t="n">
        <v>101</v>
      </c>
      <c r="J2978" s="1" t="n">
        <v>80</v>
      </c>
      <c r="K2978" s="1" t="s">
        <v>1093</v>
      </c>
      <c r="L2978" s="1" t="s">
        <v>1094</v>
      </c>
      <c r="M2978" s="1" t="n">
        <v>2011</v>
      </c>
      <c r="N2978" s="1" t="n">
        <v>42.2112669831206</v>
      </c>
      <c r="O2978" s="1" t="n">
        <v>-82.5228518960858</v>
      </c>
      <c r="Q2978" s="1" t="s">
        <v>3417</v>
      </c>
      <c r="R2978" s="1" t="s">
        <v>24</v>
      </c>
    </row>
    <row r="2979" customFormat="false" ht="15" hidden="false" customHeight="false" outlineLevel="0" collapsed="false">
      <c r="A2979" s="1" t="s">
        <v>2973</v>
      </c>
      <c r="B2979" s="1" t="s">
        <v>2973</v>
      </c>
      <c r="C2979" s="1" t="s">
        <v>3415</v>
      </c>
      <c r="D2979" s="1" t="n">
        <v>165.6</v>
      </c>
      <c r="E2979" s="1" t="s">
        <v>3465</v>
      </c>
      <c r="F2979" s="1" t="n">
        <v>49</v>
      </c>
      <c r="G2979" s="1" t="str">
        <f aca="false">F2979&amp;"/"&amp;72</f>
        <v>49/72</v>
      </c>
      <c r="H2979" s="1" t="n">
        <v>2300</v>
      </c>
      <c r="I2979" s="1" t="n">
        <v>101</v>
      </c>
      <c r="J2979" s="1" t="n">
        <v>80</v>
      </c>
      <c r="K2979" s="1" t="s">
        <v>1093</v>
      </c>
      <c r="L2979" s="1" t="s">
        <v>1094</v>
      </c>
      <c r="M2979" s="1" t="n">
        <v>2011</v>
      </c>
      <c r="N2979" s="1" t="n">
        <v>42.2001777518178</v>
      </c>
      <c r="O2979" s="1" t="n">
        <v>-82.5348616967489</v>
      </c>
      <c r="Q2979" s="1" t="s">
        <v>3417</v>
      </c>
      <c r="R2979" s="1" t="s">
        <v>24</v>
      </c>
    </row>
    <row r="2980" customFormat="false" ht="15" hidden="false" customHeight="false" outlineLevel="0" collapsed="false">
      <c r="A2980" s="1" t="s">
        <v>2973</v>
      </c>
      <c r="B2980" s="1" t="s">
        <v>2973</v>
      </c>
      <c r="C2980" s="1" t="s">
        <v>3415</v>
      </c>
      <c r="D2980" s="1" t="n">
        <v>165.6</v>
      </c>
      <c r="E2980" s="1" t="s">
        <v>3466</v>
      </c>
      <c r="F2980" s="1" t="n">
        <v>50</v>
      </c>
      <c r="G2980" s="1" t="str">
        <f aca="false">F2980&amp;"/"&amp;72</f>
        <v>50/72</v>
      </c>
      <c r="H2980" s="1" t="n">
        <v>2300</v>
      </c>
      <c r="I2980" s="1" t="n">
        <v>101</v>
      </c>
      <c r="J2980" s="1" t="n">
        <v>80</v>
      </c>
      <c r="K2980" s="1" t="s">
        <v>1093</v>
      </c>
      <c r="L2980" s="1" t="s">
        <v>1094</v>
      </c>
      <c r="M2980" s="1" t="n">
        <v>2011</v>
      </c>
      <c r="N2980" s="1" t="n">
        <v>42.2003107000744</v>
      </c>
      <c r="O2980" s="1" t="n">
        <v>-82.5311970093041</v>
      </c>
      <c r="Q2980" s="1" t="s">
        <v>3417</v>
      </c>
      <c r="R2980" s="1" t="s">
        <v>24</v>
      </c>
    </row>
    <row r="2981" customFormat="false" ht="15" hidden="false" customHeight="false" outlineLevel="0" collapsed="false">
      <c r="A2981" s="1" t="s">
        <v>2973</v>
      </c>
      <c r="B2981" s="1" t="s">
        <v>2973</v>
      </c>
      <c r="C2981" s="1" t="s">
        <v>3415</v>
      </c>
      <c r="D2981" s="1" t="n">
        <v>165.6</v>
      </c>
      <c r="E2981" s="1" t="s">
        <v>3467</v>
      </c>
      <c r="F2981" s="1" t="n">
        <v>51</v>
      </c>
      <c r="G2981" s="1" t="str">
        <f aca="false">F2981&amp;"/"&amp;72</f>
        <v>51/72</v>
      </c>
      <c r="H2981" s="1" t="n">
        <v>2300</v>
      </c>
      <c r="I2981" s="1" t="n">
        <v>101</v>
      </c>
      <c r="J2981" s="1" t="n">
        <v>80</v>
      </c>
      <c r="K2981" s="1" t="s">
        <v>1093</v>
      </c>
      <c r="L2981" s="1" t="s">
        <v>1094</v>
      </c>
      <c r="M2981" s="1" t="n">
        <v>2011</v>
      </c>
      <c r="N2981" s="1" t="n">
        <v>42.1998535547513</v>
      </c>
      <c r="O2981" s="1" t="n">
        <v>-82.5269809733991</v>
      </c>
      <c r="Q2981" s="1" t="s">
        <v>3417</v>
      </c>
      <c r="R2981" s="1" t="s">
        <v>24</v>
      </c>
    </row>
    <row r="2982" customFormat="false" ht="15" hidden="false" customHeight="false" outlineLevel="0" collapsed="false">
      <c r="A2982" s="1" t="s">
        <v>2973</v>
      </c>
      <c r="B2982" s="1" t="s">
        <v>2973</v>
      </c>
      <c r="C2982" s="1" t="s">
        <v>3415</v>
      </c>
      <c r="D2982" s="1" t="n">
        <v>165.6</v>
      </c>
      <c r="E2982" s="1" t="s">
        <v>3468</v>
      </c>
      <c r="F2982" s="1" t="n">
        <v>52</v>
      </c>
      <c r="G2982" s="1" t="str">
        <f aca="false">F2982&amp;"/"&amp;72</f>
        <v>52/72</v>
      </c>
      <c r="H2982" s="1" t="n">
        <v>2300</v>
      </c>
      <c r="I2982" s="1" t="n">
        <v>101</v>
      </c>
      <c r="J2982" s="1" t="n">
        <v>80</v>
      </c>
      <c r="K2982" s="1" t="s">
        <v>1093</v>
      </c>
      <c r="L2982" s="1" t="s">
        <v>1094</v>
      </c>
      <c r="M2982" s="1" t="n">
        <v>2011</v>
      </c>
      <c r="N2982" s="1" t="n">
        <v>42.1875250205254</v>
      </c>
      <c r="O2982" s="1" t="n">
        <v>-82.5392759109593</v>
      </c>
      <c r="Q2982" s="1" t="s">
        <v>3417</v>
      </c>
      <c r="R2982" s="1" t="s">
        <v>24</v>
      </c>
    </row>
    <row r="2983" customFormat="false" ht="15" hidden="false" customHeight="false" outlineLevel="0" collapsed="false">
      <c r="A2983" s="1" t="s">
        <v>2973</v>
      </c>
      <c r="B2983" s="1" t="s">
        <v>2973</v>
      </c>
      <c r="C2983" s="1" t="s">
        <v>3415</v>
      </c>
      <c r="D2983" s="1" t="n">
        <v>165.6</v>
      </c>
      <c r="E2983" s="1" t="s">
        <v>3469</v>
      </c>
      <c r="F2983" s="1" t="n">
        <v>53</v>
      </c>
      <c r="G2983" s="1" t="str">
        <f aca="false">F2983&amp;"/"&amp;72</f>
        <v>53/72</v>
      </c>
      <c r="H2983" s="1" t="n">
        <v>2300</v>
      </c>
      <c r="I2983" s="1" t="n">
        <v>101</v>
      </c>
      <c r="J2983" s="1" t="n">
        <v>80</v>
      </c>
      <c r="K2983" s="1" t="s">
        <v>1093</v>
      </c>
      <c r="L2983" s="1" t="s">
        <v>1094</v>
      </c>
      <c r="M2983" s="1" t="n">
        <v>2011</v>
      </c>
      <c r="N2983" s="1" t="n">
        <v>42.1866155029039</v>
      </c>
      <c r="O2983" s="1" t="n">
        <v>-82.5213550688467</v>
      </c>
      <c r="Q2983" s="1" t="s">
        <v>3417</v>
      </c>
      <c r="R2983" s="1" t="s">
        <v>24</v>
      </c>
    </row>
    <row r="2984" customFormat="false" ht="15" hidden="false" customHeight="false" outlineLevel="0" collapsed="false">
      <c r="A2984" s="1" t="s">
        <v>2973</v>
      </c>
      <c r="B2984" s="1" t="s">
        <v>2973</v>
      </c>
      <c r="C2984" s="1" t="s">
        <v>3415</v>
      </c>
      <c r="D2984" s="1" t="n">
        <v>165.6</v>
      </c>
      <c r="E2984" s="1" t="s">
        <v>3470</v>
      </c>
      <c r="F2984" s="1" t="n">
        <v>54</v>
      </c>
      <c r="G2984" s="1" t="str">
        <f aca="false">F2984&amp;"/"&amp;72</f>
        <v>54/72</v>
      </c>
      <c r="H2984" s="1" t="n">
        <v>2300</v>
      </c>
      <c r="I2984" s="1" t="n">
        <v>101</v>
      </c>
      <c r="J2984" s="1" t="n">
        <v>80</v>
      </c>
      <c r="K2984" s="1" t="s">
        <v>1093</v>
      </c>
      <c r="L2984" s="1" t="s">
        <v>1094</v>
      </c>
      <c r="M2984" s="1" t="n">
        <v>2011</v>
      </c>
      <c r="N2984" s="1" t="n">
        <v>42.1740911786281</v>
      </c>
      <c r="O2984" s="1" t="n">
        <v>-82.5445328119157</v>
      </c>
      <c r="Q2984" s="1" t="s">
        <v>3417</v>
      </c>
      <c r="R2984" s="1" t="s">
        <v>24</v>
      </c>
    </row>
    <row r="2985" customFormat="false" ht="15" hidden="false" customHeight="false" outlineLevel="0" collapsed="false">
      <c r="A2985" s="1" t="s">
        <v>2973</v>
      </c>
      <c r="B2985" s="1" t="s">
        <v>2973</v>
      </c>
      <c r="C2985" s="1" t="s">
        <v>3415</v>
      </c>
      <c r="D2985" s="1" t="n">
        <v>165.6</v>
      </c>
      <c r="E2985" s="1" t="s">
        <v>3471</v>
      </c>
      <c r="F2985" s="1" t="n">
        <v>55</v>
      </c>
      <c r="G2985" s="1" t="str">
        <f aca="false">F2985&amp;"/"&amp;72</f>
        <v>55/72</v>
      </c>
      <c r="H2985" s="1" t="n">
        <v>2300</v>
      </c>
      <c r="I2985" s="1" t="n">
        <v>101</v>
      </c>
      <c r="J2985" s="1" t="n">
        <v>80</v>
      </c>
      <c r="K2985" s="1" t="s">
        <v>1093</v>
      </c>
      <c r="L2985" s="1" t="s">
        <v>1094</v>
      </c>
      <c r="M2985" s="1" t="n">
        <v>2011</v>
      </c>
      <c r="N2985" s="1" t="n">
        <v>42.173794988761</v>
      </c>
      <c r="O2985" s="1" t="n">
        <v>-82.5388008040521</v>
      </c>
      <c r="Q2985" s="1" t="s">
        <v>3417</v>
      </c>
      <c r="R2985" s="1" t="s">
        <v>24</v>
      </c>
    </row>
    <row r="2986" customFormat="false" ht="15" hidden="false" customHeight="false" outlineLevel="0" collapsed="false">
      <c r="A2986" s="1" t="s">
        <v>2973</v>
      </c>
      <c r="B2986" s="1" t="s">
        <v>2973</v>
      </c>
      <c r="C2986" s="1" t="s">
        <v>3415</v>
      </c>
      <c r="D2986" s="1" t="n">
        <v>165.6</v>
      </c>
      <c r="E2986" s="1" t="s">
        <v>3472</v>
      </c>
      <c r="F2986" s="1" t="n">
        <v>56</v>
      </c>
      <c r="G2986" s="1" t="str">
        <f aca="false">F2986&amp;"/"&amp;72</f>
        <v>56/72</v>
      </c>
      <c r="H2986" s="1" t="n">
        <v>2300</v>
      </c>
      <c r="I2986" s="1" t="n">
        <v>101</v>
      </c>
      <c r="J2986" s="1" t="n">
        <v>80</v>
      </c>
      <c r="K2986" s="1" t="s">
        <v>1093</v>
      </c>
      <c r="L2986" s="1" t="s">
        <v>1094</v>
      </c>
      <c r="M2986" s="1" t="n">
        <v>2011</v>
      </c>
      <c r="N2986" s="1" t="n">
        <v>42.2453633448734</v>
      </c>
      <c r="O2986" s="1" t="n">
        <v>-82.5008414046349</v>
      </c>
      <c r="Q2986" s="1" t="s">
        <v>3417</v>
      </c>
      <c r="R2986" s="1" t="s">
        <v>24</v>
      </c>
    </row>
    <row r="2987" customFormat="false" ht="15" hidden="false" customHeight="false" outlineLevel="0" collapsed="false">
      <c r="A2987" s="1" t="s">
        <v>2973</v>
      </c>
      <c r="B2987" s="1" t="s">
        <v>2973</v>
      </c>
      <c r="C2987" s="1" t="s">
        <v>3415</v>
      </c>
      <c r="D2987" s="1" t="n">
        <v>165.6</v>
      </c>
      <c r="E2987" s="1" t="s">
        <v>3473</v>
      </c>
      <c r="F2987" s="1" t="n">
        <v>57</v>
      </c>
      <c r="G2987" s="1" t="str">
        <f aca="false">F2987&amp;"/"&amp;72</f>
        <v>57/72</v>
      </c>
      <c r="H2987" s="1" t="n">
        <v>2300</v>
      </c>
      <c r="I2987" s="1" t="n">
        <v>101</v>
      </c>
      <c r="J2987" s="1" t="n">
        <v>80</v>
      </c>
      <c r="K2987" s="1" t="s">
        <v>1093</v>
      </c>
      <c r="L2987" s="1" t="s">
        <v>1094</v>
      </c>
      <c r="M2987" s="1" t="n">
        <v>2011</v>
      </c>
      <c r="N2987" s="1" t="n">
        <v>42.2475288986162</v>
      </c>
      <c r="O2987" s="1" t="n">
        <v>-82.4802045726155</v>
      </c>
      <c r="Q2987" s="1" t="s">
        <v>3417</v>
      </c>
      <c r="R2987" s="1" t="s">
        <v>24</v>
      </c>
    </row>
    <row r="2988" customFormat="false" ht="15" hidden="false" customHeight="false" outlineLevel="0" collapsed="false">
      <c r="A2988" s="1" t="s">
        <v>2973</v>
      </c>
      <c r="B2988" s="1" t="s">
        <v>2973</v>
      </c>
      <c r="C2988" s="1" t="s">
        <v>3415</v>
      </c>
      <c r="D2988" s="1" t="n">
        <v>165.6</v>
      </c>
      <c r="E2988" s="1" t="s">
        <v>3474</v>
      </c>
      <c r="F2988" s="1" t="n">
        <v>58</v>
      </c>
      <c r="G2988" s="1" t="str">
        <f aca="false">F2988&amp;"/"&amp;72</f>
        <v>58/72</v>
      </c>
      <c r="H2988" s="1" t="n">
        <v>2300</v>
      </c>
      <c r="I2988" s="1" t="n">
        <v>101</v>
      </c>
      <c r="J2988" s="1" t="n">
        <v>80</v>
      </c>
      <c r="K2988" s="1" t="s">
        <v>1093</v>
      </c>
      <c r="L2988" s="1" t="s">
        <v>1094</v>
      </c>
      <c r="M2988" s="1" t="n">
        <v>2011</v>
      </c>
      <c r="N2988" s="1" t="n">
        <v>42.2553545952805</v>
      </c>
      <c r="O2988" s="1" t="n">
        <v>-82.4556991222534</v>
      </c>
      <c r="Q2988" s="1" t="s">
        <v>3417</v>
      </c>
      <c r="R2988" s="1" t="s">
        <v>24</v>
      </c>
    </row>
    <row r="2989" customFormat="false" ht="15" hidden="false" customHeight="false" outlineLevel="0" collapsed="false">
      <c r="A2989" s="1" t="s">
        <v>2973</v>
      </c>
      <c r="B2989" s="1" t="s">
        <v>2973</v>
      </c>
      <c r="C2989" s="1" t="s">
        <v>3415</v>
      </c>
      <c r="D2989" s="1" t="n">
        <v>165.6</v>
      </c>
      <c r="E2989" s="1" t="s">
        <v>3475</v>
      </c>
      <c r="F2989" s="1" t="n">
        <v>59</v>
      </c>
      <c r="G2989" s="1" t="str">
        <f aca="false">F2989&amp;"/"&amp;72</f>
        <v>59/72</v>
      </c>
      <c r="H2989" s="1" t="n">
        <v>2300</v>
      </c>
      <c r="I2989" s="1" t="n">
        <v>101</v>
      </c>
      <c r="J2989" s="1" t="n">
        <v>80</v>
      </c>
      <c r="K2989" s="1" t="s">
        <v>1093</v>
      </c>
      <c r="L2989" s="1" t="s">
        <v>1094</v>
      </c>
      <c r="M2989" s="1" t="n">
        <v>2011</v>
      </c>
      <c r="N2989" s="1" t="n">
        <v>42.2345166713891</v>
      </c>
      <c r="O2989" s="1" t="n">
        <v>-82.4920781795826</v>
      </c>
      <c r="Q2989" s="1" t="s">
        <v>3417</v>
      </c>
      <c r="R2989" s="1" t="s">
        <v>24</v>
      </c>
    </row>
    <row r="2990" customFormat="false" ht="15" hidden="false" customHeight="false" outlineLevel="0" collapsed="false">
      <c r="A2990" s="1" t="s">
        <v>2973</v>
      </c>
      <c r="B2990" s="1" t="s">
        <v>2973</v>
      </c>
      <c r="C2990" s="1" t="s">
        <v>3415</v>
      </c>
      <c r="D2990" s="1" t="n">
        <v>165.6</v>
      </c>
      <c r="E2990" s="1" t="s">
        <v>3476</v>
      </c>
      <c r="F2990" s="1" t="n">
        <v>60</v>
      </c>
      <c r="G2990" s="1" t="str">
        <f aca="false">F2990&amp;"/"&amp;72</f>
        <v>60/72</v>
      </c>
      <c r="H2990" s="1" t="n">
        <v>2300</v>
      </c>
      <c r="I2990" s="1" t="n">
        <v>101</v>
      </c>
      <c r="J2990" s="1" t="n">
        <v>80</v>
      </c>
      <c r="K2990" s="1" t="s">
        <v>1093</v>
      </c>
      <c r="L2990" s="1" t="s">
        <v>1094</v>
      </c>
      <c r="M2990" s="1" t="n">
        <v>2011</v>
      </c>
      <c r="N2990" s="1" t="n">
        <v>42.234400758165</v>
      </c>
      <c r="O2990" s="1" t="n">
        <v>-82.4839414761668</v>
      </c>
      <c r="Q2990" s="1" t="s">
        <v>3417</v>
      </c>
      <c r="R2990" s="1" t="s">
        <v>24</v>
      </c>
    </row>
    <row r="2991" customFormat="false" ht="15" hidden="false" customHeight="false" outlineLevel="0" collapsed="false">
      <c r="A2991" s="1" t="s">
        <v>2973</v>
      </c>
      <c r="B2991" s="1" t="s">
        <v>2973</v>
      </c>
      <c r="C2991" s="1" t="s">
        <v>3415</v>
      </c>
      <c r="D2991" s="1" t="n">
        <v>165.6</v>
      </c>
      <c r="E2991" s="1" t="s">
        <v>3477</v>
      </c>
      <c r="F2991" s="1" t="n">
        <v>61</v>
      </c>
      <c r="G2991" s="1" t="str">
        <f aca="false">F2991&amp;"/"&amp;72</f>
        <v>61/72</v>
      </c>
      <c r="H2991" s="1" t="n">
        <v>2300</v>
      </c>
      <c r="I2991" s="1" t="n">
        <v>101</v>
      </c>
      <c r="J2991" s="1" t="n">
        <v>80</v>
      </c>
      <c r="K2991" s="1" t="s">
        <v>1093</v>
      </c>
      <c r="L2991" s="1" t="s">
        <v>1094</v>
      </c>
      <c r="M2991" s="1" t="n">
        <v>2011</v>
      </c>
      <c r="N2991" s="1" t="n">
        <v>42.2236309451957</v>
      </c>
      <c r="O2991" s="1" t="n">
        <v>-82.5026651221202</v>
      </c>
      <c r="Q2991" s="1" t="s">
        <v>3417</v>
      </c>
      <c r="R2991" s="1" t="s">
        <v>24</v>
      </c>
    </row>
    <row r="2992" customFormat="false" ht="15" hidden="false" customHeight="false" outlineLevel="0" collapsed="false">
      <c r="A2992" s="1" t="s">
        <v>2973</v>
      </c>
      <c r="B2992" s="1" t="s">
        <v>2973</v>
      </c>
      <c r="C2992" s="1" t="s">
        <v>3415</v>
      </c>
      <c r="D2992" s="1" t="n">
        <v>165.6</v>
      </c>
      <c r="E2992" s="1" t="s">
        <v>3478</v>
      </c>
      <c r="F2992" s="1" t="n">
        <v>62</v>
      </c>
      <c r="G2992" s="1" t="str">
        <f aca="false">F2992&amp;"/"&amp;72</f>
        <v>62/72</v>
      </c>
      <c r="H2992" s="1" t="n">
        <v>2300</v>
      </c>
      <c r="I2992" s="1" t="n">
        <v>101</v>
      </c>
      <c r="J2992" s="1" t="n">
        <v>80</v>
      </c>
      <c r="K2992" s="1" t="s">
        <v>1093</v>
      </c>
      <c r="L2992" s="1" t="s">
        <v>1094</v>
      </c>
      <c r="M2992" s="1" t="n">
        <v>2011</v>
      </c>
      <c r="N2992" s="1" t="n">
        <v>42.2231017533325</v>
      </c>
      <c r="O2992" s="1" t="n">
        <v>-82.4982166496208</v>
      </c>
      <c r="Q2992" s="1" t="s">
        <v>3417</v>
      </c>
      <c r="R2992" s="1" t="s">
        <v>24</v>
      </c>
    </row>
    <row r="2993" customFormat="false" ht="15" hidden="false" customHeight="false" outlineLevel="0" collapsed="false">
      <c r="A2993" s="1" t="s">
        <v>2973</v>
      </c>
      <c r="B2993" s="1" t="s">
        <v>2973</v>
      </c>
      <c r="C2993" s="1" t="s">
        <v>3415</v>
      </c>
      <c r="D2993" s="1" t="n">
        <v>165.6</v>
      </c>
      <c r="E2993" s="1" t="s">
        <v>3479</v>
      </c>
      <c r="F2993" s="1" t="n">
        <v>63</v>
      </c>
      <c r="G2993" s="1" t="str">
        <f aca="false">F2993&amp;"/"&amp;72</f>
        <v>63/72</v>
      </c>
      <c r="H2993" s="1" t="n">
        <v>2300</v>
      </c>
      <c r="I2993" s="1" t="n">
        <v>101</v>
      </c>
      <c r="J2993" s="1" t="n">
        <v>80</v>
      </c>
      <c r="K2993" s="1" t="s">
        <v>1093</v>
      </c>
      <c r="L2993" s="1" t="s">
        <v>1094</v>
      </c>
      <c r="M2993" s="1" t="n">
        <v>2011</v>
      </c>
      <c r="N2993" s="1" t="n">
        <v>42.2224297052546</v>
      </c>
      <c r="O2993" s="1" t="n">
        <v>-82.4942876956045</v>
      </c>
      <c r="Q2993" s="1" t="s">
        <v>3417</v>
      </c>
      <c r="R2993" s="1" t="s">
        <v>24</v>
      </c>
    </row>
    <row r="2994" customFormat="false" ht="15" hidden="false" customHeight="false" outlineLevel="0" collapsed="false">
      <c r="A2994" s="1" t="s">
        <v>2973</v>
      </c>
      <c r="B2994" s="1" t="s">
        <v>2973</v>
      </c>
      <c r="C2994" s="1" t="s">
        <v>3415</v>
      </c>
      <c r="D2994" s="1" t="n">
        <v>165.6</v>
      </c>
      <c r="E2994" s="1" t="s">
        <v>3480</v>
      </c>
      <c r="F2994" s="1" t="n">
        <v>64</v>
      </c>
      <c r="G2994" s="1" t="str">
        <f aca="false">F2994&amp;"/"&amp;72</f>
        <v>64/72</v>
      </c>
      <c r="H2994" s="1" t="n">
        <v>2300</v>
      </c>
      <c r="I2994" s="1" t="n">
        <v>101</v>
      </c>
      <c r="J2994" s="1" t="n">
        <v>80</v>
      </c>
      <c r="K2994" s="1" t="s">
        <v>1093</v>
      </c>
      <c r="L2994" s="1" t="s">
        <v>1094</v>
      </c>
      <c r="M2994" s="1" t="n">
        <v>2011</v>
      </c>
      <c r="N2994" s="1" t="n">
        <v>42.2265581496131</v>
      </c>
      <c r="O2994" s="1" t="n">
        <v>-82.485238998475</v>
      </c>
      <c r="Q2994" s="1" t="s">
        <v>3417</v>
      </c>
      <c r="R2994" s="1" t="s">
        <v>24</v>
      </c>
    </row>
    <row r="2995" customFormat="false" ht="15" hidden="false" customHeight="false" outlineLevel="0" collapsed="false">
      <c r="A2995" s="1" t="s">
        <v>2973</v>
      </c>
      <c r="B2995" s="1" t="s">
        <v>2973</v>
      </c>
      <c r="C2995" s="1" t="s">
        <v>3415</v>
      </c>
      <c r="D2995" s="1" t="n">
        <v>165.6</v>
      </c>
      <c r="E2995" s="1" t="s">
        <v>3481</v>
      </c>
      <c r="F2995" s="1" t="n">
        <v>65</v>
      </c>
      <c r="G2995" s="1" t="str">
        <f aca="false">F2995&amp;"/"&amp;72</f>
        <v>65/72</v>
      </c>
      <c r="H2995" s="1" t="n">
        <v>2300</v>
      </c>
      <c r="I2995" s="1" t="n">
        <v>101</v>
      </c>
      <c r="J2995" s="1" t="n">
        <v>80</v>
      </c>
      <c r="K2995" s="1" t="s">
        <v>1093</v>
      </c>
      <c r="L2995" s="1" t="s">
        <v>1094</v>
      </c>
      <c r="M2995" s="1" t="n">
        <v>2011</v>
      </c>
      <c r="N2995" s="1" t="n">
        <v>42.2108096961512</v>
      </c>
      <c r="O2995" s="1" t="n">
        <v>-82.5056797208129</v>
      </c>
      <c r="Q2995" s="1" t="s">
        <v>3417</v>
      </c>
      <c r="R2995" s="1" t="s">
        <v>24</v>
      </c>
    </row>
    <row r="2996" customFormat="false" ht="15" hidden="false" customHeight="false" outlineLevel="0" collapsed="false">
      <c r="A2996" s="1" t="s">
        <v>2973</v>
      </c>
      <c r="B2996" s="1" t="s">
        <v>2973</v>
      </c>
      <c r="C2996" s="1" t="s">
        <v>3415</v>
      </c>
      <c r="D2996" s="1" t="n">
        <v>165.6</v>
      </c>
      <c r="E2996" s="1" t="s">
        <v>3482</v>
      </c>
      <c r="F2996" s="1" t="n">
        <v>66</v>
      </c>
      <c r="G2996" s="1" t="str">
        <f aca="false">F2996&amp;"/"&amp;72</f>
        <v>66/72</v>
      </c>
      <c r="H2996" s="1" t="n">
        <v>2300</v>
      </c>
      <c r="I2996" s="1" t="n">
        <v>101</v>
      </c>
      <c r="J2996" s="1" t="n">
        <v>80</v>
      </c>
      <c r="K2996" s="1" t="s">
        <v>1093</v>
      </c>
      <c r="L2996" s="1" t="s">
        <v>1094</v>
      </c>
      <c r="M2996" s="1" t="n">
        <v>2011</v>
      </c>
      <c r="N2996" s="1" t="n">
        <v>42.2079743122772</v>
      </c>
      <c r="O2996" s="1" t="n">
        <v>-82.4961662030735</v>
      </c>
      <c r="Q2996" s="1" t="s">
        <v>3417</v>
      </c>
      <c r="R2996" s="1" t="s">
        <v>24</v>
      </c>
    </row>
    <row r="2997" customFormat="false" ht="15" hidden="false" customHeight="false" outlineLevel="0" collapsed="false">
      <c r="A2997" s="1" t="s">
        <v>2973</v>
      </c>
      <c r="B2997" s="1" t="s">
        <v>2973</v>
      </c>
      <c r="C2997" s="1" t="s">
        <v>3415</v>
      </c>
      <c r="D2997" s="1" t="n">
        <v>165.6</v>
      </c>
      <c r="E2997" s="1" t="s">
        <v>3483</v>
      </c>
      <c r="F2997" s="1" t="n">
        <v>67</v>
      </c>
      <c r="G2997" s="1" t="str">
        <f aca="false">F2997&amp;"/"&amp;72</f>
        <v>67/72</v>
      </c>
      <c r="H2997" s="1" t="n">
        <v>2300</v>
      </c>
      <c r="I2997" s="1" t="n">
        <v>101</v>
      </c>
      <c r="J2997" s="1" t="n">
        <v>80</v>
      </c>
      <c r="K2997" s="1" t="s">
        <v>1093</v>
      </c>
      <c r="L2997" s="1" t="s">
        <v>1094</v>
      </c>
      <c r="M2997" s="1" t="n">
        <v>2011</v>
      </c>
      <c r="N2997" s="1" t="n">
        <v>42.2080589799503</v>
      </c>
      <c r="O2997" s="1" t="n">
        <v>-82.4882194097896</v>
      </c>
      <c r="Q2997" s="1" t="s">
        <v>3417</v>
      </c>
      <c r="R2997" s="1" t="s">
        <v>24</v>
      </c>
    </row>
    <row r="2998" customFormat="false" ht="15" hidden="false" customHeight="false" outlineLevel="0" collapsed="false">
      <c r="A2998" s="1" t="s">
        <v>2973</v>
      </c>
      <c r="B2998" s="1" t="s">
        <v>2973</v>
      </c>
      <c r="C2998" s="1" t="s">
        <v>3415</v>
      </c>
      <c r="D2998" s="1" t="n">
        <v>165.6</v>
      </c>
      <c r="E2998" s="1" t="s">
        <v>3484</v>
      </c>
      <c r="F2998" s="1" t="n">
        <v>68</v>
      </c>
      <c r="G2998" s="1" t="str">
        <f aca="false">F2998&amp;"/"&amp;72</f>
        <v>68/72</v>
      </c>
      <c r="H2998" s="1" t="n">
        <v>2300</v>
      </c>
      <c r="I2998" s="1" t="n">
        <v>101</v>
      </c>
      <c r="J2998" s="1" t="n">
        <v>80</v>
      </c>
      <c r="K2998" s="1" t="s">
        <v>1093</v>
      </c>
      <c r="L2998" s="1" t="s">
        <v>1094</v>
      </c>
      <c r="M2998" s="1" t="n">
        <v>2011</v>
      </c>
      <c r="N2998" s="1" t="n">
        <v>42.2085593584599</v>
      </c>
      <c r="O2998" s="1" t="n">
        <v>-82.4781018477376</v>
      </c>
      <c r="Q2998" s="1" t="s">
        <v>3417</v>
      </c>
      <c r="R2998" s="1" t="s">
        <v>24</v>
      </c>
    </row>
    <row r="2999" customFormat="false" ht="15" hidden="false" customHeight="false" outlineLevel="0" collapsed="false">
      <c r="A2999" s="1" t="s">
        <v>2973</v>
      </c>
      <c r="B2999" s="1" t="s">
        <v>2973</v>
      </c>
      <c r="C2999" s="1" t="s">
        <v>3415</v>
      </c>
      <c r="D2999" s="1" t="n">
        <v>165.6</v>
      </c>
      <c r="E2999" s="1" t="s">
        <v>3485</v>
      </c>
      <c r="F2999" s="1" t="n">
        <v>69</v>
      </c>
      <c r="G2999" s="1" t="str">
        <f aca="false">F2999&amp;"/"&amp;72</f>
        <v>69/72</v>
      </c>
      <c r="H2999" s="1" t="n">
        <v>2300</v>
      </c>
      <c r="I2999" s="1" t="n">
        <v>101</v>
      </c>
      <c r="J2999" s="1" t="n">
        <v>80</v>
      </c>
      <c r="K2999" s="1" t="s">
        <v>1093</v>
      </c>
      <c r="L2999" s="1" t="s">
        <v>1094</v>
      </c>
      <c r="M2999" s="1" t="n">
        <v>2011</v>
      </c>
      <c r="N2999" s="1" t="n">
        <v>42.2061824337694</v>
      </c>
      <c r="O2999" s="1" t="n">
        <v>-82.4592527066403</v>
      </c>
      <c r="Q2999" s="1" t="s">
        <v>3417</v>
      </c>
      <c r="R2999" s="1" t="s">
        <v>24</v>
      </c>
    </row>
    <row r="3000" customFormat="false" ht="15" hidden="false" customHeight="false" outlineLevel="0" collapsed="false">
      <c r="A3000" s="1" t="s">
        <v>2973</v>
      </c>
      <c r="B3000" s="1" t="s">
        <v>2973</v>
      </c>
      <c r="C3000" s="1" t="s">
        <v>3415</v>
      </c>
      <c r="D3000" s="1" t="n">
        <v>165.6</v>
      </c>
      <c r="E3000" s="1" t="s">
        <v>3486</v>
      </c>
      <c r="F3000" s="1" t="n">
        <v>70</v>
      </c>
      <c r="G3000" s="1" t="str">
        <f aca="false">F3000&amp;"/"&amp;72</f>
        <v>70/72</v>
      </c>
      <c r="H3000" s="1" t="n">
        <v>2300</v>
      </c>
      <c r="I3000" s="1" t="n">
        <v>101</v>
      </c>
      <c r="J3000" s="1" t="n">
        <v>80</v>
      </c>
      <c r="K3000" s="1" t="s">
        <v>1093</v>
      </c>
      <c r="L3000" s="1" t="s">
        <v>1094</v>
      </c>
      <c r="M3000" s="1" t="n">
        <v>2011</v>
      </c>
      <c r="N3000" s="1" t="n">
        <v>42.1963712419049</v>
      </c>
      <c r="O3000" s="1" t="n">
        <v>-82.5042062000297</v>
      </c>
      <c r="Q3000" s="1" t="s">
        <v>3417</v>
      </c>
      <c r="R3000" s="1" t="s">
        <v>24</v>
      </c>
    </row>
    <row r="3001" customFormat="false" ht="15" hidden="false" customHeight="false" outlineLevel="0" collapsed="false">
      <c r="A3001" s="1" t="s">
        <v>2973</v>
      </c>
      <c r="B3001" s="1" t="s">
        <v>2973</v>
      </c>
      <c r="C3001" s="1" t="s">
        <v>3415</v>
      </c>
      <c r="D3001" s="1" t="n">
        <v>165.6</v>
      </c>
      <c r="E3001" s="1" t="s">
        <v>3487</v>
      </c>
      <c r="F3001" s="1" t="n">
        <v>71</v>
      </c>
      <c r="G3001" s="1" t="str">
        <f aca="false">F3001&amp;"/"&amp;72</f>
        <v>71/72</v>
      </c>
      <c r="H3001" s="1" t="n">
        <v>2300</v>
      </c>
      <c r="I3001" s="1" t="n">
        <v>101</v>
      </c>
      <c r="J3001" s="1" t="n">
        <v>80</v>
      </c>
      <c r="K3001" s="1" t="s">
        <v>1093</v>
      </c>
      <c r="L3001" s="1" t="s">
        <v>1094</v>
      </c>
      <c r="M3001" s="1" t="n">
        <v>2011</v>
      </c>
      <c r="N3001" s="1" t="n">
        <v>42.1977481381049</v>
      </c>
      <c r="O3001" s="1" t="n">
        <v>-82.4944657248039</v>
      </c>
      <c r="Q3001" s="1" t="s">
        <v>3417</v>
      </c>
      <c r="R3001" s="1" t="s">
        <v>24</v>
      </c>
    </row>
    <row r="3002" customFormat="false" ht="15" hidden="false" customHeight="false" outlineLevel="0" collapsed="false">
      <c r="A3002" s="1" t="s">
        <v>2973</v>
      </c>
      <c r="B3002" s="1" t="s">
        <v>2973</v>
      </c>
      <c r="C3002" s="1" t="s">
        <v>3415</v>
      </c>
      <c r="D3002" s="1" t="n">
        <v>165.6</v>
      </c>
      <c r="E3002" s="1" t="s">
        <v>3488</v>
      </c>
      <c r="F3002" s="1" t="n">
        <v>72</v>
      </c>
      <c r="G3002" s="1" t="str">
        <f aca="false">F3002&amp;"/"&amp;72</f>
        <v>72/72</v>
      </c>
      <c r="H3002" s="1" t="n">
        <v>2300</v>
      </c>
      <c r="I3002" s="1" t="n">
        <v>101</v>
      </c>
      <c r="J3002" s="1" t="n">
        <v>80</v>
      </c>
      <c r="K3002" s="1" t="s">
        <v>1093</v>
      </c>
      <c r="L3002" s="1" t="s">
        <v>1094</v>
      </c>
      <c r="M3002" s="1" t="n">
        <v>2011</v>
      </c>
      <c r="N3002" s="1" t="n">
        <v>42.19773982296</v>
      </c>
      <c r="O3002" s="1" t="n">
        <v>-82.4894834159311</v>
      </c>
      <c r="Q3002" s="1" t="s">
        <v>3417</v>
      </c>
      <c r="R3002" s="1" t="s">
        <v>24</v>
      </c>
    </row>
    <row r="3003" customFormat="false" ht="15" hidden="false" customHeight="false" outlineLevel="0" collapsed="false">
      <c r="A3003" s="1" t="s">
        <v>2973</v>
      </c>
      <c r="B3003" s="1" t="s">
        <v>2973</v>
      </c>
      <c r="C3003" s="1" t="s">
        <v>3489</v>
      </c>
      <c r="D3003" s="1" t="n">
        <v>22.92</v>
      </c>
      <c r="E3003" s="1" t="s">
        <v>3490</v>
      </c>
      <c r="F3003" s="1" t="n">
        <v>1</v>
      </c>
      <c r="G3003" s="1" t="str">
        <f aca="false">F3003&amp;"/"&amp;10</f>
        <v>1/10</v>
      </c>
      <c r="H3003" s="1" t="n">
        <v>2300</v>
      </c>
      <c r="I3003" s="1" t="n">
        <v>101</v>
      </c>
      <c r="J3003" s="1" t="n">
        <v>80</v>
      </c>
      <c r="K3003" s="1" t="s">
        <v>1093</v>
      </c>
      <c r="L3003" s="1" t="s">
        <v>1094</v>
      </c>
      <c r="M3003" s="1" t="n">
        <v>2012</v>
      </c>
      <c r="N3003" s="1" t="n">
        <v>43.7977439245803</v>
      </c>
      <c r="O3003" s="1" t="n">
        <v>-80.5967833371724</v>
      </c>
      <c r="Q3003" s="1" t="s">
        <v>3491</v>
      </c>
      <c r="R3003" s="1" t="s">
        <v>24</v>
      </c>
    </row>
    <row r="3004" customFormat="false" ht="15" hidden="false" customHeight="false" outlineLevel="0" collapsed="false">
      <c r="A3004" s="1" t="s">
        <v>2973</v>
      </c>
      <c r="B3004" s="1" t="s">
        <v>2973</v>
      </c>
      <c r="C3004" s="1" t="s">
        <v>3489</v>
      </c>
      <c r="D3004" s="1" t="n">
        <v>22.92</v>
      </c>
      <c r="E3004" s="1" t="s">
        <v>3492</v>
      </c>
      <c r="F3004" s="1" t="n">
        <v>2</v>
      </c>
      <c r="G3004" s="1" t="str">
        <f aca="false">F3004&amp;"/"&amp;10</f>
        <v>2/10</v>
      </c>
      <c r="H3004" s="1" t="n">
        <v>2300</v>
      </c>
      <c r="I3004" s="1" t="n">
        <v>101</v>
      </c>
      <c r="J3004" s="1" t="n">
        <v>80</v>
      </c>
      <c r="K3004" s="1" t="s">
        <v>1093</v>
      </c>
      <c r="L3004" s="1" t="s">
        <v>1094</v>
      </c>
      <c r="M3004" s="1" t="n">
        <v>2012</v>
      </c>
      <c r="N3004" s="1" t="n">
        <v>43.796995839965</v>
      </c>
      <c r="O3004" s="1" t="n">
        <v>-80.5926168112406</v>
      </c>
      <c r="Q3004" s="1" t="s">
        <v>3491</v>
      </c>
      <c r="R3004" s="1" t="s">
        <v>24</v>
      </c>
    </row>
    <row r="3005" customFormat="false" ht="15" hidden="false" customHeight="false" outlineLevel="0" collapsed="false">
      <c r="A3005" s="1" t="s">
        <v>2973</v>
      </c>
      <c r="B3005" s="1" t="s">
        <v>2973</v>
      </c>
      <c r="C3005" s="1" t="s">
        <v>3489</v>
      </c>
      <c r="D3005" s="1" t="n">
        <v>22.92</v>
      </c>
      <c r="E3005" s="1" t="s">
        <v>3493</v>
      </c>
      <c r="F3005" s="1" t="n">
        <v>3</v>
      </c>
      <c r="G3005" s="1" t="str">
        <f aca="false">F3005&amp;"/"&amp;10</f>
        <v>3/10</v>
      </c>
      <c r="H3005" s="1" t="n">
        <v>2300</v>
      </c>
      <c r="I3005" s="1" t="n">
        <v>101</v>
      </c>
      <c r="J3005" s="1" t="n">
        <v>80</v>
      </c>
      <c r="K3005" s="1" t="s">
        <v>1093</v>
      </c>
      <c r="L3005" s="1" t="s">
        <v>1094</v>
      </c>
      <c r="M3005" s="1" t="n">
        <v>2012</v>
      </c>
      <c r="N3005" s="1" t="n">
        <v>43.7953236290617</v>
      </c>
      <c r="O3005" s="1" t="n">
        <v>-80.589449075946</v>
      </c>
      <c r="Q3005" s="1" t="s">
        <v>3491</v>
      </c>
      <c r="R3005" s="1" t="s">
        <v>24</v>
      </c>
    </row>
    <row r="3006" customFormat="false" ht="15" hidden="false" customHeight="false" outlineLevel="0" collapsed="false">
      <c r="A3006" s="1" t="s">
        <v>2973</v>
      </c>
      <c r="B3006" s="1" t="s">
        <v>2973</v>
      </c>
      <c r="C3006" s="1" t="s">
        <v>3489</v>
      </c>
      <c r="D3006" s="1" t="n">
        <v>22.92</v>
      </c>
      <c r="E3006" s="1" t="s">
        <v>3494</v>
      </c>
      <c r="F3006" s="1" t="n">
        <v>4</v>
      </c>
      <c r="G3006" s="1" t="str">
        <f aca="false">F3006&amp;"/"&amp;10</f>
        <v>4/10</v>
      </c>
      <c r="H3006" s="1" t="n">
        <v>2300</v>
      </c>
      <c r="I3006" s="1" t="n">
        <v>101</v>
      </c>
      <c r="J3006" s="1" t="n">
        <v>80</v>
      </c>
      <c r="K3006" s="1" t="s">
        <v>1093</v>
      </c>
      <c r="L3006" s="1" t="s">
        <v>1094</v>
      </c>
      <c r="M3006" s="1" t="n">
        <v>2012</v>
      </c>
      <c r="N3006" s="1" t="n">
        <v>43.7936861068685</v>
      </c>
      <c r="O3006" s="1" t="n">
        <v>-80.5835114181941</v>
      </c>
      <c r="Q3006" s="1" t="s">
        <v>3491</v>
      </c>
      <c r="R3006" s="1" t="s">
        <v>24</v>
      </c>
    </row>
    <row r="3007" customFormat="false" ht="15" hidden="false" customHeight="false" outlineLevel="0" collapsed="false">
      <c r="A3007" s="1" t="s">
        <v>2973</v>
      </c>
      <c r="B3007" s="1" t="s">
        <v>2973</v>
      </c>
      <c r="C3007" s="1" t="s">
        <v>3489</v>
      </c>
      <c r="D3007" s="1" t="n">
        <v>22.92</v>
      </c>
      <c r="E3007" s="1" t="s">
        <v>3495</v>
      </c>
      <c r="F3007" s="1" t="n">
        <v>5</v>
      </c>
      <c r="G3007" s="1" t="str">
        <f aca="false">F3007&amp;"/"&amp;10</f>
        <v>5/10</v>
      </c>
      <c r="H3007" s="1" t="n">
        <v>2300</v>
      </c>
      <c r="I3007" s="1" t="n">
        <v>101</v>
      </c>
      <c r="J3007" s="1" t="n">
        <v>80</v>
      </c>
      <c r="K3007" s="1" t="s">
        <v>1093</v>
      </c>
      <c r="L3007" s="1" t="s">
        <v>1094</v>
      </c>
      <c r="M3007" s="1" t="n">
        <v>2012</v>
      </c>
      <c r="N3007" s="1" t="n">
        <v>43.7913615098665</v>
      </c>
      <c r="O3007" s="1" t="n">
        <v>-80.5828296465553</v>
      </c>
      <c r="Q3007" s="1" t="s">
        <v>3491</v>
      </c>
      <c r="R3007" s="1" t="s">
        <v>24</v>
      </c>
    </row>
    <row r="3008" customFormat="false" ht="15" hidden="false" customHeight="false" outlineLevel="0" collapsed="false">
      <c r="A3008" s="1" t="s">
        <v>2973</v>
      </c>
      <c r="B3008" s="1" t="s">
        <v>2973</v>
      </c>
      <c r="C3008" s="1" t="s">
        <v>3489</v>
      </c>
      <c r="D3008" s="1" t="n">
        <v>22.92</v>
      </c>
      <c r="E3008" s="1" t="s">
        <v>3496</v>
      </c>
      <c r="F3008" s="1" t="n">
        <v>6</v>
      </c>
      <c r="G3008" s="1" t="str">
        <f aca="false">F3008&amp;"/"&amp;10</f>
        <v>6/10</v>
      </c>
      <c r="H3008" s="1" t="n">
        <v>2300</v>
      </c>
      <c r="I3008" s="1" t="n">
        <v>101</v>
      </c>
      <c r="J3008" s="1" t="n">
        <v>80</v>
      </c>
      <c r="K3008" s="1" t="s">
        <v>1093</v>
      </c>
      <c r="L3008" s="1" t="s">
        <v>1094</v>
      </c>
      <c r="M3008" s="1" t="n">
        <v>2012</v>
      </c>
      <c r="N3008" s="1" t="n">
        <v>43.7913681963156</v>
      </c>
      <c r="O3008" s="1" t="n">
        <v>-80.5877735809679</v>
      </c>
      <c r="Q3008" s="1" t="s">
        <v>3491</v>
      </c>
      <c r="R3008" s="1" t="s">
        <v>24</v>
      </c>
    </row>
    <row r="3009" customFormat="false" ht="15" hidden="false" customHeight="false" outlineLevel="0" collapsed="false">
      <c r="A3009" s="1" t="s">
        <v>2973</v>
      </c>
      <c r="B3009" s="1" t="s">
        <v>2973</v>
      </c>
      <c r="C3009" s="1" t="s">
        <v>3489</v>
      </c>
      <c r="D3009" s="1" t="n">
        <v>22.92</v>
      </c>
      <c r="E3009" s="1" t="s">
        <v>3497</v>
      </c>
      <c r="F3009" s="1" t="n">
        <v>7</v>
      </c>
      <c r="G3009" s="1" t="str">
        <f aca="false">F3009&amp;"/"&amp;10</f>
        <v>7/10</v>
      </c>
      <c r="H3009" s="1" t="n">
        <v>2300</v>
      </c>
      <c r="I3009" s="1" t="n">
        <v>101</v>
      </c>
      <c r="J3009" s="1" t="n">
        <v>80</v>
      </c>
      <c r="K3009" s="1" t="s">
        <v>1093</v>
      </c>
      <c r="L3009" s="1" t="s">
        <v>1094</v>
      </c>
      <c r="M3009" s="1" t="n">
        <v>2012</v>
      </c>
      <c r="N3009" s="1" t="n">
        <v>43.790954469478</v>
      </c>
      <c r="O3009" s="1" t="n">
        <v>-80.593145975949</v>
      </c>
      <c r="Q3009" s="1" t="s">
        <v>3491</v>
      </c>
      <c r="R3009" s="1" t="s">
        <v>24</v>
      </c>
    </row>
    <row r="3010" customFormat="false" ht="15" hidden="false" customHeight="false" outlineLevel="0" collapsed="false">
      <c r="A3010" s="1" t="s">
        <v>2973</v>
      </c>
      <c r="B3010" s="1" t="s">
        <v>2973</v>
      </c>
      <c r="C3010" s="1" t="s">
        <v>3489</v>
      </c>
      <c r="D3010" s="1" t="n">
        <v>22.92</v>
      </c>
      <c r="E3010" s="1" t="s">
        <v>3498</v>
      </c>
      <c r="F3010" s="1" t="n">
        <v>8</v>
      </c>
      <c r="G3010" s="1" t="str">
        <f aca="false">F3010&amp;"/"&amp;10</f>
        <v>8/10</v>
      </c>
      <c r="H3010" s="1" t="n">
        <v>2300</v>
      </c>
      <c r="I3010" s="1" t="n">
        <v>101</v>
      </c>
      <c r="J3010" s="1" t="n">
        <v>80</v>
      </c>
      <c r="K3010" s="1" t="s">
        <v>1093</v>
      </c>
      <c r="L3010" s="1" t="s">
        <v>1094</v>
      </c>
      <c r="M3010" s="1" t="n">
        <v>2012</v>
      </c>
      <c r="N3010" s="1" t="n">
        <v>43.7911152562589</v>
      </c>
      <c r="O3010" s="1" t="n">
        <v>-80.5981049851793</v>
      </c>
      <c r="Q3010" s="1" t="s">
        <v>3491</v>
      </c>
      <c r="R3010" s="1" t="s">
        <v>24</v>
      </c>
    </row>
    <row r="3011" customFormat="false" ht="15" hidden="false" customHeight="false" outlineLevel="0" collapsed="false">
      <c r="A3011" s="1" t="s">
        <v>2973</v>
      </c>
      <c r="B3011" s="1" t="s">
        <v>2973</v>
      </c>
      <c r="C3011" s="1" t="s">
        <v>3489</v>
      </c>
      <c r="D3011" s="1" t="n">
        <v>22.92</v>
      </c>
      <c r="E3011" s="1" t="s">
        <v>3499</v>
      </c>
      <c r="F3011" s="1" t="n">
        <v>9</v>
      </c>
      <c r="G3011" s="1" t="str">
        <f aca="false">F3011&amp;"/"&amp;10</f>
        <v>9/10</v>
      </c>
      <c r="H3011" s="1" t="n">
        <v>2221</v>
      </c>
      <c r="I3011" s="1" t="n">
        <v>101</v>
      </c>
      <c r="J3011" s="1" t="n">
        <v>80</v>
      </c>
      <c r="K3011" s="1" t="s">
        <v>1093</v>
      </c>
      <c r="L3011" s="1" t="s">
        <v>3500</v>
      </c>
      <c r="M3011" s="1" t="n">
        <v>2012</v>
      </c>
      <c r="N3011" s="1" t="n">
        <v>43.7819886</v>
      </c>
      <c r="O3011" s="1" t="n">
        <v>-80.5813998</v>
      </c>
      <c r="Q3011" s="1" t="s">
        <v>3491</v>
      </c>
      <c r="R3011" s="1" t="s">
        <v>24</v>
      </c>
    </row>
    <row r="3012" customFormat="false" ht="15" hidden="false" customHeight="false" outlineLevel="0" collapsed="false">
      <c r="A3012" s="1" t="s">
        <v>2973</v>
      </c>
      <c r="B3012" s="1" t="s">
        <v>2973</v>
      </c>
      <c r="C3012" s="1" t="s">
        <v>3489</v>
      </c>
      <c r="D3012" s="1" t="n">
        <v>22.92</v>
      </c>
      <c r="E3012" s="1" t="s">
        <v>3501</v>
      </c>
      <c r="F3012" s="1" t="n">
        <v>10</v>
      </c>
      <c r="G3012" s="1" t="str">
        <f aca="false">F3012&amp;"/"&amp;10</f>
        <v>10/10</v>
      </c>
      <c r="H3012" s="1" t="n">
        <v>2300</v>
      </c>
      <c r="I3012" s="1" t="n">
        <v>101</v>
      </c>
      <c r="J3012" s="1" t="n">
        <v>80</v>
      </c>
      <c r="K3012" s="1" t="s">
        <v>1093</v>
      </c>
      <c r="L3012" s="1" t="s">
        <v>1094</v>
      </c>
      <c r="M3012" s="1" t="n">
        <v>2012</v>
      </c>
      <c r="N3012" s="1" t="n">
        <v>43.7772029</v>
      </c>
      <c r="O3012" s="1" t="n">
        <v>-80.5809558</v>
      </c>
      <c r="Q3012" s="1" t="s">
        <v>3491</v>
      </c>
      <c r="R3012" s="1" t="s">
        <v>24</v>
      </c>
    </row>
    <row r="3013" customFormat="false" ht="15" hidden="false" customHeight="false" outlineLevel="0" collapsed="false">
      <c r="A3013" s="1" t="s">
        <v>2973</v>
      </c>
      <c r="B3013" s="1" t="s">
        <v>2973</v>
      </c>
      <c r="C3013" s="1" t="s">
        <v>3502</v>
      </c>
      <c r="D3013" s="1" t="n">
        <v>8.25</v>
      </c>
      <c r="E3013" s="1" t="s">
        <v>3503</v>
      </c>
      <c r="F3013" s="1" t="n">
        <v>1</v>
      </c>
      <c r="G3013" s="1" t="str">
        <f aca="false">F3013&amp;"/"&amp;5</f>
        <v>1/5</v>
      </c>
      <c r="H3013" s="1" t="n">
        <v>1650</v>
      </c>
      <c r="I3013" s="1" t="n">
        <v>82</v>
      </c>
      <c r="J3013" s="1" t="n">
        <v>80</v>
      </c>
      <c r="K3013" s="1" t="s">
        <v>21</v>
      </c>
      <c r="L3013" s="1" t="s">
        <v>2124</v>
      </c>
      <c r="M3013" s="1" t="n">
        <v>2008</v>
      </c>
      <c r="N3013" s="1" t="n">
        <v>44.2434767285022</v>
      </c>
      <c r="O3013" s="1" t="n">
        <v>-81.5748223123598</v>
      </c>
      <c r="Q3013" s="1" t="s">
        <v>3504</v>
      </c>
      <c r="R3013" s="1" t="s">
        <v>24</v>
      </c>
    </row>
    <row r="3014" customFormat="false" ht="15" hidden="false" customHeight="false" outlineLevel="0" collapsed="false">
      <c r="A3014" s="1" t="s">
        <v>2973</v>
      </c>
      <c r="B3014" s="1" t="s">
        <v>2973</v>
      </c>
      <c r="C3014" s="1" t="s">
        <v>3502</v>
      </c>
      <c r="D3014" s="1" t="n">
        <v>8.25</v>
      </c>
      <c r="E3014" s="1" t="s">
        <v>3505</v>
      </c>
      <c r="F3014" s="1" t="n">
        <v>2</v>
      </c>
      <c r="G3014" s="1" t="str">
        <f aca="false">F3014&amp;"/"&amp;5</f>
        <v>2/5</v>
      </c>
      <c r="H3014" s="1" t="n">
        <v>1650</v>
      </c>
      <c r="I3014" s="1" t="n">
        <v>82</v>
      </c>
      <c r="J3014" s="1" t="n">
        <v>80</v>
      </c>
      <c r="K3014" s="1" t="s">
        <v>21</v>
      </c>
      <c r="L3014" s="1" t="s">
        <v>2124</v>
      </c>
      <c r="M3014" s="1" t="n">
        <v>2008</v>
      </c>
      <c r="N3014" s="1" t="n">
        <v>44.2445795417174</v>
      </c>
      <c r="O3014" s="1" t="n">
        <v>-81.5713780249775</v>
      </c>
      <c r="Q3014" s="1" t="s">
        <v>3504</v>
      </c>
      <c r="R3014" s="1" t="s">
        <v>24</v>
      </c>
    </row>
    <row r="3015" customFormat="false" ht="15" hidden="false" customHeight="false" outlineLevel="0" collapsed="false">
      <c r="A3015" s="1" t="s">
        <v>2973</v>
      </c>
      <c r="B3015" s="1" t="s">
        <v>2973</v>
      </c>
      <c r="C3015" s="1" t="s">
        <v>3502</v>
      </c>
      <c r="D3015" s="1" t="n">
        <v>8.25</v>
      </c>
      <c r="E3015" s="1" t="s">
        <v>3506</v>
      </c>
      <c r="F3015" s="1" t="n">
        <v>3</v>
      </c>
      <c r="G3015" s="1" t="str">
        <f aca="false">F3015&amp;"/"&amp;5</f>
        <v>3/5</v>
      </c>
      <c r="H3015" s="1" t="n">
        <v>1650</v>
      </c>
      <c r="I3015" s="1" t="n">
        <v>82</v>
      </c>
      <c r="J3015" s="1" t="n">
        <v>80</v>
      </c>
      <c r="K3015" s="1" t="s">
        <v>21</v>
      </c>
      <c r="L3015" s="1" t="s">
        <v>2124</v>
      </c>
      <c r="M3015" s="1" t="n">
        <v>2008</v>
      </c>
      <c r="N3015" s="1" t="n">
        <v>44.2460399810024</v>
      </c>
      <c r="O3015" s="1" t="n">
        <v>-81.5625531372547</v>
      </c>
      <c r="Q3015" s="1" t="s">
        <v>3504</v>
      </c>
      <c r="R3015" s="1" t="s">
        <v>24</v>
      </c>
    </row>
    <row r="3016" customFormat="false" ht="15" hidden="false" customHeight="false" outlineLevel="0" collapsed="false">
      <c r="A3016" s="1" t="s">
        <v>2973</v>
      </c>
      <c r="B3016" s="1" t="s">
        <v>2973</v>
      </c>
      <c r="C3016" s="1" t="s">
        <v>3502</v>
      </c>
      <c r="D3016" s="1" t="n">
        <v>8.25</v>
      </c>
      <c r="E3016" s="1" t="s">
        <v>3507</v>
      </c>
      <c r="F3016" s="1" t="n">
        <v>4</v>
      </c>
      <c r="G3016" s="1" t="str">
        <f aca="false">F3016&amp;"/"&amp;5</f>
        <v>4/5</v>
      </c>
      <c r="H3016" s="1" t="n">
        <v>1650</v>
      </c>
      <c r="I3016" s="1" t="n">
        <v>82</v>
      </c>
      <c r="J3016" s="1" t="n">
        <v>80</v>
      </c>
      <c r="K3016" s="1" t="s">
        <v>21</v>
      </c>
      <c r="L3016" s="1" t="s">
        <v>2124</v>
      </c>
      <c r="M3016" s="1" t="n">
        <v>2008</v>
      </c>
      <c r="N3016" s="1" t="n">
        <v>44.2477506221537</v>
      </c>
      <c r="O3016" s="1" t="n">
        <v>-81.5715968062415</v>
      </c>
      <c r="Q3016" s="1" t="s">
        <v>3504</v>
      </c>
      <c r="R3016" s="1" t="s">
        <v>24</v>
      </c>
    </row>
    <row r="3017" customFormat="false" ht="15" hidden="false" customHeight="false" outlineLevel="0" collapsed="false">
      <c r="A3017" s="1" t="s">
        <v>2973</v>
      </c>
      <c r="B3017" s="1" t="s">
        <v>2973</v>
      </c>
      <c r="C3017" s="1" t="s">
        <v>3502</v>
      </c>
      <c r="D3017" s="1" t="n">
        <v>8.25</v>
      </c>
      <c r="E3017" s="1" t="s">
        <v>3508</v>
      </c>
      <c r="F3017" s="1" t="n">
        <v>5</v>
      </c>
      <c r="G3017" s="1" t="str">
        <f aca="false">F3017&amp;"/"&amp;5</f>
        <v>5/5</v>
      </c>
      <c r="H3017" s="1" t="n">
        <v>1650</v>
      </c>
      <c r="I3017" s="1" t="n">
        <v>82</v>
      </c>
      <c r="J3017" s="1" t="n">
        <v>80</v>
      </c>
      <c r="K3017" s="1" t="s">
        <v>21</v>
      </c>
      <c r="L3017" s="1" t="s">
        <v>2124</v>
      </c>
      <c r="M3017" s="1" t="n">
        <v>2008</v>
      </c>
      <c r="N3017" s="1" t="n">
        <v>44.2473231454889</v>
      </c>
      <c r="O3017" s="1" t="n">
        <v>-81.5663219898568</v>
      </c>
      <c r="Q3017" s="1" t="s">
        <v>3504</v>
      </c>
      <c r="R3017" s="1" t="s">
        <v>24</v>
      </c>
    </row>
    <row r="3018" customFormat="false" ht="15" hidden="false" customHeight="false" outlineLevel="0" collapsed="false">
      <c r="A3018" s="1" t="s">
        <v>2973</v>
      </c>
      <c r="B3018" s="1" t="s">
        <v>2973</v>
      </c>
      <c r="C3018" s="1" t="s">
        <v>3509</v>
      </c>
      <c r="D3018" s="1" t="n">
        <v>9.9</v>
      </c>
      <c r="E3018" s="1" t="s">
        <v>3510</v>
      </c>
      <c r="F3018" s="1" t="n">
        <v>1</v>
      </c>
      <c r="G3018" s="1" t="str">
        <f aca="false">F3018&amp;"/"&amp;6</f>
        <v>1/6</v>
      </c>
      <c r="H3018" s="1" t="n">
        <v>1650</v>
      </c>
      <c r="I3018" s="1" t="n">
        <v>82</v>
      </c>
      <c r="J3018" s="1" t="n">
        <v>80</v>
      </c>
      <c r="K3018" s="1" t="s">
        <v>21</v>
      </c>
      <c r="L3018" s="1" t="s">
        <v>2124</v>
      </c>
      <c r="M3018" s="1" t="n">
        <v>2008</v>
      </c>
      <c r="N3018" s="1" t="n">
        <v>42.6011367114762</v>
      </c>
      <c r="O3018" s="1" t="n">
        <v>-80.5820674356392</v>
      </c>
      <c r="Q3018" s="1" t="s">
        <v>3511</v>
      </c>
      <c r="R3018" s="1" t="s">
        <v>24</v>
      </c>
    </row>
    <row r="3019" customFormat="false" ht="15" hidden="false" customHeight="false" outlineLevel="0" collapsed="false">
      <c r="A3019" s="1" t="s">
        <v>2973</v>
      </c>
      <c r="B3019" s="1" t="s">
        <v>2973</v>
      </c>
      <c r="C3019" s="1" t="s">
        <v>3509</v>
      </c>
      <c r="D3019" s="1" t="n">
        <v>9.9</v>
      </c>
      <c r="E3019" s="1" t="s">
        <v>3512</v>
      </c>
      <c r="F3019" s="1" t="n">
        <v>2</v>
      </c>
      <c r="G3019" s="1" t="str">
        <f aca="false">F3019&amp;"/"&amp;6</f>
        <v>2/6</v>
      </c>
      <c r="H3019" s="1" t="n">
        <v>1650</v>
      </c>
      <c r="I3019" s="1" t="n">
        <v>82</v>
      </c>
      <c r="J3019" s="1" t="n">
        <v>80</v>
      </c>
      <c r="K3019" s="1" t="s">
        <v>21</v>
      </c>
      <c r="L3019" s="1" t="s">
        <v>2124</v>
      </c>
      <c r="M3019" s="1" t="n">
        <v>2008</v>
      </c>
      <c r="N3019" s="1" t="n">
        <v>42.5976427928309</v>
      </c>
      <c r="O3019" s="1" t="n">
        <v>-80.5802498882826</v>
      </c>
      <c r="Q3019" s="1" t="s">
        <v>3511</v>
      </c>
      <c r="R3019" s="1" t="s">
        <v>24</v>
      </c>
    </row>
    <row r="3020" customFormat="false" ht="15" hidden="false" customHeight="false" outlineLevel="0" collapsed="false">
      <c r="A3020" s="1" t="s">
        <v>2973</v>
      </c>
      <c r="B3020" s="1" t="s">
        <v>2973</v>
      </c>
      <c r="C3020" s="1" t="s">
        <v>3509</v>
      </c>
      <c r="D3020" s="1" t="n">
        <v>9.9</v>
      </c>
      <c r="E3020" s="1" t="s">
        <v>3513</v>
      </c>
      <c r="F3020" s="1" t="n">
        <v>3</v>
      </c>
      <c r="G3020" s="1" t="str">
        <f aca="false">F3020&amp;"/"&amp;6</f>
        <v>3/6</v>
      </c>
      <c r="H3020" s="1" t="n">
        <v>1650</v>
      </c>
      <c r="I3020" s="1" t="n">
        <v>82</v>
      </c>
      <c r="J3020" s="1" t="n">
        <v>80</v>
      </c>
      <c r="K3020" s="1" t="s">
        <v>21</v>
      </c>
      <c r="L3020" s="1" t="s">
        <v>2124</v>
      </c>
      <c r="M3020" s="1" t="n">
        <v>2008</v>
      </c>
      <c r="N3020" s="1" t="n">
        <v>42.5868661518415</v>
      </c>
      <c r="O3020" s="1" t="n">
        <v>-80.5874105382311</v>
      </c>
      <c r="Q3020" s="1" t="s">
        <v>3511</v>
      </c>
      <c r="R3020" s="1" t="s">
        <v>24</v>
      </c>
    </row>
    <row r="3021" customFormat="false" ht="15" hidden="false" customHeight="false" outlineLevel="0" collapsed="false">
      <c r="A3021" s="1" t="s">
        <v>2973</v>
      </c>
      <c r="B3021" s="1" t="s">
        <v>2973</v>
      </c>
      <c r="C3021" s="1" t="s">
        <v>3509</v>
      </c>
      <c r="D3021" s="1" t="n">
        <v>9.9</v>
      </c>
      <c r="E3021" s="1" t="s">
        <v>3514</v>
      </c>
      <c r="F3021" s="1" t="n">
        <v>4</v>
      </c>
      <c r="G3021" s="1" t="str">
        <f aca="false">F3021&amp;"/"&amp;6</f>
        <v>4/6</v>
      </c>
      <c r="H3021" s="1" t="n">
        <v>1650</v>
      </c>
      <c r="I3021" s="1" t="n">
        <v>82</v>
      </c>
      <c r="J3021" s="1" t="n">
        <v>80</v>
      </c>
      <c r="K3021" s="1" t="s">
        <v>21</v>
      </c>
      <c r="L3021" s="1" t="s">
        <v>2124</v>
      </c>
      <c r="M3021" s="1" t="n">
        <v>2008</v>
      </c>
      <c r="N3021" s="1" t="n">
        <v>42.5861767802084</v>
      </c>
      <c r="O3021" s="1" t="n">
        <v>-80.5811262031564</v>
      </c>
      <c r="Q3021" s="1" t="s">
        <v>3511</v>
      </c>
      <c r="R3021" s="1" t="s">
        <v>24</v>
      </c>
    </row>
    <row r="3022" customFormat="false" ht="15" hidden="false" customHeight="false" outlineLevel="0" collapsed="false">
      <c r="A3022" s="1" t="s">
        <v>2973</v>
      </c>
      <c r="B3022" s="1" t="s">
        <v>2973</v>
      </c>
      <c r="C3022" s="1" t="s">
        <v>3509</v>
      </c>
      <c r="D3022" s="1" t="n">
        <v>9.9</v>
      </c>
      <c r="E3022" s="1" t="s">
        <v>3515</v>
      </c>
      <c r="F3022" s="1" t="n">
        <v>5</v>
      </c>
      <c r="G3022" s="1" t="str">
        <f aca="false">F3022&amp;"/"&amp;6</f>
        <v>5/6</v>
      </c>
      <c r="H3022" s="1" t="n">
        <v>1650</v>
      </c>
      <c r="I3022" s="1" t="n">
        <v>82</v>
      </c>
      <c r="J3022" s="1" t="n">
        <v>80</v>
      </c>
      <c r="K3022" s="1" t="s">
        <v>21</v>
      </c>
      <c r="L3022" s="1" t="s">
        <v>2124</v>
      </c>
      <c r="M3022" s="1" t="n">
        <v>2008</v>
      </c>
      <c r="N3022" s="1" t="n">
        <v>42.5836871156215</v>
      </c>
      <c r="O3022" s="1" t="n">
        <v>-80.57695182912</v>
      </c>
      <c r="Q3022" s="1" t="s">
        <v>3511</v>
      </c>
      <c r="R3022" s="1" t="s">
        <v>24</v>
      </c>
    </row>
    <row r="3023" customFormat="false" ht="15" hidden="false" customHeight="false" outlineLevel="0" collapsed="false">
      <c r="A3023" s="1" t="s">
        <v>2973</v>
      </c>
      <c r="B3023" s="1" t="s">
        <v>2973</v>
      </c>
      <c r="C3023" s="1" t="s">
        <v>3509</v>
      </c>
      <c r="D3023" s="1" t="n">
        <v>9.9</v>
      </c>
      <c r="E3023" s="1" t="s">
        <v>3516</v>
      </c>
      <c r="F3023" s="1" t="n">
        <v>6</v>
      </c>
      <c r="G3023" s="1" t="str">
        <f aca="false">F3023&amp;"/"&amp;6</f>
        <v>6/6</v>
      </c>
      <c r="H3023" s="1" t="n">
        <v>1650</v>
      </c>
      <c r="I3023" s="1" t="n">
        <v>82</v>
      </c>
      <c r="J3023" s="1" t="n">
        <v>80</v>
      </c>
      <c r="K3023" s="1" t="s">
        <v>21</v>
      </c>
      <c r="L3023" s="1" t="s">
        <v>2124</v>
      </c>
      <c r="M3023" s="1" t="n">
        <v>2008</v>
      </c>
      <c r="N3023" s="1" t="n">
        <v>42.58768828763</v>
      </c>
      <c r="O3023" s="1" t="n">
        <v>-80.571981863067</v>
      </c>
      <c r="Q3023" s="1" t="s">
        <v>3511</v>
      </c>
      <c r="R3023" s="1" t="s">
        <v>24</v>
      </c>
    </row>
    <row r="3024" customFormat="false" ht="15" hidden="false" customHeight="false" outlineLevel="0" collapsed="false">
      <c r="A3024" s="1" t="s">
        <v>2973</v>
      </c>
      <c r="B3024" s="1" t="s">
        <v>2973</v>
      </c>
      <c r="C3024" s="1" t="s">
        <v>3517</v>
      </c>
      <c r="D3024" s="1" t="n">
        <v>91.4</v>
      </c>
      <c r="E3024" s="1" t="s">
        <v>3518</v>
      </c>
      <c r="F3024" s="1" t="n">
        <v>1</v>
      </c>
      <c r="G3024" s="1" t="str">
        <f aca="false">F3024&amp;"/"&amp;49</f>
        <v>1/49</v>
      </c>
      <c r="H3024" s="1" t="n">
        <v>2750</v>
      </c>
      <c r="I3024" s="1" t="n">
        <v>103</v>
      </c>
      <c r="J3024" s="1" t="n">
        <v>85</v>
      </c>
      <c r="K3024" s="1" t="s">
        <v>271</v>
      </c>
      <c r="L3024" s="1" t="s">
        <v>3519</v>
      </c>
      <c r="M3024" s="1" t="n">
        <v>2014</v>
      </c>
      <c r="N3024" s="1" t="n">
        <v>44.2497625108832</v>
      </c>
      <c r="O3024" s="1" t="n">
        <v>-80.2184052897184</v>
      </c>
      <c r="P3024" s="1" t="s">
        <v>3520</v>
      </c>
      <c r="Q3024" s="1" t="s">
        <v>3521</v>
      </c>
      <c r="R3024" s="1" t="s">
        <v>24</v>
      </c>
    </row>
    <row r="3025" customFormat="false" ht="15" hidden="false" customHeight="false" outlineLevel="0" collapsed="false">
      <c r="A3025" s="1" t="s">
        <v>2973</v>
      </c>
      <c r="B3025" s="1" t="s">
        <v>2973</v>
      </c>
      <c r="C3025" s="1" t="s">
        <v>3517</v>
      </c>
      <c r="D3025" s="1" t="n">
        <v>91.4</v>
      </c>
      <c r="E3025" s="1" t="s">
        <v>3522</v>
      </c>
      <c r="F3025" s="1" t="n">
        <v>2</v>
      </c>
      <c r="G3025" s="1" t="str">
        <f aca="false">F3025&amp;"/"&amp;49</f>
        <v>2/49</v>
      </c>
      <c r="H3025" s="1" t="n">
        <v>2750</v>
      </c>
      <c r="I3025" s="1" t="n">
        <v>103</v>
      </c>
      <c r="J3025" s="1" t="n">
        <v>85</v>
      </c>
      <c r="K3025" s="1" t="s">
        <v>271</v>
      </c>
      <c r="L3025" s="1" t="s">
        <v>3519</v>
      </c>
      <c r="M3025" s="1" t="n">
        <v>2014</v>
      </c>
      <c r="N3025" s="1" t="n">
        <v>44.2470440741852</v>
      </c>
      <c r="O3025" s="1" t="n">
        <v>-80.2177393719265</v>
      </c>
      <c r="P3025" s="1" t="s">
        <v>3520</v>
      </c>
      <c r="Q3025" s="1" t="s">
        <v>3521</v>
      </c>
      <c r="R3025" s="1" t="s">
        <v>24</v>
      </c>
    </row>
    <row r="3026" customFormat="false" ht="15" hidden="false" customHeight="false" outlineLevel="0" collapsed="false">
      <c r="A3026" s="1" t="s">
        <v>2973</v>
      </c>
      <c r="B3026" s="1" t="s">
        <v>2973</v>
      </c>
      <c r="C3026" s="1" t="s">
        <v>3517</v>
      </c>
      <c r="D3026" s="1" t="n">
        <v>91.4</v>
      </c>
      <c r="E3026" s="1" t="s">
        <v>3523</v>
      </c>
      <c r="F3026" s="1" t="n">
        <v>3</v>
      </c>
      <c r="G3026" s="1" t="str">
        <f aca="false">F3026&amp;"/"&amp;49</f>
        <v>3/49</v>
      </c>
      <c r="H3026" s="1" t="n">
        <v>1388</v>
      </c>
      <c r="I3026" s="1" t="n">
        <v>100</v>
      </c>
      <c r="J3026" s="1" t="n">
        <v>80</v>
      </c>
      <c r="K3026" s="1" t="s">
        <v>271</v>
      </c>
      <c r="L3026" s="1" t="s">
        <v>3182</v>
      </c>
      <c r="M3026" s="1" t="n">
        <v>2014</v>
      </c>
      <c r="N3026" s="1" t="n">
        <v>44.2392258713894</v>
      </c>
      <c r="O3026" s="1" t="n">
        <v>-80.216807136593</v>
      </c>
      <c r="P3026" s="1" t="s">
        <v>3520</v>
      </c>
      <c r="Q3026" s="1" t="s">
        <v>3521</v>
      </c>
      <c r="R3026" s="1" t="s">
        <v>24</v>
      </c>
    </row>
    <row r="3027" customFormat="false" ht="15" hidden="false" customHeight="false" outlineLevel="0" collapsed="false">
      <c r="A3027" s="1" t="s">
        <v>2973</v>
      </c>
      <c r="B3027" s="1" t="s">
        <v>2973</v>
      </c>
      <c r="C3027" s="1" t="s">
        <v>3517</v>
      </c>
      <c r="D3027" s="1" t="n">
        <v>91.4</v>
      </c>
      <c r="E3027" s="1" t="s">
        <v>3524</v>
      </c>
      <c r="F3027" s="1" t="n">
        <v>4</v>
      </c>
      <c r="G3027" s="1" t="str">
        <f aca="false">F3027&amp;"/"&amp;49</f>
        <v>4/49</v>
      </c>
      <c r="H3027" s="1" t="n">
        <v>1388</v>
      </c>
      <c r="I3027" s="1" t="n">
        <v>100</v>
      </c>
      <c r="J3027" s="1" t="n">
        <v>80</v>
      </c>
      <c r="K3027" s="1" t="s">
        <v>271</v>
      </c>
      <c r="L3027" s="1" t="s">
        <v>3182</v>
      </c>
      <c r="M3027" s="1" t="n">
        <v>2014</v>
      </c>
      <c r="N3027" s="1" t="n">
        <v>44.2362061109242</v>
      </c>
      <c r="O3027" s="1" t="n">
        <v>-80.2147833133902</v>
      </c>
      <c r="P3027" s="1" t="s">
        <v>3520</v>
      </c>
      <c r="Q3027" s="1" t="s">
        <v>3521</v>
      </c>
      <c r="R3027" s="1" t="s">
        <v>24</v>
      </c>
    </row>
    <row r="3028" customFormat="false" ht="15" hidden="false" customHeight="false" outlineLevel="0" collapsed="false">
      <c r="A3028" s="1" t="s">
        <v>2973</v>
      </c>
      <c r="B3028" s="1" t="s">
        <v>2973</v>
      </c>
      <c r="C3028" s="1" t="s">
        <v>3517</v>
      </c>
      <c r="D3028" s="1" t="n">
        <v>91.4</v>
      </c>
      <c r="E3028" s="1" t="s">
        <v>3525</v>
      </c>
      <c r="F3028" s="1" t="n">
        <v>5</v>
      </c>
      <c r="G3028" s="1" t="str">
        <f aca="false">F3028&amp;"/"&amp;49</f>
        <v>5/49</v>
      </c>
      <c r="H3028" s="1" t="n">
        <v>1336</v>
      </c>
      <c r="I3028" s="1" t="n">
        <v>100</v>
      </c>
      <c r="J3028" s="1" t="n">
        <v>80</v>
      </c>
      <c r="K3028" s="1" t="s">
        <v>271</v>
      </c>
      <c r="L3028" s="1" t="s">
        <v>3182</v>
      </c>
      <c r="M3028" s="1" t="n">
        <v>2014</v>
      </c>
      <c r="N3028" s="1" t="n">
        <v>44.2326677421834</v>
      </c>
      <c r="O3028" s="1" t="n">
        <v>-80.2141331041916</v>
      </c>
      <c r="P3028" s="1" t="s">
        <v>3520</v>
      </c>
      <c r="Q3028" s="1" t="s">
        <v>3521</v>
      </c>
      <c r="R3028" s="1" t="s">
        <v>24</v>
      </c>
    </row>
    <row r="3029" customFormat="false" ht="15" hidden="false" customHeight="false" outlineLevel="0" collapsed="false">
      <c r="A3029" s="1" t="s">
        <v>2973</v>
      </c>
      <c r="B3029" s="1" t="s">
        <v>2973</v>
      </c>
      <c r="C3029" s="1" t="s">
        <v>3517</v>
      </c>
      <c r="D3029" s="1" t="n">
        <v>91.4</v>
      </c>
      <c r="E3029" s="1" t="s">
        <v>3526</v>
      </c>
      <c r="F3029" s="1" t="n">
        <v>6</v>
      </c>
      <c r="G3029" s="1" t="str">
        <f aca="false">F3029&amp;"/"&amp;49</f>
        <v>6/49</v>
      </c>
      <c r="H3029" s="1" t="n">
        <v>1388</v>
      </c>
      <c r="I3029" s="1" t="n">
        <v>100</v>
      </c>
      <c r="J3029" s="1" t="n">
        <v>80</v>
      </c>
      <c r="K3029" s="1" t="s">
        <v>271</v>
      </c>
      <c r="L3029" s="1" t="s">
        <v>3182</v>
      </c>
      <c r="M3029" s="1" t="n">
        <v>2014</v>
      </c>
      <c r="N3029" s="1" t="n">
        <v>44.2296925437119</v>
      </c>
      <c r="O3029" s="1" t="n">
        <v>-80.2132401080707</v>
      </c>
      <c r="P3029" s="1" t="s">
        <v>3520</v>
      </c>
      <c r="Q3029" s="1" t="s">
        <v>3521</v>
      </c>
      <c r="R3029" s="1" t="s">
        <v>24</v>
      </c>
    </row>
    <row r="3030" customFormat="false" ht="15" hidden="false" customHeight="false" outlineLevel="0" collapsed="false">
      <c r="A3030" s="1" t="s">
        <v>2973</v>
      </c>
      <c r="B3030" s="1" t="s">
        <v>2973</v>
      </c>
      <c r="C3030" s="1" t="s">
        <v>3517</v>
      </c>
      <c r="D3030" s="1" t="n">
        <v>91.4</v>
      </c>
      <c r="E3030" s="1" t="s">
        <v>3527</v>
      </c>
      <c r="F3030" s="1" t="n">
        <v>7</v>
      </c>
      <c r="G3030" s="1" t="str">
        <f aca="false">F3030&amp;"/"&amp;49</f>
        <v>7/49</v>
      </c>
      <c r="H3030" s="1" t="n">
        <v>1336</v>
      </c>
      <c r="I3030" s="1" t="n">
        <v>100</v>
      </c>
      <c r="J3030" s="1" t="n">
        <v>80</v>
      </c>
      <c r="K3030" s="1" t="s">
        <v>271</v>
      </c>
      <c r="L3030" s="1" t="s">
        <v>3182</v>
      </c>
      <c r="M3030" s="1" t="n">
        <v>2014</v>
      </c>
      <c r="N3030" s="1" t="n">
        <v>44.2263397694324</v>
      </c>
      <c r="O3030" s="1" t="n">
        <v>-80.2138982990929</v>
      </c>
      <c r="P3030" s="1" t="s">
        <v>3520</v>
      </c>
      <c r="Q3030" s="1" t="s">
        <v>3521</v>
      </c>
      <c r="R3030" s="1" t="s">
        <v>24</v>
      </c>
    </row>
    <row r="3031" customFormat="false" ht="15" hidden="false" customHeight="false" outlineLevel="0" collapsed="false">
      <c r="A3031" s="1" t="s">
        <v>2973</v>
      </c>
      <c r="B3031" s="1" t="s">
        <v>2973</v>
      </c>
      <c r="C3031" s="1" t="s">
        <v>3517</v>
      </c>
      <c r="D3031" s="1" t="n">
        <v>91.4</v>
      </c>
      <c r="E3031" s="1" t="s">
        <v>3528</v>
      </c>
      <c r="F3031" s="1" t="n">
        <v>8</v>
      </c>
      <c r="G3031" s="1" t="str">
        <f aca="false">F3031&amp;"/"&amp;49</f>
        <v>8/49</v>
      </c>
      <c r="H3031" s="1" t="n">
        <v>1336</v>
      </c>
      <c r="I3031" s="1" t="n">
        <v>100</v>
      </c>
      <c r="J3031" s="1" t="n">
        <v>80</v>
      </c>
      <c r="K3031" s="1" t="s">
        <v>271</v>
      </c>
      <c r="L3031" s="1" t="s">
        <v>3182</v>
      </c>
      <c r="M3031" s="1" t="n">
        <v>2014</v>
      </c>
      <c r="N3031" s="1" t="n">
        <v>44.2240440099031</v>
      </c>
      <c r="O3031" s="1" t="n">
        <v>-80.2134923867373</v>
      </c>
      <c r="P3031" s="1" t="s">
        <v>3520</v>
      </c>
      <c r="Q3031" s="1" t="s">
        <v>3521</v>
      </c>
      <c r="R3031" s="1" t="s">
        <v>24</v>
      </c>
    </row>
    <row r="3032" customFormat="false" ht="15" hidden="false" customHeight="false" outlineLevel="0" collapsed="false">
      <c r="A3032" s="1" t="s">
        <v>2973</v>
      </c>
      <c r="B3032" s="1" t="s">
        <v>2973</v>
      </c>
      <c r="C3032" s="1" t="s">
        <v>3517</v>
      </c>
      <c r="D3032" s="1" t="n">
        <v>91.4</v>
      </c>
      <c r="E3032" s="1" t="s">
        <v>3529</v>
      </c>
      <c r="F3032" s="1" t="n">
        <v>9</v>
      </c>
      <c r="G3032" s="1" t="str">
        <f aca="false">F3032&amp;"/"&amp;49</f>
        <v>9/49</v>
      </c>
      <c r="H3032" s="1" t="n">
        <v>1388</v>
      </c>
      <c r="I3032" s="1" t="n">
        <v>100</v>
      </c>
      <c r="J3032" s="1" t="n">
        <v>80</v>
      </c>
      <c r="K3032" s="1" t="s">
        <v>271</v>
      </c>
      <c r="L3032" s="1" t="s">
        <v>3182</v>
      </c>
      <c r="M3032" s="1" t="n">
        <v>2014</v>
      </c>
      <c r="N3032" s="1" t="n">
        <v>44.237281937573</v>
      </c>
      <c r="O3032" s="1" t="n">
        <v>-80.2356009614985</v>
      </c>
      <c r="P3032" s="1" t="s">
        <v>3520</v>
      </c>
      <c r="Q3032" s="1" t="s">
        <v>3521</v>
      </c>
      <c r="R3032" s="1" t="s">
        <v>24</v>
      </c>
    </row>
    <row r="3033" customFormat="false" ht="15" hidden="false" customHeight="false" outlineLevel="0" collapsed="false">
      <c r="A3033" s="1" t="s">
        <v>2973</v>
      </c>
      <c r="B3033" s="1" t="s">
        <v>2973</v>
      </c>
      <c r="C3033" s="1" t="s">
        <v>3517</v>
      </c>
      <c r="D3033" s="1" t="n">
        <v>91.4</v>
      </c>
      <c r="E3033" s="1" t="s">
        <v>3530</v>
      </c>
      <c r="F3033" s="1" t="n">
        <v>10</v>
      </c>
      <c r="G3033" s="1" t="str">
        <f aca="false">F3033&amp;"/"&amp;49</f>
        <v>10/49</v>
      </c>
      <c r="H3033" s="1" t="n">
        <v>1388</v>
      </c>
      <c r="I3033" s="1" t="n">
        <v>100</v>
      </c>
      <c r="J3033" s="1" t="n">
        <v>80</v>
      </c>
      <c r="K3033" s="1" t="s">
        <v>271</v>
      </c>
      <c r="L3033" s="1" t="s">
        <v>3182</v>
      </c>
      <c r="M3033" s="1" t="n">
        <v>2014</v>
      </c>
      <c r="N3033" s="1" t="n">
        <v>44.233612108893</v>
      </c>
      <c r="O3033" s="1" t="n">
        <v>-80.2336850541798</v>
      </c>
      <c r="P3033" s="1" t="s">
        <v>3520</v>
      </c>
      <c r="Q3033" s="1" t="s">
        <v>3521</v>
      </c>
      <c r="R3033" s="1" t="s">
        <v>24</v>
      </c>
    </row>
    <row r="3034" customFormat="false" ht="15" hidden="false" customHeight="false" outlineLevel="0" collapsed="false">
      <c r="A3034" s="1" t="s">
        <v>2973</v>
      </c>
      <c r="B3034" s="1" t="s">
        <v>2973</v>
      </c>
      <c r="C3034" s="1" t="s">
        <v>3517</v>
      </c>
      <c r="D3034" s="1" t="n">
        <v>91.4</v>
      </c>
      <c r="E3034" s="1" t="s">
        <v>3531</v>
      </c>
      <c r="F3034" s="1" t="n">
        <v>11</v>
      </c>
      <c r="G3034" s="1" t="str">
        <f aca="false">F3034&amp;"/"&amp;49</f>
        <v>11/49</v>
      </c>
      <c r="H3034" s="1" t="n">
        <v>1336</v>
      </c>
      <c r="I3034" s="1" t="n">
        <v>100</v>
      </c>
      <c r="J3034" s="1" t="n">
        <v>80</v>
      </c>
      <c r="K3034" s="1" t="s">
        <v>271</v>
      </c>
      <c r="L3034" s="1" t="s">
        <v>3182</v>
      </c>
      <c r="M3034" s="1" t="n">
        <v>2014</v>
      </c>
      <c r="N3034" s="1" t="n">
        <v>44.2307462859718</v>
      </c>
      <c r="O3034" s="1" t="n">
        <v>-80.2328807597418</v>
      </c>
      <c r="P3034" s="1" t="s">
        <v>3520</v>
      </c>
      <c r="Q3034" s="1" t="s">
        <v>3521</v>
      </c>
      <c r="R3034" s="1" t="s">
        <v>24</v>
      </c>
    </row>
    <row r="3035" customFormat="false" ht="15" hidden="false" customHeight="false" outlineLevel="0" collapsed="false">
      <c r="A3035" s="1" t="s">
        <v>2973</v>
      </c>
      <c r="B3035" s="1" t="s">
        <v>2973</v>
      </c>
      <c r="C3035" s="1" t="s">
        <v>3517</v>
      </c>
      <c r="D3035" s="1" t="n">
        <v>91.4</v>
      </c>
      <c r="E3035" s="1" t="s">
        <v>3532</v>
      </c>
      <c r="F3035" s="1" t="n">
        <v>12</v>
      </c>
      <c r="G3035" s="1" t="str">
        <f aca="false">F3035&amp;"/"&amp;49</f>
        <v>12/49</v>
      </c>
      <c r="H3035" s="1" t="n">
        <v>1388</v>
      </c>
      <c r="I3035" s="1" t="n">
        <v>100</v>
      </c>
      <c r="J3035" s="1" t="n">
        <v>80</v>
      </c>
      <c r="K3035" s="1" t="s">
        <v>271</v>
      </c>
      <c r="L3035" s="1" t="s">
        <v>3182</v>
      </c>
      <c r="M3035" s="1" t="n">
        <v>2014</v>
      </c>
      <c r="N3035" s="1" t="n">
        <v>44.2280913820592</v>
      </c>
      <c r="O3035" s="1" t="n">
        <v>-80.2320939459982</v>
      </c>
      <c r="P3035" s="1" t="s">
        <v>3520</v>
      </c>
      <c r="Q3035" s="1" t="s">
        <v>3521</v>
      </c>
      <c r="R3035" s="1" t="s">
        <v>24</v>
      </c>
    </row>
    <row r="3036" customFormat="false" ht="15" hidden="false" customHeight="false" outlineLevel="0" collapsed="false">
      <c r="A3036" s="1" t="s">
        <v>2973</v>
      </c>
      <c r="B3036" s="1" t="s">
        <v>2973</v>
      </c>
      <c r="C3036" s="1" t="s">
        <v>3517</v>
      </c>
      <c r="D3036" s="1" t="n">
        <v>91.4</v>
      </c>
      <c r="E3036" s="1" t="s">
        <v>3533</v>
      </c>
      <c r="F3036" s="1" t="n">
        <v>13</v>
      </c>
      <c r="G3036" s="1" t="str">
        <f aca="false">F3036&amp;"/"&amp;49</f>
        <v>13/49</v>
      </c>
      <c r="H3036" s="1" t="n">
        <v>2470</v>
      </c>
      <c r="I3036" s="1" t="n">
        <v>103</v>
      </c>
      <c r="J3036" s="1" t="n">
        <v>85</v>
      </c>
      <c r="K3036" s="1" t="s">
        <v>271</v>
      </c>
      <c r="L3036" s="1" t="s">
        <v>3519</v>
      </c>
      <c r="M3036" s="1" t="n">
        <v>2014</v>
      </c>
      <c r="N3036" s="1" t="n">
        <v>44.2176815384815</v>
      </c>
      <c r="O3036" s="1" t="n">
        <v>-80.2314443624909</v>
      </c>
      <c r="P3036" s="1" t="s">
        <v>3520</v>
      </c>
      <c r="Q3036" s="1" t="s">
        <v>3521</v>
      </c>
      <c r="R3036" s="1" t="s">
        <v>24</v>
      </c>
    </row>
    <row r="3037" customFormat="false" ht="15" hidden="false" customHeight="false" outlineLevel="0" collapsed="false">
      <c r="A3037" s="1" t="s">
        <v>2973</v>
      </c>
      <c r="B3037" s="1" t="s">
        <v>2973</v>
      </c>
      <c r="C3037" s="1" t="s">
        <v>3517</v>
      </c>
      <c r="D3037" s="1" t="n">
        <v>91.4</v>
      </c>
      <c r="E3037" s="1" t="s">
        <v>3534</v>
      </c>
      <c r="F3037" s="1" t="n">
        <v>14</v>
      </c>
      <c r="G3037" s="1" t="str">
        <f aca="false">F3037&amp;"/"&amp;49</f>
        <v>14/49</v>
      </c>
      <c r="H3037" s="1" t="n">
        <v>2565</v>
      </c>
      <c r="I3037" s="1" t="n">
        <v>103</v>
      </c>
      <c r="J3037" s="1" t="n">
        <v>85</v>
      </c>
      <c r="K3037" s="1" t="s">
        <v>271</v>
      </c>
      <c r="L3037" s="1" t="s">
        <v>3519</v>
      </c>
      <c r="M3037" s="1" t="n">
        <v>2014</v>
      </c>
      <c r="N3037" s="1" t="n">
        <v>44.2129623250485</v>
      </c>
      <c r="O3037" s="1" t="n">
        <v>-80.2284506375703</v>
      </c>
      <c r="P3037" s="1" t="s">
        <v>3520</v>
      </c>
      <c r="Q3037" s="1" t="s">
        <v>3521</v>
      </c>
      <c r="R3037" s="1" t="s">
        <v>24</v>
      </c>
    </row>
    <row r="3038" customFormat="false" ht="15" hidden="false" customHeight="false" outlineLevel="0" collapsed="false">
      <c r="A3038" s="1" t="s">
        <v>2973</v>
      </c>
      <c r="B3038" s="1" t="s">
        <v>2973</v>
      </c>
      <c r="C3038" s="1" t="s">
        <v>3517</v>
      </c>
      <c r="D3038" s="1" t="n">
        <v>91.4</v>
      </c>
      <c r="E3038" s="1" t="s">
        <v>3535</v>
      </c>
      <c r="F3038" s="1" t="n">
        <v>15</v>
      </c>
      <c r="G3038" s="1" t="str">
        <f aca="false">F3038&amp;"/"&amp;49</f>
        <v>15/49</v>
      </c>
      <c r="H3038" s="1" t="n">
        <v>1482</v>
      </c>
      <c r="I3038" s="1" t="n">
        <v>100</v>
      </c>
      <c r="J3038" s="1" t="n">
        <v>80</v>
      </c>
      <c r="K3038" s="1" t="s">
        <v>271</v>
      </c>
      <c r="L3038" s="1" t="s">
        <v>3182</v>
      </c>
      <c r="M3038" s="1" t="n">
        <v>2014</v>
      </c>
      <c r="N3038" s="1" t="n">
        <v>44.2104401178945</v>
      </c>
      <c r="O3038" s="1" t="n">
        <v>-80.2279224322369</v>
      </c>
      <c r="P3038" s="1" t="s">
        <v>3520</v>
      </c>
      <c r="Q3038" s="1" t="s">
        <v>3521</v>
      </c>
      <c r="R3038" s="1" t="s">
        <v>24</v>
      </c>
    </row>
    <row r="3039" customFormat="false" ht="15" hidden="false" customHeight="false" outlineLevel="0" collapsed="false">
      <c r="A3039" s="1" t="s">
        <v>2973</v>
      </c>
      <c r="B3039" s="1" t="s">
        <v>2973</v>
      </c>
      <c r="C3039" s="1" t="s">
        <v>3517</v>
      </c>
      <c r="D3039" s="1" t="n">
        <v>91.4</v>
      </c>
      <c r="E3039" s="1" t="s">
        <v>3536</v>
      </c>
      <c r="F3039" s="1" t="n">
        <v>16</v>
      </c>
      <c r="G3039" s="1" t="str">
        <f aca="false">F3039&amp;"/"&amp;49</f>
        <v>16/49</v>
      </c>
      <c r="H3039" s="1" t="n">
        <v>1336</v>
      </c>
      <c r="I3039" s="1" t="n">
        <v>100</v>
      </c>
      <c r="J3039" s="1" t="n">
        <v>80</v>
      </c>
      <c r="K3039" s="1" t="s">
        <v>271</v>
      </c>
      <c r="L3039" s="1" t="s">
        <v>3182</v>
      </c>
      <c r="M3039" s="1" t="n">
        <v>2014</v>
      </c>
      <c r="N3039" s="1" t="n">
        <v>44.2035330940945</v>
      </c>
      <c r="O3039" s="1" t="n">
        <v>-80.2260488481685</v>
      </c>
      <c r="P3039" s="1" t="s">
        <v>3520</v>
      </c>
      <c r="Q3039" s="1" t="s">
        <v>3521</v>
      </c>
      <c r="R3039" s="1" t="s">
        <v>24</v>
      </c>
    </row>
    <row r="3040" customFormat="false" ht="15" hidden="false" customHeight="false" outlineLevel="0" collapsed="false">
      <c r="A3040" s="1" t="s">
        <v>2973</v>
      </c>
      <c r="B3040" s="1" t="s">
        <v>2973</v>
      </c>
      <c r="C3040" s="1" t="s">
        <v>3517</v>
      </c>
      <c r="D3040" s="1" t="n">
        <v>91.4</v>
      </c>
      <c r="E3040" s="1" t="s">
        <v>3537</v>
      </c>
      <c r="F3040" s="1" t="n">
        <v>17</v>
      </c>
      <c r="G3040" s="1" t="str">
        <f aca="false">F3040&amp;"/"&amp;49</f>
        <v>17/49</v>
      </c>
      <c r="H3040" s="1" t="n">
        <v>1336</v>
      </c>
      <c r="I3040" s="1" t="n">
        <v>100</v>
      </c>
      <c r="J3040" s="1" t="n">
        <v>80</v>
      </c>
      <c r="K3040" s="1" t="s">
        <v>271</v>
      </c>
      <c r="L3040" s="1" t="s">
        <v>3182</v>
      </c>
      <c r="M3040" s="1" t="n">
        <v>2014</v>
      </c>
      <c r="N3040" s="1" t="n">
        <v>44.1994006109855</v>
      </c>
      <c r="O3040" s="1" t="n">
        <v>-80.2252165637467</v>
      </c>
      <c r="P3040" s="1" t="s">
        <v>3520</v>
      </c>
      <c r="Q3040" s="1" t="s">
        <v>3521</v>
      </c>
      <c r="R3040" s="1" t="s">
        <v>24</v>
      </c>
    </row>
    <row r="3041" customFormat="false" ht="15" hidden="false" customHeight="false" outlineLevel="0" collapsed="false">
      <c r="A3041" s="1" t="s">
        <v>2973</v>
      </c>
      <c r="B3041" s="1" t="s">
        <v>2973</v>
      </c>
      <c r="C3041" s="1" t="s">
        <v>3517</v>
      </c>
      <c r="D3041" s="1" t="n">
        <v>91.4</v>
      </c>
      <c r="E3041" s="1" t="s">
        <v>3538</v>
      </c>
      <c r="F3041" s="1" t="n">
        <v>18</v>
      </c>
      <c r="G3041" s="1" t="str">
        <f aca="false">F3041&amp;"/"&amp;49</f>
        <v>18/49</v>
      </c>
      <c r="H3041" s="1" t="n">
        <v>2470</v>
      </c>
      <c r="I3041" s="1" t="n">
        <v>103</v>
      </c>
      <c r="J3041" s="1" t="n">
        <v>85</v>
      </c>
      <c r="K3041" s="1" t="s">
        <v>271</v>
      </c>
      <c r="L3041" s="1" t="s">
        <v>3519</v>
      </c>
      <c r="M3041" s="1" t="n">
        <v>2014</v>
      </c>
      <c r="N3041" s="1" t="n">
        <v>44.1919520959045</v>
      </c>
      <c r="O3041" s="1" t="n">
        <v>-80.2200149329324</v>
      </c>
      <c r="P3041" s="1" t="s">
        <v>3520</v>
      </c>
      <c r="Q3041" s="1" t="s">
        <v>3521</v>
      </c>
      <c r="R3041" s="1" t="s">
        <v>24</v>
      </c>
    </row>
    <row r="3042" customFormat="false" ht="15" hidden="false" customHeight="false" outlineLevel="0" collapsed="false">
      <c r="A3042" s="1" t="s">
        <v>2973</v>
      </c>
      <c r="B3042" s="1" t="s">
        <v>2973</v>
      </c>
      <c r="C3042" s="1" t="s">
        <v>3517</v>
      </c>
      <c r="D3042" s="1" t="n">
        <v>91.4</v>
      </c>
      <c r="E3042" s="1" t="s">
        <v>3539</v>
      </c>
      <c r="F3042" s="1" t="n">
        <v>19</v>
      </c>
      <c r="G3042" s="1" t="str">
        <f aca="false">F3042&amp;"/"&amp;49</f>
        <v>19/49</v>
      </c>
      <c r="H3042" s="1" t="n">
        <v>1600</v>
      </c>
      <c r="I3042" s="1" t="n">
        <v>100</v>
      </c>
      <c r="J3042" s="1" t="n">
        <v>80</v>
      </c>
      <c r="K3042" s="1" t="s">
        <v>271</v>
      </c>
      <c r="L3042" s="1" t="s">
        <v>3182</v>
      </c>
      <c r="M3042" s="1" t="n">
        <v>2014</v>
      </c>
      <c r="N3042" s="1" t="n">
        <v>44.189742744115</v>
      </c>
      <c r="O3042" s="1" t="n">
        <v>-80.2212568027127</v>
      </c>
      <c r="P3042" s="1" t="s">
        <v>3520</v>
      </c>
      <c r="Q3042" s="1" t="s">
        <v>3521</v>
      </c>
      <c r="R3042" s="1" t="s">
        <v>24</v>
      </c>
    </row>
    <row r="3043" customFormat="false" ht="15" hidden="false" customHeight="false" outlineLevel="0" collapsed="false">
      <c r="A3043" s="1" t="s">
        <v>2973</v>
      </c>
      <c r="B3043" s="1" t="s">
        <v>2973</v>
      </c>
      <c r="C3043" s="1" t="s">
        <v>3517</v>
      </c>
      <c r="D3043" s="1" t="n">
        <v>91.4</v>
      </c>
      <c r="E3043" s="1" t="s">
        <v>3540</v>
      </c>
      <c r="F3043" s="1" t="n">
        <v>20</v>
      </c>
      <c r="G3043" s="1" t="str">
        <f aca="false">F3043&amp;"/"&amp;49</f>
        <v>20/49</v>
      </c>
      <c r="H3043" s="1" t="n">
        <v>1600</v>
      </c>
      <c r="I3043" s="1" t="n">
        <v>100</v>
      </c>
      <c r="J3043" s="1" t="n">
        <v>80</v>
      </c>
      <c r="K3043" s="1" t="s">
        <v>271</v>
      </c>
      <c r="L3043" s="1" t="s">
        <v>3182</v>
      </c>
      <c r="M3043" s="1" t="n">
        <v>2014</v>
      </c>
      <c r="N3043" s="1" t="n">
        <v>44.186355841685</v>
      </c>
      <c r="O3043" s="1" t="n">
        <v>-80.2232960688672</v>
      </c>
      <c r="P3043" s="1" t="s">
        <v>3520</v>
      </c>
      <c r="Q3043" s="1" t="s">
        <v>3521</v>
      </c>
      <c r="R3043" s="1" t="s">
        <v>24</v>
      </c>
    </row>
    <row r="3044" customFormat="false" ht="15" hidden="false" customHeight="false" outlineLevel="0" collapsed="false">
      <c r="A3044" s="1" t="s">
        <v>2973</v>
      </c>
      <c r="B3044" s="1" t="s">
        <v>2973</v>
      </c>
      <c r="C3044" s="1" t="s">
        <v>3517</v>
      </c>
      <c r="D3044" s="1" t="n">
        <v>91.4</v>
      </c>
      <c r="E3044" s="1" t="s">
        <v>3541</v>
      </c>
      <c r="F3044" s="1" t="n">
        <v>21</v>
      </c>
      <c r="G3044" s="1" t="str">
        <f aca="false">F3044&amp;"/"&amp;49</f>
        <v>21/49</v>
      </c>
      <c r="H3044" s="1" t="n">
        <v>2750</v>
      </c>
      <c r="I3044" s="1" t="n">
        <v>103</v>
      </c>
      <c r="J3044" s="1" t="n">
        <v>85</v>
      </c>
      <c r="K3044" s="1" t="s">
        <v>271</v>
      </c>
      <c r="L3044" s="1" t="s">
        <v>3519</v>
      </c>
      <c r="M3044" s="1" t="n">
        <v>2014</v>
      </c>
      <c r="N3044" s="1" t="n">
        <v>44.1831078270071</v>
      </c>
      <c r="O3044" s="1" t="n">
        <v>-80.2208758703338</v>
      </c>
      <c r="P3044" s="1" t="s">
        <v>3520</v>
      </c>
      <c r="Q3044" s="1" t="s">
        <v>3521</v>
      </c>
      <c r="R3044" s="1" t="s">
        <v>24</v>
      </c>
    </row>
    <row r="3045" customFormat="false" ht="15" hidden="false" customHeight="false" outlineLevel="0" collapsed="false">
      <c r="A3045" s="1" t="s">
        <v>2973</v>
      </c>
      <c r="B3045" s="1" t="s">
        <v>2973</v>
      </c>
      <c r="C3045" s="1" t="s">
        <v>3517</v>
      </c>
      <c r="D3045" s="1" t="n">
        <v>91.4</v>
      </c>
      <c r="E3045" s="1" t="s">
        <v>3542</v>
      </c>
      <c r="F3045" s="1" t="n">
        <v>22</v>
      </c>
      <c r="G3045" s="1" t="str">
        <f aca="false">F3045&amp;"/"&amp;49</f>
        <v>22/49</v>
      </c>
      <c r="H3045" s="1" t="n">
        <v>1600</v>
      </c>
      <c r="I3045" s="1" t="n">
        <v>100</v>
      </c>
      <c r="J3045" s="1" t="n">
        <v>80</v>
      </c>
      <c r="K3045" s="1" t="s">
        <v>271</v>
      </c>
      <c r="L3045" s="1" t="s">
        <v>3182</v>
      </c>
      <c r="M3045" s="1" t="n">
        <v>2014</v>
      </c>
      <c r="N3045" s="1" t="n">
        <v>44.1892048893367</v>
      </c>
      <c r="O3045" s="1" t="n">
        <v>-80.2328818392399</v>
      </c>
      <c r="P3045" s="1" t="s">
        <v>3520</v>
      </c>
      <c r="Q3045" s="1" t="s">
        <v>3521</v>
      </c>
      <c r="R3045" s="1" t="s">
        <v>24</v>
      </c>
    </row>
    <row r="3046" customFormat="false" ht="15" hidden="false" customHeight="false" outlineLevel="0" collapsed="false">
      <c r="A3046" s="1" t="s">
        <v>2973</v>
      </c>
      <c r="B3046" s="1" t="s">
        <v>2973</v>
      </c>
      <c r="C3046" s="1" t="s">
        <v>3517</v>
      </c>
      <c r="D3046" s="1" t="n">
        <v>91.4</v>
      </c>
      <c r="E3046" s="1" t="s">
        <v>3543</v>
      </c>
      <c r="F3046" s="1" t="n">
        <v>23</v>
      </c>
      <c r="G3046" s="1" t="str">
        <f aca="false">F3046&amp;"/"&amp;49</f>
        <v>23/49</v>
      </c>
      <c r="H3046" s="1" t="n">
        <v>1336</v>
      </c>
      <c r="I3046" s="1" t="n">
        <v>100</v>
      </c>
      <c r="J3046" s="1" t="n">
        <v>80</v>
      </c>
      <c r="K3046" s="1" t="s">
        <v>271</v>
      </c>
      <c r="L3046" s="1" t="s">
        <v>3182</v>
      </c>
      <c r="M3046" s="1" t="n">
        <v>2014</v>
      </c>
      <c r="N3046" s="1" t="n">
        <v>44.1921705337892</v>
      </c>
      <c r="O3046" s="1" t="n">
        <v>-80.2373011853838</v>
      </c>
      <c r="P3046" s="1" t="s">
        <v>3520</v>
      </c>
      <c r="Q3046" s="1" t="s">
        <v>3521</v>
      </c>
      <c r="R3046" s="1" t="s">
        <v>24</v>
      </c>
    </row>
    <row r="3047" customFormat="false" ht="15" hidden="false" customHeight="false" outlineLevel="0" collapsed="false">
      <c r="A3047" s="1" t="s">
        <v>2973</v>
      </c>
      <c r="B3047" s="1" t="s">
        <v>2973</v>
      </c>
      <c r="C3047" s="1" t="s">
        <v>3517</v>
      </c>
      <c r="D3047" s="1" t="n">
        <v>91.4</v>
      </c>
      <c r="E3047" s="1" t="s">
        <v>3544</v>
      </c>
      <c r="F3047" s="1" t="n">
        <v>24</v>
      </c>
      <c r="G3047" s="1" t="str">
        <f aca="false">F3047&amp;"/"&amp;49</f>
        <v>24/49</v>
      </c>
      <c r="H3047" s="1" t="n">
        <v>1336</v>
      </c>
      <c r="I3047" s="1" t="n">
        <v>100</v>
      </c>
      <c r="J3047" s="1" t="n">
        <v>80</v>
      </c>
      <c r="K3047" s="1" t="s">
        <v>271</v>
      </c>
      <c r="L3047" s="1" t="s">
        <v>3182</v>
      </c>
      <c r="M3047" s="1" t="n">
        <v>2014</v>
      </c>
      <c r="N3047" s="1" t="n">
        <v>44.1964635141302</v>
      </c>
      <c r="O3047" s="1" t="n">
        <v>-80.242214029552</v>
      </c>
      <c r="P3047" s="1" t="s">
        <v>3520</v>
      </c>
      <c r="Q3047" s="1" t="s">
        <v>3521</v>
      </c>
      <c r="R3047" s="1" t="s">
        <v>24</v>
      </c>
    </row>
    <row r="3048" customFormat="false" ht="15" hidden="false" customHeight="false" outlineLevel="0" collapsed="false">
      <c r="A3048" s="1" t="s">
        <v>2973</v>
      </c>
      <c r="B3048" s="1" t="s">
        <v>2973</v>
      </c>
      <c r="C3048" s="1" t="s">
        <v>3517</v>
      </c>
      <c r="D3048" s="1" t="n">
        <v>91.4</v>
      </c>
      <c r="E3048" s="1" t="s">
        <v>3545</v>
      </c>
      <c r="F3048" s="1" t="n">
        <v>25</v>
      </c>
      <c r="G3048" s="1" t="str">
        <f aca="false">F3048&amp;"/"&amp;49</f>
        <v>25/49</v>
      </c>
      <c r="H3048" s="1" t="n">
        <v>1388</v>
      </c>
      <c r="I3048" s="1" t="n">
        <v>100</v>
      </c>
      <c r="J3048" s="1" t="n">
        <v>80</v>
      </c>
      <c r="K3048" s="1" t="s">
        <v>271</v>
      </c>
      <c r="L3048" s="1" t="s">
        <v>3182</v>
      </c>
      <c r="M3048" s="1" t="n">
        <v>2014</v>
      </c>
      <c r="N3048" s="1" t="n">
        <v>44.2041205036061</v>
      </c>
      <c r="O3048" s="1" t="n">
        <v>-80.2458210837974</v>
      </c>
      <c r="P3048" s="1" t="s">
        <v>3520</v>
      </c>
      <c r="Q3048" s="1" t="s">
        <v>3521</v>
      </c>
      <c r="R3048" s="1" t="s">
        <v>24</v>
      </c>
    </row>
    <row r="3049" customFormat="false" ht="15" hidden="false" customHeight="false" outlineLevel="0" collapsed="false">
      <c r="A3049" s="1" t="s">
        <v>2973</v>
      </c>
      <c r="B3049" s="1" t="s">
        <v>2973</v>
      </c>
      <c r="C3049" s="1" t="s">
        <v>3517</v>
      </c>
      <c r="D3049" s="1" t="n">
        <v>91.4</v>
      </c>
      <c r="E3049" s="1" t="s">
        <v>3546</v>
      </c>
      <c r="F3049" s="1" t="n">
        <v>26</v>
      </c>
      <c r="G3049" s="1" t="str">
        <f aca="false">F3049&amp;"/"&amp;49</f>
        <v>26/49</v>
      </c>
      <c r="H3049" s="1" t="n">
        <v>2565</v>
      </c>
      <c r="I3049" s="1" t="n">
        <v>103</v>
      </c>
      <c r="J3049" s="1" t="n">
        <v>85</v>
      </c>
      <c r="K3049" s="1" t="s">
        <v>271</v>
      </c>
      <c r="L3049" s="1" t="s">
        <v>3519</v>
      </c>
      <c r="M3049" s="1" t="n">
        <v>2014</v>
      </c>
      <c r="N3049" s="1" t="n">
        <v>44.2164776640107</v>
      </c>
      <c r="O3049" s="1" t="n">
        <v>-80.2471098189129</v>
      </c>
      <c r="P3049" s="1" t="s">
        <v>3520</v>
      </c>
      <c r="Q3049" s="1" t="s">
        <v>3521</v>
      </c>
      <c r="R3049" s="1" t="s">
        <v>24</v>
      </c>
    </row>
    <row r="3050" customFormat="false" ht="15" hidden="false" customHeight="false" outlineLevel="0" collapsed="false">
      <c r="A3050" s="1" t="s">
        <v>2973</v>
      </c>
      <c r="B3050" s="1" t="s">
        <v>2973</v>
      </c>
      <c r="C3050" s="1" t="s">
        <v>3517</v>
      </c>
      <c r="D3050" s="1" t="n">
        <v>91.4</v>
      </c>
      <c r="E3050" s="1" t="s">
        <v>3547</v>
      </c>
      <c r="F3050" s="1" t="n">
        <v>27</v>
      </c>
      <c r="G3050" s="1" t="str">
        <f aca="false">F3050&amp;"/"&amp;49</f>
        <v>27/49</v>
      </c>
      <c r="H3050" s="1" t="n">
        <v>1336</v>
      </c>
      <c r="I3050" s="1" t="n">
        <v>100</v>
      </c>
      <c r="J3050" s="1" t="n">
        <v>80</v>
      </c>
      <c r="K3050" s="1" t="s">
        <v>271</v>
      </c>
      <c r="L3050" s="1" t="s">
        <v>3182</v>
      </c>
      <c r="M3050" s="1" t="n">
        <v>2014</v>
      </c>
      <c r="N3050" s="1" t="n">
        <v>44.2257201236897</v>
      </c>
      <c r="O3050" s="1" t="n">
        <v>-80.2641159753814</v>
      </c>
      <c r="P3050" s="1" t="s">
        <v>3520</v>
      </c>
      <c r="Q3050" s="1" t="s">
        <v>3521</v>
      </c>
      <c r="R3050" s="1" t="s">
        <v>24</v>
      </c>
    </row>
    <row r="3051" customFormat="false" ht="15" hidden="false" customHeight="false" outlineLevel="0" collapsed="false">
      <c r="A3051" s="1" t="s">
        <v>2973</v>
      </c>
      <c r="B3051" s="1" t="s">
        <v>2973</v>
      </c>
      <c r="C3051" s="1" t="s">
        <v>3517</v>
      </c>
      <c r="D3051" s="1" t="n">
        <v>91.4</v>
      </c>
      <c r="E3051" s="1" t="s">
        <v>3548</v>
      </c>
      <c r="F3051" s="1" t="n">
        <v>28</v>
      </c>
      <c r="G3051" s="1" t="str">
        <f aca="false">F3051&amp;"/"&amp;49</f>
        <v>28/49</v>
      </c>
      <c r="H3051" s="1" t="n">
        <v>1600</v>
      </c>
      <c r="I3051" s="1" t="n">
        <v>100</v>
      </c>
      <c r="J3051" s="1" t="n">
        <v>80</v>
      </c>
      <c r="K3051" s="1" t="s">
        <v>271</v>
      </c>
      <c r="L3051" s="1" t="s">
        <v>3182</v>
      </c>
      <c r="M3051" s="1" t="n">
        <v>2014</v>
      </c>
      <c r="N3051" s="1" t="n">
        <v>44.230708419358</v>
      </c>
      <c r="O3051" s="1" t="n">
        <v>-80.2680628386622</v>
      </c>
      <c r="P3051" s="1" t="s">
        <v>3520</v>
      </c>
      <c r="Q3051" s="1" t="s">
        <v>3521</v>
      </c>
      <c r="R3051" s="1" t="s">
        <v>24</v>
      </c>
    </row>
    <row r="3052" customFormat="false" ht="15" hidden="false" customHeight="false" outlineLevel="0" collapsed="false">
      <c r="A3052" s="1" t="s">
        <v>2973</v>
      </c>
      <c r="B3052" s="1" t="s">
        <v>2973</v>
      </c>
      <c r="C3052" s="1" t="s">
        <v>3517</v>
      </c>
      <c r="D3052" s="1" t="n">
        <v>91.4</v>
      </c>
      <c r="E3052" s="1" t="s">
        <v>3549</v>
      </c>
      <c r="F3052" s="1" t="n">
        <v>29</v>
      </c>
      <c r="G3052" s="1" t="str">
        <f aca="false">F3052&amp;"/"&amp;49</f>
        <v>29/49</v>
      </c>
      <c r="H3052" s="1" t="n">
        <v>1482</v>
      </c>
      <c r="I3052" s="1" t="n">
        <v>100</v>
      </c>
      <c r="J3052" s="1" t="n">
        <v>80</v>
      </c>
      <c r="K3052" s="1" t="s">
        <v>271</v>
      </c>
      <c r="L3052" s="1" t="s">
        <v>3182</v>
      </c>
      <c r="M3052" s="1" t="n">
        <v>2014</v>
      </c>
      <c r="N3052" s="1" t="n">
        <v>44.2272390508745</v>
      </c>
      <c r="O3052" s="1" t="n">
        <v>-80.2830779117977</v>
      </c>
      <c r="P3052" s="1" t="s">
        <v>3520</v>
      </c>
      <c r="Q3052" s="1" t="s">
        <v>3521</v>
      </c>
      <c r="R3052" s="1" t="s">
        <v>24</v>
      </c>
    </row>
    <row r="3053" customFormat="false" ht="15" hidden="false" customHeight="false" outlineLevel="0" collapsed="false">
      <c r="A3053" s="1" t="s">
        <v>2973</v>
      </c>
      <c r="B3053" s="1" t="s">
        <v>2973</v>
      </c>
      <c r="C3053" s="1" t="s">
        <v>3517</v>
      </c>
      <c r="D3053" s="1" t="n">
        <v>91.4</v>
      </c>
      <c r="E3053" s="1" t="s">
        <v>3550</v>
      </c>
      <c r="F3053" s="1" t="n">
        <v>30</v>
      </c>
      <c r="G3053" s="1" t="str">
        <f aca="false">F3053&amp;"/"&amp;49</f>
        <v>30/49</v>
      </c>
      <c r="H3053" s="1" t="n">
        <v>1388</v>
      </c>
      <c r="I3053" s="1" t="n">
        <v>100</v>
      </c>
      <c r="J3053" s="1" t="n">
        <v>80</v>
      </c>
      <c r="K3053" s="1" t="s">
        <v>271</v>
      </c>
      <c r="L3053" s="1" t="s">
        <v>3182</v>
      </c>
      <c r="M3053" s="1" t="n">
        <v>2014</v>
      </c>
      <c r="N3053" s="1" t="n">
        <v>44.223974999502</v>
      </c>
      <c r="O3053" s="1" t="n">
        <v>-80.2838869817017</v>
      </c>
      <c r="P3053" s="1" t="s">
        <v>3520</v>
      </c>
      <c r="Q3053" s="1" t="s">
        <v>3521</v>
      </c>
      <c r="R3053" s="1" t="s">
        <v>24</v>
      </c>
    </row>
    <row r="3054" customFormat="false" ht="15" hidden="false" customHeight="false" outlineLevel="0" collapsed="false">
      <c r="A3054" s="1" t="s">
        <v>2973</v>
      </c>
      <c r="B3054" s="1" t="s">
        <v>2973</v>
      </c>
      <c r="C3054" s="1" t="s">
        <v>3517</v>
      </c>
      <c r="D3054" s="1" t="n">
        <v>91.4</v>
      </c>
      <c r="E3054" s="1" t="s">
        <v>3551</v>
      </c>
      <c r="F3054" s="1" t="n">
        <v>31</v>
      </c>
      <c r="G3054" s="1" t="str">
        <f aca="false">F3054&amp;"/"&amp;49</f>
        <v>31/49</v>
      </c>
      <c r="H3054" s="1" t="n">
        <v>1336</v>
      </c>
      <c r="I3054" s="1" t="n">
        <v>100</v>
      </c>
      <c r="J3054" s="1" t="n">
        <v>80</v>
      </c>
      <c r="K3054" s="1" t="s">
        <v>271</v>
      </c>
      <c r="L3054" s="1" t="s">
        <v>3182</v>
      </c>
      <c r="M3054" s="1" t="n">
        <v>2014</v>
      </c>
      <c r="N3054" s="1" t="n">
        <v>44.2207280448485</v>
      </c>
      <c r="O3054" s="1" t="n">
        <v>-80.2840931872388</v>
      </c>
      <c r="P3054" s="1" t="s">
        <v>3520</v>
      </c>
      <c r="Q3054" s="1" t="s">
        <v>3521</v>
      </c>
      <c r="R3054" s="1" t="s">
        <v>24</v>
      </c>
    </row>
    <row r="3055" customFormat="false" ht="15" hidden="false" customHeight="false" outlineLevel="0" collapsed="false">
      <c r="A3055" s="1" t="s">
        <v>2973</v>
      </c>
      <c r="B3055" s="1" t="s">
        <v>2973</v>
      </c>
      <c r="C3055" s="1" t="s">
        <v>3517</v>
      </c>
      <c r="D3055" s="1" t="n">
        <v>91.4</v>
      </c>
      <c r="E3055" s="1" t="s">
        <v>3552</v>
      </c>
      <c r="F3055" s="1" t="n">
        <v>32</v>
      </c>
      <c r="G3055" s="1" t="str">
        <f aca="false">F3055&amp;"/"&amp;49</f>
        <v>32/49</v>
      </c>
      <c r="H3055" s="1" t="n">
        <v>1388</v>
      </c>
      <c r="I3055" s="1" t="n">
        <v>100</v>
      </c>
      <c r="J3055" s="1" t="n">
        <v>80</v>
      </c>
      <c r="K3055" s="1" t="s">
        <v>271</v>
      </c>
      <c r="L3055" s="1" t="s">
        <v>3182</v>
      </c>
      <c r="M3055" s="1" t="n">
        <v>2014</v>
      </c>
      <c r="N3055" s="1" t="n">
        <v>44.2157354442874</v>
      </c>
      <c r="O3055" s="1" t="n">
        <v>-80.2779307519333</v>
      </c>
      <c r="P3055" s="1" t="s">
        <v>3520</v>
      </c>
      <c r="Q3055" s="1" t="s">
        <v>3521</v>
      </c>
      <c r="R3055" s="1" t="s">
        <v>24</v>
      </c>
    </row>
    <row r="3056" customFormat="false" ht="15" hidden="false" customHeight="false" outlineLevel="0" collapsed="false">
      <c r="A3056" s="1" t="s">
        <v>2973</v>
      </c>
      <c r="B3056" s="1" t="s">
        <v>2973</v>
      </c>
      <c r="C3056" s="1" t="s">
        <v>3517</v>
      </c>
      <c r="D3056" s="1" t="n">
        <v>91.4</v>
      </c>
      <c r="E3056" s="1" t="s">
        <v>3553</v>
      </c>
      <c r="F3056" s="1" t="n">
        <v>33</v>
      </c>
      <c r="G3056" s="1" t="str">
        <f aca="false">F3056&amp;"/"&amp;49</f>
        <v>33/49</v>
      </c>
      <c r="H3056" s="1" t="n">
        <v>2565</v>
      </c>
      <c r="I3056" s="1" t="n">
        <v>103</v>
      </c>
      <c r="J3056" s="1" t="n">
        <v>85</v>
      </c>
      <c r="K3056" s="1" t="s">
        <v>271</v>
      </c>
      <c r="L3056" s="1" t="s">
        <v>3519</v>
      </c>
      <c r="M3056" s="1" t="n">
        <v>2014</v>
      </c>
      <c r="N3056" s="1" t="n">
        <v>44.2131508339833</v>
      </c>
      <c r="O3056" s="1" t="n">
        <v>-80.2670707044837</v>
      </c>
      <c r="P3056" s="1" t="s">
        <v>3520</v>
      </c>
      <c r="Q3056" s="1" t="s">
        <v>3521</v>
      </c>
      <c r="R3056" s="1" t="s">
        <v>24</v>
      </c>
    </row>
    <row r="3057" customFormat="false" ht="15" hidden="false" customHeight="false" outlineLevel="0" collapsed="false">
      <c r="A3057" s="1" t="s">
        <v>2973</v>
      </c>
      <c r="B3057" s="1" t="s">
        <v>2973</v>
      </c>
      <c r="C3057" s="1" t="s">
        <v>3517</v>
      </c>
      <c r="D3057" s="1" t="n">
        <v>91.4</v>
      </c>
      <c r="E3057" s="1" t="s">
        <v>3554</v>
      </c>
      <c r="F3057" s="1" t="n">
        <v>34</v>
      </c>
      <c r="G3057" s="1" t="str">
        <f aca="false">F3057&amp;"/"&amp;49</f>
        <v>34/49</v>
      </c>
      <c r="H3057" s="1" t="n">
        <v>1600</v>
      </c>
      <c r="I3057" s="1" t="n">
        <v>100</v>
      </c>
      <c r="J3057" s="1" t="n">
        <v>80</v>
      </c>
      <c r="K3057" s="1" t="s">
        <v>271</v>
      </c>
      <c r="L3057" s="1" t="s">
        <v>3182</v>
      </c>
      <c r="M3057" s="1" t="n">
        <v>2014</v>
      </c>
      <c r="N3057" s="1" t="n">
        <v>44.2098995957256</v>
      </c>
      <c r="O3057" s="1" t="n">
        <v>-80.2679753841825</v>
      </c>
      <c r="P3057" s="1" t="s">
        <v>3520</v>
      </c>
      <c r="Q3057" s="1" t="s">
        <v>3521</v>
      </c>
      <c r="R3057" s="1" t="s">
        <v>24</v>
      </c>
    </row>
    <row r="3058" customFormat="false" ht="15" hidden="false" customHeight="false" outlineLevel="0" collapsed="false">
      <c r="A3058" s="1" t="s">
        <v>2973</v>
      </c>
      <c r="B3058" s="1" t="s">
        <v>2973</v>
      </c>
      <c r="C3058" s="1" t="s">
        <v>3517</v>
      </c>
      <c r="D3058" s="1" t="n">
        <v>91.4</v>
      </c>
      <c r="E3058" s="1" t="s">
        <v>3555</v>
      </c>
      <c r="F3058" s="1" t="n">
        <v>35</v>
      </c>
      <c r="G3058" s="1" t="str">
        <f aca="false">F3058&amp;"/"&amp;49</f>
        <v>35/49</v>
      </c>
      <c r="H3058" s="1" t="n">
        <v>1388</v>
      </c>
      <c r="I3058" s="1" t="n">
        <v>100</v>
      </c>
      <c r="J3058" s="1" t="n">
        <v>80</v>
      </c>
      <c r="K3058" s="1" t="s">
        <v>271</v>
      </c>
      <c r="L3058" s="1" t="s">
        <v>3182</v>
      </c>
      <c r="M3058" s="1" t="n">
        <v>2014</v>
      </c>
      <c r="N3058" s="1" t="n">
        <v>44.2098916443488</v>
      </c>
      <c r="O3058" s="1" t="n">
        <v>-80.2611312268685</v>
      </c>
      <c r="P3058" s="1" t="s">
        <v>3520</v>
      </c>
      <c r="Q3058" s="1" t="s">
        <v>3521</v>
      </c>
      <c r="R3058" s="1" t="s">
        <v>24</v>
      </c>
    </row>
    <row r="3059" customFormat="false" ht="15" hidden="false" customHeight="false" outlineLevel="0" collapsed="false">
      <c r="A3059" s="1" t="s">
        <v>2973</v>
      </c>
      <c r="B3059" s="1" t="s">
        <v>2973</v>
      </c>
      <c r="C3059" s="1" t="s">
        <v>3517</v>
      </c>
      <c r="D3059" s="1" t="n">
        <v>91.4</v>
      </c>
      <c r="E3059" s="1" t="s">
        <v>3556</v>
      </c>
      <c r="F3059" s="1" t="n">
        <v>36</v>
      </c>
      <c r="G3059" s="1" t="str">
        <f aca="false">F3059&amp;"/"&amp;49</f>
        <v>36/49</v>
      </c>
      <c r="H3059" s="1" t="n">
        <v>1388</v>
      </c>
      <c r="I3059" s="1" t="n">
        <v>100</v>
      </c>
      <c r="J3059" s="1" t="n">
        <v>80</v>
      </c>
      <c r="K3059" s="1" t="s">
        <v>271</v>
      </c>
      <c r="L3059" s="1" t="s">
        <v>3182</v>
      </c>
      <c r="M3059" s="1" t="n">
        <v>2014</v>
      </c>
      <c r="N3059" s="1" t="n">
        <v>44.2047142652427</v>
      </c>
      <c r="O3059" s="1" t="n">
        <v>-80.2571795980393</v>
      </c>
      <c r="P3059" s="1" t="s">
        <v>3520</v>
      </c>
      <c r="Q3059" s="1" t="s">
        <v>3521</v>
      </c>
      <c r="R3059" s="1" t="s">
        <v>24</v>
      </c>
    </row>
    <row r="3060" customFormat="false" ht="15" hidden="false" customHeight="false" outlineLevel="0" collapsed="false">
      <c r="A3060" s="1" t="s">
        <v>2973</v>
      </c>
      <c r="B3060" s="1" t="s">
        <v>2973</v>
      </c>
      <c r="C3060" s="1" t="s">
        <v>3517</v>
      </c>
      <c r="D3060" s="1" t="n">
        <v>91.4</v>
      </c>
      <c r="E3060" s="1" t="s">
        <v>3557</v>
      </c>
      <c r="F3060" s="1" t="n">
        <v>37</v>
      </c>
      <c r="G3060" s="1" t="str">
        <f aca="false">F3060&amp;"/"&amp;49</f>
        <v>37/49</v>
      </c>
      <c r="H3060" s="1" t="n">
        <v>2565</v>
      </c>
      <c r="I3060" s="1" t="n">
        <v>103</v>
      </c>
      <c r="J3060" s="1" t="n">
        <v>85</v>
      </c>
      <c r="K3060" s="1" t="s">
        <v>271</v>
      </c>
      <c r="L3060" s="1" t="s">
        <v>3519</v>
      </c>
      <c r="M3060" s="1" t="n">
        <v>2014</v>
      </c>
      <c r="N3060" s="1" t="n">
        <v>44.196658786892</v>
      </c>
      <c r="O3060" s="1" t="n">
        <v>-80.2734529945961</v>
      </c>
      <c r="P3060" s="1" t="s">
        <v>3520</v>
      </c>
      <c r="Q3060" s="1" t="s">
        <v>3521</v>
      </c>
      <c r="R3060" s="1" t="s">
        <v>24</v>
      </c>
    </row>
    <row r="3061" customFormat="false" ht="15" hidden="false" customHeight="false" outlineLevel="0" collapsed="false">
      <c r="A3061" s="1" t="s">
        <v>2973</v>
      </c>
      <c r="B3061" s="1" t="s">
        <v>2973</v>
      </c>
      <c r="C3061" s="1" t="s">
        <v>3517</v>
      </c>
      <c r="D3061" s="1" t="n">
        <v>91.4</v>
      </c>
      <c r="E3061" s="1" t="s">
        <v>3558</v>
      </c>
      <c r="F3061" s="1" t="n">
        <v>38</v>
      </c>
      <c r="G3061" s="1" t="str">
        <f aca="false">F3061&amp;"/"&amp;49</f>
        <v>38/49</v>
      </c>
      <c r="H3061" s="1" t="n">
        <v>1336</v>
      </c>
      <c r="I3061" s="1" t="n">
        <v>100</v>
      </c>
      <c r="J3061" s="1" t="n">
        <v>80</v>
      </c>
      <c r="K3061" s="1" t="s">
        <v>271</v>
      </c>
      <c r="L3061" s="1" t="s">
        <v>3182</v>
      </c>
      <c r="M3061" s="1" t="n">
        <v>2014</v>
      </c>
      <c r="N3061" s="1" t="n">
        <v>44.194883920209</v>
      </c>
      <c r="O3061" s="1" t="n">
        <v>-80.2559789791554</v>
      </c>
      <c r="P3061" s="1" t="s">
        <v>3520</v>
      </c>
      <c r="Q3061" s="1" t="s">
        <v>3521</v>
      </c>
      <c r="R3061" s="1" t="s">
        <v>24</v>
      </c>
    </row>
    <row r="3062" customFormat="false" ht="15" hidden="false" customHeight="false" outlineLevel="0" collapsed="false">
      <c r="A3062" s="1" t="s">
        <v>2973</v>
      </c>
      <c r="B3062" s="1" t="s">
        <v>2973</v>
      </c>
      <c r="C3062" s="1" t="s">
        <v>3517</v>
      </c>
      <c r="D3062" s="1" t="n">
        <v>91.4</v>
      </c>
      <c r="E3062" s="1" t="s">
        <v>3559</v>
      </c>
      <c r="F3062" s="1" t="n">
        <v>39</v>
      </c>
      <c r="G3062" s="1" t="str">
        <f aca="false">F3062&amp;"/"&amp;49</f>
        <v>39/49</v>
      </c>
      <c r="H3062" s="1" t="n">
        <v>2750</v>
      </c>
      <c r="I3062" s="1" t="n">
        <v>103</v>
      </c>
      <c r="J3062" s="1" t="n">
        <v>85</v>
      </c>
      <c r="K3062" s="1" t="s">
        <v>271</v>
      </c>
      <c r="L3062" s="1" t="s">
        <v>3519</v>
      </c>
      <c r="M3062" s="1" t="n">
        <v>2014</v>
      </c>
      <c r="N3062" s="1" t="n">
        <v>44.1905772236842</v>
      </c>
      <c r="O3062" s="1" t="n">
        <v>-80.260202533743</v>
      </c>
      <c r="P3062" s="1" t="s">
        <v>3520</v>
      </c>
      <c r="Q3062" s="1" t="s">
        <v>3521</v>
      </c>
      <c r="R3062" s="1" t="s">
        <v>24</v>
      </c>
    </row>
    <row r="3063" customFormat="false" ht="15" hidden="false" customHeight="false" outlineLevel="0" collapsed="false">
      <c r="A3063" s="1" t="s">
        <v>2973</v>
      </c>
      <c r="B3063" s="1" t="s">
        <v>2973</v>
      </c>
      <c r="C3063" s="1" t="s">
        <v>3517</v>
      </c>
      <c r="D3063" s="1" t="n">
        <v>91.4</v>
      </c>
      <c r="E3063" s="1" t="s">
        <v>3560</v>
      </c>
      <c r="F3063" s="1" t="n">
        <v>40</v>
      </c>
      <c r="G3063" s="1" t="str">
        <f aca="false">F3063&amp;"/"&amp;49</f>
        <v>40/49</v>
      </c>
      <c r="H3063" s="1" t="n">
        <v>2750</v>
      </c>
      <c r="I3063" s="1" t="n">
        <v>103</v>
      </c>
      <c r="J3063" s="1" t="n">
        <v>85</v>
      </c>
      <c r="K3063" s="1" t="s">
        <v>271</v>
      </c>
      <c r="L3063" s="1" t="s">
        <v>3519</v>
      </c>
      <c r="M3063" s="1" t="n">
        <v>2014</v>
      </c>
      <c r="N3063" s="1" t="n">
        <v>44.1869357048333</v>
      </c>
      <c r="O3063" s="1" t="n">
        <v>-80.2558747714568</v>
      </c>
      <c r="P3063" s="1" t="s">
        <v>3520</v>
      </c>
      <c r="Q3063" s="1" t="s">
        <v>3521</v>
      </c>
      <c r="R3063" s="1" t="s">
        <v>24</v>
      </c>
    </row>
    <row r="3064" customFormat="false" ht="15" hidden="false" customHeight="false" outlineLevel="0" collapsed="false">
      <c r="A3064" s="1" t="s">
        <v>2973</v>
      </c>
      <c r="B3064" s="1" t="s">
        <v>2973</v>
      </c>
      <c r="C3064" s="1" t="s">
        <v>3517</v>
      </c>
      <c r="D3064" s="1" t="n">
        <v>91.4</v>
      </c>
      <c r="E3064" s="1" t="s">
        <v>3561</v>
      </c>
      <c r="F3064" s="1" t="n">
        <v>41</v>
      </c>
      <c r="G3064" s="1" t="str">
        <f aca="false">F3064&amp;"/"&amp;49</f>
        <v>41/49</v>
      </c>
      <c r="H3064" s="1" t="n">
        <v>2750</v>
      </c>
      <c r="I3064" s="1" t="n">
        <v>103</v>
      </c>
      <c r="J3064" s="1" t="n">
        <v>85</v>
      </c>
      <c r="K3064" s="1" t="s">
        <v>271</v>
      </c>
      <c r="L3064" s="1" t="s">
        <v>3519</v>
      </c>
      <c r="M3064" s="1" t="n">
        <v>2014</v>
      </c>
      <c r="N3064" s="1" t="n">
        <v>44.2121228445085</v>
      </c>
      <c r="O3064" s="1" t="n">
        <v>-80.2978830437852</v>
      </c>
      <c r="P3064" s="1" t="s">
        <v>3520</v>
      </c>
      <c r="Q3064" s="1" t="s">
        <v>3521</v>
      </c>
      <c r="R3064" s="1" t="s">
        <v>24</v>
      </c>
    </row>
    <row r="3065" customFormat="false" ht="15" hidden="false" customHeight="false" outlineLevel="0" collapsed="false">
      <c r="A3065" s="1" t="s">
        <v>2973</v>
      </c>
      <c r="B3065" s="1" t="s">
        <v>2973</v>
      </c>
      <c r="C3065" s="1" t="s">
        <v>3517</v>
      </c>
      <c r="D3065" s="1" t="n">
        <v>91.4</v>
      </c>
      <c r="E3065" s="1" t="s">
        <v>3562</v>
      </c>
      <c r="F3065" s="1" t="n">
        <v>42</v>
      </c>
      <c r="G3065" s="1" t="str">
        <f aca="false">F3065&amp;"/"&amp;49</f>
        <v>42/49</v>
      </c>
      <c r="H3065" s="1" t="n">
        <v>1388</v>
      </c>
      <c r="I3065" s="1" t="n">
        <v>100</v>
      </c>
      <c r="J3065" s="1" t="n">
        <v>80</v>
      </c>
      <c r="K3065" s="1" t="s">
        <v>271</v>
      </c>
      <c r="L3065" s="1" t="s">
        <v>3182</v>
      </c>
      <c r="M3065" s="1" t="n">
        <v>2014</v>
      </c>
      <c r="N3065" s="1" t="n">
        <v>44.214684187847</v>
      </c>
      <c r="O3065" s="1" t="n">
        <v>-80.2993408671078</v>
      </c>
      <c r="P3065" s="1" t="s">
        <v>3520</v>
      </c>
      <c r="Q3065" s="1" t="s">
        <v>3521</v>
      </c>
      <c r="R3065" s="1" t="s">
        <v>24</v>
      </c>
    </row>
    <row r="3066" customFormat="false" ht="15" hidden="false" customHeight="false" outlineLevel="0" collapsed="false">
      <c r="A3066" s="1" t="s">
        <v>2973</v>
      </c>
      <c r="B3066" s="1" t="s">
        <v>2973</v>
      </c>
      <c r="C3066" s="1" t="s">
        <v>3517</v>
      </c>
      <c r="D3066" s="1" t="n">
        <v>91.4</v>
      </c>
      <c r="E3066" s="1" t="s">
        <v>3563</v>
      </c>
      <c r="F3066" s="1" t="n">
        <v>43</v>
      </c>
      <c r="G3066" s="1" t="str">
        <f aca="false">F3066&amp;"/"&amp;49</f>
        <v>43/49</v>
      </c>
      <c r="H3066" s="1" t="n">
        <v>1388</v>
      </c>
      <c r="I3066" s="1" t="n">
        <v>100</v>
      </c>
      <c r="J3066" s="1" t="n">
        <v>80</v>
      </c>
      <c r="K3066" s="1" t="s">
        <v>271</v>
      </c>
      <c r="L3066" s="1" t="s">
        <v>3182</v>
      </c>
      <c r="M3066" s="1" t="n">
        <v>2014</v>
      </c>
      <c r="N3066" s="1" t="n">
        <v>44.2170668346325</v>
      </c>
      <c r="O3066" s="1" t="n">
        <v>-80.3093300257046</v>
      </c>
      <c r="P3066" s="1" t="s">
        <v>3520</v>
      </c>
      <c r="Q3066" s="1" t="s">
        <v>3521</v>
      </c>
      <c r="R3066" s="1" t="s">
        <v>24</v>
      </c>
    </row>
    <row r="3067" customFormat="false" ht="15" hidden="false" customHeight="false" outlineLevel="0" collapsed="false">
      <c r="A3067" s="1" t="s">
        <v>2973</v>
      </c>
      <c r="B3067" s="1" t="s">
        <v>2973</v>
      </c>
      <c r="C3067" s="1" t="s">
        <v>3517</v>
      </c>
      <c r="D3067" s="1" t="n">
        <v>91.4</v>
      </c>
      <c r="E3067" s="1" t="s">
        <v>3564</v>
      </c>
      <c r="F3067" s="1" t="n">
        <v>44</v>
      </c>
      <c r="G3067" s="1" t="str">
        <f aca="false">F3067&amp;"/"&amp;49</f>
        <v>44/49</v>
      </c>
      <c r="H3067" s="1" t="n">
        <v>2565</v>
      </c>
      <c r="I3067" s="1" t="n">
        <v>100</v>
      </c>
      <c r="J3067" s="1" t="n">
        <v>80</v>
      </c>
      <c r="K3067" s="1" t="s">
        <v>271</v>
      </c>
      <c r="L3067" s="1" t="s">
        <v>3519</v>
      </c>
      <c r="M3067" s="1" t="n">
        <v>2014</v>
      </c>
      <c r="N3067" s="1" t="n">
        <v>44.2196988269935</v>
      </c>
      <c r="O3067" s="1" t="n">
        <v>-80.3099018762464</v>
      </c>
      <c r="P3067" s="1" t="s">
        <v>3520</v>
      </c>
      <c r="Q3067" s="1" t="s">
        <v>3521</v>
      </c>
      <c r="R3067" s="1" t="s">
        <v>24</v>
      </c>
    </row>
    <row r="3068" customFormat="false" ht="15" hidden="false" customHeight="false" outlineLevel="0" collapsed="false">
      <c r="A3068" s="1" t="s">
        <v>2973</v>
      </c>
      <c r="B3068" s="1" t="s">
        <v>2973</v>
      </c>
      <c r="C3068" s="1" t="s">
        <v>3517</v>
      </c>
      <c r="D3068" s="1" t="n">
        <v>91.4</v>
      </c>
      <c r="E3068" s="1" t="s">
        <v>3565</v>
      </c>
      <c r="F3068" s="1" t="n">
        <v>45</v>
      </c>
      <c r="G3068" s="1" t="str">
        <f aca="false">F3068&amp;"/"&amp;49</f>
        <v>45/49</v>
      </c>
      <c r="H3068" s="1" t="n">
        <v>2470</v>
      </c>
      <c r="I3068" s="1" t="n">
        <v>103</v>
      </c>
      <c r="J3068" s="1" t="n">
        <v>85</v>
      </c>
      <c r="K3068" s="1" t="s">
        <v>271</v>
      </c>
      <c r="L3068" s="1" t="s">
        <v>3519</v>
      </c>
      <c r="M3068" s="1" t="n">
        <v>2014</v>
      </c>
      <c r="N3068" s="1" t="n">
        <v>44.2161597368147</v>
      </c>
      <c r="O3068" s="1" t="n">
        <v>-80.3173157252174</v>
      </c>
      <c r="P3068" s="1" t="s">
        <v>3520</v>
      </c>
      <c r="Q3068" s="1" t="s">
        <v>3521</v>
      </c>
      <c r="R3068" s="1" t="s">
        <v>24</v>
      </c>
    </row>
    <row r="3069" customFormat="false" ht="15" hidden="false" customHeight="false" outlineLevel="0" collapsed="false">
      <c r="A3069" s="1" t="s">
        <v>2973</v>
      </c>
      <c r="B3069" s="1" t="s">
        <v>2973</v>
      </c>
      <c r="C3069" s="1" t="s">
        <v>3517</v>
      </c>
      <c r="D3069" s="1" t="n">
        <v>91.4</v>
      </c>
      <c r="E3069" s="1" t="s">
        <v>3566</v>
      </c>
      <c r="F3069" s="1" t="n">
        <v>46</v>
      </c>
      <c r="G3069" s="1" t="str">
        <f aca="false">F3069&amp;"/"&amp;49</f>
        <v>46/49</v>
      </c>
      <c r="H3069" s="1" t="n">
        <v>2750</v>
      </c>
      <c r="I3069" s="1" t="n">
        <v>103</v>
      </c>
      <c r="J3069" s="1" t="n">
        <v>85</v>
      </c>
      <c r="K3069" s="1" t="s">
        <v>271</v>
      </c>
      <c r="L3069" s="1" t="s">
        <v>3519</v>
      </c>
      <c r="M3069" s="1" t="n">
        <v>2014</v>
      </c>
      <c r="N3069" s="1" t="n">
        <v>44.2198558524744</v>
      </c>
      <c r="O3069" s="1" t="n">
        <v>-80.3162071439692</v>
      </c>
      <c r="P3069" s="1" t="s">
        <v>3520</v>
      </c>
      <c r="Q3069" s="1" t="s">
        <v>3521</v>
      </c>
      <c r="R3069" s="1" t="s">
        <v>24</v>
      </c>
    </row>
    <row r="3070" customFormat="false" ht="15" hidden="false" customHeight="false" outlineLevel="0" collapsed="false">
      <c r="A3070" s="1" t="s">
        <v>2973</v>
      </c>
      <c r="B3070" s="1" t="s">
        <v>2973</v>
      </c>
      <c r="C3070" s="1" t="s">
        <v>3517</v>
      </c>
      <c r="D3070" s="1" t="n">
        <v>91.4</v>
      </c>
      <c r="E3070" s="1" t="s">
        <v>3567</v>
      </c>
      <c r="F3070" s="1" t="n">
        <v>47</v>
      </c>
      <c r="G3070" s="1" t="str">
        <f aca="false">F3070&amp;"/"&amp;49</f>
        <v>47/49</v>
      </c>
      <c r="H3070" s="1" t="n">
        <v>2750</v>
      </c>
      <c r="I3070" s="1" t="n">
        <v>103</v>
      </c>
      <c r="J3070" s="1" t="n">
        <v>85</v>
      </c>
      <c r="K3070" s="1" t="s">
        <v>271</v>
      </c>
      <c r="L3070" s="1" t="s">
        <v>3519</v>
      </c>
      <c r="M3070" s="1" t="n">
        <v>2014</v>
      </c>
      <c r="N3070" s="1" t="n">
        <v>44.2079965748732</v>
      </c>
      <c r="O3070" s="1" t="n">
        <v>-80.3359357316604</v>
      </c>
      <c r="P3070" s="1" t="s">
        <v>3520</v>
      </c>
      <c r="Q3070" s="1" t="s">
        <v>3521</v>
      </c>
      <c r="R3070" s="1" t="s">
        <v>24</v>
      </c>
    </row>
    <row r="3071" customFormat="false" ht="15" hidden="false" customHeight="false" outlineLevel="0" collapsed="false">
      <c r="A3071" s="1" t="s">
        <v>2973</v>
      </c>
      <c r="B3071" s="1" t="s">
        <v>2973</v>
      </c>
      <c r="C3071" s="1" t="s">
        <v>3517</v>
      </c>
      <c r="D3071" s="1" t="n">
        <v>91.4</v>
      </c>
      <c r="E3071" s="1" t="s">
        <v>3568</v>
      </c>
      <c r="F3071" s="1" t="n">
        <v>48</v>
      </c>
      <c r="G3071" s="1" t="str">
        <f aca="false">F3071&amp;"/"&amp;49</f>
        <v>48/49</v>
      </c>
      <c r="H3071" s="1" t="n">
        <v>2750</v>
      </c>
      <c r="I3071" s="1" t="n">
        <v>103</v>
      </c>
      <c r="J3071" s="1" t="n">
        <v>85</v>
      </c>
      <c r="K3071" s="1" t="s">
        <v>271</v>
      </c>
      <c r="L3071" s="1" t="s">
        <v>3519</v>
      </c>
      <c r="M3071" s="1" t="n">
        <v>2014</v>
      </c>
      <c r="N3071" s="1" t="n">
        <v>44.211701377729</v>
      </c>
      <c r="O3071" s="1" t="n">
        <v>-80.3358454743881</v>
      </c>
      <c r="P3071" s="1" t="s">
        <v>3520</v>
      </c>
      <c r="Q3071" s="1" t="s">
        <v>3521</v>
      </c>
      <c r="R3071" s="1" t="s">
        <v>24</v>
      </c>
    </row>
    <row r="3072" customFormat="false" ht="15" hidden="false" customHeight="false" outlineLevel="0" collapsed="false">
      <c r="A3072" s="1" t="s">
        <v>2973</v>
      </c>
      <c r="B3072" s="1" t="s">
        <v>2973</v>
      </c>
      <c r="C3072" s="1" t="s">
        <v>3517</v>
      </c>
      <c r="D3072" s="1" t="n">
        <v>91.4</v>
      </c>
      <c r="E3072" s="1" t="s">
        <v>3569</v>
      </c>
      <c r="F3072" s="1" t="n">
        <v>49</v>
      </c>
      <c r="G3072" s="1" t="str">
        <f aca="false">F3072&amp;"/"&amp;49</f>
        <v>49/49</v>
      </c>
      <c r="H3072" s="1" t="n">
        <v>2750</v>
      </c>
      <c r="I3072" s="1" t="n">
        <v>103</v>
      </c>
      <c r="J3072" s="1" t="n">
        <v>85</v>
      </c>
      <c r="K3072" s="1" t="s">
        <v>271</v>
      </c>
      <c r="L3072" s="1" t="s">
        <v>3519</v>
      </c>
      <c r="M3072" s="1" t="n">
        <v>2014</v>
      </c>
      <c r="N3072" s="1" t="n">
        <v>44.2182855361553</v>
      </c>
      <c r="O3072" s="1" t="n">
        <v>-80.3404624293466</v>
      </c>
      <c r="P3072" s="1" t="s">
        <v>3520</v>
      </c>
      <c r="Q3072" s="1" t="s">
        <v>3521</v>
      </c>
      <c r="R3072" s="1" t="s">
        <v>24</v>
      </c>
    </row>
    <row r="3073" customFormat="false" ht="15" hidden="false" customHeight="false" outlineLevel="0" collapsed="false">
      <c r="A3073" s="1" t="s">
        <v>2973</v>
      </c>
      <c r="B3073" s="1" t="s">
        <v>2973</v>
      </c>
      <c r="C3073" s="1" t="s">
        <v>3570</v>
      </c>
      <c r="D3073" s="1" t="n">
        <v>22.4</v>
      </c>
      <c r="E3073" s="1" t="s">
        <v>3571</v>
      </c>
      <c r="F3073" s="1" t="n">
        <v>1</v>
      </c>
      <c r="G3073" s="1" t="str">
        <f aca="false">F3073&amp;"/"&amp;14</f>
        <v>1/14</v>
      </c>
      <c r="H3073" s="1" t="n">
        <v>1600</v>
      </c>
      <c r="I3073" s="1" t="n">
        <v>100</v>
      </c>
      <c r="J3073" s="1" t="n">
        <v>80</v>
      </c>
      <c r="K3073" s="1" t="s">
        <v>271</v>
      </c>
      <c r="L3073" s="1" t="s">
        <v>572</v>
      </c>
      <c r="M3073" s="1" t="n">
        <v>2015</v>
      </c>
      <c r="N3073" s="1" t="n">
        <v>44.2078515</v>
      </c>
      <c r="O3073" s="1" t="n">
        <v>-80.7020337</v>
      </c>
      <c r="Q3073" s="1" t="s">
        <v>3572</v>
      </c>
      <c r="R3073" s="1" t="s">
        <v>24</v>
      </c>
    </row>
    <row r="3074" customFormat="false" ht="15" hidden="false" customHeight="false" outlineLevel="0" collapsed="false">
      <c r="A3074" s="1" t="s">
        <v>2973</v>
      </c>
      <c r="B3074" s="1" t="s">
        <v>2973</v>
      </c>
      <c r="C3074" s="1" t="s">
        <v>3570</v>
      </c>
      <c r="D3074" s="1" t="n">
        <v>22.4</v>
      </c>
      <c r="E3074" s="1" t="s">
        <v>3573</v>
      </c>
      <c r="F3074" s="1" t="n">
        <v>2</v>
      </c>
      <c r="G3074" s="1" t="str">
        <f aca="false">F3074&amp;"/"&amp;14</f>
        <v>2/14</v>
      </c>
      <c r="H3074" s="1" t="n">
        <v>1600</v>
      </c>
      <c r="I3074" s="1" t="n">
        <v>100</v>
      </c>
      <c r="J3074" s="1" t="n">
        <v>80</v>
      </c>
      <c r="K3074" s="1" t="s">
        <v>271</v>
      </c>
      <c r="L3074" s="1" t="s">
        <v>572</v>
      </c>
      <c r="M3074" s="1" t="n">
        <v>2015</v>
      </c>
      <c r="N3074" s="1" t="n">
        <v>44.1933974466957</v>
      </c>
      <c r="O3074" s="1" t="n">
        <v>-80.6556138381861</v>
      </c>
      <c r="Q3074" s="1" t="s">
        <v>3572</v>
      </c>
      <c r="R3074" s="1" t="s">
        <v>24</v>
      </c>
    </row>
    <row r="3075" customFormat="false" ht="15" hidden="false" customHeight="false" outlineLevel="0" collapsed="false">
      <c r="A3075" s="1" t="s">
        <v>2973</v>
      </c>
      <c r="B3075" s="1" t="s">
        <v>2973</v>
      </c>
      <c r="C3075" s="1" t="s">
        <v>3570</v>
      </c>
      <c r="D3075" s="1" t="n">
        <v>22.4</v>
      </c>
      <c r="E3075" s="1" t="s">
        <v>3574</v>
      </c>
      <c r="F3075" s="1" t="n">
        <v>3</v>
      </c>
      <c r="G3075" s="1" t="str">
        <f aca="false">F3075&amp;"/"&amp;14</f>
        <v>3/14</v>
      </c>
      <c r="H3075" s="1" t="n">
        <v>1600</v>
      </c>
      <c r="I3075" s="1" t="n">
        <v>100</v>
      </c>
      <c r="J3075" s="1" t="n">
        <v>80</v>
      </c>
      <c r="K3075" s="1" t="s">
        <v>271</v>
      </c>
      <c r="L3075" s="1" t="s">
        <v>572</v>
      </c>
      <c r="M3075" s="1" t="n">
        <v>2015</v>
      </c>
      <c r="N3075" s="1" t="n">
        <v>44.1964609</v>
      </c>
      <c r="O3075" s="1" t="n">
        <v>-80.6535459</v>
      </c>
      <c r="Q3075" s="1" t="s">
        <v>3572</v>
      </c>
      <c r="R3075" s="1" t="s">
        <v>24</v>
      </c>
    </row>
    <row r="3076" customFormat="false" ht="15" hidden="false" customHeight="false" outlineLevel="0" collapsed="false">
      <c r="A3076" s="1" t="s">
        <v>2973</v>
      </c>
      <c r="B3076" s="1" t="s">
        <v>2973</v>
      </c>
      <c r="C3076" s="1" t="s">
        <v>3570</v>
      </c>
      <c r="D3076" s="1" t="n">
        <v>22.4</v>
      </c>
      <c r="E3076" s="1" t="s">
        <v>3575</v>
      </c>
      <c r="F3076" s="1" t="n">
        <v>4</v>
      </c>
      <c r="G3076" s="1" t="str">
        <f aca="false">F3076&amp;"/"&amp;14</f>
        <v>4/14</v>
      </c>
      <c r="H3076" s="1" t="n">
        <v>1600</v>
      </c>
      <c r="I3076" s="1" t="n">
        <v>100</v>
      </c>
      <c r="J3076" s="1" t="n">
        <v>80</v>
      </c>
      <c r="K3076" s="1" t="s">
        <v>271</v>
      </c>
      <c r="L3076" s="1" t="s">
        <v>572</v>
      </c>
      <c r="M3076" s="1" t="n">
        <v>2015</v>
      </c>
      <c r="N3076" s="1" t="n">
        <v>44.1926494</v>
      </c>
      <c r="O3076" s="1" t="n">
        <v>-80.6784547</v>
      </c>
      <c r="Q3076" s="1" t="s">
        <v>3572</v>
      </c>
      <c r="R3076" s="1" t="s">
        <v>24</v>
      </c>
    </row>
    <row r="3077" customFormat="false" ht="15" hidden="false" customHeight="false" outlineLevel="0" collapsed="false">
      <c r="A3077" s="1" t="s">
        <v>2973</v>
      </c>
      <c r="B3077" s="1" t="s">
        <v>2973</v>
      </c>
      <c r="C3077" s="1" t="s">
        <v>3570</v>
      </c>
      <c r="D3077" s="1" t="n">
        <v>22.4</v>
      </c>
      <c r="E3077" s="1" t="s">
        <v>3576</v>
      </c>
      <c r="F3077" s="1" t="n">
        <v>5</v>
      </c>
      <c r="G3077" s="1" t="str">
        <f aca="false">F3077&amp;"/"&amp;14</f>
        <v>5/14</v>
      </c>
      <c r="H3077" s="1" t="n">
        <v>1600</v>
      </c>
      <c r="I3077" s="1" t="n">
        <v>100</v>
      </c>
      <c r="J3077" s="1" t="n">
        <v>80</v>
      </c>
      <c r="K3077" s="1" t="s">
        <v>271</v>
      </c>
      <c r="L3077" s="1" t="s">
        <v>572</v>
      </c>
      <c r="M3077" s="1" t="n">
        <v>2015</v>
      </c>
      <c r="N3077" s="1" t="n">
        <v>44.2038203</v>
      </c>
      <c r="O3077" s="1" t="n">
        <v>-80.6772822</v>
      </c>
      <c r="Q3077" s="1" t="s">
        <v>3572</v>
      </c>
      <c r="R3077" s="1" t="s">
        <v>24</v>
      </c>
    </row>
    <row r="3078" customFormat="false" ht="15" hidden="false" customHeight="false" outlineLevel="0" collapsed="false">
      <c r="A3078" s="1" t="s">
        <v>2973</v>
      </c>
      <c r="B3078" s="1" t="s">
        <v>2973</v>
      </c>
      <c r="C3078" s="1" t="s">
        <v>3570</v>
      </c>
      <c r="D3078" s="1" t="n">
        <v>22.4</v>
      </c>
      <c r="E3078" s="1" t="s">
        <v>3577</v>
      </c>
      <c r="F3078" s="1" t="n">
        <v>6</v>
      </c>
      <c r="G3078" s="1" t="str">
        <f aca="false">F3078&amp;"/"&amp;14</f>
        <v>6/14</v>
      </c>
      <c r="H3078" s="1" t="n">
        <v>1600</v>
      </c>
      <c r="I3078" s="1" t="n">
        <v>100</v>
      </c>
      <c r="J3078" s="1" t="n">
        <v>80</v>
      </c>
      <c r="K3078" s="1" t="s">
        <v>271</v>
      </c>
      <c r="L3078" s="1" t="s">
        <v>572</v>
      </c>
      <c r="M3078" s="1" t="n">
        <v>2015</v>
      </c>
      <c r="N3078" s="1" t="n">
        <v>44.2041792</v>
      </c>
      <c r="O3078" s="1" t="n">
        <v>-80.68499</v>
      </c>
      <c r="Q3078" s="1" t="s">
        <v>3572</v>
      </c>
      <c r="R3078" s="1" t="s">
        <v>24</v>
      </c>
    </row>
    <row r="3079" customFormat="false" ht="15" hidden="false" customHeight="false" outlineLevel="0" collapsed="false">
      <c r="A3079" s="1" t="s">
        <v>2973</v>
      </c>
      <c r="B3079" s="1" t="s">
        <v>2973</v>
      </c>
      <c r="C3079" s="1" t="s">
        <v>3570</v>
      </c>
      <c r="D3079" s="1" t="n">
        <v>22.4</v>
      </c>
      <c r="E3079" s="1" t="s">
        <v>3578</v>
      </c>
      <c r="F3079" s="1" t="n">
        <v>7</v>
      </c>
      <c r="G3079" s="1" t="str">
        <f aca="false">F3079&amp;"/"&amp;14</f>
        <v>7/14</v>
      </c>
      <c r="H3079" s="1" t="n">
        <v>1600</v>
      </c>
      <c r="I3079" s="1" t="n">
        <v>100</v>
      </c>
      <c r="J3079" s="1" t="n">
        <v>80</v>
      </c>
      <c r="K3079" s="1" t="s">
        <v>271</v>
      </c>
      <c r="L3079" s="1" t="s">
        <v>572</v>
      </c>
      <c r="M3079" s="1" t="n">
        <v>2015</v>
      </c>
      <c r="N3079" s="1" t="n">
        <v>44.2053814386823</v>
      </c>
      <c r="O3079" s="1" t="n">
        <v>-80.7158136010305</v>
      </c>
      <c r="Q3079" s="1" t="s">
        <v>3572</v>
      </c>
      <c r="R3079" s="1" t="s">
        <v>24</v>
      </c>
    </row>
    <row r="3080" customFormat="false" ht="15" hidden="false" customHeight="false" outlineLevel="0" collapsed="false">
      <c r="A3080" s="1" t="s">
        <v>2973</v>
      </c>
      <c r="B3080" s="1" t="s">
        <v>2973</v>
      </c>
      <c r="C3080" s="1" t="s">
        <v>3570</v>
      </c>
      <c r="D3080" s="1" t="n">
        <v>22.4</v>
      </c>
      <c r="E3080" s="1" t="s">
        <v>3579</v>
      </c>
      <c r="F3080" s="1" t="n">
        <v>8</v>
      </c>
      <c r="G3080" s="1" t="str">
        <f aca="false">F3080&amp;"/"&amp;14</f>
        <v>8/14</v>
      </c>
      <c r="H3080" s="1" t="n">
        <v>1600</v>
      </c>
      <c r="I3080" s="1" t="n">
        <v>100</v>
      </c>
      <c r="J3080" s="1" t="n">
        <v>80</v>
      </c>
      <c r="K3080" s="1" t="s">
        <v>271</v>
      </c>
      <c r="L3080" s="1" t="s">
        <v>572</v>
      </c>
      <c r="M3080" s="1" t="n">
        <v>2015</v>
      </c>
      <c r="N3080" s="1" t="n">
        <v>44.2003057</v>
      </c>
      <c r="O3080" s="1" t="n">
        <v>-80.7118408</v>
      </c>
      <c r="Q3080" s="1" t="s">
        <v>3572</v>
      </c>
      <c r="R3080" s="1" t="s">
        <v>24</v>
      </c>
    </row>
    <row r="3081" customFormat="false" ht="15" hidden="false" customHeight="false" outlineLevel="0" collapsed="false">
      <c r="A3081" s="1" t="s">
        <v>2973</v>
      </c>
      <c r="B3081" s="1" t="s">
        <v>2973</v>
      </c>
      <c r="C3081" s="1" t="s">
        <v>3570</v>
      </c>
      <c r="D3081" s="1" t="n">
        <v>22.4</v>
      </c>
      <c r="E3081" s="1" t="s">
        <v>3580</v>
      </c>
      <c r="F3081" s="1" t="n">
        <v>9</v>
      </c>
      <c r="G3081" s="1" t="str">
        <f aca="false">F3081&amp;"/"&amp;14</f>
        <v>9/14</v>
      </c>
      <c r="H3081" s="1" t="n">
        <v>1600</v>
      </c>
      <c r="I3081" s="1" t="n">
        <v>100</v>
      </c>
      <c r="J3081" s="1" t="n">
        <v>80</v>
      </c>
      <c r="K3081" s="1" t="s">
        <v>271</v>
      </c>
      <c r="L3081" s="1" t="s">
        <v>572</v>
      </c>
      <c r="M3081" s="1" t="n">
        <v>2015</v>
      </c>
      <c r="N3081" s="1" t="n">
        <v>44.1996061</v>
      </c>
      <c r="O3081" s="1" t="n">
        <v>-80.706882</v>
      </c>
      <c r="Q3081" s="1" t="s">
        <v>3572</v>
      </c>
      <c r="R3081" s="1" t="s">
        <v>24</v>
      </c>
    </row>
    <row r="3082" customFormat="false" ht="15" hidden="false" customHeight="false" outlineLevel="0" collapsed="false">
      <c r="A3082" s="1" t="s">
        <v>2973</v>
      </c>
      <c r="B3082" s="1" t="s">
        <v>2973</v>
      </c>
      <c r="C3082" s="1" t="s">
        <v>3570</v>
      </c>
      <c r="D3082" s="1" t="n">
        <v>22.4</v>
      </c>
      <c r="E3082" s="1" t="s">
        <v>3581</v>
      </c>
      <c r="F3082" s="1" t="n">
        <v>10</v>
      </c>
      <c r="G3082" s="1" t="str">
        <f aca="false">F3082&amp;"/"&amp;14</f>
        <v>10/14</v>
      </c>
      <c r="H3082" s="1" t="n">
        <v>1600</v>
      </c>
      <c r="I3082" s="1" t="n">
        <v>100</v>
      </c>
      <c r="J3082" s="1" t="n">
        <v>80</v>
      </c>
      <c r="K3082" s="1" t="s">
        <v>271</v>
      </c>
      <c r="L3082" s="1" t="s">
        <v>572</v>
      </c>
      <c r="M3082" s="1" t="n">
        <v>2015</v>
      </c>
      <c r="N3082" s="1" t="n">
        <v>44.2004816</v>
      </c>
      <c r="O3082" s="1" t="n">
        <v>-80.7018846</v>
      </c>
      <c r="Q3082" s="1" t="s">
        <v>3572</v>
      </c>
      <c r="R3082" s="1" t="s">
        <v>24</v>
      </c>
    </row>
    <row r="3083" customFormat="false" ht="15" hidden="false" customHeight="false" outlineLevel="0" collapsed="false">
      <c r="A3083" s="1" t="s">
        <v>2973</v>
      </c>
      <c r="B3083" s="1" t="s">
        <v>2973</v>
      </c>
      <c r="C3083" s="1" t="s">
        <v>3570</v>
      </c>
      <c r="D3083" s="1" t="n">
        <v>22.4</v>
      </c>
      <c r="E3083" s="1" t="s">
        <v>3582</v>
      </c>
      <c r="F3083" s="1" t="n">
        <v>11</v>
      </c>
      <c r="G3083" s="1" t="str">
        <f aca="false">F3083&amp;"/"&amp;14</f>
        <v>11/14</v>
      </c>
      <c r="H3083" s="1" t="n">
        <v>1600</v>
      </c>
      <c r="I3083" s="1" t="n">
        <v>100</v>
      </c>
      <c r="J3083" s="1" t="n">
        <v>80</v>
      </c>
      <c r="K3083" s="1" t="s">
        <v>271</v>
      </c>
      <c r="L3083" s="1" t="s">
        <v>572</v>
      </c>
      <c r="M3083" s="1" t="n">
        <v>2015</v>
      </c>
      <c r="N3083" s="1" t="n">
        <v>44.1831005711751</v>
      </c>
      <c r="O3083" s="1" t="n">
        <v>-80.7156800131663</v>
      </c>
      <c r="Q3083" s="1" t="s">
        <v>3572</v>
      </c>
      <c r="R3083" s="1" t="s">
        <v>24</v>
      </c>
    </row>
    <row r="3084" customFormat="false" ht="15" hidden="false" customHeight="false" outlineLevel="0" collapsed="false">
      <c r="A3084" s="1" t="s">
        <v>2973</v>
      </c>
      <c r="B3084" s="1" t="s">
        <v>2973</v>
      </c>
      <c r="C3084" s="1" t="s">
        <v>3570</v>
      </c>
      <c r="D3084" s="1" t="n">
        <v>22.4</v>
      </c>
      <c r="E3084" s="1" t="s">
        <v>3583</v>
      </c>
      <c r="F3084" s="1" t="n">
        <v>12</v>
      </c>
      <c r="G3084" s="1" t="str">
        <f aca="false">F3084&amp;"/"&amp;14</f>
        <v>12/14</v>
      </c>
      <c r="H3084" s="1" t="n">
        <v>1600</v>
      </c>
      <c r="I3084" s="1" t="n">
        <v>100</v>
      </c>
      <c r="J3084" s="1" t="n">
        <v>80</v>
      </c>
      <c r="K3084" s="1" t="s">
        <v>271</v>
      </c>
      <c r="L3084" s="1" t="s">
        <v>572</v>
      </c>
      <c r="M3084" s="1" t="n">
        <v>2015</v>
      </c>
      <c r="N3084" s="1" t="n">
        <v>44.232749</v>
      </c>
      <c r="O3084" s="1" t="n">
        <v>-80.6551411</v>
      </c>
      <c r="Q3084" s="1" t="s">
        <v>3572</v>
      </c>
      <c r="R3084" s="1" t="s">
        <v>24</v>
      </c>
    </row>
    <row r="3085" customFormat="false" ht="15" hidden="false" customHeight="false" outlineLevel="0" collapsed="false">
      <c r="A3085" s="1" t="s">
        <v>2973</v>
      </c>
      <c r="B3085" s="1" t="s">
        <v>2973</v>
      </c>
      <c r="C3085" s="1" t="s">
        <v>3570</v>
      </c>
      <c r="D3085" s="1" t="n">
        <v>22.4</v>
      </c>
      <c r="E3085" s="1" t="s">
        <v>3584</v>
      </c>
      <c r="F3085" s="1" t="n">
        <v>13</v>
      </c>
      <c r="G3085" s="1" t="str">
        <f aca="false">F3085&amp;"/"&amp;14</f>
        <v>13/14</v>
      </c>
      <c r="H3085" s="1" t="n">
        <v>1600</v>
      </c>
      <c r="I3085" s="1" t="n">
        <v>100</v>
      </c>
      <c r="J3085" s="1" t="n">
        <v>80</v>
      </c>
      <c r="K3085" s="1" t="s">
        <v>271</v>
      </c>
      <c r="L3085" s="1" t="s">
        <v>572</v>
      </c>
      <c r="M3085" s="1" t="n">
        <v>2015</v>
      </c>
      <c r="N3085" s="1" t="n">
        <v>44.2311123932671</v>
      </c>
      <c r="O3085" s="1" t="n">
        <v>-80.6501403469148</v>
      </c>
      <c r="Q3085" s="1" t="s">
        <v>3572</v>
      </c>
      <c r="R3085" s="1" t="s">
        <v>24</v>
      </c>
    </row>
    <row r="3086" customFormat="false" ht="15" hidden="false" customHeight="false" outlineLevel="0" collapsed="false">
      <c r="A3086" s="1" t="s">
        <v>2973</v>
      </c>
      <c r="B3086" s="1" t="s">
        <v>2973</v>
      </c>
      <c r="C3086" s="1" t="s">
        <v>3570</v>
      </c>
      <c r="D3086" s="1" t="n">
        <v>22.4</v>
      </c>
      <c r="E3086" s="1" t="s">
        <v>3585</v>
      </c>
      <c r="F3086" s="1" t="n">
        <v>14</v>
      </c>
      <c r="G3086" s="1" t="str">
        <f aca="false">F3086&amp;"/"&amp;14</f>
        <v>14/14</v>
      </c>
      <c r="H3086" s="1" t="n">
        <v>1600</v>
      </c>
      <c r="I3086" s="1" t="n">
        <v>100</v>
      </c>
      <c r="J3086" s="1" t="n">
        <v>80</v>
      </c>
      <c r="K3086" s="1" t="s">
        <v>271</v>
      </c>
      <c r="L3086" s="1" t="s">
        <v>572</v>
      </c>
      <c r="M3086" s="1" t="n">
        <v>2015</v>
      </c>
      <c r="N3086" s="1" t="n">
        <v>44.2024953</v>
      </c>
      <c r="O3086" s="1" t="n">
        <v>-80.6894957</v>
      </c>
      <c r="Q3086" s="1" t="s">
        <v>3572</v>
      </c>
      <c r="R3086" s="1" t="s">
        <v>24</v>
      </c>
    </row>
    <row r="3087" customFormat="false" ht="15" hidden="false" customHeight="false" outlineLevel="0" collapsed="false">
      <c r="A3087" s="1" t="s">
        <v>2973</v>
      </c>
      <c r="B3087" s="1" t="s">
        <v>2973</v>
      </c>
      <c r="C3087" s="1" t="s">
        <v>3586</v>
      </c>
      <c r="D3087" s="1" t="n">
        <v>99</v>
      </c>
      <c r="E3087" s="1" t="s">
        <v>3587</v>
      </c>
      <c r="F3087" s="1" t="n">
        <v>1</v>
      </c>
      <c r="G3087" s="1" t="str">
        <f aca="false">F3087&amp;"/"&amp;55</f>
        <v>1/55</v>
      </c>
      <c r="H3087" s="1" t="n">
        <v>1800</v>
      </c>
      <c r="I3087" s="1" t="n">
        <v>90</v>
      </c>
      <c r="J3087" s="1" t="n">
        <v>80</v>
      </c>
      <c r="K3087" s="1" t="s">
        <v>21</v>
      </c>
      <c r="L3087" s="1" t="s">
        <v>664</v>
      </c>
      <c r="M3087" s="1" t="n">
        <v>2013</v>
      </c>
      <c r="N3087" s="1" t="n">
        <v>42.559673112769</v>
      </c>
      <c r="O3087" s="1" t="n">
        <v>-82.3896950663011</v>
      </c>
      <c r="Q3087" s="1" t="s">
        <v>3588</v>
      </c>
      <c r="R3087" s="1" t="s">
        <v>24</v>
      </c>
    </row>
    <row r="3088" customFormat="false" ht="15" hidden="false" customHeight="false" outlineLevel="0" collapsed="false">
      <c r="A3088" s="1" t="s">
        <v>2973</v>
      </c>
      <c r="B3088" s="1" t="s">
        <v>2973</v>
      </c>
      <c r="C3088" s="1" t="s">
        <v>3586</v>
      </c>
      <c r="D3088" s="1" t="n">
        <v>99</v>
      </c>
      <c r="E3088" s="1" t="s">
        <v>3589</v>
      </c>
      <c r="F3088" s="1" t="n">
        <v>2</v>
      </c>
      <c r="G3088" s="1" t="str">
        <f aca="false">F3088&amp;"/"&amp;55</f>
        <v>2/55</v>
      </c>
      <c r="H3088" s="1" t="n">
        <v>1800</v>
      </c>
      <c r="I3088" s="1" t="n">
        <v>90</v>
      </c>
      <c r="J3088" s="1" t="n">
        <v>80</v>
      </c>
      <c r="K3088" s="1" t="s">
        <v>21</v>
      </c>
      <c r="L3088" s="1" t="s">
        <v>664</v>
      </c>
      <c r="M3088" s="1" t="n">
        <v>2013</v>
      </c>
      <c r="N3088" s="1" t="n">
        <v>42.5575493031969</v>
      </c>
      <c r="O3088" s="1" t="n">
        <v>-82.3870541589388</v>
      </c>
      <c r="Q3088" s="1" t="s">
        <v>3588</v>
      </c>
      <c r="R3088" s="1" t="s">
        <v>24</v>
      </c>
    </row>
    <row r="3089" customFormat="false" ht="15" hidden="false" customHeight="false" outlineLevel="0" collapsed="false">
      <c r="A3089" s="1" t="s">
        <v>2973</v>
      </c>
      <c r="B3089" s="1" t="s">
        <v>2973</v>
      </c>
      <c r="C3089" s="1" t="s">
        <v>3586</v>
      </c>
      <c r="D3089" s="1" t="n">
        <v>99</v>
      </c>
      <c r="E3089" s="1" t="s">
        <v>3590</v>
      </c>
      <c r="F3089" s="1" t="n">
        <v>3</v>
      </c>
      <c r="G3089" s="1" t="str">
        <f aca="false">F3089&amp;"/"&amp;55</f>
        <v>3/55</v>
      </c>
      <c r="H3089" s="1" t="n">
        <v>1800</v>
      </c>
      <c r="I3089" s="1" t="n">
        <v>90</v>
      </c>
      <c r="J3089" s="1" t="n">
        <v>80</v>
      </c>
      <c r="K3089" s="1" t="s">
        <v>21</v>
      </c>
      <c r="L3089" s="1" t="s">
        <v>664</v>
      </c>
      <c r="M3089" s="1" t="n">
        <v>2013</v>
      </c>
      <c r="N3089" s="1" t="n">
        <v>42.5549567315389</v>
      </c>
      <c r="O3089" s="1" t="n">
        <v>-82.3847098593515</v>
      </c>
      <c r="Q3089" s="1" t="s">
        <v>3588</v>
      </c>
      <c r="R3089" s="1" t="s">
        <v>24</v>
      </c>
    </row>
    <row r="3090" customFormat="false" ht="15" hidden="false" customHeight="false" outlineLevel="0" collapsed="false">
      <c r="A3090" s="1" t="s">
        <v>2973</v>
      </c>
      <c r="B3090" s="1" t="s">
        <v>2973</v>
      </c>
      <c r="C3090" s="1" t="s">
        <v>3586</v>
      </c>
      <c r="D3090" s="1" t="n">
        <v>99</v>
      </c>
      <c r="E3090" s="1" t="s">
        <v>3591</v>
      </c>
      <c r="F3090" s="1" t="n">
        <v>4</v>
      </c>
      <c r="G3090" s="1" t="str">
        <f aca="false">F3090&amp;"/"&amp;55</f>
        <v>4/55</v>
      </c>
      <c r="H3090" s="1" t="n">
        <v>1800</v>
      </c>
      <c r="I3090" s="1" t="n">
        <v>90</v>
      </c>
      <c r="J3090" s="1" t="n">
        <v>80</v>
      </c>
      <c r="K3090" s="1" t="s">
        <v>21</v>
      </c>
      <c r="L3090" s="1" t="s">
        <v>664</v>
      </c>
      <c r="M3090" s="1" t="n">
        <v>2013</v>
      </c>
      <c r="N3090" s="1" t="n">
        <v>42.5508485791164</v>
      </c>
      <c r="O3090" s="1" t="n">
        <v>-82.4027455858558</v>
      </c>
      <c r="Q3090" s="1" t="s">
        <v>3588</v>
      </c>
      <c r="R3090" s="1" t="s">
        <v>24</v>
      </c>
    </row>
    <row r="3091" customFormat="false" ht="15" hidden="false" customHeight="false" outlineLevel="0" collapsed="false">
      <c r="A3091" s="1" t="s">
        <v>2973</v>
      </c>
      <c r="B3091" s="1" t="s">
        <v>2973</v>
      </c>
      <c r="C3091" s="1" t="s">
        <v>3586</v>
      </c>
      <c r="D3091" s="1" t="n">
        <v>99</v>
      </c>
      <c r="E3091" s="1" t="s">
        <v>3592</v>
      </c>
      <c r="F3091" s="1" t="n">
        <v>5</v>
      </c>
      <c r="G3091" s="1" t="str">
        <f aca="false">F3091&amp;"/"&amp;55</f>
        <v>5/55</v>
      </c>
      <c r="H3091" s="1" t="n">
        <v>1800</v>
      </c>
      <c r="I3091" s="1" t="n">
        <v>90</v>
      </c>
      <c r="J3091" s="1" t="n">
        <v>80</v>
      </c>
      <c r="K3091" s="1" t="s">
        <v>21</v>
      </c>
      <c r="L3091" s="1" t="s">
        <v>664</v>
      </c>
      <c r="M3091" s="1" t="n">
        <v>2013</v>
      </c>
      <c r="N3091" s="1" t="n">
        <v>42.5447722606703</v>
      </c>
      <c r="O3091" s="1" t="n">
        <v>-82.3996716899563</v>
      </c>
      <c r="Q3091" s="1" t="s">
        <v>3588</v>
      </c>
      <c r="R3091" s="1" t="s">
        <v>24</v>
      </c>
    </row>
    <row r="3092" customFormat="false" ht="15" hidden="false" customHeight="false" outlineLevel="0" collapsed="false">
      <c r="A3092" s="1" t="s">
        <v>2973</v>
      </c>
      <c r="B3092" s="1" t="s">
        <v>2973</v>
      </c>
      <c r="C3092" s="1" t="s">
        <v>3586</v>
      </c>
      <c r="D3092" s="1" t="n">
        <v>99</v>
      </c>
      <c r="E3092" s="1" t="s">
        <v>3593</v>
      </c>
      <c r="F3092" s="1" t="n">
        <v>6</v>
      </c>
      <c r="G3092" s="1" t="str">
        <f aca="false">F3092&amp;"/"&amp;55</f>
        <v>6/55</v>
      </c>
      <c r="H3092" s="1" t="n">
        <v>1800</v>
      </c>
      <c r="I3092" s="1" t="n">
        <v>90</v>
      </c>
      <c r="J3092" s="1" t="n">
        <v>80</v>
      </c>
      <c r="K3092" s="1" t="s">
        <v>21</v>
      </c>
      <c r="L3092" s="1" t="s">
        <v>664</v>
      </c>
      <c r="M3092" s="1" t="n">
        <v>2013</v>
      </c>
      <c r="N3092" s="1" t="n">
        <v>42.5409633890561</v>
      </c>
      <c r="O3092" s="1" t="n">
        <v>-82.4046840312593</v>
      </c>
      <c r="Q3092" s="1" t="s">
        <v>3588</v>
      </c>
      <c r="R3092" s="1" t="s">
        <v>24</v>
      </c>
    </row>
    <row r="3093" customFormat="false" ht="15" hidden="false" customHeight="false" outlineLevel="0" collapsed="false">
      <c r="A3093" s="1" t="s">
        <v>2973</v>
      </c>
      <c r="B3093" s="1" t="s">
        <v>2973</v>
      </c>
      <c r="C3093" s="1" t="s">
        <v>3586</v>
      </c>
      <c r="D3093" s="1" t="n">
        <v>99</v>
      </c>
      <c r="E3093" s="1" t="s">
        <v>3594</v>
      </c>
      <c r="F3093" s="1" t="n">
        <v>7</v>
      </c>
      <c r="G3093" s="1" t="str">
        <f aca="false">F3093&amp;"/"&amp;55</f>
        <v>7/55</v>
      </c>
      <c r="H3093" s="1" t="n">
        <v>1800</v>
      </c>
      <c r="I3093" s="1" t="n">
        <v>90</v>
      </c>
      <c r="J3093" s="1" t="n">
        <v>80</v>
      </c>
      <c r="K3093" s="1" t="s">
        <v>21</v>
      </c>
      <c r="L3093" s="1" t="s">
        <v>664</v>
      </c>
      <c r="M3093" s="1" t="n">
        <v>2013</v>
      </c>
      <c r="N3093" s="1" t="n">
        <v>42.5510088431392</v>
      </c>
      <c r="O3093" s="1" t="n">
        <v>-82.4159150432143</v>
      </c>
      <c r="Q3093" s="1" t="s">
        <v>3588</v>
      </c>
      <c r="R3093" s="1" t="s">
        <v>24</v>
      </c>
    </row>
    <row r="3094" customFormat="false" ht="15" hidden="false" customHeight="false" outlineLevel="0" collapsed="false">
      <c r="A3094" s="1" t="s">
        <v>2973</v>
      </c>
      <c r="B3094" s="1" t="s">
        <v>2973</v>
      </c>
      <c r="C3094" s="1" t="s">
        <v>3586</v>
      </c>
      <c r="D3094" s="1" t="n">
        <v>99</v>
      </c>
      <c r="E3094" s="1" t="s">
        <v>3595</v>
      </c>
      <c r="F3094" s="1" t="n">
        <v>8</v>
      </c>
      <c r="G3094" s="1" t="str">
        <f aca="false">F3094&amp;"/"&amp;55</f>
        <v>8/55</v>
      </c>
      <c r="H3094" s="1" t="n">
        <v>1800</v>
      </c>
      <c r="I3094" s="1" t="n">
        <v>90</v>
      </c>
      <c r="J3094" s="1" t="n">
        <v>80</v>
      </c>
      <c r="K3094" s="1" t="s">
        <v>21</v>
      </c>
      <c r="L3094" s="1" t="s">
        <v>664</v>
      </c>
      <c r="M3094" s="1" t="n">
        <v>2013</v>
      </c>
      <c r="N3094" s="1" t="n">
        <v>42.5477773162747</v>
      </c>
      <c r="O3094" s="1" t="n">
        <v>-82.4158994703037</v>
      </c>
      <c r="Q3094" s="1" t="s">
        <v>3588</v>
      </c>
      <c r="R3094" s="1" t="s">
        <v>24</v>
      </c>
    </row>
    <row r="3095" customFormat="false" ht="15" hidden="false" customHeight="false" outlineLevel="0" collapsed="false">
      <c r="A3095" s="1" t="s">
        <v>2973</v>
      </c>
      <c r="B3095" s="1" t="s">
        <v>2973</v>
      </c>
      <c r="C3095" s="1" t="s">
        <v>3586</v>
      </c>
      <c r="D3095" s="1" t="n">
        <v>99</v>
      </c>
      <c r="E3095" s="1" t="s">
        <v>3596</v>
      </c>
      <c r="F3095" s="1" t="n">
        <v>9</v>
      </c>
      <c r="G3095" s="1" t="str">
        <f aca="false">F3095&amp;"/"&amp;55</f>
        <v>9/55</v>
      </c>
      <c r="H3095" s="1" t="n">
        <v>1800</v>
      </c>
      <c r="I3095" s="1" t="n">
        <v>90</v>
      </c>
      <c r="J3095" s="1" t="n">
        <v>80</v>
      </c>
      <c r="K3095" s="1" t="s">
        <v>21</v>
      </c>
      <c r="L3095" s="1" t="s">
        <v>664</v>
      </c>
      <c r="M3095" s="1" t="n">
        <v>2013</v>
      </c>
      <c r="N3095" s="1" t="n">
        <v>42.537566947862</v>
      </c>
      <c r="O3095" s="1" t="n">
        <v>-82.3631871289805</v>
      </c>
      <c r="Q3095" s="1" t="s">
        <v>3588</v>
      </c>
      <c r="R3095" s="1" t="s">
        <v>24</v>
      </c>
    </row>
    <row r="3096" customFormat="false" ht="15" hidden="false" customHeight="false" outlineLevel="0" collapsed="false">
      <c r="A3096" s="1" t="s">
        <v>2973</v>
      </c>
      <c r="B3096" s="1" t="s">
        <v>2973</v>
      </c>
      <c r="C3096" s="1" t="s">
        <v>3586</v>
      </c>
      <c r="D3096" s="1" t="n">
        <v>99</v>
      </c>
      <c r="E3096" s="1" t="s">
        <v>3597</v>
      </c>
      <c r="F3096" s="1" t="n">
        <v>10</v>
      </c>
      <c r="G3096" s="1" t="str">
        <f aca="false">F3096&amp;"/"&amp;55</f>
        <v>10/55</v>
      </c>
      <c r="H3096" s="1" t="n">
        <v>1800</v>
      </c>
      <c r="I3096" s="1" t="n">
        <v>90</v>
      </c>
      <c r="J3096" s="1" t="n">
        <v>80</v>
      </c>
      <c r="K3096" s="1" t="s">
        <v>21</v>
      </c>
      <c r="L3096" s="1" t="s">
        <v>664</v>
      </c>
      <c r="M3096" s="1" t="n">
        <v>2013</v>
      </c>
      <c r="N3096" s="1" t="n">
        <v>42.5356293562023</v>
      </c>
      <c r="O3096" s="1" t="n">
        <v>-82.3606705033992</v>
      </c>
      <c r="Q3096" s="1" t="s">
        <v>3588</v>
      </c>
      <c r="R3096" s="1" t="s">
        <v>24</v>
      </c>
    </row>
    <row r="3097" customFormat="false" ht="15" hidden="false" customHeight="false" outlineLevel="0" collapsed="false">
      <c r="A3097" s="1" t="s">
        <v>2973</v>
      </c>
      <c r="B3097" s="1" t="s">
        <v>2973</v>
      </c>
      <c r="C3097" s="1" t="s">
        <v>3586</v>
      </c>
      <c r="D3097" s="1" t="n">
        <v>99</v>
      </c>
      <c r="E3097" s="1" t="s">
        <v>3598</v>
      </c>
      <c r="F3097" s="1" t="n">
        <v>11</v>
      </c>
      <c r="G3097" s="1" t="str">
        <f aca="false">F3097&amp;"/"&amp;55</f>
        <v>11/55</v>
      </c>
      <c r="H3097" s="1" t="n">
        <v>1800</v>
      </c>
      <c r="I3097" s="1" t="n">
        <v>90</v>
      </c>
      <c r="J3097" s="1" t="n">
        <v>80</v>
      </c>
      <c r="K3097" s="1" t="s">
        <v>21</v>
      </c>
      <c r="L3097" s="1" t="s">
        <v>664</v>
      </c>
      <c r="M3097" s="1" t="n">
        <v>2013</v>
      </c>
      <c r="N3097" s="1" t="n">
        <v>42.528251458545</v>
      </c>
      <c r="O3097" s="1" t="n">
        <v>-82.3518882437414</v>
      </c>
      <c r="Q3097" s="1" t="s">
        <v>3588</v>
      </c>
      <c r="R3097" s="1" t="s">
        <v>24</v>
      </c>
    </row>
    <row r="3098" customFormat="false" ht="15" hidden="false" customHeight="false" outlineLevel="0" collapsed="false">
      <c r="A3098" s="1" t="s">
        <v>2973</v>
      </c>
      <c r="B3098" s="1" t="s">
        <v>2973</v>
      </c>
      <c r="C3098" s="1" t="s">
        <v>3586</v>
      </c>
      <c r="D3098" s="1" t="n">
        <v>99</v>
      </c>
      <c r="E3098" s="1" t="s">
        <v>3599</v>
      </c>
      <c r="F3098" s="1" t="n">
        <v>12</v>
      </c>
      <c r="G3098" s="1" t="str">
        <f aca="false">F3098&amp;"/"&amp;55</f>
        <v>12/55</v>
      </c>
      <c r="H3098" s="1" t="n">
        <v>1800</v>
      </c>
      <c r="I3098" s="1" t="n">
        <v>90</v>
      </c>
      <c r="J3098" s="1" t="n">
        <v>80</v>
      </c>
      <c r="K3098" s="1" t="s">
        <v>21</v>
      </c>
      <c r="L3098" s="1" t="s">
        <v>664</v>
      </c>
      <c r="M3098" s="1" t="n">
        <v>2013</v>
      </c>
      <c r="N3098" s="1" t="n">
        <v>42.526206405125</v>
      </c>
      <c r="O3098" s="1" t="n">
        <v>-82.3494044448957</v>
      </c>
      <c r="Q3098" s="1" t="s">
        <v>3588</v>
      </c>
      <c r="R3098" s="1" t="s">
        <v>24</v>
      </c>
    </row>
    <row r="3099" customFormat="false" ht="15" hidden="false" customHeight="false" outlineLevel="0" collapsed="false">
      <c r="A3099" s="1" t="s">
        <v>2973</v>
      </c>
      <c r="B3099" s="1" t="s">
        <v>2973</v>
      </c>
      <c r="C3099" s="1" t="s">
        <v>3586</v>
      </c>
      <c r="D3099" s="1" t="n">
        <v>99</v>
      </c>
      <c r="E3099" s="1" t="s">
        <v>3600</v>
      </c>
      <c r="F3099" s="1" t="n">
        <v>13</v>
      </c>
      <c r="G3099" s="1" t="str">
        <f aca="false">F3099&amp;"/"&amp;55</f>
        <v>13/55</v>
      </c>
      <c r="H3099" s="1" t="n">
        <v>1800</v>
      </c>
      <c r="I3099" s="1" t="n">
        <v>90</v>
      </c>
      <c r="J3099" s="1" t="n">
        <v>80</v>
      </c>
      <c r="K3099" s="1" t="s">
        <v>21</v>
      </c>
      <c r="L3099" s="1" t="s">
        <v>664</v>
      </c>
      <c r="M3099" s="1" t="n">
        <v>2013</v>
      </c>
      <c r="N3099" s="1" t="n">
        <v>42.533789961897</v>
      </c>
      <c r="O3099" s="1" t="n">
        <v>-82.3856874771673</v>
      </c>
      <c r="Q3099" s="1" t="s">
        <v>3588</v>
      </c>
      <c r="R3099" s="1" t="s">
        <v>24</v>
      </c>
    </row>
    <row r="3100" customFormat="false" ht="15" hidden="false" customHeight="false" outlineLevel="0" collapsed="false">
      <c r="A3100" s="1" t="s">
        <v>2973</v>
      </c>
      <c r="B3100" s="1" t="s">
        <v>2973</v>
      </c>
      <c r="C3100" s="1" t="s">
        <v>3586</v>
      </c>
      <c r="D3100" s="1" t="n">
        <v>99</v>
      </c>
      <c r="E3100" s="1" t="s">
        <v>3601</v>
      </c>
      <c r="F3100" s="1" t="n">
        <v>14</v>
      </c>
      <c r="G3100" s="1" t="str">
        <f aca="false">F3100&amp;"/"&amp;55</f>
        <v>14/55</v>
      </c>
      <c r="H3100" s="1" t="n">
        <v>1800</v>
      </c>
      <c r="I3100" s="1" t="n">
        <v>90</v>
      </c>
      <c r="J3100" s="1" t="n">
        <v>80</v>
      </c>
      <c r="K3100" s="1" t="s">
        <v>21</v>
      </c>
      <c r="L3100" s="1" t="s">
        <v>664</v>
      </c>
      <c r="M3100" s="1" t="n">
        <v>2013</v>
      </c>
      <c r="N3100" s="1" t="n">
        <v>42.528882319389</v>
      </c>
      <c r="O3100" s="1" t="n">
        <v>-82.3802510969397</v>
      </c>
      <c r="Q3100" s="1" t="s">
        <v>3588</v>
      </c>
      <c r="R3100" s="1" t="s">
        <v>24</v>
      </c>
    </row>
    <row r="3101" customFormat="false" ht="15" hidden="false" customHeight="false" outlineLevel="0" collapsed="false">
      <c r="A3101" s="1" t="s">
        <v>2973</v>
      </c>
      <c r="B3101" s="1" t="s">
        <v>2973</v>
      </c>
      <c r="C3101" s="1" t="s">
        <v>3586</v>
      </c>
      <c r="D3101" s="1" t="n">
        <v>99</v>
      </c>
      <c r="E3101" s="1" t="s">
        <v>3602</v>
      </c>
      <c r="F3101" s="1" t="n">
        <v>15</v>
      </c>
      <c r="G3101" s="1" t="str">
        <f aca="false">F3101&amp;"/"&amp;55</f>
        <v>15/55</v>
      </c>
      <c r="H3101" s="1" t="n">
        <v>1800</v>
      </c>
      <c r="I3101" s="1" t="n">
        <v>90</v>
      </c>
      <c r="J3101" s="1" t="n">
        <v>80</v>
      </c>
      <c r="K3101" s="1" t="s">
        <v>21</v>
      </c>
      <c r="L3101" s="1" t="s">
        <v>664</v>
      </c>
      <c r="M3101" s="1" t="n">
        <v>2013</v>
      </c>
      <c r="N3101" s="1" t="n">
        <v>42.5269601069323</v>
      </c>
      <c r="O3101" s="1" t="n">
        <v>-82.3779567064243</v>
      </c>
      <c r="Q3101" s="1" t="s">
        <v>3588</v>
      </c>
      <c r="R3101" s="1" t="s">
        <v>24</v>
      </c>
    </row>
    <row r="3102" customFormat="false" ht="15" hidden="false" customHeight="false" outlineLevel="0" collapsed="false">
      <c r="A3102" s="1" t="s">
        <v>2973</v>
      </c>
      <c r="B3102" s="1" t="s">
        <v>2973</v>
      </c>
      <c r="C3102" s="1" t="s">
        <v>3586</v>
      </c>
      <c r="D3102" s="1" t="n">
        <v>99</v>
      </c>
      <c r="E3102" s="1" t="s">
        <v>3603</v>
      </c>
      <c r="F3102" s="1" t="n">
        <v>16</v>
      </c>
      <c r="G3102" s="1" t="str">
        <f aca="false">F3102&amp;"/"&amp;55</f>
        <v>16/55</v>
      </c>
      <c r="H3102" s="1" t="n">
        <v>1800</v>
      </c>
      <c r="I3102" s="1" t="n">
        <v>90</v>
      </c>
      <c r="J3102" s="1" t="n">
        <v>80</v>
      </c>
      <c r="K3102" s="1" t="s">
        <v>21</v>
      </c>
      <c r="L3102" s="1" t="s">
        <v>664</v>
      </c>
      <c r="M3102" s="1" t="n">
        <v>2013</v>
      </c>
      <c r="N3102" s="1" t="n">
        <v>42.5216957073298</v>
      </c>
      <c r="O3102" s="1" t="n">
        <v>-82.3733438728229</v>
      </c>
      <c r="Q3102" s="1" t="s">
        <v>3588</v>
      </c>
      <c r="R3102" s="1" t="s">
        <v>24</v>
      </c>
    </row>
    <row r="3103" customFormat="false" ht="15" hidden="false" customHeight="false" outlineLevel="0" collapsed="false">
      <c r="A3103" s="1" t="s">
        <v>2973</v>
      </c>
      <c r="B3103" s="1" t="s">
        <v>2973</v>
      </c>
      <c r="C3103" s="1" t="s">
        <v>3586</v>
      </c>
      <c r="D3103" s="1" t="n">
        <v>99</v>
      </c>
      <c r="E3103" s="1" t="s">
        <v>3604</v>
      </c>
      <c r="F3103" s="1" t="n">
        <v>17</v>
      </c>
      <c r="G3103" s="1" t="str">
        <f aca="false">F3103&amp;"/"&amp;55</f>
        <v>17/55</v>
      </c>
      <c r="H3103" s="1" t="n">
        <v>1800</v>
      </c>
      <c r="I3103" s="1" t="n">
        <v>90</v>
      </c>
      <c r="J3103" s="1" t="n">
        <v>80</v>
      </c>
      <c r="K3103" s="1" t="s">
        <v>21</v>
      </c>
      <c r="L3103" s="1" t="s">
        <v>664</v>
      </c>
      <c r="M3103" s="1" t="n">
        <v>2013</v>
      </c>
      <c r="N3103" s="1" t="n">
        <v>42.5226873181344</v>
      </c>
      <c r="O3103" s="1" t="n">
        <v>-82.4086996329598</v>
      </c>
      <c r="Q3103" s="1" t="s">
        <v>3588</v>
      </c>
      <c r="R3103" s="1" t="s">
        <v>24</v>
      </c>
    </row>
    <row r="3104" customFormat="false" ht="15" hidden="false" customHeight="false" outlineLevel="0" collapsed="false">
      <c r="A3104" s="1" t="s">
        <v>2973</v>
      </c>
      <c r="B3104" s="1" t="s">
        <v>2973</v>
      </c>
      <c r="C3104" s="1" t="s">
        <v>3586</v>
      </c>
      <c r="D3104" s="1" t="n">
        <v>99</v>
      </c>
      <c r="E3104" s="1" t="s">
        <v>3605</v>
      </c>
      <c r="F3104" s="1" t="n">
        <v>18</v>
      </c>
      <c r="G3104" s="1" t="str">
        <f aca="false">F3104&amp;"/"&amp;55</f>
        <v>18/55</v>
      </c>
      <c r="H3104" s="1" t="n">
        <v>1800</v>
      </c>
      <c r="I3104" s="1" t="n">
        <v>90</v>
      </c>
      <c r="J3104" s="1" t="n">
        <v>80</v>
      </c>
      <c r="K3104" s="1" t="s">
        <v>21</v>
      </c>
      <c r="L3104" s="1" t="s">
        <v>664</v>
      </c>
      <c r="M3104" s="1" t="n">
        <v>2013</v>
      </c>
      <c r="N3104" s="1" t="n">
        <v>42.5211321866282</v>
      </c>
      <c r="O3104" s="1" t="n">
        <v>-82.4001237772212</v>
      </c>
      <c r="Q3104" s="1" t="s">
        <v>3588</v>
      </c>
      <c r="R3104" s="1" t="s">
        <v>24</v>
      </c>
    </row>
    <row r="3105" customFormat="false" ht="15" hidden="false" customHeight="false" outlineLevel="0" collapsed="false">
      <c r="A3105" s="1" t="s">
        <v>2973</v>
      </c>
      <c r="B3105" s="1" t="s">
        <v>2973</v>
      </c>
      <c r="C3105" s="1" t="s">
        <v>3586</v>
      </c>
      <c r="D3105" s="1" t="n">
        <v>99</v>
      </c>
      <c r="E3105" s="1" t="s">
        <v>3606</v>
      </c>
      <c r="F3105" s="1" t="n">
        <v>19</v>
      </c>
      <c r="G3105" s="1" t="str">
        <f aca="false">F3105&amp;"/"&amp;55</f>
        <v>19/55</v>
      </c>
      <c r="H3105" s="1" t="n">
        <v>1800</v>
      </c>
      <c r="I3105" s="1" t="n">
        <v>90</v>
      </c>
      <c r="J3105" s="1" t="n">
        <v>80</v>
      </c>
      <c r="K3105" s="1" t="s">
        <v>21</v>
      </c>
      <c r="L3105" s="1" t="s">
        <v>664</v>
      </c>
      <c r="M3105" s="1" t="n">
        <v>2013</v>
      </c>
      <c r="N3105" s="1" t="n">
        <v>42.5196758154373</v>
      </c>
      <c r="O3105" s="1" t="n">
        <v>-82.3973604919596</v>
      </c>
      <c r="Q3105" s="1" t="s">
        <v>3588</v>
      </c>
      <c r="R3105" s="1" t="s">
        <v>24</v>
      </c>
    </row>
    <row r="3106" customFormat="false" ht="15" hidden="false" customHeight="false" outlineLevel="0" collapsed="false">
      <c r="A3106" s="1" t="s">
        <v>2973</v>
      </c>
      <c r="B3106" s="1" t="s">
        <v>2973</v>
      </c>
      <c r="C3106" s="1" t="s">
        <v>3586</v>
      </c>
      <c r="D3106" s="1" t="n">
        <v>99</v>
      </c>
      <c r="E3106" s="1" t="s">
        <v>3607</v>
      </c>
      <c r="F3106" s="1" t="n">
        <v>20</v>
      </c>
      <c r="G3106" s="1" t="str">
        <f aca="false">F3106&amp;"/"&amp;55</f>
        <v>20/55</v>
      </c>
      <c r="H3106" s="1" t="n">
        <v>1800</v>
      </c>
      <c r="I3106" s="1" t="n">
        <v>90</v>
      </c>
      <c r="J3106" s="1" t="n">
        <v>80</v>
      </c>
      <c r="K3106" s="1" t="s">
        <v>21</v>
      </c>
      <c r="L3106" s="1" t="s">
        <v>664</v>
      </c>
      <c r="M3106" s="1" t="n">
        <v>2013</v>
      </c>
      <c r="N3106" s="1" t="n">
        <v>42.5114532436072</v>
      </c>
      <c r="O3106" s="1" t="n">
        <v>-82.3838789881922</v>
      </c>
      <c r="Q3106" s="1" t="s">
        <v>3588</v>
      </c>
      <c r="R3106" s="1" t="s">
        <v>24</v>
      </c>
    </row>
    <row r="3107" customFormat="false" ht="15" hidden="false" customHeight="false" outlineLevel="0" collapsed="false">
      <c r="A3107" s="1" t="s">
        <v>2973</v>
      </c>
      <c r="B3107" s="1" t="s">
        <v>2973</v>
      </c>
      <c r="C3107" s="1" t="s">
        <v>3586</v>
      </c>
      <c r="D3107" s="1" t="n">
        <v>99</v>
      </c>
      <c r="E3107" s="1" t="s">
        <v>3608</v>
      </c>
      <c r="F3107" s="1" t="n">
        <v>21</v>
      </c>
      <c r="G3107" s="1" t="str">
        <f aca="false">F3107&amp;"/"&amp;55</f>
        <v>21/55</v>
      </c>
      <c r="H3107" s="1" t="n">
        <v>1800</v>
      </c>
      <c r="I3107" s="1" t="n">
        <v>90</v>
      </c>
      <c r="J3107" s="1" t="n">
        <v>80</v>
      </c>
      <c r="K3107" s="1" t="s">
        <v>21</v>
      </c>
      <c r="L3107" s="1" t="s">
        <v>664</v>
      </c>
      <c r="M3107" s="1" t="n">
        <v>2013</v>
      </c>
      <c r="N3107" s="1" t="n">
        <v>42.5059840886748</v>
      </c>
      <c r="O3107" s="1" t="n">
        <v>-82.3929722363964</v>
      </c>
      <c r="Q3107" s="1" t="s">
        <v>3588</v>
      </c>
      <c r="R3107" s="1" t="s">
        <v>24</v>
      </c>
    </row>
    <row r="3108" customFormat="false" ht="15" hidden="false" customHeight="false" outlineLevel="0" collapsed="false">
      <c r="A3108" s="1" t="s">
        <v>2973</v>
      </c>
      <c r="B3108" s="1" t="s">
        <v>2973</v>
      </c>
      <c r="C3108" s="1" t="s">
        <v>3586</v>
      </c>
      <c r="D3108" s="1" t="n">
        <v>99</v>
      </c>
      <c r="E3108" s="1" t="s">
        <v>3609</v>
      </c>
      <c r="F3108" s="1" t="n">
        <v>22</v>
      </c>
      <c r="G3108" s="1" t="str">
        <f aca="false">F3108&amp;"/"&amp;55</f>
        <v>22/55</v>
      </c>
      <c r="H3108" s="1" t="n">
        <v>1800</v>
      </c>
      <c r="I3108" s="1" t="n">
        <v>90</v>
      </c>
      <c r="J3108" s="1" t="n">
        <v>80</v>
      </c>
      <c r="K3108" s="1" t="s">
        <v>21</v>
      </c>
      <c r="L3108" s="1" t="s">
        <v>664</v>
      </c>
      <c r="M3108" s="1" t="n">
        <v>2013</v>
      </c>
      <c r="N3108" s="1" t="n">
        <v>42.5010235215254</v>
      </c>
      <c r="O3108" s="1" t="n">
        <v>-82.404222028603</v>
      </c>
      <c r="Q3108" s="1" t="s">
        <v>3588</v>
      </c>
      <c r="R3108" s="1" t="s">
        <v>24</v>
      </c>
    </row>
    <row r="3109" customFormat="false" ht="15" hidden="false" customHeight="false" outlineLevel="0" collapsed="false">
      <c r="A3109" s="1" t="s">
        <v>2973</v>
      </c>
      <c r="B3109" s="1" t="s">
        <v>2973</v>
      </c>
      <c r="C3109" s="1" t="s">
        <v>3586</v>
      </c>
      <c r="D3109" s="1" t="n">
        <v>99</v>
      </c>
      <c r="E3109" s="1" t="s">
        <v>3610</v>
      </c>
      <c r="F3109" s="1" t="n">
        <v>23</v>
      </c>
      <c r="G3109" s="1" t="str">
        <f aca="false">F3109&amp;"/"&amp;55</f>
        <v>23/55</v>
      </c>
      <c r="H3109" s="1" t="n">
        <v>1800</v>
      </c>
      <c r="I3109" s="1" t="n">
        <v>90</v>
      </c>
      <c r="J3109" s="1" t="n">
        <v>80</v>
      </c>
      <c r="K3109" s="1" t="s">
        <v>21</v>
      </c>
      <c r="L3109" s="1" t="s">
        <v>664</v>
      </c>
      <c r="M3109" s="1" t="n">
        <v>2013</v>
      </c>
      <c r="N3109" s="1" t="n">
        <v>42.5116138170003</v>
      </c>
      <c r="O3109" s="1" t="n">
        <v>-82.4077812935754</v>
      </c>
      <c r="Q3109" s="1" t="s">
        <v>3588</v>
      </c>
      <c r="R3109" s="1" t="s">
        <v>24</v>
      </c>
    </row>
    <row r="3110" customFormat="false" ht="15" hidden="false" customHeight="false" outlineLevel="0" collapsed="false">
      <c r="A3110" s="1" t="s">
        <v>2973</v>
      </c>
      <c r="B3110" s="1" t="s">
        <v>2973</v>
      </c>
      <c r="C3110" s="1" t="s">
        <v>3586</v>
      </c>
      <c r="D3110" s="1" t="n">
        <v>99</v>
      </c>
      <c r="E3110" s="1" t="s">
        <v>3611</v>
      </c>
      <c r="F3110" s="1" t="n">
        <v>24</v>
      </c>
      <c r="G3110" s="1" t="str">
        <f aca="false">F3110&amp;"/"&amp;55</f>
        <v>24/55</v>
      </c>
      <c r="H3110" s="1" t="n">
        <v>1800</v>
      </c>
      <c r="I3110" s="1" t="n">
        <v>90</v>
      </c>
      <c r="J3110" s="1" t="n">
        <v>80</v>
      </c>
      <c r="K3110" s="1" t="s">
        <v>21</v>
      </c>
      <c r="L3110" s="1" t="s">
        <v>664</v>
      </c>
      <c r="M3110" s="1" t="n">
        <v>2013</v>
      </c>
      <c r="N3110" s="1" t="n">
        <v>42.5148929599846</v>
      </c>
      <c r="O3110" s="1" t="n">
        <v>-82.4118992436175</v>
      </c>
      <c r="Q3110" s="1" t="s">
        <v>3588</v>
      </c>
      <c r="R3110" s="1" t="s">
        <v>24</v>
      </c>
    </row>
    <row r="3111" customFormat="false" ht="15" hidden="false" customHeight="false" outlineLevel="0" collapsed="false">
      <c r="A3111" s="1" t="s">
        <v>2973</v>
      </c>
      <c r="B3111" s="1" t="s">
        <v>2973</v>
      </c>
      <c r="C3111" s="1" t="s">
        <v>3586</v>
      </c>
      <c r="D3111" s="1" t="n">
        <v>99</v>
      </c>
      <c r="E3111" s="1" t="s">
        <v>3612</v>
      </c>
      <c r="F3111" s="1" t="n">
        <v>25</v>
      </c>
      <c r="G3111" s="1" t="str">
        <f aca="false">F3111&amp;"/"&amp;55</f>
        <v>25/55</v>
      </c>
      <c r="H3111" s="1" t="n">
        <v>1800</v>
      </c>
      <c r="I3111" s="1" t="n">
        <v>90</v>
      </c>
      <c r="J3111" s="1" t="n">
        <v>80</v>
      </c>
      <c r="K3111" s="1" t="s">
        <v>21</v>
      </c>
      <c r="L3111" s="1" t="s">
        <v>664</v>
      </c>
      <c r="M3111" s="1" t="n">
        <v>2013</v>
      </c>
      <c r="N3111" s="1" t="n">
        <v>42.5140950185104</v>
      </c>
      <c r="O3111" s="1" t="n">
        <v>-82.4172430718596</v>
      </c>
      <c r="Q3111" s="1" t="s">
        <v>3588</v>
      </c>
      <c r="R3111" s="1" t="s">
        <v>24</v>
      </c>
    </row>
    <row r="3112" customFormat="false" ht="15" hidden="false" customHeight="false" outlineLevel="0" collapsed="false">
      <c r="A3112" s="1" t="s">
        <v>2973</v>
      </c>
      <c r="B3112" s="1" t="s">
        <v>2973</v>
      </c>
      <c r="C3112" s="1" t="s">
        <v>3586</v>
      </c>
      <c r="D3112" s="1" t="n">
        <v>99</v>
      </c>
      <c r="E3112" s="1" t="s">
        <v>3613</v>
      </c>
      <c r="F3112" s="1" t="n">
        <v>26</v>
      </c>
      <c r="G3112" s="1" t="str">
        <f aca="false">F3112&amp;"/"&amp;55</f>
        <v>26/55</v>
      </c>
      <c r="H3112" s="1" t="n">
        <v>1800</v>
      </c>
      <c r="I3112" s="1" t="n">
        <v>90</v>
      </c>
      <c r="J3112" s="1" t="n">
        <v>80</v>
      </c>
      <c r="K3112" s="1" t="s">
        <v>21</v>
      </c>
      <c r="L3112" s="1" t="s">
        <v>664</v>
      </c>
      <c r="M3112" s="1" t="n">
        <v>2013</v>
      </c>
      <c r="N3112" s="1" t="n">
        <v>42.5155072861042</v>
      </c>
      <c r="O3112" s="1" t="n">
        <v>-82.4238708323169</v>
      </c>
      <c r="Q3112" s="1" t="s">
        <v>3588</v>
      </c>
      <c r="R3112" s="1" t="s">
        <v>24</v>
      </c>
    </row>
    <row r="3113" customFormat="false" ht="15" hidden="false" customHeight="false" outlineLevel="0" collapsed="false">
      <c r="A3113" s="1" t="s">
        <v>2973</v>
      </c>
      <c r="B3113" s="1" t="s">
        <v>2973</v>
      </c>
      <c r="C3113" s="1" t="s">
        <v>3586</v>
      </c>
      <c r="D3113" s="1" t="n">
        <v>99</v>
      </c>
      <c r="E3113" s="1" t="s">
        <v>3614</v>
      </c>
      <c r="F3113" s="1" t="n">
        <v>27</v>
      </c>
      <c r="G3113" s="1" t="str">
        <f aca="false">F3113&amp;"/"&amp;55</f>
        <v>27/55</v>
      </c>
      <c r="H3113" s="1" t="n">
        <v>1800</v>
      </c>
      <c r="I3113" s="1" t="n">
        <v>90</v>
      </c>
      <c r="J3113" s="1" t="n">
        <v>80</v>
      </c>
      <c r="K3113" s="1" t="s">
        <v>21</v>
      </c>
      <c r="L3113" s="1" t="s">
        <v>664</v>
      </c>
      <c r="M3113" s="1" t="n">
        <v>2013</v>
      </c>
      <c r="N3113" s="1" t="n">
        <v>42.5161445776455</v>
      </c>
      <c r="O3113" s="1" t="n">
        <v>-82.4297605632365</v>
      </c>
      <c r="Q3113" s="1" t="s">
        <v>3588</v>
      </c>
      <c r="R3113" s="1" t="s">
        <v>24</v>
      </c>
    </row>
    <row r="3114" customFormat="false" ht="15" hidden="false" customHeight="false" outlineLevel="0" collapsed="false">
      <c r="A3114" s="1" t="s">
        <v>2973</v>
      </c>
      <c r="B3114" s="1" t="s">
        <v>2973</v>
      </c>
      <c r="C3114" s="1" t="s">
        <v>3586</v>
      </c>
      <c r="D3114" s="1" t="n">
        <v>99</v>
      </c>
      <c r="E3114" s="1" t="s">
        <v>3615</v>
      </c>
      <c r="F3114" s="1" t="n">
        <v>28</v>
      </c>
      <c r="G3114" s="1" t="str">
        <f aca="false">F3114&amp;"/"&amp;55</f>
        <v>28/55</v>
      </c>
      <c r="H3114" s="1" t="n">
        <v>1800</v>
      </c>
      <c r="I3114" s="1" t="n">
        <v>90</v>
      </c>
      <c r="J3114" s="1" t="n">
        <v>80</v>
      </c>
      <c r="K3114" s="1" t="s">
        <v>21</v>
      </c>
      <c r="L3114" s="1" t="s">
        <v>664</v>
      </c>
      <c r="M3114" s="1" t="n">
        <v>2013</v>
      </c>
      <c r="N3114" s="1" t="n">
        <v>42.5126371810849</v>
      </c>
      <c r="O3114" s="1" t="n">
        <v>-82.4342880077022</v>
      </c>
      <c r="Q3114" s="1" t="s">
        <v>3588</v>
      </c>
      <c r="R3114" s="1" t="s">
        <v>24</v>
      </c>
    </row>
    <row r="3115" customFormat="false" ht="15" hidden="false" customHeight="false" outlineLevel="0" collapsed="false">
      <c r="A3115" s="1" t="s">
        <v>2973</v>
      </c>
      <c r="B3115" s="1" t="s">
        <v>2973</v>
      </c>
      <c r="C3115" s="1" t="s">
        <v>3586</v>
      </c>
      <c r="D3115" s="1" t="n">
        <v>99</v>
      </c>
      <c r="E3115" s="1" t="s">
        <v>3616</v>
      </c>
      <c r="F3115" s="1" t="n">
        <v>29</v>
      </c>
      <c r="G3115" s="1" t="str">
        <f aca="false">F3115&amp;"/"&amp;55</f>
        <v>29/55</v>
      </c>
      <c r="H3115" s="1" t="n">
        <v>1800</v>
      </c>
      <c r="I3115" s="1" t="n">
        <v>90</v>
      </c>
      <c r="J3115" s="1" t="n">
        <v>80</v>
      </c>
      <c r="K3115" s="1" t="s">
        <v>21</v>
      </c>
      <c r="L3115" s="1" t="s">
        <v>664</v>
      </c>
      <c r="M3115" s="1" t="n">
        <v>2013</v>
      </c>
      <c r="N3115" s="1" t="n">
        <v>42.5096045183349</v>
      </c>
      <c r="O3115" s="1" t="n">
        <v>-82.435248711345</v>
      </c>
      <c r="Q3115" s="1" t="s">
        <v>3588</v>
      </c>
      <c r="R3115" s="1" t="s">
        <v>24</v>
      </c>
    </row>
    <row r="3116" customFormat="false" ht="15" hidden="false" customHeight="false" outlineLevel="0" collapsed="false">
      <c r="A3116" s="1" t="s">
        <v>2973</v>
      </c>
      <c r="B3116" s="1" t="s">
        <v>2973</v>
      </c>
      <c r="C3116" s="1" t="s">
        <v>3586</v>
      </c>
      <c r="D3116" s="1" t="n">
        <v>99</v>
      </c>
      <c r="E3116" s="1" t="s">
        <v>3617</v>
      </c>
      <c r="F3116" s="1" t="n">
        <v>30</v>
      </c>
      <c r="G3116" s="1" t="str">
        <f aca="false">F3116&amp;"/"&amp;55</f>
        <v>30/55</v>
      </c>
      <c r="H3116" s="1" t="n">
        <v>1800</v>
      </c>
      <c r="I3116" s="1" t="n">
        <v>90</v>
      </c>
      <c r="J3116" s="1" t="n">
        <v>80</v>
      </c>
      <c r="K3116" s="1" t="s">
        <v>21</v>
      </c>
      <c r="L3116" s="1" t="s">
        <v>664</v>
      </c>
      <c r="M3116" s="1" t="n">
        <v>2013</v>
      </c>
      <c r="N3116" s="1" t="n">
        <v>42.5065686151815</v>
      </c>
      <c r="O3116" s="1" t="n">
        <v>-82.4349650558339</v>
      </c>
      <c r="Q3116" s="1" t="s">
        <v>3588</v>
      </c>
      <c r="R3116" s="1" t="s">
        <v>24</v>
      </c>
    </row>
    <row r="3117" customFormat="false" ht="15" hidden="false" customHeight="false" outlineLevel="0" collapsed="false">
      <c r="A3117" s="1" t="s">
        <v>2973</v>
      </c>
      <c r="B3117" s="1" t="s">
        <v>2973</v>
      </c>
      <c r="C3117" s="1" t="s">
        <v>3586</v>
      </c>
      <c r="D3117" s="1" t="n">
        <v>99</v>
      </c>
      <c r="E3117" s="1" t="s">
        <v>3618</v>
      </c>
      <c r="F3117" s="1" t="n">
        <v>31</v>
      </c>
      <c r="G3117" s="1" t="str">
        <f aca="false">F3117&amp;"/"&amp;55</f>
        <v>31/55</v>
      </c>
      <c r="H3117" s="1" t="n">
        <v>1800</v>
      </c>
      <c r="I3117" s="1" t="n">
        <v>90</v>
      </c>
      <c r="J3117" s="1" t="n">
        <v>80</v>
      </c>
      <c r="K3117" s="1" t="s">
        <v>21</v>
      </c>
      <c r="L3117" s="1" t="s">
        <v>664</v>
      </c>
      <c r="M3117" s="1" t="n">
        <v>2013</v>
      </c>
      <c r="N3117" s="1" t="n">
        <v>42.5026043325765</v>
      </c>
      <c r="O3117" s="1" t="n">
        <v>-82.4369924841094</v>
      </c>
      <c r="Q3117" s="1" t="s">
        <v>3588</v>
      </c>
      <c r="R3117" s="1" t="s">
        <v>24</v>
      </c>
    </row>
    <row r="3118" customFormat="false" ht="15" hidden="false" customHeight="false" outlineLevel="0" collapsed="false">
      <c r="A3118" s="1" t="s">
        <v>2973</v>
      </c>
      <c r="B3118" s="1" t="s">
        <v>2973</v>
      </c>
      <c r="C3118" s="1" t="s">
        <v>3586</v>
      </c>
      <c r="D3118" s="1" t="n">
        <v>99</v>
      </c>
      <c r="E3118" s="1" t="s">
        <v>3619</v>
      </c>
      <c r="F3118" s="1" t="n">
        <v>32</v>
      </c>
      <c r="G3118" s="1" t="str">
        <f aca="false">F3118&amp;"/"&amp;55</f>
        <v>32/55</v>
      </c>
      <c r="H3118" s="1" t="n">
        <v>1800</v>
      </c>
      <c r="I3118" s="1" t="n">
        <v>90</v>
      </c>
      <c r="J3118" s="1" t="n">
        <v>80</v>
      </c>
      <c r="K3118" s="1" t="s">
        <v>21</v>
      </c>
      <c r="L3118" s="1" t="s">
        <v>664</v>
      </c>
      <c r="M3118" s="1" t="n">
        <v>2013</v>
      </c>
      <c r="N3118" s="1" t="n">
        <v>42.4856403499133</v>
      </c>
      <c r="O3118" s="1" t="n">
        <v>-82.4005415041809</v>
      </c>
      <c r="Q3118" s="1" t="s">
        <v>3588</v>
      </c>
      <c r="R3118" s="1" t="s">
        <v>24</v>
      </c>
    </row>
    <row r="3119" customFormat="false" ht="15" hidden="false" customHeight="false" outlineLevel="0" collapsed="false">
      <c r="A3119" s="1" t="s">
        <v>2973</v>
      </c>
      <c r="B3119" s="1" t="s">
        <v>2973</v>
      </c>
      <c r="C3119" s="1" t="s">
        <v>3586</v>
      </c>
      <c r="D3119" s="1" t="n">
        <v>99</v>
      </c>
      <c r="E3119" s="1" t="s">
        <v>3620</v>
      </c>
      <c r="F3119" s="1" t="n">
        <v>33</v>
      </c>
      <c r="G3119" s="1" t="str">
        <f aca="false">F3119&amp;"/"&amp;55</f>
        <v>33/55</v>
      </c>
      <c r="H3119" s="1" t="n">
        <v>1800</v>
      </c>
      <c r="I3119" s="1" t="n">
        <v>90</v>
      </c>
      <c r="J3119" s="1" t="n">
        <v>80</v>
      </c>
      <c r="K3119" s="1" t="s">
        <v>21</v>
      </c>
      <c r="L3119" s="1" t="s">
        <v>664</v>
      </c>
      <c r="M3119" s="1" t="n">
        <v>2013</v>
      </c>
      <c r="N3119" s="1" t="n">
        <v>42.4904851198202</v>
      </c>
      <c r="O3119" s="1" t="n">
        <v>-82.3940840104997</v>
      </c>
      <c r="Q3119" s="1" t="s">
        <v>3588</v>
      </c>
      <c r="R3119" s="1" t="s">
        <v>24</v>
      </c>
    </row>
    <row r="3120" customFormat="false" ht="15" hidden="false" customHeight="false" outlineLevel="0" collapsed="false">
      <c r="A3120" s="1" t="s">
        <v>2973</v>
      </c>
      <c r="B3120" s="1" t="s">
        <v>2973</v>
      </c>
      <c r="C3120" s="1" t="s">
        <v>3586</v>
      </c>
      <c r="D3120" s="1" t="n">
        <v>99</v>
      </c>
      <c r="E3120" s="1" t="s">
        <v>3621</v>
      </c>
      <c r="F3120" s="1" t="n">
        <v>34</v>
      </c>
      <c r="G3120" s="1" t="str">
        <f aca="false">F3120&amp;"/"&amp;55</f>
        <v>34/55</v>
      </c>
      <c r="H3120" s="1" t="n">
        <v>1800</v>
      </c>
      <c r="I3120" s="1" t="n">
        <v>90</v>
      </c>
      <c r="J3120" s="1" t="n">
        <v>80</v>
      </c>
      <c r="K3120" s="1" t="s">
        <v>21</v>
      </c>
      <c r="L3120" s="1" t="s">
        <v>664</v>
      </c>
      <c r="M3120" s="1" t="n">
        <v>2013</v>
      </c>
      <c r="N3120" s="1" t="n">
        <v>42.4936746436367</v>
      </c>
      <c r="O3120" s="1" t="n">
        <v>-82.3880862931032</v>
      </c>
      <c r="Q3120" s="1" t="s">
        <v>3588</v>
      </c>
      <c r="R3120" s="1" t="s">
        <v>24</v>
      </c>
    </row>
    <row r="3121" customFormat="false" ht="15" hidden="false" customHeight="false" outlineLevel="0" collapsed="false">
      <c r="A3121" s="1" t="s">
        <v>2973</v>
      </c>
      <c r="B3121" s="1" t="s">
        <v>2973</v>
      </c>
      <c r="C3121" s="1" t="s">
        <v>3586</v>
      </c>
      <c r="D3121" s="1" t="n">
        <v>99</v>
      </c>
      <c r="E3121" s="1" t="s">
        <v>3622</v>
      </c>
      <c r="F3121" s="1" t="n">
        <v>35</v>
      </c>
      <c r="G3121" s="1" t="str">
        <f aca="false">F3121&amp;"/"&amp;55</f>
        <v>35/55</v>
      </c>
      <c r="H3121" s="1" t="n">
        <v>1800</v>
      </c>
      <c r="I3121" s="1" t="n">
        <v>90</v>
      </c>
      <c r="J3121" s="1" t="n">
        <v>80</v>
      </c>
      <c r="K3121" s="1" t="s">
        <v>21</v>
      </c>
      <c r="L3121" s="1" t="s">
        <v>664</v>
      </c>
      <c r="M3121" s="1" t="n">
        <v>2013</v>
      </c>
      <c r="N3121" s="1" t="n">
        <v>42.4982835580645</v>
      </c>
      <c r="O3121" s="1" t="n">
        <v>-82.3815583376192</v>
      </c>
      <c r="Q3121" s="1" t="s">
        <v>3588</v>
      </c>
      <c r="R3121" s="1" t="s">
        <v>24</v>
      </c>
    </row>
    <row r="3122" customFormat="false" ht="15" hidden="false" customHeight="false" outlineLevel="0" collapsed="false">
      <c r="A3122" s="1" t="s">
        <v>2973</v>
      </c>
      <c r="B3122" s="1" t="s">
        <v>2973</v>
      </c>
      <c r="C3122" s="1" t="s">
        <v>3586</v>
      </c>
      <c r="D3122" s="1" t="n">
        <v>99</v>
      </c>
      <c r="E3122" s="1" t="s">
        <v>3623</v>
      </c>
      <c r="F3122" s="1" t="n">
        <v>36</v>
      </c>
      <c r="G3122" s="1" t="str">
        <f aca="false">F3122&amp;"/"&amp;55</f>
        <v>36/55</v>
      </c>
      <c r="H3122" s="1" t="n">
        <v>1800</v>
      </c>
      <c r="I3122" s="1" t="n">
        <v>90</v>
      </c>
      <c r="J3122" s="1" t="n">
        <v>80</v>
      </c>
      <c r="K3122" s="1" t="s">
        <v>21</v>
      </c>
      <c r="L3122" s="1" t="s">
        <v>664</v>
      </c>
      <c r="M3122" s="1" t="n">
        <v>2013</v>
      </c>
      <c r="N3122" s="1" t="n">
        <v>42.5039840797937</v>
      </c>
      <c r="O3122" s="1" t="n">
        <v>-82.3696622581128</v>
      </c>
      <c r="Q3122" s="1" t="s">
        <v>3588</v>
      </c>
      <c r="R3122" s="1" t="s">
        <v>24</v>
      </c>
    </row>
    <row r="3123" customFormat="false" ht="15" hidden="false" customHeight="false" outlineLevel="0" collapsed="false">
      <c r="A3123" s="1" t="s">
        <v>2973</v>
      </c>
      <c r="B3123" s="1" t="s">
        <v>2973</v>
      </c>
      <c r="C3123" s="1" t="s">
        <v>3586</v>
      </c>
      <c r="D3123" s="1" t="n">
        <v>99</v>
      </c>
      <c r="E3123" s="1" t="s">
        <v>3624</v>
      </c>
      <c r="F3123" s="1" t="n">
        <v>37</v>
      </c>
      <c r="G3123" s="1" t="str">
        <f aca="false">F3123&amp;"/"&amp;55</f>
        <v>37/55</v>
      </c>
      <c r="H3123" s="1" t="n">
        <v>1800</v>
      </c>
      <c r="I3123" s="1" t="n">
        <v>90</v>
      </c>
      <c r="J3123" s="1" t="n">
        <v>80</v>
      </c>
      <c r="K3123" s="1" t="s">
        <v>21</v>
      </c>
      <c r="L3123" s="1" t="s">
        <v>664</v>
      </c>
      <c r="M3123" s="1" t="n">
        <v>2013</v>
      </c>
      <c r="N3123" s="1" t="n">
        <v>42.4972067974694</v>
      </c>
      <c r="O3123" s="1" t="n">
        <v>-82.3611896099958</v>
      </c>
      <c r="Q3123" s="1" t="s">
        <v>3588</v>
      </c>
      <c r="R3123" s="1" t="s">
        <v>24</v>
      </c>
    </row>
    <row r="3124" customFormat="false" ht="15" hidden="false" customHeight="false" outlineLevel="0" collapsed="false">
      <c r="A3124" s="1" t="s">
        <v>2973</v>
      </c>
      <c r="B3124" s="1" t="s">
        <v>2973</v>
      </c>
      <c r="C3124" s="1" t="s">
        <v>3586</v>
      </c>
      <c r="D3124" s="1" t="n">
        <v>99</v>
      </c>
      <c r="E3124" s="1" t="s">
        <v>3625</v>
      </c>
      <c r="F3124" s="1" t="n">
        <v>38</v>
      </c>
      <c r="G3124" s="1" t="str">
        <f aca="false">F3124&amp;"/"&amp;55</f>
        <v>38/55</v>
      </c>
      <c r="H3124" s="1" t="n">
        <v>1800</v>
      </c>
      <c r="I3124" s="1" t="n">
        <v>90</v>
      </c>
      <c r="J3124" s="1" t="n">
        <v>80</v>
      </c>
      <c r="K3124" s="1" t="s">
        <v>21</v>
      </c>
      <c r="L3124" s="1" t="s">
        <v>664</v>
      </c>
      <c r="M3124" s="1" t="n">
        <v>2013</v>
      </c>
      <c r="N3124" s="1" t="n">
        <v>42.4947965482494</v>
      </c>
      <c r="O3124" s="1" t="n">
        <v>-82.3622489912691</v>
      </c>
      <c r="Q3124" s="1" t="s">
        <v>3588</v>
      </c>
      <c r="R3124" s="1" t="s">
        <v>24</v>
      </c>
    </row>
    <row r="3125" customFormat="false" ht="15" hidden="false" customHeight="false" outlineLevel="0" collapsed="false">
      <c r="A3125" s="1" t="s">
        <v>2973</v>
      </c>
      <c r="B3125" s="1" t="s">
        <v>2973</v>
      </c>
      <c r="C3125" s="1" t="s">
        <v>3586</v>
      </c>
      <c r="D3125" s="1" t="n">
        <v>99</v>
      </c>
      <c r="E3125" s="1" t="s">
        <v>3626</v>
      </c>
      <c r="F3125" s="1" t="n">
        <v>39</v>
      </c>
      <c r="G3125" s="1" t="str">
        <f aca="false">F3125&amp;"/"&amp;55</f>
        <v>39/55</v>
      </c>
      <c r="H3125" s="1" t="n">
        <v>1800</v>
      </c>
      <c r="I3125" s="1" t="n">
        <v>90</v>
      </c>
      <c r="J3125" s="1" t="n">
        <v>80</v>
      </c>
      <c r="K3125" s="1" t="s">
        <v>21</v>
      </c>
      <c r="L3125" s="1" t="s">
        <v>664</v>
      </c>
      <c r="M3125" s="1" t="n">
        <v>2013</v>
      </c>
      <c r="N3125" s="1" t="n">
        <v>42.5001152636851</v>
      </c>
      <c r="O3125" s="1" t="n">
        <v>-82.3453803295029</v>
      </c>
      <c r="Q3125" s="1" t="s">
        <v>3588</v>
      </c>
      <c r="R3125" s="1" t="s">
        <v>24</v>
      </c>
    </row>
    <row r="3126" customFormat="false" ht="15" hidden="false" customHeight="false" outlineLevel="0" collapsed="false">
      <c r="A3126" s="1" t="s">
        <v>2973</v>
      </c>
      <c r="B3126" s="1" t="s">
        <v>2973</v>
      </c>
      <c r="C3126" s="1" t="s">
        <v>3586</v>
      </c>
      <c r="D3126" s="1" t="n">
        <v>99</v>
      </c>
      <c r="E3126" s="1" t="s">
        <v>3627</v>
      </c>
      <c r="F3126" s="1" t="n">
        <v>40</v>
      </c>
      <c r="G3126" s="1" t="str">
        <f aca="false">F3126&amp;"/"&amp;55</f>
        <v>40/55</v>
      </c>
      <c r="H3126" s="1" t="n">
        <v>1800</v>
      </c>
      <c r="I3126" s="1" t="n">
        <v>90</v>
      </c>
      <c r="J3126" s="1" t="n">
        <v>80</v>
      </c>
      <c r="K3126" s="1" t="s">
        <v>21</v>
      </c>
      <c r="L3126" s="1" t="s">
        <v>664</v>
      </c>
      <c r="M3126" s="1" t="n">
        <v>2013</v>
      </c>
      <c r="N3126" s="1" t="n">
        <v>42.4945027724719</v>
      </c>
      <c r="O3126" s="1" t="n">
        <v>-82.3376537845968</v>
      </c>
      <c r="Q3126" s="1" t="s">
        <v>3588</v>
      </c>
      <c r="R3126" s="1" t="s">
        <v>24</v>
      </c>
    </row>
    <row r="3127" customFormat="false" ht="15" hidden="false" customHeight="false" outlineLevel="0" collapsed="false">
      <c r="A3127" s="1" t="s">
        <v>2973</v>
      </c>
      <c r="B3127" s="1" t="s">
        <v>2973</v>
      </c>
      <c r="C3127" s="1" t="s">
        <v>3586</v>
      </c>
      <c r="D3127" s="1" t="n">
        <v>99</v>
      </c>
      <c r="E3127" s="1" t="s">
        <v>3628</v>
      </c>
      <c r="F3127" s="1" t="n">
        <v>41</v>
      </c>
      <c r="G3127" s="1" t="str">
        <f aca="false">F3127&amp;"/"&amp;55</f>
        <v>41/55</v>
      </c>
      <c r="H3127" s="1" t="n">
        <v>1800</v>
      </c>
      <c r="I3127" s="1" t="n">
        <v>90</v>
      </c>
      <c r="J3127" s="1" t="n">
        <v>80</v>
      </c>
      <c r="K3127" s="1" t="s">
        <v>21</v>
      </c>
      <c r="L3127" s="1" t="s">
        <v>664</v>
      </c>
      <c r="M3127" s="1" t="n">
        <v>2013</v>
      </c>
      <c r="N3127" s="1" t="n">
        <v>42.4673066683068</v>
      </c>
      <c r="O3127" s="1" t="n">
        <v>-82.3778900685886</v>
      </c>
      <c r="Q3127" s="1" t="s">
        <v>3588</v>
      </c>
      <c r="R3127" s="1" t="s">
        <v>24</v>
      </c>
    </row>
    <row r="3128" customFormat="false" ht="15" hidden="false" customHeight="false" outlineLevel="0" collapsed="false">
      <c r="A3128" s="1" t="s">
        <v>2973</v>
      </c>
      <c r="B3128" s="1" t="s">
        <v>2973</v>
      </c>
      <c r="C3128" s="1" t="s">
        <v>3586</v>
      </c>
      <c r="D3128" s="1" t="n">
        <v>99</v>
      </c>
      <c r="E3128" s="1" t="s">
        <v>3629</v>
      </c>
      <c r="F3128" s="1" t="n">
        <v>42</v>
      </c>
      <c r="G3128" s="1" t="str">
        <f aca="false">F3128&amp;"/"&amp;55</f>
        <v>42/55</v>
      </c>
      <c r="H3128" s="1" t="n">
        <v>1800</v>
      </c>
      <c r="I3128" s="1" t="n">
        <v>90</v>
      </c>
      <c r="J3128" s="1" t="n">
        <v>80</v>
      </c>
      <c r="K3128" s="1" t="s">
        <v>21</v>
      </c>
      <c r="L3128" s="1" t="s">
        <v>664</v>
      </c>
      <c r="M3128" s="1" t="n">
        <v>2013</v>
      </c>
      <c r="N3128" s="1" t="n">
        <v>42.4474422265166</v>
      </c>
      <c r="O3128" s="1" t="n">
        <v>-82.4039064641491</v>
      </c>
      <c r="Q3128" s="1" t="s">
        <v>3588</v>
      </c>
      <c r="R3128" s="1" t="s">
        <v>24</v>
      </c>
    </row>
    <row r="3129" customFormat="false" ht="15" hidden="false" customHeight="false" outlineLevel="0" collapsed="false">
      <c r="A3129" s="1" t="s">
        <v>2973</v>
      </c>
      <c r="B3129" s="1" t="s">
        <v>2973</v>
      </c>
      <c r="C3129" s="1" t="s">
        <v>3586</v>
      </c>
      <c r="D3129" s="1" t="n">
        <v>99</v>
      </c>
      <c r="E3129" s="1" t="s">
        <v>3630</v>
      </c>
      <c r="F3129" s="1" t="n">
        <v>43</v>
      </c>
      <c r="G3129" s="1" t="str">
        <f aca="false">F3129&amp;"/"&amp;55</f>
        <v>43/55</v>
      </c>
      <c r="H3129" s="1" t="n">
        <v>1800</v>
      </c>
      <c r="I3129" s="1" t="n">
        <v>90</v>
      </c>
      <c r="J3129" s="1" t="n">
        <v>80</v>
      </c>
      <c r="K3129" s="1" t="s">
        <v>21</v>
      </c>
      <c r="L3129" s="1" t="s">
        <v>664</v>
      </c>
      <c r="M3129" s="1" t="n">
        <v>2013</v>
      </c>
      <c r="N3129" s="1" t="n">
        <v>42.4497149898862</v>
      </c>
      <c r="O3129" s="1" t="n">
        <v>-82.399698952986</v>
      </c>
      <c r="Q3129" s="1" t="s">
        <v>3588</v>
      </c>
      <c r="R3129" s="1" t="s">
        <v>24</v>
      </c>
    </row>
    <row r="3130" customFormat="false" ht="15" hidden="false" customHeight="false" outlineLevel="0" collapsed="false">
      <c r="A3130" s="1" t="s">
        <v>2973</v>
      </c>
      <c r="B3130" s="1" t="s">
        <v>2973</v>
      </c>
      <c r="C3130" s="1" t="s">
        <v>3586</v>
      </c>
      <c r="D3130" s="1" t="n">
        <v>99</v>
      </c>
      <c r="E3130" s="1" t="s">
        <v>3631</v>
      </c>
      <c r="F3130" s="1" t="n">
        <v>44</v>
      </c>
      <c r="G3130" s="1" t="str">
        <f aca="false">F3130&amp;"/"&amp;55</f>
        <v>44/55</v>
      </c>
      <c r="H3130" s="1" t="n">
        <v>1800</v>
      </c>
      <c r="I3130" s="1" t="n">
        <v>90</v>
      </c>
      <c r="J3130" s="1" t="n">
        <v>80</v>
      </c>
      <c r="K3130" s="1" t="s">
        <v>21</v>
      </c>
      <c r="L3130" s="1" t="s">
        <v>664</v>
      </c>
      <c r="M3130" s="1" t="n">
        <v>2013</v>
      </c>
      <c r="N3130" s="1" t="n">
        <v>42.4557409966382</v>
      </c>
      <c r="O3130" s="1" t="n">
        <v>-82.3920007931932</v>
      </c>
      <c r="Q3130" s="1" t="s">
        <v>3588</v>
      </c>
      <c r="R3130" s="1" t="s">
        <v>24</v>
      </c>
    </row>
    <row r="3131" customFormat="false" ht="15" hidden="false" customHeight="false" outlineLevel="0" collapsed="false">
      <c r="A3131" s="1" t="s">
        <v>2973</v>
      </c>
      <c r="B3131" s="1" t="s">
        <v>2973</v>
      </c>
      <c r="C3131" s="1" t="s">
        <v>3586</v>
      </c>
      <c r="D3131" s="1" t="n">
        <v>99</v>
      </c>
      <c r="E3131" s="1" t="s">
        <v>3632</v>
      </c>
      <c r="F3131" s="1" t="n">
        <v>45</v>
      </c>
      <c r="G3131" s="1" t="str">
        <f aca="false">F3131&amp;"/"&amp;55</f>
        <v>45/55</v>
      </c>
      <c r="H3131" s="1" t="n">
        <v>1800</v>
      </c>
      <c r="I3131" s="1" t="n">
        <v>90</v>
      </c>
      <c r="J3131" s="1" t="n">
        <v>80</v>
      </c>
      <c r="K3131" s="1" t="s">
        <v>21</v>
      </c>
      <c r="L3131" s="1" t="s">
        <v>664</v>
      </c>
      <c r="M3131" s="1" t="n">
        <v>2013</v>
      </c>
      <c r="N3131" s="1" t="n">
        <v>42.4397671508697</v>
      </c>
      <c r="O3131" s="1" t="n">
        <v>-82.3942152085455</v>
      </c>
      <c r="Q3131" s="1" t="s">
        <v>3588</v>
      </c>
      <c r="R3131" s="1" t="s">
        <v>24</v>
      </c>
    </row>
    <row r="3132" customFormat="false" ht="15" hidden="false" customHeight="false" outlineLevel="0" collapsed="false">
      <c r="A3132" s="1" t="s">
        <v>2973</v>
      </c>
      <c r="B3132" s="1" t="s">
        <v>2973</v>
      </c>
      <c r="C3132" s="1" t="s">
        <v>3586</v>
      </c>
      <c r="D3132" s="1" t="n">
        <v>99</v>
      </c>
      <c r="E3132" s="1" t="s">
        <v>3633</v>
      </c>
      <c r="F3132" s="1" t="n">
        <v>46</v>
      </c>
      <c r="G3132" s="1" t="str">
        <f aca="false">F3132&amp;"/"&amp;55</f>
        <v>46/55</v>
      </c>
      <c r="H3132" s="1" t="n">
        <v>1800</v>
      </c>
      <c r="I3132" s="1" t="n">
        <v>90</v>
      </c>
      <c r="J3132" s="1" t="n">
        <v>80</v>
      </c>
      <c r="K3132" s="1" t="s">
        <v>21</v>
      </c>
      <c r="L3132" s="1" t="s">
        <v>664</v>
      </c>
      <c r="M3132" s="1" t="n">
        <v>2013</v>
      </c>
      <c r="N3132" s="1" t="n">
        <v>42.4449345493009</v>
      </c>
      <c r="O3132" s="1" t="n">
        <v>-82.386111791625</v>
      </c>
      <c r="Q3132" s="1" t="s">
        <v>3588</v>
      </c>
      <c r="R3132" s="1" t="s">
        <v>24</v>
      </c>
    </row>
    <row r="3133" customFormat="false" ht="15" hidden="false" customHeight="false" outlineLevel="0" collapsed="false">
      <c r="A3133" s="1" t="s">
        <v>2973</v>
      </c>
      <c r="B3133" s="1" t="s">
        <v>2973</v>
      </c>
      <c r="C3133" s="1" t="s">
        <v>3586</v>
      </c>
      <c r="D3133" s="1" t="n">
        <v>99</v>
      </c>
      <c r="E3133" s="1" t="s">
        <v>3634</v>
      </c>
      <c r="F3133" s="1" t="n">
        <v>47</v>
      </c>
      <c r="G3133" s="1" t="str">
        <f aca="false">F3133&amp;"/"&amp;55</f>
        <v>47/55</v>
      </c>
      <c r="H3133" s="1" t="n">
        <v>1800</v>
      </c>
      <c r="I3133" s="1" t="n">
        <v>90</v>
      </c>
      <c r="J3133" s="1" t="n">
        <v>80</v>
      </c>
      <c r="K3133" s="1" t="s">
        <v>21</v>
      </c>
      <c r="L3133" s="1" t="s">
        <v>664</v>
      </c>
      <c r="M3133" s="1" t="n">
        <v>2013</v>
      </c>
      <c r="N3133" s="1" t="n">
        <v>42.4495848288887</v>
      </c>
      <c r="O3133" s="1" t="n">
        <v>-82.3792189503959</v>
      </c>
      <c r="Q3133" s="1" t="s">
        <v>3588</v>
      </c>
      <c r="R3133" s="1" t="s">
        <v>24</v>
      </c>
    </row>
    <row r="3134" customFormat="false" ht="15" hidden="false" customHeight="false" outlineLevel="0" collapsed="false">
      <c r="A3134" s="1" t="s">
        <v>2973</v>
      </c>
      <c r="B3134" s="1" t="s">
        <v>2973</v>
      </c>
      <c r="C3134" s="1" t="s">
        <v>3586</v>
      </c>
      <c r="D3134" s="1" t="n">
        <v>99</v>
      </c>
      <c r="E3134" s="1" t="s">
        <v>3635</v>
      </c>
      <c r="F3134" s="1" t="n">
        <v>48</v>
      </c>
      <c r="G3134" s="1" t="str">
        <f aca="false">F3134&amp;"/"&amp;55</f>
        <v>48/55</v>
      </c>
      <c r="H3134" s="1" t="n">
        <v>1800</v>
      </c>
      <c r="I3134" s="1" t="n">
        <v>90</v>
      </c>
      <c r="J3134" s="1" t="n">
        <v>80</v>
      </c>
      <c r="K3134" s="1" t="s">
        <v>21</v>
      </c>
      <c r="L3134" s="1" t="s">
        <v>664</v>
      </c>
      <c r="M3134" s="1" t="n">
        <v>2013</v>
      </c>
      <c r="N3134" s="1" t="n">
        <v>42.4571338819226</v>
      </c>
      <c r="O3134" s="1" t="n">
        <v>-82.3652832103444</v>
      </c>
      <c r="Q3134" s="1" t="s">
        <v>3588</v>
      </c>
      <c r="R3134" s="1" t="s">
        <v>24</v>
      </c>
    </row>
    <row r="3135" customFormat="false" ht="15" hidden="false" customHeight="false" outlineLevel="0" collapsed="false">
      <c r="A3135" s="1" t="s">
        <v>2973</v>
      </c>
      <c r="B3135" s="1" t="s">
        <v>2973</v>
      </c>
      <c r="C3135" s="1" t="s">
        <v>3586</v>
      </c>
      <c r="D3135" s="1" t="n">
        <v>99</v>
      </c>
      <c r="E3135" s="1" t="s">
        <v>3636</v>
      </c>
      <c r="F3135" s="1" t="n">
        <v>49</v>
      </c>
      <c r="G3135" s="1" t="str">
        <f aca="false">F3135&amp;"/"&amp;55</f>
        <v>49/55</v>
      </c>
      <c r="H3135" s="1" t="n">
        <v>1800</v>
      </c>
      <c r="I3135" s="1" t="n">
        <v>90</v>
      </c>
      <c r="J3135" s="1" t="n">
        <v>80</v>
      </c>
      <c r="K3135" s="1" t="s">
        <v>21</v>
      </c>
      <c r="L3135" s="1" t="s">
        <v>664</v>
      </c>
      <c r="M3135" s="1" t="n">
        <v>2013</v>
      </c>
      <c r="N3135" s="1" t="n">
        <v>42.4415990490974</v>
      </c>
      <c r="O3135" s="1" t="n">
        <v>-82.366685074772</v>
      </c>
      <c r="Q3135" s="1" t="s">
        <v>3588</v>
      </c>
      <c r="R3135" s="1" t="s">
        <v>24</v>
      </c>
    </row>
    <row r="3136" customFormat="false" ht="15" hidden="false" customHeight="false" outlineLevel="0" collapsed="false">
      <c r="A3136" s="1" t="s">
        <v>2973</v>
      </c>
      <c r="B3136" s="1" t="s">
        <v>2973</v>
      </c>
      <c r="C3136" s="1" t="s">
        <v>3586</v>
      </c>
      <c r="D3136" s="1" t="n">
        <v>99</v>
      </c>
      <c r="E3136" s="1" t="s">
        <v>3637</v>
      </c>
      <c r="F3136" s="1" t="n">
        <v>50</v>
      </c>
      <c r="G3136" s="1" t="str">
        <f aca="false">F3136&amp;"/"&amp;55</f>
        <v>50/55</v>
      </c>
      <c r="H3136" s="1" t="n">
        <v>1800</v>
      </c>
      <c r="I3136" s="1" t="n">
        <v>90</v>
      </c>
      <c r="J3136" s="1" t="n">
        <v>80</v>
      </c>
      <c r="K3136" s="1" t="s">
        <v>21</v>
      </c>
      <c r="L3136" s="1" t="s">
        <v>664</v>
      </c>
      <c r="M3136" s="1" t="n">
        <v>2013</v>
      </c>
      <c r="N3136" s="1" t="n">
        <v>42.4497180982511</v>
      </c>
      <c r="O3136" s="1" t="n">
        <v>-82.3514628396996</v>
      </c>
      <c r="Q3136" s="1" t="s">
        <v>3588</v>
      </c>
      <c r="R3136" s="1" t="s">
        <v>24</v>
      </c>
    </row>
    <row r="3137" customFormat="false" ht="15" hidden="false" customHeight="false" outlineLevel="0" collapsed="false">
      <c r="A3137" s="1" t="s">
        <v>2973</v>
      </c>
      <c r="B3137" s="1" t="s">
        <v>2973</v>
      </c>
      <c r="C3137" s="1" t="s">
        <v>3586</v>
      </c>
      <c r="D3137" s="1" t="n">
        <v>99</v>
      </c>
      <c r="E3137" s="1" t="s">
        <v>3638</v>
      </c>
      <c r="F3137" s="1" t="n">
        <v>51</v>
      </c>
      <c r="G3137" s="1" t="str">
        <f aca="false">F3137&amp;"/"&amp;55</f>
        <v>51/55</v>
      </c>
      <c r="H3137" s="1" t="n">
        <v>1800</v>
      </c>
      <c r="I3137" s="1" t="n">
        <v>90</v>
      </c>
      <c r="J3137" s="1" t="n">
        <v>80</v>
      </c>
      <c r="K3137" s="1" t="s">
        <v>21</v>
      </c>
      <c r="L3137" s="1" t="s">
        <v>664</v>
      </c>
      <c r="M3137" s="1" t="n">
        <v>2013</v>
      </c>
      <c r="N3137" s="1" t="n">
        <v>42.4538582043617</v>
      </c>
      <c r="O3137" s="1" t="n">
        <v>-82.3440274386158</v>
      </c>
      <c r="Q3137" s="1" t="s">
        <v>3588</v>
      </c>
      <c r="R3137" s="1" t="s">
        <v>24</v>
      </c>
    </row>
    <row r="3138" customFormat="false" ht="15" hidden="false" customHeight="false" outlineLevel="0" collapsed="false">
      <c r="A3138" s="1" t="s">
        <v>2973</v>
      </c>
      <c r="B3138" s="1" t="s">
        <v>2973</v>
      </c>
      <c r="C3138" s="1" t="s">
        <v>3586</v>
      </c>
      <c r="D3138" s="1" t="n">
        <v>99</v>
      </c>
      <c r="E3138" s="1" t="s">
        <v>3639</v>
      </c>
      <c r="F3138" s="1" t="n">
        <v>52</v>
      </c>
      <c r="G3138" s="1" t="str">
        <f aca="false">F3138&amp;"/"&amp;55</f>
        <v>52/55</v>
      </c>
      <c r="H3138" s="1" t="n">
        <v>1800</v>
      </c>
      <c r="I3138" s="1" t="n">
        <v>90</v>
      </c>
      <c r="J3138" s="1" t="n">
        <v>80</v>
      </c>
      <c r="K3138" s="1" t="s">
        <v>21</v>
      </c>
      <c r="L3138" s="1" t="s">
        <v>664</v>
      </c>
      <c r="M3138" s="1" t="n">
        <v>2013</v>
      </c>
      <c r="N3138" s="1" t="n">
        <v>42.4601736169476</v>
      </c>
      <c r="O3138" s="1" t="n">
        <v>-82.3386337060084</v>
      </c>
      <c r="Q3138" s="1" t="s">
        <v>3588</v>
      </c>
      <c r="R3138" s="1" t="s">
        <v>24</v>
      </c>
    </row>
    <row r="3139" customFormat="false" ht="15" hidden="false" customHeight="false" outlineLevel="0" collapsed="false">
      <c r="A3139" s="1" t="s">
        <v>2973</v>
      </c>
      <c r="B3139" s="1" t="s">
        <v>2973</v>
      </c>
      <c r="C3139" s="1" t="s">
        <v>3586</v>
      </c>
      <c r="D3139" s="1" t="n">
        <v>99</v>
      </c>
      <c r="E3139" s="1" t="s">
        <v>3640</v>
      </c>
      <c r="F3139" s="1" t="n">
        <v>53</v>
      </c>
      <c r="G3139" s="1" t="str">
        <f aca="false">F3139&amp;"/"&amp;55</f>
        <v>53/55</v>
      </c>
      <c r="H3139" s="1" t="n">
        <v>1800</v>
      </c>
      <c r="I3139" s="1" t="n">
        <v>90</v>
      </c>
      <c r="J3139" s="1" t="n">
        <v>80</v>
      </c>
      <c r="K3139" s="1" t="s">
        <v>21</v>
      </c>
      <c r="L3139" s="1" t="s">
        <v>664</v>
      </c>
      <c r="M3139" s="1" t="n">
        <v>2013</v>
      </c>
      <c r="N3139" s="1" t="n">
        <v>42.4632306128821</v>
      </c>
      <c r="O3139" s="1" t="n">
        <v>-82.334277632192</v>
      </c>
      <c r="Q3139" s="1" t="s">
        <v>3588</v>
      </c>
      <c r="R3139" s="1" t="s">
        <v>24</v>
      </c>
    </row>
    <row r="3140" customFormat="false" ht="15" hidden="false" customHeight="false" outlineLevel="0" collapsed="false">
      <c r="A3140" s="1" t="s">
        <v>2973</v>
      </c>
      <c r="B3140" s="1" t="s">
        <v>2973</v>
      </c>
      <c r="C3140" s="1" t="s">
        <v>3586</v>
      </c>
      <c r="D3140" s="1" t="n">
        <v>99</v>
      </c>
      <c r="E3140" s="1" t="s">
        <v>3641</v>
      </c>
      <c r="F3140" s="1" t="n">
        <v>54</v>
      </c>
      <c r="G3140" s="1" t="str">
        <f aca="false">F3140&amp;"/"&amp;55</f>
        <v>54/55</v>
      </c>
      <c r="H3140" s="1" t="n">
        <v>1800</v>
      </c>
      <c r="I3140" s="1" t="n">
        <v>90</v>
      </c>
      <c r="J3140" s="1" t="n">
        <v>80</v>
      </c>
      <c r="K3140" s="1" t="s">
        <v>21</v>
      </c>
      <c r="L3140" s="1" t="s">
        <v>664</v>
      </c>
      <c r="M3140" s="1" t="n">
        <v>2013</v>
      </c>
      <c r="N3140" s="1" t="n">
        <v>42.4422044296313</v>
      </c>
      <c r="O3140" s="1" t="n">
        <v>-82.3417680272975</v>
      </c>
      <c r="Q3140" s="1" t="s">
        <v>3588</v>
      </c>
      <c r="R3140" s="1" t="s">
        <v>24</v>
      </c>
    </row>
    <row r="3141" customFormat="false" ht="15" hidden="false" customHeight="false" outlineLevel="0" collapsed="false">
      <c r="A3141" s="1" t="s">
        <v>2973</v>
      </c>
      <c r="B3141" s="1" t="s">
        <v>2973</v>
      </c>
      <c r="C3141" s="1" t="s">
        <v>3586</v>
      </c>
      <c r="D3141" s="1" t="n">
        <v>99</v>
      </c>
      <c r="E3141" s="1" t="s">
        <v>3642</v>
      </c>
      <c r="F3141" s="1" t="n">
        <v>55</v>
      </c>
      <c r="G3141" s="1" t="str">
        <f aca="false">F3141&amp;"/"&amp;55</f>
        <v>55/55</v>
      </c>
      <c r="H3141" s="1" t="n">
        <v>1800</v>
      </c>
      <c r="I3141" s="1" t="n">
        <v>90</v>
      </c>
      <c r="J3141" s="1" t="n">
        <v>80</v>
      </c>
      <c r="K3141" s="1" t="s">
        <v>21</v>
      </c>
      <c r="L3141" s="1" t="s">
        <v>664</v>
      </c>
      <c r="M3141" s="1" t="n">
        <v>2013</v>
      </c>
      <c r="N3141" s="1" t="n">
        <v>42.4979998833403</v>
      </c>
      <c r="O3141" s="1" t="n">
        <v>-82.3322445775178</v>
      </c>
      <c r="Q3141" s="1" t="s">
        <v>3588</v>
      </c>
      <c r="R3141" s="1" t="s">
        <v>24</v>
      </c>
    </row>
    <row r="3142" customFormat="false" ht="15" hidden="false" customHeight="false" outlineLevel="0" collapsed="false">
      <c r="A3142" s="1" t="s">
        <v>2973</v>
      </c>
      <c r="B3142" s="1" t="s">
        <v>2973</v>
      </c>
      <c r="C3142" s="1" t="s">
        <v>3643</v>
      </c>
      <c r="D3142" s="1" t="n">
        <v>99</v>
      </c>
      <c r="E3142" s="1" t="s">
        <v>3644</v>
      </c>
      <c r="F3142" s="1" t="n">
        <v>1</v>
      </c>
      <c r="G3142" s="1" t="str">
        <f aca="false">F3142&amp;"/"&amp;66</f>
        <v>1/66</v>
      </c>
      <c r="H3142" s="1" t="n">
        <v>1500</v>
      </c>
      <c r="I3142" s="1" t="n">
        <v>77</v>
      </c>
      <c r="J3142" s="1" t="n">
        <v>80</v>
      </c>
      <c r="K3142" s="1" t="s">
        <v>271</v>
      </c>
      <c r="L3142" s="1" t="s">
        <v>402</v>
      </c>
      <c r="M3142" s="1" t="n">
        <v>2006</v>
      </c>
      <c r="N3142" s="1" t="n">
        <v>42.6707222132542</v>
      </c>
      <c r="O3142" s="1" t="n">
        <v>-80.9055749534032</v>
      </c>
      <c r="Q3142" s="1" t="s">
        <v>3645</v>
      </c>
      <c r="R3142" s="1" t="s">
        <v>24</v>
      </c>
    </row>
    <row r="3143" customFormat="false" ht="15" hidden="false" customHeight="false" outlineLevel="0" collapsed="false">
      <c r="A3143" s="1" t="s">
        <v>2973</v>
      </c>
      <c r="B3143" s="1" t="s">
        <v>2973</v>
      </c>
      <c r="C3143" s="1" t="s">
        <v>3643</v>
      </c>
      <c r="D3143" s="1" t="n">
        <v>99</v>
      </c>
      <c r="E3143" s="1" t="s">
        <v>3646</v>
      </c>
      <c r="F3143" s="1" t="n">
        <v>2</v>
      </c>
      <c r="G3143" s="1" t="str">
        <f aca="false">F3143&amp;"/"&amp;66</f>
        <v>2/66</v>
      </c>
      <c r="H3143" s="1" t="n">
        <v>1500</v>
      </c>
      <c r="I3143" s="1" t="n">
        <v>77</v>
      </c>
      <c r="J3143" s="1" t="n">
        <v>80</v>
      </c>
      <c r="K3143" s="1" t="s">
        <v>271</v>
      </c>
      <c r="L3143" s="1" t="s">
        <v>402</v>
      </c>
      <c r="M3143" s="1" t="n">
        <v>2006</v>
      </c>
      <c r="N3143" s="1" t="n">
        <v>42.6674808805096</v>
      </c>
      <c r="O3143" s="1" t="n">
        <v>-80.9058046203302</v>
      </c>
      <c r="Q3143" s="1" t="s">
        <v>3645</v>
      </c>
      <c r="R3143" s="1" t="s">
        <v>24</v>
      </c>
    </row>
    <row r="3144" customFormat="false" ht="15" hidden="false" customHeight="false" outlineLevel="0" collapsed="false">
      <c r="A3144" s="1" t="s">
        <v>2973</v>
      </c>
      <c r="B3144" s="1" t="s">
        <v>2973</v>
      </c>
      <c r="C3144" s="1" t="s">
        <v>3643</v>
      </c>
      <c r="D3144" s="1" t="n">
        <v>99</v>
      </c>
      <c r="E3144" s="1" t="s">
        <v>3647</v>
      </c>
      <c r="F3144" s="1" t="n">
        <v>3</v>
      </c>
      <c r="G3144" s="1" t="str">
        <f aca="false">F3144&amp;"/"&amp;66</f>
        <v>3/66</v>
      </c>
      <c r="H3144" s="1" t="n">
        <v>1500</v>
      </c>
      <c r="I3144" s="1" t="n">
        <v>77</v>
      </c>
      <c r="J3144" s="1" t="n">
        <v>80</v>
      </c>
      <c r="K3144" s="1" t="s">
        <v>271</v>
      </c>
      <c r="L3144" s="1" t="s">
        <v>402</v>
      </c>
      <c r="M3144" s="1" t="n">
        <v>2006</v>
      </c>
      <c r="N3144" s="1" t="n">
        <v>42.6653441282512</v>
      </c>
      <c r="O3144" s="1" t="n">
        <v>-80.9093603258458</v>
      </c>
      <c r="Q3144" s="1" t="s">
        <v>3645</v>
      </c>
      <c r="R3144" s="1" t="s">
        <v>24</v>
      </c>
    </row>
    <row r="3145" customFormat="false" ht="15" hidden="false" customHeight="false" outlineLevel="0" collapsed="false">
      <c r="A3145" s="1" t="s">
        <v>2973</v>
      </c>
      <c r="B3145" s="1" t="s">
        <v>2973</v>
      </c>
      <c r="C3145" s="1" t="s">
        <v>3643</v>
      </c>
      <c r="D3145" s="1" t="n">
        <v>99</v>
      </c>
      <c r="E3145" s="1" t="s">
        <v>3648</v>
      </c>
      <c r="F3145" s="1" t="n">
        <v>4</v>
      </c>
      <c r="G3145" s="1" t="str">
        <f aca="false">F3145&amp;"/"&amp;66</f>
        <v>4/66</v>
      </c>
      <c r="H3145" s="1" t="n">
        <v>1500</v>
      </c>
      <c r="I3145" s="1" t="n">
        <v>77</v>
      </c>
      <c r="J3145" s="1" t="n">
        <v>80</v>
      </c>
      <c r="K3145" s="1" t="s">
        <v>271</v>
      </c>
      <c r="L3145" s="1" t="s">
        <v>402</v>
      </c>
      <c r="M3145" s="1" t="n">
        <v>2006</v>
      </c>
      <c r="N3145" s="1" t="n">
        <v>42.6625370512165</v>
      </c>
      <c r="O3145" s="1" t="n">
        <v>-80.9072261512998</v>
      </c>
      <c r="Q3145" s="1" t="s">
        <v>3645</v>
      </c>
      <c r="R3145" s="1" t="s">
        <v>24</v>
      </c>
    </row>
    <row r="3146" customFormat="false" ht="15" hidden="false" customHeight="false" outlineLevel="0" collapsed="false">
      <c r="A3146" s="1" t="s">
        <v>2973</v>
      </c>
      <c r="B3146" s="1" t="s">
        <v>2973</v>
      </c>
      <c r="C3146" s="1" t="s">
        <v>3643</v>
      </c>
      <c r="D3146" s="1" t="n">
        <v>99</v>
      </c>
      <c r="E3146" s="1" t="s">
        <v>3649</v>
      </c>
      <c r="F3146" s="1" t="n">
        <v>5</v>
      </c>
      <c r="G3146" s="1" t="str">
        <f aca="false">F3146&amp;"/"&amp;66</f>
        <v>5/66</v>
      </c>
      <c r="H3146" s="1" t="n">
        <v>1500</v>
      </c>
      <c r="I3146" s="1" t="n">
        <v>77</v>
      </c>
      <c r="J3146" s="1" t="n">
        <v>80</v>
      </c>
      <c r="K3146" s="1" t="s">
        <v>271</v>
      </c>
      <c r="L3146" s="1" t="s">
        <v>402</v>
      </c>
      <c r="M3146" s="1" t="n">
        <v>2006</v>
      </c>
      <c r="N3146" s="1" t="n">
        <v>42.6650898759545</v>
      </c>
      <c r="O3146" s="1" t="n">
        <v>-80.9015790540196</v>
      </c>
      <c r="Q3146" s="1" t="s">
        <v>3645</v>
      </c>
      <c r="R3146" s="1" t="s">
        <v>24</v>
      </c>
    </row>
    <row r="3147" customFormat="false" ht="15" hidden="false" customHeight="false" outlineLevel="0" collapsed="false">
      <c r="A3147" s="1" t="s">
        <v>2973</v>
      </c>
      <c r="B3147" s="1" t="s">
        <v>2973</v>
      </c>
      <c r="C3147" s="1" t="s">
        <v>3643</v>
      </c>
      <c r="D3147" s="1" t="n">
        <v>99</v>
      </c>
      <c r="E3147" s="1" t="s">
        <v>3650</v>
      </c>
      <c r="F3147" s="1" t="n">
        <v>6</v>
      </c>
      <c r="G3147" s="1" t="str">
        <f aca="false">F3147&amp;"/"&amp;66</f>
        <v>6/66</v>
      </c>
      <c r="H3147" s="1" t="n">
        <v>1500</v>
      </c>
      <c r="I3147" s="1" t="n">
        <v>77</v>
      </c>
      <c r="J3147" s="1" t="n">
        <v>80</v>
      </c>
      <c r="K3147" s="1" t="s">
        <v>271</v>
      </c>
      <c r="L3147" s="1" t="s">
        <v>402</v>
      </c>
      <c r="M3147" s="1" t="n">
        <v>2006</v>
      </c>
      <c r="N3147" s="1" t="n">
        <v>42.6619138768249</v>
      </c>
      <c r="O3147" s="1" t="n">
        <v>-80.8972805397776</v>
      </c>
      <c r="Q3147" s="1" t="s">
        <v>3645</v>
      </c>
      <c r="R3147" s="1" t="s">
        <v>24</v>
      </c>
    </row>
    <row r="3148" customFormat="false" ht="15" hidden="false" customHeight="false" outlineLevel="0" collapsed="false">
      <c r="A3148" s="1" t="s">
        <v>2973</v>
      </c>
      <c r="B3148" s="1" t="s">
        <v>2973</v>
      </c>
      <c r="C3148" s="1" t="s">
        <v>3643</v>
      </c>
      <c r="D3148" s="1" t="n">
        <v>99</v>
      </c>
      <c r="E3148" s="1" t="s">
        <v>3651</v>
      </c>
      <c r="F3148" s="1" t="n">
        <v>7</v>
      </c>
      <c r="G3148" s="1" t="str">
        <f aca="false">F3148&amp;"/"&amp;66</f>
        <v>7/66</v>
      </c>
      <c r="H3148" s="1" t="n">
        <v>1500</v>
      </c>
      <c r="I3148" s="1" t="n">
        <v>77</v>
      </c>
      <c r="J3148" s="1" t="n">
        <v>80</v>
      </c>
      <c r="K3148" s="1" t="s">
        <v>271</v>
      </c>
      <c r="L3148" s="1" t="s">
        <v>402</v>
      </c>
      <c r="M3148" s="1" t="n">
        <v>2006</v>
      </c>
      <c r="N3148" s="1" t="n">
        <v>42.6608287006319</v>
      </c>
      <c r="O3148" s="1" t="n">
        <v>-80.8910718714563</v>
      </c>
      <c r="Q3148" s="1" t="s">
        <v>3645</v>
      </c>
      <c r="R3148" s="1" t="s">
        <v>24</v>
      </c>
    </row>
    <row r="3149" customFormat="false" ht="15" hidden="false" customHeight="false" outlineLevel="0" collapsed="false">
      <c r="A3149" s="1" t="s">
        <v>2973</v>
      </c>
      <c r="B3149" s="1" t="s">
        <v>2973</v>
      </c>
      <c r="C3149" s="1" t="s">
        <v>3643</v>
      </c>
      <c r="D3149" s="1" t="n">
        <v>99</v>
      </c>
      <c r="E3149" s="1" t="s">
        <v>3652</v>
      </c>
      <c r="F3149" s="1" t="n">
        <v>8</v>
      </c>
      <c r="G3149" s="1" t="str">
        <f aca="false">F3149&amp;"/"&amp;66</f>
        <v>8/66</v>
      </c>
      <c r="H3149" s="1" t="n">
        <v>1500</v>
      </c>
      <c r="I3149" s="1" t="n">
        <v>77</v>
      </c>
      <c r="J3149" s="1" t="n">
        <v>80</v>
      </c>
      <c r="K3149" s="1" t="s">
        <v>271</v>
      </c>
      <c r="L3149" s="1" t="s">
        <v>402</v>
      </c>
      <c r="M3149" s="1" t="n">
        <v>2006</v>
      </c>
      <c r="N3149" s="1" t="n">
        <v>42.6692473540963</v>
      </c>
      <c r="O3149" s="1" t="n">
        <v>-80.8755557763168</v>
      </c>
      <c r="Q3149" s="1" t="s">
        <v>3645</v>
      </c>
      <c r="R3149" s="1" t="s">
        <v>24</v>
      </c>
    </row>
    <row r="3150" customFormat="false" ht="15" hidden="false" customHeight="false" outlineLevel="0" collapsed="false">
      <c r="A3150" s="1" t="s">
        <v>2973</v>
      </c>
      <c r="B3150" s="1" t="s">
        <v>2973</v>
      </c>
      <c r="C3150" s="1" t="s">
        <v>3643</v>
      </c>
      <c r="D3150" s="1" t="n">
        <v>99</v>
      </c>
      <c r="E3150" s="1" t="s">
        <v>3653</v>
      </c>
      <c r="F3150" s="1" t="n">
        <v>9</v>
      </c>
      <c r="G3150" s="1" t="str">
        <f aca="false">F3150&amp;"/"&amp;66</f>
        <v>9/66</v>
      </c>
      <c r="H3150" s="1" t="n">
        <v>1500</v>
      </c>
      <c r="I3150" s="1" t="n">
        <v>77</v>
      </c>
      <c r="J3150" s="1" t="n">
        <v>80</v>
      </c>
      <c r="K3150" s="1" t="s">
        <v>271</v>
      </c>
      <c r="L3150" s="1" t="s">
        <v>402</v>
      </c>
      <c r="M3150" s="1" t="n">
        <v>2006</v>
      </c>
      <c r="N3150" s="1" t="n">
        <v>42.6661464534407</v>
      </c>
      <c r="O3150" s="1" t="n">
        <v>-80.8817506885951</v>
      </c>
      <c r="Q3150" s="1" t="s">
        <v>3645</v>
      </c>
      <c r="R3150" s="1" t="s">
        <v>24</v>
      </c>
    </row>
    <row r="3151" customFormat="false" ht="15" hidden="false" customHeight="false" outlineLevel="0" collapsed="false">
      <c r="A3151" s="1" t="s">
        <v>2973</v>
      </c>
      <c r="B3151" s="1" t="s">
        <v>2973</v>
      </c>
      <c r="C3151" s="1" t="s">
        <v>3643</v>
      </c>
      <c r="D3151" s="1" t="n">
        <v>99</v>
      </c>
      <c r="E3151" s="1" t="s">
        <v>3654</v>
      </c>
      <c r="F3151" s="1" t="n">
        <v>10</v>
      </c>
      <c r="G3151" s="1" t="str">
        <f aca="false">F3151&amp;"/"&amp;66</f>
        <v>10/66</v>
      </c>
      <c r="H3151" s="1" t="n">
        <v>1500</v>
      </c>
      <c r="I3151" s="1" t="n">
        <v>77</v>
      </c>
      <c r="J3151" s="1" t="n">
        <v>80</v>
      </c>
      <c r="K3151" s="1" t="s">
        <v>271</v>
      </c>
      <c r="L3151" s="1" t="s">
        <v>402</v>
      </c>
      <c r="M3151" s="1" t="n">
        <v>2006</v>
      </c>
      <c r="N3151" s="1" t="n">
        <v>42.666055121192</v>
      </c>
      <c r="O3151" s="1" t="n">
        <v>-80.8755133517837</v>
      </c>
      <c r="Q3151" s="1" t="s">
        <v>3645</v>
      </c>
      <c r="R3151" s="1" t="s">
        <v>24</v>
      </c>
    </row>
    <row r="3152" customFormat="false" ht="15" hidden="false" customHeight="false" outlineLevel="0" collapsed="false">
      <c r="A3152" s="1" t="s">
        <v>2973</v>
      </c>
      <c r="B3152" s="1" t="s">
        <v>2973</v>
      </c>
      <c r="C3152" s="1" t="s">
        <v>3643</v>
      </c>
      <c r="D3152" s="1" t="n">
        <v>99</v>
      </c>
      <c r="E3152" s="1" t="s">
        <v>3655</v>
      </c>
      <c r="F3152" s="1" t="n">
        <v>11</v>
      </c>
      <c r="G3152" s="1" t="str">
        <f aca="false">F3152&amp;"/"&amp;66</f>
        <v>11/66</v>
      </c>
      <c r="H3152" s="1" t="n">
        <v>1500</v>
      </c>
      <c r="I3152" s="1" t="n">
        <v>77</v>
      </c>
      <c r="J3152" s="1" t="n">
        <v>80</v>
      </c>
      <c r="K3152" s="1" t="s">
        <v>271</v>
      </c>
      <c r="L3152" s="1" t="s">
        <v>402</v>
      </c>
      <c r="M3152" s="1" t="n">
        <v>2006</v>
      </c>
      <c r="N3152" s="1" t="n">
        <v>42.6626853695123</v>
      </c>
      <c r="O3152" s="1" t="n">
        <v>-80.8757633203319</v>
      </c>
      <c r="Q3152" s="1" t="s">
        <v>3645</v>
      </c>
      <c r="R3152" s="1" t="s">
        <v>24</v>
      </c>
    </row>
    <row r="3153" customFormat="false" ht="15" hidden="false" customHeight="false" outlineLevel="0" collapsed="false">
      <c r="A3153" s="1" t="s">
        <v>2973</v>
      </c>
      <c r="B3153" s="1" t="s">
        <v>2973</v>
      </c>
      <c r="C3153" s="1" t="s">
        <v>3643</v>
      </c>
      <c r="D3153" s="1" t="n">
        <v>99</v>
      </c>
      <c r="E3153" s="1" t="s">
        <v>3656</v>
      </c>
      <c r="F3153" s="1" t="n">
        <v>12</v>
      </c>
      <c r="G3153" s="1" t="str">
        <f aca="false">F3153&amp;"/"&amp;66</f>
        <v>12/66</v>
      </c>
      <c r="H3153" s="1" t="n">
        <v>1500</v>
      </c>
      <c r="I3153" s="1" t="n">
        <v>77</v>
      </c>
      <c r="J3153" s="1" t="n">
        <v>80</v>
      </c>
      <c r="K3153" s="1" t="s">
        <v>271</v>
      </c>
      <c r="L3153" s="1" t="s">
        <v>402</v>
      </c>
      <c r="M3153" s="1" t="n">
        <v>2006</v>
      </c>
      <c r="N3153" s="1" t="n">
        <v>42.6594756577346</v>
      </c>
      <c r="O3153" s="1" t="n">
        <v>-80.875268278926</v>
      </c>
      <c r="Q3153" s="1" t="s">
        <v>3645</v>
      </c>
      <c r="R3153" s="1" t="s">
        <v>24</v>
      </c>
    </row>
    <row r="3154" customFormat="false" ht="15" hidden="false" customHeight="false" outlineLevel="0" collapsed="false">
      <c r="A3154" s="1" t="s">
        <v>2973</v>
      </c>
      <c r="B3154" s="1" t="s">
        <v>2973</v>
      </c>
      <c r="C3154" s="1" t="s">
        <v>3643</v>
      </c>
      <c r="D3154" s="1" t="n">
        <v>99</v>
      </c>
      <c r="E3154" s="1" t="s">
        <v>3657</v>
      </c>
      <c r="F3154" s="1" t="n">
        <v>13</v>
      </c>
      <c r="G3154" s="1" t="str">
        <f aca="false">F3154&amp;"/"&amp;66</f>
        <v>13/66</v>
      </c>
      <c r="H3154" s="1" t="n">
        <v>1500</v>
      </c>
      <c r="I3154" s="1" t="n">
        <v>77</v>
      </c>
      <c r="J3154" s="1" t="n">
        <v>80</v>
      </c>
      <c r="K3154" s="1" t="s">
        <v>271</v>
      </c>
      <c r="L3154" s="1" t="s">
        <v>402</v>
      </c>
      <c r="M3154" s="1" t="n">
        <v>2006</v>
      </c>
      <c r="N3154" s="1" t="n">
        <v>42.6586136071646</v>
      </c>
      <c r="O3154" s="1" t="n">
        <v>-80.8717135792937</v>
      </c>
      <c r="Q3154" s="1" t="s">
        <v>3645</v>
      </c>
      <c r="R3154" s="1" t="s">
        <v>24</v>
      </c>
    </row>
    <row r="3155" customFormat="false" ht="15" hidden="false" customHeight="false" outlineLevel="0" collapsed="false">
      <c r="A3155" s="1" t="s">
        <v>2973</v>
      </c>
      <c r="B3155" s="1" t="s">
        <v>2973</v>
      </c>
      <c r="C3155" s="1" t="s">
        <v>3643</v>
      </c>
      <c r="D3155" s="1" t="n">
        <v>99</v>
      </c>
      <c r="E3155" s="1" t="s">
        <v>3658</v>
      </c>
      <c r="F3155" s="1" t="n">
        <v>14</v>
      </c>
      <c r="G3155" s="1" t="str">
        <f aca="false">F3155&amp;"/"&amp;66</f>
        <v>14/66</v>
      </c>
      <c r="H3155" s="1" t="n">
        <v>1500</v>
      </c>
      <c r="I3155" s="1" t="n">
        <v>77</v>
      </c>
      <c r="J3155" s="1" t="n">
        <v>80</v>
      </c>
      <c r="K3155" s="1" t="s">
        <v>271</v>
      </c>
      <c r="L3155" s="1" t="s">
        <v>402</v>
      </c>
      <c r="M3155" s="1" t="n">
        <v>2006</v>
      </c>
      <c r="N3155" s="1" t="n">
        <v>42.6667275738977</v>
      </c>
      <c r="O3155" s="1" t="n">
        <v>-80.8590632526842</v>
      </c>
      <c r="Q3155" s="1" t="s">
        <v>3645</v>
      </c>
      <c r="R3155" s="1" t="s">
        <v>24</v>
      </c>
    </row>
    <row r="3156" customFormat="false" ht="15" hidden="false" customHeight="false" outlineLevel="0" collapsed="false">
      <c r="A3156" s="1" t="s">
        <v>2973</v>
      </c>
      <c r="B3156" s="1" t="s">
        <v>2973</v>
      </c>
      <c r="C3156" s="1" t="s">
        <v>3643</v>
      </c>
      <c r="D3156" s="1" t="n">
        <v>99</v>
      </c>
      <c r="E3156" s="1" t="s">
        <v>3659</v>
      </c>
      <c r="F3156" s="1" t="n">
        <v>15</v>
      </c>
      <c r="G3156" s="1" t="str">
        <f aca="false">F3156&amp;"/"&amp;66</f>
        <v>15/66</v>
      </c>
      <c r="H3156" s="1" t="n">
        <v>1500</v>
      </c>
      <c r="I3156" s="1" t="n">
        <v>77</v>
      </c>
      <c r="J3156" s="1" t="n">
        <v>80</v>
      </c>
      <c r="K3156" s="1" t="s">
        <v>271</v>
      </c>
      <c r="L3156" s="1" t="s">
        <v>402</v>
      </c>
      <c r="M3156" s="1" t="n">
        <v>2006</v>
      </c>
      <c r="N3156" s="1" t="n">
        <v>42.6637357018943</v>
      </c>
      <c r="O3156" s="1" t="n">
        <v>-80.8593626458197</v>
      </c>
      <c r="Q3156" s="1" t="s">
        <v>3645</v>
      </c>
      <c r="R3156" s="1" t="s">
        <v>24</v>
      </c>
    </row>
    <row r="3157" customFormat="false" ht="15" hidden="false" customHeight="false" outlineLevel="0" collapsed="false">
      <c r="A3157" s="1" t="s">
        <v>2973</v>
      </c>
      <c r="B3157" s="1" t="s">
        <v>2973</v>
      </c>
      <c r="C3157" s="1" t="s">
        <v>3643</v>
      </c>
      <c r="D3157" s="1" t="n">
        <v>99</v>
      </c>
      <c r="E3157" s="1" t="s">
        <v>3660</v>
      </c>
      <c r="F3157" s="1" t="n">
        <v>16</v>
      </c>
      <c r="G3157" s="1" t="str">
        <f aca="false">F3157&amp;"/"&amp;66</f>
        <v>16/66</v>
      </c>
      <c r="H3157" s="1" t="n">
        <v>1500</v>
      </c>
      <c r="I3157" s="1" t="n">
        <v>77</v>
      </c>
      <c r="J3157" s="1" t="n">
        <v>80</v>
      </c>
      <c r="K3157" s="1" t="s">
        <v>271</v>
      </c>
      <c r="L3157" s="1" t="s">
        <v>402</v>
      </c>
      <c r="M3157" s="1" t="n">
        <v>2006</v>
      </c>
      <c r="N3157" s="1" t="n">
        <v>42.6655597207078</v>
      </c>
      <c r="O3157" s="1" t="n">
        <v>-80.8478055298899</v>
      </c>
      <c r="Q3157" s="1" t="s">
        <v>3645</v>
      </c>
      <c r="R3157" s="1" t="s">
        <v>24</v>
      </c>
    </row>
    <row r="3158" customFormat="false" ht="15" hidden="false" customHeight="false" outlineLevel="0" collapsed="false">
      <c r="A3158" s="1" t="s">
        <v>2973</v>
      </c>
      <c r="B3158" s="1" t="s">
        <v>2973</v>
      </c>
      <c r="C3158" s="1" t="s">
        <v>3643</v>
      </c>
      <c r="D3158" s="1" t="n">
        <v>99</v>
      </c>
      <c r="E3158" s="1" t="s">
        <v>3661</v>
      </c>
      <c r="F3158" s="1" t="n">
        <v>17</v>
      </c>
      <c r="G3158" s="1" t="str">
        <f aca="false">F3158&amp;"/"&amp;66</f>
        <v>17/66</v>
      </c>
      <c r="H3158" s="1" t="n">
        <v>1500</v>
      </c>
      <c r="I3158" s="1" t="n">
        <v>77</v>
      </c>
      <c r="J3158" s="1" t="n">
        <v>80</v>
      </c>
      <c r="K3158" s="1" t="s">
        <v>271</v>
      </c>
      <c r="L3158" s="1" t="s">
        <v>402</v>
      </c>
      <c r="M3158" s="1" t="n">
        <v>2006</v>
      </c>
      <c r="N3158" s="1" t="n">
        <v>42.6615895709222</v>
      </c>
      <c r="O3158" s="1" t="n">
        <v>-80.8485518374505</v>
      </c>
      <c r="Q3158" s="1" t="s">
        <v>3645</v>
      </c>
      <c r="R3158" s="1" t="s">
        <v>24</v>
      </c>
    </row>
    <row r="3159" customFormat="false" ht="15" hidden="false" customHeight="false" outlineLevel="0" collapsed="false">
      <c r="A3159" s="1" t="s">
        <v>2973</v>
      </c>
      <c r="B3159" s="1" t="s">
        <v>2973</v>
      </c>
      <c r="C3159" s="1" t="s">
        <v>3643</v>
      </c>
      <c r="D3159" s="1" t="n">
        <v>99</v>
      </c>
      <c r="E3159" s="1" t="s">
        <v>3662</v>
      </c>
      <c r="F3159" s="1" t="n">
        <v>18</v>
      </c>
      <c r="G3159" s="1" t="str">
        <f aca="false">F3159&amp;"/"&amp;66</f>
        <v>18/66</v>
      </c>
      <c r="H3159" s="1" t="n">
        <v>1500</v>
      </c>
      <c r="I3159" s="1" t="n">
        <v>77</v>
      </c>
      <c r="J3159" s="1" t="n">
        <v>80</v>
      </c>
      <c r="K3159" s="1" t="s">
        <v>271</v>
      </c>
      <c r="L3159" s="1" t="s">
        <v>402</v>
      </c>
      <c r="M3159" s="1" t="n">
        <v>2006</v>
      </c>
      <c r="N3159" s="1" t="n">
        <v>42.6631636281189</v>
      </c>
      <c r="O3159" s="1" t="n">
        <v>-80.839331183504</v>
      </c>
      <c r="Q3159" s="1" t="s">
        <v>3645</v>
      </c>
      <c r="R3159" s="1" t="s">
        <v>24</v>
      </c>
    </row>
    <row r="3160" customFormat="false" ht="15" hidden="false" customHeight="false" outlineLevel="0" collapsed="false">
      <c r="A3160" s="1" t="s">
        <v>2973</v>
      </c>
      <c r="B3160" s="1" t="s">
        <v>2973</v>
      </c>
      <c r="C3160" s="1" t="s">
        <v>3643</v>
      </c>
      <c r="D3160" s="1" t="n">
        <v>99</v>
      </c>
      <c r="E3160" s="1" t="s">
        <v>3663</v>
      </c>
      <c r="F3160" s="1" t="n">
        <v>19</v>
      </c>
      <c r="G3160" s="1" t="str">
        <f aca="false">F3160&amp;"/"&amp;66</f>
        <v>19/66</v>
      </c>
      <c r="H3160" s="1" t="n">
        <v>1500</v>
      </c>
      <c r="I3160" s="1" t="n">
        <v>77</v>
      </c>
      <c r="J3160" s="1" t="n">
        <v>80</v>
      </c>
      <c r="K3160" s="1" t="s">
        <v>271</v>
      </c>
      <c r="L3160" s="1" t="s">
        <v>402</v>
      </c>
      <c r="M3160" s="1" t="n">
        <v>2006</v>
      </c>
      <c r="N3160" s="1" t="n">
        <v>42.6605256984741</v>
      </c>
      <c r="O3160" s="1" t="n">
        <v>-80.8394232202108</v>
      </c>
      <c r="Q3160" s="1" t="s">
        <v>3645</v>
      </c>
      <c r="R3160" s="1" t="s">
        <v>24</v>
      </c>
    </row>
    <row r="3161" customFormat="false" ht="15" hidden="false" customHeight="false" outlineLevel="0" collapsed="false">
      <c r="A3161" s="1" t="s">
        <v>2973</v>
      </c>
      <c r="B3161" s="1" t="s">
        <v>2973</v>
      </c>
      <c r="C3161" s="1" t="s">
        <v>3643</v>
      </c>
      <c r="D3161" s="1" t="n">
        <v>99</v>
      </c>
      <c r="E3161" s="1" t="s">
        <v>3664</v>
      </c>
      <c r="F3161" s="1" t="n">
        <v>20</v>
      </c>
      <c r="G3161" s="1" t="str">
        <f aca="false">F3161&amp;"/"&amp;66</f>
        <v>20/66</v>
      </c>
      <c r="H3161" s="1" t="n">
        <v>1500</v>
      </c>
      <c r="I3161" s="1" t="n">
        <v>77</v>
      </c>
      <c r="J3161" s="1" t="n">
        <v>80</v>
      </c>
      <c r="K3161" s="1" t="s">
        <v>271</v>
      </c>
      <c r="L3161" s="1" t="s">
        <v>402</v>
      </c>
      <c r="M3161" s="1" t="n">
        <v>2006</v>
      </c>
      <c r="N3161" s="1" t="n">
        <v>42.6747332442562</v>
      </c>
      <c r="O3161" s="1" t="n">
        <v>-80.8445604324438</v>
      </c>
      <c r="Q3161" s="1" t="s">
        <v>3645</v>
      </c>
      <c r="R3161" s="1" t="s">
        <v>24</v>
      </c>
    </row>
    <row r="3162" customFormat="false" ht="15" hidden="false" customHeight="false" outlineLevel="0" collapsed="false">
      <c r="A3162" s="1" t="s">
        <v>2973</v>
      </c>
      <c r="B3162" s="1" t="s">
        <v>2973</v>
      </c>
      <c r="C3162" s="1" t="s">
        <v>3643</v>
      </c>
      <c r="D3162" s="1" t="n">
        <v>99</v>
      </c>
      <c r="E3162" s="1" t="s">
        <v>3665</v>
      </c>
      <c r="F3162" s="1" t="n">
        <v>21</v>
      </c>
      <c r="G3162" s="1" t="str">
        <f aca="false">F3162&amp;"/"&amp;66</f>
        <v>21/66</v>
      </c>
      <c r="H3162" s="1" t="n">
        <v>1500</v>
      </c>
      <c r="I3162" s="1" t="n">
        <v>77</v>
      </c>
      <c r="J3162" s="1" t="n">
        <v>80</v>
      </c>
      <c r="K3162" s="1" t="s">
        <v>271</v>
      </c>
      <c r="L3162" s="1" t="s">
        <v>402</v>
      </c>
      <c r="M3162" s="1" t="n">
        <v>2006</v>
      </c>
      <c r="N3162" s="1" t="n">
        <v>42.6716217976141</v>
      </c>
      <c r="O3162" s="1" t="n">
        <v>-80.8360837098841</v>
      </c>
      <c r="Q3162" s="1" t="s">
        <v>3645</v>
      </c>
      <c r="R3162" s="1" t="s">
        <v>24</v>
      </c>
    </row>
    <row r="3163" customFormat="false" ht="15" hidden="false" customHeight="false" outlineLevel="0" collapsed="false">
      <c r="A3163" s="1" t="s">
        <v>2973</v>
      </c>
      <c r="B3163" s="1" t="s">
        <v>2973</v>
      </c>
      <c r="C3163" s="1" t="s">
        <v>3643</v>
      </c>
      <c r="D3163" s="1" t="n">
        <v>99</v>
      </c>
      <c r="E3163" s="1" t="s">
        <v>3666</v>
      </c>
      <c r="F3163" s="1" t="n">
        <v>22</v>
      </c>
      <c r="G3163" s="1" t="str">
        <f aca="false">F3163&amp;"/"&amp;66</f>
        <v>22/66</v>
      </c>
      <c r="H3163" s="1" t="n">
        <v>1500</v>
      </c>
      <c r="I3163" s="1" t="n">
        <v>77</v>
      </c>
      <c r="J3163" s="1" t="n">
        <v>80</v>
      </c>
      <c r="K3163" s="1" t="s">
        <v>271</v>
      </c>
      <c r="L3163" s="1" t="s">
        <v>402</v>
      </c>
      <c r="M3163" s="1" t="n">
        <v>2006</v>
      </c>
      <c r="N3163" s="1" t="n">
        <v>42.6699544670114</v>
      </c>
      <c r="O3163" s="1" t="n">
        <v>-80.8310695637998</v>
      </c>
      <c r="Q3163" s="1" t="s">
        <v>3645</v>
      </c>
      <c r="R3163" s="1" t="s">
        <v>24</v>
      </c>
    </row>
    <row r="3164" customFormat="false" ht="15" hidden="false" customHeight="false" outlineLevel="0" collapsed="false">
      <c r="A3164" s="1" t="s">
        <v>2973</v>
      </c>
      <c r="B3164" s="1" t="s">
        <v>2973</v>
      </c>
      <c r="C3164" s="1" t="s">
        <v>3643</v>
      </c>
      <c r="D3164" s="1" t="n">
        <v>99</v>
      </c>
      <c r="E3164" s="1" t="s">
        <v>3667</v>
      </c>
      <c r="F3164" s="1" t="n">
        <v>23</v>
      </c>
      <c r="G3164" s="1" t="str">
        <f aca="false">F3164&amp;"/"&amp;66</f>
        <v>23/66</v>
      </c>
      <c r="H3164" s="1" t="n">
        <v>1500</v>
      </c>
      <c r="I3164" s="1" t="n">
        <v>77</v>
      </c>
      <c r="J3164" s="1" t="n">
        <v>80</v>
      </c>
      <c r="K3164" s="1" t="s">
        <v>271</v>
      </c>
      <c r="L3164" s="1" t="s">
        <v>402</v>
      </c>
      <c r="M3164" s="1" t="n">
        <v>2006</v>
      </c>
      <c r="N3164" s="1" t="n">
        <v>42.6598718581023</v>
      </c>
      <c r="O3164" s="1" t="n">
        <v>-80.8248104497029</v>
      </c>
      <c r="Q3164" s="1" t="s">
        <v>3645</v>
      </c>
      <c r="R3164" s="1" t="s">
        <v>24</v>
      </c>
    </row>
    <row r="3165" customFormat="false" ht="15" hidden="false" customHeight="false" outlineLevel="0" collapsed="false">
      <c r="A3165" s="1" t="s">
        <v>2973</v>
      </c>
      <c r="B3165" s="1" t="s">
        <v>2973</v>
      </c>
      <c r="C3165" s="1" t="s">
        <v>3643</v>
      </c>
      <c r="D3165" s="1" t="n">
        <v>99</v>
      </c>
      <c r="E3165" s="1" t="s">
        <v>3668</v>
      </c>
      <c r="F3165" s="1" t="n">
        <v>24</v>
      </c>
      <c r="G3165" s="1" t="str">
        <f aca="false">F3165&amp;"/"&amp;66</f>
        <v>24/66</v>
      </c>
      <c r="H3165" s="1" t="n">
        <v>1500</v>
      </c>
      <c r="I3165" s="1" t="n">
        <v>77</v>
      </c>
      <c r="J3165" s="1" t="n">
        <v>80</v>
      </c>
      <c r="K3165" s="1" t="s">
        <v>271</v>
      </c>
      <c r="L3165" s="1" t="s">
        <v>402</v>
      </c>
      <c r="M3165" s="1" t="n">
        <v>2006</v>
      </c>
      <c r="N3165" s="1" t="n">
        <v>42.6615062530457</v>
      </c>
      <c r="O3165" s="1" t="n">
        <v>-80.8095375751628</v>
      </c>
      <c r="Q3165" s="1" t="s">
        <v>3645</v>
      </c>
      <c r="R3165" s="1" t="s">
        <v>24</v>
      </c>
    </row>
    <row r="3166" customFormat="false" ht="15" hidden="false" customHeight="false" outlineLevel="0" collapsed="false">
      <c r="A3166" s="1" t="s">
        <v>2973</v>
      </c>
      <c r="B3166" s="1" t="s">
        <v>2973</v>
      </c>
      <c r="C3166" s="1" t="s">
        <v>3643</v>
      </c>
      <c r="D3166" s="1" t="n">
        <v>99</v>
      </c>
      <c r="E3166" s="1" t="s">
        <v>3669</v>
      </c>
      <c r="F3166" s="1" t="n">
        <v>25</v>
      </c>
      <c r="G3166" s="1" t="str">
        <f aca="false">F3166&amp;"/"&amp;66</f>
        <v>25/66</v>
      </c>
      <c r="H3166" s="1" t="n">
        <v>1500</v>
      </c>
      <c r="I3166" s="1" t="n">
        <v>77</v>
      </c>
      <c r="J3166" s="1" t="n">
        <v>80</v>
      </c>
      <c r="K3166" s="1" t="s">
        <v>271</v>
      </c>
      <c r="L3166" s="1" t="s">
        <v>402</v>
      </c>
      <c r="M3166" s="1" t="n">
        <v>2006</v>
      </c>
      <c r="N3166" s="1" t="n">
        <v>42.6473962019404</v>
      </c>
      <c r="O3166" s="1" t="n">
        <v>-80.7697125783926</v>
      </c>
      <c r="Q3166" s="1" t="s">
        <v>3645</v>
      </c>
      <c r="R3166" s="1" t="s">
        <v>24</v>
      </c>
    </row>
    <row r="3167" customFormat="false" ht="15" hidden="false" customHeight="false" outlineLevel="0" collapsed="false">
      <c r="A3167" s="1" t="s">
        <v>2973</v>
      </c>
      <c r="B3167" s="1" t="s">
        <v>2973</v>
      </c>
      <c r="C3167" s="1" t="s">
        <v>3643</v>
      </c>
      <c r="D3167" s="1" t="n">
        <v>99</v>
      </c>
      <c r="E3167" s="1" t="s">
        <v>3670</v>
      </c>
      <c r="F3167" s="1" t="n">
        <v>26</v>
      </c>
      <c r="G3167" s="1" t="str">
        <f aca="false">F3167&amp;"/"&amp;66</f>
        <v>26/66</v>
      </c>
      <c r="H3167" s="1" t="n">
        <v>1500</v>
      </c>
      <c r="I3167" s="1" t="n">
        <v>77</v>
      </c>
      <c r="J3167" s="1" t="n">
        <v>80</v>
      </c>
      <c r="K3167" s="1" t="s">
        <v>271</v>
      </c>
      <c r="L3167" s="1" t="s">
        <v>402</v>
      </c>
      <c r="M3167" s="1" t="n">
        <v>2006</v>
      </c>
      <c r="N3167" s="1" t="n">
        <v>42.6522545425961</v>
      </c>
      <c r="O3167" s="1" t="n">
        <v>-80.757984662825</v>
      </c>
      <c r="Q3167" s="1" t="s">
        <v>3645</v>
      </c>
      <c r="R3167" s="1" t="s">
        <v>24</v>
      </c>
    </row>
    <row r="3168" customFormat="false" ht="15" hidden="false" customHeight="false" outlineLevel="0" collapsed="false">
      <c r="A3168" s="1" t="s">
        <v>2973</v>
      </c>
      <c r="B3168" s="1" t="s">
        <v>2973</v>
      </c>
      <c r="C3168" s="1" t="s">
        <v>3643</v>
      </c>
      <c r="D3168" s="1" t="n">
        <v>99</v>
      </c>
      <c r="E3168" s="1" t="s">
        <v>3671</v>
      </c>
      <c r="F3168" s="1" t="n">
        <v>27</v>
      </c>
      <c r="G3168" s="1" t="str">
        <f aca="false">F3168&amp;"/"&amp;66</f>
        <v>27/66</v>
      </c>
      <c r="H3168" s="1" t="n">
        <v>1500</v>
      </c>
      <c r="I3168" s="1" t="n">
        <v>77</v>
      </c>
      <c r="J3168" s="1" t="n">
        <v>80</v>
      </c>
      <c r="K3168" s="1" t="s">
        <v>271</v>
      </c>
      <c r="L3168" s="1" t="s">
        <v>402</v>
      </c>
      <c r="M3168" s="1" t="n">
        <v>2006</v>
      </c>
      <c r="N3168" s="1" t="n">
        <v>42.6424590650354</v>
      </c>
      <c r="O3168" s="1" t="n">
        <v>-80.7618860243478</v>
      </c>
      <c r="Q3168" s="1" t="s">
        <v>3645</v>
      </c>
      <c r="R3168" s="1" t="s">
        <v>24</v>
      </c>
    </row>
    <row r="3169" customFormat="false" ht="15" hidden="false" customHeight="false" outlineLevel="0" collapsed="false">
      <c r="A3169" s="1" t="s">
        <v>2973</v>
      </c>
      <c r="B3169" s="1" t="s">
        <v>2973</v>
      </c>
      <c r="C3169" s="1" t="s">
        <v>3643</v>
      </c>
      <c r="D3169" s="1" t="n">
        <v>99</v>
      </c>
      <c r="E3169" s="1" t="s">
        <v>3672</v>
      </c>
      <c r="F3169" s="1" t="n">
        <v>28</v>
      </c>
      <c r="G3169" s="1" t="str">
        <f aca="false">F3169&amp;"/"&amp;66</f>
        <v>28/66</v>
      </c>
      <c r="H3169" s="1" t="n">
        <v>1500</v>
      </c>
      <c r="I3169" s="1" t="n">
        <v>77</v>
      </c>
      <c r="J3169" s="1" t="n">
        <v>80</v>
      </c>
      <c r="K3169" s="1" t="s">
        <v>271</v>
      </c>
      <c r="L3169" s="1" t="s">
        <v>402</v>
      </c>
      <c r="M3169" s="1" t="n">
        <v>2006</v>
      </c>
      <c r="N3169" s="1" t="n">
        <v>42.6405211725086</v>
      </c>
      <c r="O3169" s="1" t="n">
        <v>-80.7601057616407</v>
      </c>
      <c r="Q3169" s="1" t="s">
        <v>3645</v>
      </c>
      <c r="R3169" s="1" t="s">
        <v>24</v>
      </c>
    </row>
    <row r="3170" customFormat="false" ht="15" hidden="false" customHeight="false" outlineLevel="0" collapsed="false">
      <c r="A3170" s="1" t="s">
        <v>2973</v>
      </c>
      <c r="B3170" s="1" t="s">
        <v>2973</v>
      </c>
      <c r="C3170" s="1" t="s">
        <v>3643</v>
      </c>
      <c r="D3170" s="1" t="n">
        <v>99</v>
      </c>
      <c r="E3170" s="1" t="s">
        <v>3673</v>
      </c>
      <c r="F3170" s="1" t="n">
        <v>29</v>
      </c>
      <c r="G3170" s="1" t="str">
        <f aca="false">F3170&amp;"/"&amp;66</f>
        <v>29/66</v>
      </c>
      <c r="H3170" s="1" t="n">
        <v>1500</v>
      </c>
      <c r="I3170" s="1" t="n">
        <v>77</v>
      </c>
      <c r="J3170" s="1" t="n">
        <v>80</v>
      </c>
      <c r="K3170" s="1" t="s">
        <v>271</v>
      </c>
      <c r="L3170" s="1" t="s">
        <v>402</v>
      </c>
      <c r="M3170" s="1" t="n">
        <v>2006</v>
      </c>
      <c r="N3170" s="1" t="n">
        <v>42.637310870999</v>
      </c>
      <c r="O3170" s="1" t="n">
        <v>-80.7550978009821</v>
      </c>
      <c r="Q3170" s="1" t="s">
        <v>3645</v>
      </c>
      <c r="R3170" s="1" t="s">
        <v>24</v>
      </c>
    </row>
    <row r="3171" customFormat="false" ht="15" hidden="false" customHeight="false" outlineLevel="0" collapsed="false">
      <c r="A3171" s="1" t="s">
        <v>2973</v>
      </c>
      <c r="B3171" s="1" t="s">
        <v>2973</v>
      </c>
      <c r="C3171" s="1" t="s">
        <v>3643</v>
      </c>
      <c r="D3171" s="1" t="n">
        <v>99</v>
      </c>
      <c r="E3171" s="1" t="s">
        <v>3674</v>
      </c>
      <c r="F3171" s="1" t="n">
        <v>30</v>
      </c>
      <c r="G3171" s="1" t="str">
        <f aca="false">F3171&amp;"/"&amp;66</f>
        <v>30/66</v>
      </c>
      <c r="H3171" s="1" t="n">
        <v>1500</v>
      </c>
      <c r="I3171" s="1" t="n">
        <v>77</v>
      </c>
      <c r="J3171" s="1" t="n">
        <v>80</v>
      </c>
      <c r="K3171" s="1" t="s">
        <v>271</v>
      </c>
      <c r="L3171" s="1" t="s">
        <v>402</v>
      </c>
      <c r="M3171" s="1" t="n">
        <v>2006</v>
      </c>
      <c r="N3171" s="1" t="n">
        <v>42.6442965460895</v>
      </c>
      <c r="O3171" s="1" t="n">
        <v>-80.7402149484505</v>
      </c>
      <c r="Q3171" s="1" t="s">
        <v>3645</v>
      </c>
      <c r="R3171" s="1" t="s">
        <v>24</v>
      </c>
    </row>
    <row r="3172" customFormat="false" ht="15" hidden="false" customHeight="false" outlineLevel="0" collapsed="false">
      <c r="A3172" s="1" t="s">
        <v>2973</v>
      </c>
      <c r="B3172" s="1" t="s">
        <v>2973</v>
      </c>
      <c r="C3172" s="1" t="s">
        <v>3643</v>
      </c>
      <c r="D3172" s="1" t="n">
        <v>99</v>
      </c>
      <c r="E3172" s="1" t="s">
        <v>3675</v>
      </c>
      <c r="F3172" s="1" t="n">
        <v>31</v>
      </c>
      <c r="G3172" s="1" t="str">
        <f aca="false">F3172&amp;"/"&amp;66</f>
        <v>31/66</v>
      </c>
      <c r="H3172" s="1" t="n">
        <v>1500</v>
      </c>
      <c r="I3172" s="1" t="n">
        <v>77</v>
      </c>
      <c r="J3172" s="1" t="n">
        <v>80</v>
      </c>
      <c r="K3172" s="1" t="s">
        <v>271</v>
      </c>
      <c r="L3172" s="1" t="s">
        <v>402</v>
      </c>
      <c r="M3172" s="1" t="n">
        <v>2006</v>
      </c>
      <c r="N3172" s="1" t="n">
        <v>42.6441958217065</v>
      </c>
      <c r="O3172" s="1" t="n">
        <v>-80.7338672822776</v>
      </c>
      <c r="Q3172" s="1" t="s">
        <v>3645</v>
      </c>
      <c r="R3172" s="1" t="s">
        <v>24</v>
      </c>
    </row>
    <row r="3173" customFormat="false" ht="15" hidden="false" customHeight="false" outlineLevel="0" collapsed="false">
      <c r="A3173" s="1" t="s">
        <v>2973</v>
      </c>
      <c r="B3173" s="1" t="s">
        <v>2973</v>
      </c>
      <c r="C3173" s="1" t="s">
        <v>3643</v>
      </c>
      <c r="D3173" s="1" t="n">
        <v>99</v>
      </c>
      <c r="E3173" s="1" t="s">
        <v>3676</v>
      </c>
      <c r="F3173" s="1" t="n">
        <v>32</v>
      </c>
      <c r="G3173" s="1" t="str">
        <f aca="false">F3173&amp;"/"&amp;66</f>
        <v>32/66</v>
      </c>
      <c r="H3173" s="1" t="n">
        <v>1500</v>
      </c>
      <c r="I3173" s="1" t="n">
        <v>77</v>
      </c>
      <c r="J3173" s="1" t="n">
        <v>80</v>
      </c>
      <c r="K3173" s="1" t="s">
        <v>271</v>
      </c>
      <c r="L3173" s="1" t="s">
        <v>402</v>
      </c>
      <c r="M3173" s="1" t="n">
        <v>2006</v>
      </c>
      <c r="N3173" s="1" t="n">
        <v>42.6395670771769</v>
      </c>
      <c r="O3173" s="1" t="n">
        <v>-80.7465154130093</v>
      </c>
      <c r="Q3173" s="1" t="s">
        <v>3645</v>
      </c>
      <c r="R3173" s="1" t="s">
        <v>24</v>
      </c>
    </row>
    <row r="3174" customFormat="false" ht="15" hidden="false" customHeight="false" outlineLevel="0" collapsed="false">
      <c r="A3174" s="1" t="s">
        <v>2973</v>
      </c>
      <c r="B3174" s="1" t="s">
        <v>2973</v>
      </c>
      <c r="C3174" s="1" t="s">
        <v>3643</v>
      </c>
      <c r="D3174" s="1" t="n">
        <v>99</v>
      </c>
      <c r="E3174" s="1" t="s">
        <v>3677</v>
      </c>
      <c r="F3174" s="1" t="n">
        <v>33</v>
      </c>
      <c r="G3174" s="1" t="str">
        <f aca="false">F3174&amp;"/"&amp;66</f>
        <v>33/66</v>
      </c>
      <c r="H3174" s="1" t="n">
        <v>1500</v>
      </c>
      <c r="I3174" s="1" t="n">
        <v>77</v>
      </c>
      <c r="J3174" s="1" t="n">
        <v>80</v>
      </c>
      <c r="K3174" s="1" t="s">
        <v>271</v>
      </c>
      <c r="L3174" s="1" t="s">
        <v>402</v>
      </c>
      <c r="M3174" s="1" t="n">
        <v>2006</v>
      </c>
      <c r="N3174" s="1" t="n">
        <v>42.6371148363417</v>
      </c>
      <c r="O3174" s="1" t="n">
        <v>-80.7438841109643</v>
      </c>
      <c r="Q3174" s="1" t="s">
        <v>3645</v>
      </c>
      <c r="R3174" s="1" t="s">
        <v>24</v>
      </c>
    </row>
    <row r="3175" customFormat="false" ht="15" hidden="false" customHeight="false" outlineLevel="0" collapsed="false">
      <c r="A3175" s="1" t="s">
        <v>2973</v>
      </c>
      <c r="B3175" s="1" t="s">
        <v>2973</v>
      </c>
      <c r="C3175" s="1" t="s">
        <v>3643</v>
      </c>
      <c r="D3175" s="1" t="n">
        <v>99</v>
      </c>
      <c r="E3175" s="1" t="s">
        <v>3678</v>
      </c>
      <c r="F3175" s="1" t="n">
        <v>34</v>
      </c>
      <c r="G3175" s="1" t="str">
        <f aca="false">F3175&amp;"/"&amp;66</f>
        <v>34/66</v>
      </c>
      <c r="H3175" s="1" t="n">
        <v>1500</v>
      </c>
      <c r="I3175" s="1" t="n">
        <v>77</v>
      </c>
      <c r="J3175" s="1" t="n">
        <v>80</v>
      </c>
      <c r="K3175" s="1" t="s">
        <v>271</v>
      </c>
      <c r="L3175" s="1" t="s">
        <v>402</v>
      </c>
      <c r="M3175" s="1" t="n">
        <v>2006</v>
      </c>
      <c r="N3175" s="1" t="n">
        <v>42.6337307522726</v>
      </c>
      <c r="O3175" s="1" t="n">
        <v>-80.743786178507</v>
      </c>
      <c r="Q3175" s="1" t="s">
        <v>3645</v>
      </c>
      <c r="R3175" s="1" t="s">
        <v>24</v>
      </c>
    </row>
    <row r="3176" customFormat="false" ht="15" hidden="false" customHeight="false" outlineLevel="0" collapsed="false">
      <c r="A3176" s="1" t="s">
        <v>2973</v>
      </c>
      <c r="B3176" s="1" t="s">
        <v>2973</v>
      </c>
      <c r="C3176" s="1" t="s">
        <v>3643</v>
      </c>
      <c r="D3176" s="1" t="n">
        <v>99</v>
      </c>
      <c r="E3176" s="1" t="s">
        <v>3679</v>
      </c>
      <c r="F3176" s="1" t="n">
        <v>35</v>
      </c>
      <c r="G3176" s="1" t="str">
        <f aca="false">F3176&amp;"/"&amp;66</f>
        <v>35/66</v>
      </c>
      <c r="H3176" s="1" t="n">
        <v>1500</v>
      </c>
      <c r="I3176" s="1" t="n">
        <v>77</v>
      </c>
      <c r="J3176" s="1" t="n">
        <v>80</v>
      </c>
      <c r="K3176" s="1" t="s">
        <v>271</v>
      </c>
      <c r="L3176" s="1" t="s">
        <v>402</v>
      </c>
      <c r="M3176" s="1" t="n">
        <v>2006</v>
      </c>
      <c r="N3176" s="1" t="n">
        <v>42.6311978270941</v>
      </c>
      <c r="O3176" s="1" t="n">
        <v>-80.7295781024447</v>
      </c>
      <c r="Q3176" s="1" t="s">
        <v>3645</v>
      </c>
      <c r="R3176" s="1" t="s">
        <v>24</v>
      </c>
    </row>
    <row r="3177" customFormat="false" ht="15" hidden="false" customHeight="false" outlineLevel="0" collapsed="false">
      <c r="A3177" s="1" t="s">
        <v>2973</v>
      </c>
      <c r="B3177" s="1" t="s">
        <v>2973</v>
      </c>
      <c r="C3177" s="1" t="s">
        <v>3643</v>
      </c>
      <c r="D3177" s="1" t="n">
        <v>99</v>
      </c>
      <c r="E3177" s="1" t="s">
        <v>3680</v>
      </c>
      <c r="F3177" s="1" t="n">
        <v>36</v>
      </c>
      <c r="G3177" s="1" t="str">
        <f aca="false">F3177&amp;"/"&amp;66</f>
        <v>36/66</v>
      </c>
      <c r="H3177" s="1" t="n">
        <v>1500</v>
      </c>
      <c r="I3177" s="1" t="n">
        <v>77</v>
      </c>
      <c r="J3177" s="1" t="n">
        <v>80</v>
      </c>
      <c r="K3177" s="1" t="s">
        <v>271</v>
      </c>
      <c r="L3177" s="1" t="s">
        <v>402</v>
      </c>
      <c r="M3177" s="1" t="n">
        <v>2006</v>
      </c>
      <c r="N3177" s="1" t="n">
        <v>42.6291014894387</v>
      </c>
      <c r="O3177" s="1" t="n">
        <v>-80.7271206713653</v>
      </c>
      <c r="Q3177" s="1" t="s">
        <v>3645</v>
      </c>
      <c r="R3177" s="1" t="s">
        <v>24</v>
      </c>
    </row>
    <row r="3178" customFormat="false" ht="15" hidden="false" customHeight="false" outlineLevel="0" collapsed="false">
      <c r="A3178" s="1" t="s">
        <v>2973</v>
      </c>
      <c r="B3178" s="1" t="s">
        <v>2973</v>
      </c>
      <c r="C3178" s="1" t="s">
        <v>3643</v>
      </c>
      <c r="D3178" s="1" t="n">
        <v>99</v>
      </c>
      <c r="E3178" s="1" t="s">
        <v>3681</v>
      </c>
      <c r="F3178" s="1" t="n">
        <v>37</v>
      </c>
      <c r="G3178" s="1" t="str">
        <f aca="false">F3178&amp;"/"&amp;66</f>
        <v>37/66</v>
      </c>
      <c r="H3178" s="1" t="n">
        <v>1500</v>
      </c>
      <c r="I3178" s="1" t="n">
        <v>77</v>
      </c>
      <c r="J3178" s="1" t="n">
        <v>80</v>
      </c>
      <c r="K3178" s="1" t="s">
        <v>271</v>
      </c>
      <c r="L3178" s="1" t="s">
        <v>402</v>
      </c>
      <c r="M3178" s="1" t="n">
        <v>2006</v>
      </c>
      <c r="N3178" s="1" t="n">
        <v>42.625435452487</v>
      </c>
      <c r="O3178" s="1" t="n">
        <v>-80.7261661452642</v>
      </c>
      <c r="Q3178" s="1" t="s">
        <v>3645</v>
      </c>
      <c r="R3178" s="1" t="s">
        <v>24</v>
      </c>
    </row>
    <row r="3179" customFormat="false" ht="15" hidden="false" customHeight="false" outlineLevel="0" collapsed="false">
      <c r="A3179" s="1" t="s">
        <v>2973</v>
      </c>
      <c r="B3179" s="1" t="s">
        <v>2973</v>
      </c>
      <c r="C3179" s="1" t="s">
        <v>3643</v>
      </c>
      <c r="D3179" s="1" t="n">
        <v>99</v>
      </c>
      <c r="E3179" s="1" t="s">
        <v>3682</v>
      </c>
      <c r="F3179" s="1" t="n">
        <v>38</v>
      </c>
      <c r="G3179" s="1" t="str">
        <f aca="false">F3179&amp;"/"&amp;66</f>
        <v>38/66</v>
      </c>
      <c r="H3179" s="1" t="n">
        <v>1500</v>
      </c>
      <c r="I3179" s="1" t="n">
        <v>77</v>
      </c>
      <c r="J3179" s="1" t="n">
        <v>80</v>
      </c>
      <c r="K3179" s="1" t="s">
        <v>271</v>
      </c>
      <c r="L3179" s="1" t="s">
        <v>402</v>
      </c>
      <c r="M3179" s="1" t="n">
        <v>2006</v>
      </c>
      <c r="N3179" s="1" t="n">
        <v>42.6353643792671</v>
      </c>
      <c r="O3179" s="1" t="n">
        <v>-80.7155960713895</v>
      </c>
      <c r="Q3179" s="1" t="s">
        <v>3645</v>
      </c>
      <c r="R3179" s="1" t="s">
        <v>24</v>
      </c>
    </row>
    <row r="3180" customFormat="false" ht="15" hidden="false" customHeight="false" outlineLevel="0" collapsed="false">
      <c r="A3180" s="1" t="s">
        <v>2973</v>
      </c>
      <c r="B3180" s="1" t="s">
        <v>2973</v>
      </c>
      <c r="C3180" s="1" t="s">
        <v>3643</v>
      </c>
      <c r="D3180" s="1" t="n">
        <v>99</v>
      </c>
      <c r="E3180" s="1" t="s">
        <v>3683</v>
      </c>
      <c r="F3180" s="1" t="n">
        <v>39</v>
      </c>
      <c r="G3180" s="1" t="str">
        <f aca="false">F3180&amp;"/"&amp;66</f>
        <v>39/66</v>
      </c>
      <c r="H3180" s="1" t="n">
        <v>1500</v>
      </c>
      <c r="I3180" s="1" t="n">
        <v>77</v>
      </c>
      <c r="J3180" s="1" t="n">
        <v>80</v>
      </c>
      <c r="K3180" s="1" t="s">
        <v>271</v>
      </c>
      <c r="L3180" s="1" t="s">
        <v>402</v>
      </c>
      <c r="M3180" s="1" t="n">
        <v>2006</v>
      </c>
      <c r="N3180" s="1" t="n">
        <v>42.6301008871068</v>
      </c>
      <c r="O3180" s="1" t="n">
        <v>-80.7186623759916</v>
      </c>
      <c r="Q3180" s="1" t="s">
        <v>3645</v>
      </c>
      <c r="R3180" s="1" t="s">
        <v>24</v>
      </c>
    </row>
    <row r="3181" customFormat="false" ht="15" hidden="false" customHeight="false" outlineLevel="0" collapsed="false">
      <c r="A3181" s="1" t="s">
        <v>2973</v>
      </c>
      <c r="B3181" s="1" t="s">
        <v>2973</v>
      </c>
      <c r="C3181" s="1" t="s">
        <v>3643</v>
      </c>
      <c r="D3181" s="1" t="n">
        <v>99</v>
      </c>
      <c r="E3181" s="1" t="s">
        <v>3684</v>
      </c>
      <c r="F3181" s="1" t="n">
        <v>40</v>
      </c>
      <c r="G3181" s="1" t="str">
        <f aca="false">F3181&amp;"/"&amp;66</f>
        <v>40/66</v>
      </c>
      <c r="H3181" s="1" t="n">
        <v>1500</v>
      </c>
      <c r="I3181" s="1" t="n">
        <v>77</v>
      </c>
      <c r="J3181" s="1" t="n">
        <v>80</v>
      </c>
      <c r="K3181" s="1" t="s">
        <v>271</v>
      </c>
      <c r="L3181" s="1" t="s">
        <v>402</v>
      </c>
      <c r="M3181" s="1" t="n">
        <v>2006</v>
      </c>
      <c r="N3181" s="1" t="n">
        <v>42.6272133953084</v>
      </c>
      <c r="O3181" s="1" t="n">
        <v>-80.7170660113731</v>
      </c>
      <c r="Q3181" s="1" t="s">
        <v>3645</v>
      </c>
      <c r="R3181" s="1" t="s">
        <v>24</v>
      </c>
    </row>
    <row r="3182" customFormat="false" ht="15" hidden="false" customHeight="false" outlineLevel="0" collapsed="false">
      <c r="A3182" s="1" t="s">
        <v>2973</v>
      </c>
      <c r="B3182" s="1" t="s">
        <v>2973</v>
      </c>
      <c r="C3182" s="1" t="s">
        <v>3643</v>
      </c>
      <c r="D3182" s="1" t="n">
        <v>99</v>
      </c>
      <c r="E3182" s="1" t="s">
        <v>3685</v>
      </c>
      <c r="F3182" s="1" t="n">
        <v>41</v>
      </c>
      <c r="G3182" s="1" t="str">
        <f aca="false">F3182&amp;"/"&amp;66</f>
        <v>41/66</v>
      </c>
      <c r="H3182" s="1" t="n">
        <v>1500</v>
      </c>
      <c r="I3182" s="1" t="n">
        <v>77</v>
      </c>
      <c r="J3182" s="1" t="n">
        <v>80</v>
      </c>
      <c r="K3182" s="1" t="s">
        <v>271</v>
      </c>
      <c r="L3182" s="1" t="s">
        <v>402</v>
      </c>
      <c r="M3182" s="1" t="n">
        <v>2006</v>
      </c>
      <c r="N3182" s="1" t="n">
        <v>42.6242610241886</v>
      </c>
      <c r="O3182" s="1" t="n">
        <v>-80.7145170318585</v>
      </c>
      <c r="Q3182" s="1" t="s">
        <v>3645</v>
      </c>
      <c r="R3182" s="1" t="s">
        <v>24</v>
      </c>
    </row>
    <row r="3183" customFormat="false" ht="15" hidden="false" customHeight="false" outlineLevel="0" collapsed="false">
      <c r="A3183" s="1" t="s">
        <v>2973</v>
      </c>
      <c r="B3183" s="1" t="s">
        <v>2973</v>
      </c>
      <c r="C3183" s="1" t="s">
        <v>3643</v>
      </c>
      <c r="D3183" s="1" t="n">
        <v>99</v>
      </c>
      <c r="E3183" s="1" t="s">
        <v>3686</v>
      </c>
      <c r="F3183" s="1" t="n">
        <v>42</v>
      </c>
      <c r="G3183" s="1" t="str">
        <f aca="false">F3183&amp;"/"&amp;66</f>
        <v>42/66</v>
      </c>
      <c r="H3183" s="1" t="n">
        <v>1500</v>
      </c>
      <c r="I3183" s="1" t="n">
        <v>77</v>
      </c>
      <c r="J3183" s="1" t="n">
        <v>80</v>
      </c>
      <c r="K3183" s="1" t="s">
        <v>271</v>
      </c>
      <c r="L3183" s="1" t="s">
        <v>402</v>
      </c>
      <c r="M3183" s="1" t="n">
        <v>2006</v>
      </c>
      <c r="N3183" s="1" t="n">
        <v>42.6240896095364</v>
      </c>
      <c r="O3183" s="1" t="n">
        <v>-80.6999455780363</v>
      </c>
      <c r="Q3183" s="1" t="s">
        <v>3645</v>
      </c>
      <c r="R3183" s="1" t="s">
        <v>24</v>
      </c>
    </row>
    <row r="3184" customFormat="false" ht="15" hidden="false" customHeight="false" outlineLevel="0" collapsed="false">
      <c r="A3184" s="1" t="s">
        <v>2973</v>
      </c>
      <c r="B3184" s="1" t="s">
        <v>2973</v>
      </c>
      <c r="C3184" s="1" t="s">
        <v>3643</v>
      </c>
      <c r="D3184" s="1" t="n">
        <v>99</v>
      </c>
      <c r="E3184" s="1" t="s">
        <v>3687</v>
      </c>
      <c r="F3184" s="1" t="n">
        <v>43</v>
      </c>
      <c r="G3184" s="1" t="str">
        <f aca="false">F3184&amp;"/"&amp;66</f>
        <v>43/66</v>
      </c>
      <c r="H3184" s="1" t="n">
        <v>1500</v>
      </c>
      <c r="I3184" s="1" t="n">
        <v>77</v>
      </c>
      <c r="J3184" s="1" t="n">
        <v>80</v>
      </c>
      <c r="K3184" s="1" t="s">
        <v>271</v>
      </c>
      <c r="L3184" s="1" t="s">
        <v>402</v>
      </c>
      <c r="M3184" s="1" t="n">
        <v>2006</v>
      </c>
      <c r="N3184" s="1" t="n">
        <v>42.6209684784738</v>
      </c>
      <c r="O3184" s="1" t="n">
        <v>-80.70022789333</v>
      </c>
      <c r="Q3184" s="1" t="s">
        <v>3645</v>
      </c>
      <c r="R3184" s="1" t="s">
        <v>24</v>
      </c>
    </row>
    <row r="3185" customFormat="false" ht="15" hidden="false" customHeight="false" outlineLevel="0" collapsed="false">
      <c r="A3185" s="1" t="s">
        <v>2973</v>
      </c>
      <c r="B3185" s="1" t="s">
        <v>2973</v>
      </c>
      <c r="C3185" s="1" t="s">
        <v>3643</v>
      </c>
      <c r="D3185" s="1" t="n">
        <v>99</v>
      </c>
      <c r="E3185" s="1" t="s">
        <v>3688</v>
      </c>
      <c r="F3185" s="1" t="n">
        <v>44</v>
      </c>
      <c r="G3185" s="1" t="str">
        <f aca="false">F3185&amp;"/"&amp;66</f>
        <v>44/66</v>
      </c>
      <c r="H3185" s="1" t="n">
        <v>1500</v>
      </c>
      <c r="I3185" s="1" t="n">
        <v>77</v>
      </c>
      <c r="J3185" s="1" t="n">
        <v>80</v>
      </c>
      <c r="K3185" s="1" t="s">
        <v>271</v>
      </c>
      <c r="L3185" s="1" t="s">
        <v>402</v>
      </c>
      <c r="M3185" s="1" t="n">
        <v>2006</v>
      </c>
      <c r="N3185" s="1" t="n">
        <v>42.6198847630377</v>
      </c>
      <c r="O3185" s="1" t="n">
        <v>-80.6957409269248</v>
      </c>
      <c r="Q3185" s="1" t="s">
        <v>3645</v>
      </c>
      <c r="R3185" s="1" t="s">
        <v>24</v>
      </c>
    </row>
    <row r="3186" customFormat="false" ht="15" hidden="false" customHeight="false" outlineLevel="0" collapsed="false">
      <c r="A3186" s="1" t="s">
        <v>2973</v>
      </c>
      <c r="B3186" s="1" t="s">
        <v>2973</v>
      </c>
      <c r="C3186" s="1" t="s">
        <v>3643</v>
      </c>
      <c r="D3186" s="1" t="n">
        <v>99</v>
      </c>
      <c r="E3186" s="1" t="s">
        <v>3689</v>
      </c>
      <c r="F3186" s="1" t="n">
        <v>45</v>
      </c>
      <c r="G3186" s="1" t="str">
        <f aca="false">F3186&amp;"/"&amp;66</f>
        <v>45/66</v>
      </c>
      <c r="H3186" s="1" t="n">
        <v>1500</v>
      </c>
      <c r="I3186" s="1" t="n">
        <v>77</v>
      </c>
      <c r="J3186" s="1" t="n">
        <v>80</v>
      </c>
      <c r="K3186" s="1" t="s">
        <v>271</v>
      </c>
      <c r="L3186" s="1" t="s">
        <v>402</v>
      </c>
      <c r="M3186" s="1" t="n">
        <v>2006</v>
      </c>
      <c r="N3186" s="1" t="n">
        <v>42.6130696296337</v>
      </c>
      <c r="O3186" s="1" t="n">
        <v>-80.6986628061781</v>
      </c>
      <c r="Q3186" s="1" t="s">
        <v>3645</v>
      </c>
      <c r="R3186" s="1" t="s">
        <v>24</v>
      </c>
    </row>
    <row r="3187" customFormat="false" ht="15" hidden="false" customHeight="false" outlineLevel="0" collapsed="false">
      <c r="A3187" s="1" t="s">
        <v>2973</v>
      </c>
      <c r="B3187" s="1" t="s">
        <v>2973</v>
      </c>
      <c r="C3187" s="1" t="s">
        <v>3643</v>
      </c>
      <c r="D3187" s="1" t="n">
        <v>99</v>
      </c>
      <c r="E3187" s="1" t="s">
        <v>3690</v>
      </c>
      <c r="F3187" s="1" t="n">
        <v>46</v>
      </c>
      <c r="G3187" s="1" t="str">
        <f aca="false">F3187&amp;"/"&amp;66</f>
        <v>46/66</v>
      </c>
      <c r="H3187" s="1" t="n">
        <v>1500</v>
      </c>
      <c r="I3187" s="1" t="n">
        <v>77</v>
      </c>
      <c r="J3187" s="1" t="n">
        <v>80</v>
      </c>
      <c r="K3187" s="1" t="s">
        <v>271</v>
      </c>
      <c r="L3187" s="1" t="s">
        <v>402</v>
      </c>
      <c r="M3187" s="1" t="n">
        <v>2006</v>
      </c>
      <c r="N3187" s="1" t="n">
        <v>42.6140399930475</v>
      </c>
      <c r="O3187" s="1" t="n">
        <v>-80.6867047457182</v>
      </c>
      <c r="Q3187" s="1" t="s">
        <v>3645</v>
      </c>
      <c r="R3187" s="1" t="s">
        <v>24</v>
      </c>
    </row>
    <row r="3188" customFormat="false" ht="15" hidden="false" customHeight="false" outlineLevel="0" collapsed="false">
      <c r="A3188" s="1" t="s">
        <v>2973</v>
      </c>
      <c r="B3188" s="1" t="s">
        <v>2973</v>
      </c>
      <c r="C3188" s="1" t="s">
        <v>3643</v>
      </c>
      <c r="D3188" s="1" t="n">
        <v>99</v>
      </c>
      <c r="E3188" s="1" t="s">
        <v>3691</v>
      </c>
      <c r="F3188" s="1" t="n">
        <v>47</v>
      </c>
      <c r="G3188" s="1" t="str">
        <f aca="false">F3188&amp;"/"&amp;66</f>
        <v>47/66</v>
      </c>
      <c r="H3188" s="1" t="n">
        <v>1500</v>
      </c>
      <c r="I3188" s="1" t="n">
        <v>77</v>
      </c>
      <c r="J3188" s="1" t="n">
        <v>80</v>
      </c>
      <c r="K3188" s="1" t="s">
        <v>271</v>
      </c>
      <c r="L3188" s="1" t="s">
        <v>402</v>
      </c>
      <c r="M3188" s="1" t="n">
        <v>2006</v>
      </c>
      <c r="N3188" s="1" t="n">
        <v>42.6159423530169</v>
      </c>
      <c r="O3188" s="1" t="n">
        <v>-80.6801477682849</v>
      </c>
      <c r="Q3188" s="1" t="s">
        <v>3645</v>
      </c>
      <c r="R3188" s="1" t="s">
        <v>24</v>
      </c>
    </row>
    <row r="3189" customFormat="false" ht="15" hidden="false" customHeight="false" outlineLevel="0" collapsed="false">
      <c r="A3189" s="1" t="s">
        <v>2973</v>
      </c>
      <c r="B3189" s="1" t="s">
        <v>2973</v>
      </c>
      <c r="C3189" s="1" t="s">
        <v>3643</v>
      </c>
      <c r="D3189" s="1" t="n">
        <v>99</v>
      </c>
      <c r="E3189" s="1" t="s">
        <v>3692</v>
      </c>
      <c r="F3189" s="1" t="n">
        <v>48</v>
      </c>
      <c r="G3189" s="1" t="str">
        <f aca="false">F3189&amp;"/"&amp;66</f>
        <v>48/66</v>
      </c>
      <c r="H3189" s="1" t="n">
        <v>1500</v>
      </c>
      <c r="I3189" s="1" t="n">
        <v>77</v>
      </c>
      <c r="J3189" s="1" t="n">
        <v>80</v>
      </c>
      <c r="K3189" s="1" t="s">
        <v>271</v>
      </c>
      <c r="L3189" s="1" t="s">
        <v>402</v>
      </c>
      <c r="M3189" s="1" t="n">
        <v>2006</v>
      </c>
      <c r="N3189" s="1" t="n">
        <v>42.6125503130855</v>
      </c>
      <c r="O3189" s="1" t="n">
        <v>-80.6803617834117</v>
      </c>
      <c r="Q3189" s="1" t="s">
        <v>3645</v>
      </c>
      <c r="R3189" s="1" t="s">
        <v>24</v>
      </c>
    </row>
    <row r="3190" customFormat="false" ht="15" hidden="false" customHeight="false" outlineLevel="0" collapsed="false">
      <c r="A3190" s="1" t="s">
        <v>2973</v>
      </c>
      <c r="B3190" s="1" t="s">
        <v>2973</v>
      </c>
      <c r="C3190" s="1" t="s">
        <v>3643</v>
      </c>
      <c r="D3190" s="1" t="n">
        <v>99</v>
      </c>
      <c r="E3190" s="1" t="s">
        <v>3693</v>
      </c>
      <c r="F3190" s="1" t="n">
        <v>49</v>
      </c>
      <c r="G3190" s="1" t="str">
        <f aca="false">F3190&amp;"/"&amp;66</f>
        <v>49/66</v>
      </c>
      <c r="H3190" s="1" t="n">
        <v>1500</v>
      </c>
      <c r="I3190" s="1" t="n">
        <v>77</v>
      </c>
      <c r="J3190" s="1" t="n">
        <v>80</v>
      </c>
      <c r="K3190" s="1" t="s">
        <v>271</v>
      </c>
      <c r="L3190" s="1" t="s">
        <v>402</v>
      </c>
      <c r="M3190" s="1" t="n">
        <v>2006</v>
      </c>
      <c r="N3190" s="1" t="n">
        <v>42.6152066192354</v>
      </c>
      <c r="O3190" s="1" t="n">
        <v>-80.6732711585156</v>
      </c>
      <c r="Q3190" s="1" t="s">
        <v>3645</v>
      </c>
      <c r="R3190" s="1" t="s">
        <v>24</v>
      </c>
    </row>
    <row r="3191" customFormat="false" ht="15" hidden="false" customHeight="false" outlineLevel="0" collapsed="false">
      <c r="A3191" s="1" t="s">
        <v>2973</v>
      </c>
      <c r="B3191" s="1" t="s">
        <v>2973</v>
      </c>
      <c r="C3191" s="1" t="s">
        <v>3643</v>
      </c>
      <c r="D3191" s="1" t="n">
        <v>99</v>
      </c>
      <c r="E3191" s="1" t="s">
        <v>3694</v>
      </c>
      <c r="F3191" s="1" t="n">
        <v>50</v>
      </c>
      <c r="G3191" s="1" t="str">
        <f aca="false">F3191&amp;"/"&amp;66</f>
        <v>50/66</v>
      </c>
      <c r="H3191" s="1" t="n">
        <v>1500</v>
      </c>
      <c r="I3191" s="1" t="n">
        <v>77</v>
      </c>
      <c r="J3191" s="1" t="n">
        <v>80</v>
      </c>
      <c r="K3191" s="1" t="s">
        <v>271</v>
      </c>
      <c r="L3191" s="1" t="s">
        <v>402</v>
      </c>
      <c r="M3191" s="1" t="n">
        <v>2006</v>
      </c>
      <c r="N3191" s="1" t="n">
        <v>42.6110034906198</v>
      </c>
      <c r="O3191" s="1" t="n">
        <v>-80.6760261239502</v>
      </c>
      <c r="Q3191" s="1" t="s">
        <v>3645</v>
      </c>
      <c r="R3191" s="1" t="s">
        <v>24</v>
      </c>
    </row>
    <row r="3192" customFormat="false" ht="15" hidden="false" customHeight="false" outlineLevel="0" collapsed="false">
      <c r="A3192" s="1" t="s">
        <v>2973</v>
      </c>
      <c r="B3192" s="1" t="s">
        <v>2973</v>
      </c>
      <c r="C3192" s="1" t="s">
        <v>3643</v>
      </c>
      <c r="D3192" s="1" t="n">
        <v>99</v>
      </c>
      <c r="E3192" s="1" t="s">
        <v>3695</v>
      </c>
      <c r="F3192" s="1" t="n">
        <v>51</v>
      </c>
      <c r="G3192" s="1" t="str">
        <f aca="false">F3192&amp;"/"&amp;66</f>
        <v>51/66</v>
      </c>
      <c r="H3192" s="1" t="n">
        <v>1500</v>
      </c>
      <c r="I3192" s="1" t="n">
        <v>77</v>
      </c>
      <c r="J3192" s="1" t="n">
        <v>80</v>
      </c>
      <c r="K3192" s="1" t="s">
        <v>271</v>
      </c>
      <c r="L3192" s="1" t="s">
        <v>402</v>
      </c>
      <c r="M3192" s="1" t="n">
        <v>2006</v>
      </c>
      <c r="N3192" s="1" t="n">
        <v>42.6102534522508</v>
      </c>
      <c r="O3192" s="1" t="n">
        <v>-80.6723562393485</v>
      </c>
      <c r="Q3192" s="1" t="s">
        <v>3645</v>
      </c>
      <c r="R3192" s="1" t="s">
        <v>24</v>
      </c>
    </row>
    <row r="3193" customFormat="false" ht="15" hidden="false" customHeight="false" outlineLevel="0" collapsed="false">
      <c r="A3193" s="1" t="s">
        <v>2973</v>
      </c>
      <c r="B3193" s="1" t="s">
        <v>2973</v>
      </c>
      <c r="C3193" s="1" t="s">
        <v>3643</v>
      </c>
      <c r="D3193" s="1" t="n">
        <v>99</v>
      </c>
      <c r="E3193" s="1" t="s">
        <v>3696</v>
      </c>
      <c r="F3193" s="1" t="n">
        <v>52</v>
      </c>
      <c r="G3193" s="1" t="str">
        <f aca="false">F3193&amp;"/"&amp;66</f>
        <v>52/66</v>
      </c>
      <c r="H3193" s="1" t="n">
        <v>1500</v>
      </c>
      <c r="I3193" s="1" t="n">
        <v>77</v>
      </c>
      <c r="J3193" s="1" t="n">
        <v>80</v>
      </c>
      <c r="K3193" s="1" t="s">
        <v>271</v>
      </c>
      <c r="L3193" s="1" t="s">
        <v>402</v>
      </c>
      <c r="M3193" s="1" t="n">
        <v>2006</v>
      </c>
      <c r="N3193" s="1" t="n">
        <v>42.6126739864305</v>
      </c>
      <c r="O3193" s="1" t="n">
        <v>-80.666354737922</v>
      </c>
      <c r="Q3193" s="1" t="s">
        <v>3645</v>
      </c>
      <c r="R3193" s="1" t="s">
        <v>24</v>
      </c>
    </row>
    <row r="3194" customFormat="false" ht="15" hidden="false" customHeight="false" outlineLevel="0" collapsed="false">
      <c r="A3194" s="1" t="s">
        <v>2973</v>
      </c>
      <c r="B3194" s="1" t="s">
        <v>2973</v>
      </c>
      <c r="C3194" s="1" t="s">
        <v>3643</v>
      </c>
      <c r="D3194" s="1" t="n">
        <v>99</v>
      </c>
      <c r="E3194" s="1" t="s">
        <v>3697</v>
      </c>
      <c r="F3194" s="1" t="n">
        <v>53</v>
      </c>
      <c r="G3194" s="1" t="str">
        <f aca="false">F3194&amp;"/"&amp;66</f>
        <v>53/66</v>
      </c>
      <c r="H3194" s="1" t="n">
        <v>1500</v>
      </c>
      <c r="I3194" s="1" t="n">
        <v>77</v>
      </c>
      <c r="J3194" s="1" t="n">
        <v>80</v>
      </c>
      <c r="K3194" s="1" t="s">
        <v>271</v>
      </c>
      <c r="L3194" s="1" t="s">
        <v>402</v>
      </c>
      <c r="M3194" s="1" t="n">
        <v>2006</v>
      </c>
      <c r="N3194" s="1" t="n">
        <v>42.6084127755953</v>
      </c>
      <c r="O3194" s="1" t="n">
        <v>-80.6683895999459</v>
      </c>
      <c r="Q3194" s="1" t="s">
        <v>3645</v>
      </c>
      <c r="R3194" s="1" t="s">
        <v>24</v>
      </c>
    </row>
    <row r="3195" customFormat="false" ht="15" hidden="false" customHeight="false" outlineLevel="0" collapsed="false">
      <c r="A3195" s="1" t="s">
        <v>2973</v>
      </c>
      <c r="B3195" s="1" t="s">
        <v>2973</v>
      </c>
      <c r="C3195" s="1" t="s">
        <v>3643</v>
      </c>
      <c r="D3195" s="1" t="n">
        <v>99</v>
      </c>
      <c r="E3195" s="1" t="s">
        <v>3698</v>
      </c>
      <c r="F3195" s="1" t="n">
        <v>54</v>
      </c>
      <c r="G3195" s="1" t="str">
        <f aca="false">F3195&amp;"/"&amp;66</f>
        <v>54/66</v>
      </c>
      <c r="H3195" s="1" t="n">
        <v>1500</v>
      </c>
      <c r="I3195" s="1" t="n">
        <v>77</v>
      </c>
      <c r="J3195" s="1" t="n">
        <v>80</v>
      </c>
      <c r="K3195" s="1" t="s">
        <v>271</v>
      </c>
      <c r="L3195" s="1" t="s">
        <v>402</v>
      </c>
      <c r="M3195" s="1" t="n">
        <v>2006</v>
      </c>
      <c r="N3195" s="1" t="n">
        <v>42.6067673698342</v>
      </c>
      <c r="O3195" s="1" t="n">
        <v>-80.6646099806595</v>
      </c>
      <c r="Q3195" s="1" t="s">
        <v>3645</v>
      </c>
      <c r="R3195" s="1" t="s">
        <v>24</v>
      </c>
    </row>
    <row r="3196" customFormat="false" ht="15" hidden="false" customHeight="false" outlineLevel="0" collapsed="false">
      <c r="A3196" s="1" t="s">
        <v>2973</v>
      </c>
      <c r="B3196" s="1" t="s">
        <v>2973</v>
      </c>
      <c r="C3196" s="1" t="s">
        <v>3643</v>
      </c>
      <c r="D3196" s="1" t="n">
        <v>99</v>
      </c>
      <c r="E3196" s="1" t="s">
        <v>3699</v>
      </c>
      <c r="F3196" s="1" t="n">
        <v>55</v>
      </c>
      <c r="G3196" s="1" t="str">
        <f aca="false">F3196&amp;"/"&amp;66</f>
        <v>55/66</v>
      </c>
      <c r="H3196" s="1" t="n">
        <v>1500</v>
      </c>
      <c r="I3196" s="1" t="n">
        <v>77</v>
      </c>
      <c r="J3196" s="1" t="n">
        <v>80</v>
      </c>
      <c r="K3196" s="1" t="s">
        <v>271</v>
      </c>
      <c r="L3196" s="1" t="s">
        <v>402</v>
      </c>
      <c r="M3196" s="1" t="n">
        <v>2006</v>
      </c>
      <c r="N3196" s="1" t="n">
        <v>42.6001715912712</v>
      </c>
      <c r="O3196" s="1" t="n">
        <v>-80.6688433171174</v>
      </c>
      <c r="Q3196" s="1" t="s">
        <v>3645</v>
      </c>
      <c r="R3196" s="1" t="s">
        <v>24</v>
      </c>
    </row>
    <row r="3197" customFormat="false" ht="15" hidden="false" customHeight="false" outlineLevel="0" collapsed="false">
      <c r="A3197" s="1" t="s">
        <v>2973</v>
      </c>
      <c r="B3197" s="1" t="s">
        <v>2973</v>
      </c>
      <c r="C3197" s="1" t="s">
        <v>3643</v>
      </c>
      <c r="D3197" s="1" t="n">
        <v>99</v>
      </c>
      <c r="E3197" s="1" t="s">
        <v>3700</v>
      </c>
      <c r="F3197" s="1" t="n">
        <v>56</v>
      </c>
      <c r="G3197" s="1" t="str">
        <f aca="false">F3197&amp;"/"&amp;66</f>
        <v>56/66</v>
      </c>
      <c r="H3197" s="1" t="n">
        <v>1500</v>
      </c>
      <c r="I3197" s="1" t="n">
        <v>77</v>
      </c>
      <c r="J3197" s="1" t="n">
        <v>80</v>
      </c>
      <c r="K3197" s="1" t="s">
        <v>271</v>
      </c>
      <c r="L3197" s="1" t="s">
        <v>402</v>
      </c>
      <c r="M3197" s="1" t="n">
        <v>2006</v>
      </c>
      <c r="N3197" s="1" t="n">
        <v>42.6066198794044</v>
      </c>
      <c r="O3197" s="1" t="n">
        <v>-80.6599347489094</v>
      </c>
      <c r="Q3197" s="1" t="s">
        <v>3645</v>
      </c>
      <c r="R3197" s="1" t="s">
        <v>24</v>
      </c>
    </row>
    <row r="3198" customFormat="false" ht="15" hidden="false" customHeight="false" outlineLevel="0" collapsed="false">
      <c r="A3198" s="1" t="s">
        <v>2973</v>
      </c>
      <c r="B3198" s="1" t="s">
        <v>2973</v>
      </c>
      <c r="C3198" s="1" t="s">
        <v>3643</v>
      </c>
      <c r="D3198" s="1" t="n">
        <v>99</v>
      </c>
      <c r="E3198" s="1" t="s">
        <v>3701</v>
      </c>
      <c r="F3198" s="1" t="n">
        <v>57</v>
      </c>
      <c r="G3198" s="1" t="str">
        <f aca="false">F3198&amp;"/"&amp;66</f>
        <v>57/66</v>
      </c>
      <c r="H3198" s="1" t="n">
        <v>1500</v>
      </c>
      <c r="I3198" s="1" t="n">
        <v>77</v>
      </c>
      <c r="J3198" s="1" t="n">
        <v>80</v>
      </c>
      <c r="K3198" s="1" t="s">
        <v>271</v>
      </c>
      <c r="L3198" s="1" t="s">
        <v>402</v>
      </c>
      <c r="M3198" s="1" t="n">
        <v>2006</v>
      </c>
      <c r="N3198" s="1" t="n">
        <v>42.6044483141925</v>
      </c>
      <c r="O3198" s="1" t="n">
        <v>-80.6481967705116</v>
      </c>
      <c r="Q3198" s="1" t="s">
        <v>3645</v>
      </c>
      <c r="R3198" s="1" t="s">
        <v>24</v>
      </c>
    </row>
    <row r="3199" customFormat="false" ht="15" hidden="false" customHeight="false" outlineLevel="0" collapsed="false">
      <c r="A3199" s="1" t="s">
        <v>2973</v>
      </c>
      <c r="B3199" s="1" t="s">
        <v>2973</v>
      </c>
      <c r="C3199" s="1" t="s">
        <v>3643</v>
      </c>
      <c r="D3199" s="1" t="n">
        <v>99</v>
      </c>
      <c r="E3199" s="1" t="s">
        <v>3702</v>
      </c>
      <c r="F3199" s="1" t="n">
        <v>58</v>
      </c>
      <c r="G3199" s="1" t="str">
        <f aca="false">F3199&amp;"/"&amp;66</f>
        <v>58/66</v>
      </c>
      <c r="H3199" s="1" t="n">
        <v>1500</v>
      </c>
      <c r="I3199" s="1" t="n">
        <v>77</v>
      </c>
      <c r="J3199" s="1" t="n">
        <v>80</v>
      </c>
      <c r="K3199" s="1" t="s">
        <v>271</v>
      </c>
      <c r="L3199" s="1" t="s">
        <v>402</v>
      </c>
      <c r="M3199" s="1" t="n">
        <v>2006</v>
      </c>
      <c r="N3199" s="1" t="n">
        <v>42.6084586365527</v>
      </c>
      <c r="O3199" s="1" t="n">
        <v>-80.6405358558846</v>
      </c>
      <c r="Q3199" s="1" t="s">
        <v>3645</v>
      </c>
      <c r="R3199" s="1" t="s">
        <v>24</v>
      </c>
    </row>
    <row r="3200" customFormat="false" ht="15" hidden="false" customHeight="false" outlineLevel="0" collapsed="false">
      <c r="A3200" s="1" t="s">
        <v>2973</v>
      </c>
      <c r="B3200" s="1" t="s">
        <v>2973</v>
      </c>
      <c r="C3200" s="1" t="s">
        <v>3643</v>
      </c>
      <c r="D3200" s="1" t="n">
        <v>99</v>
      </c>
      <c r="E3200" s="1" t="s">
        <v>3703</v>
      </c>
      <c r="F3200" s="1" t="n">
        <v>59</v>
      </c>
      <c r="G3200" s="1" t="str">
        <f aca="false">F3200&amp;"/"&amp;66</f>
        <v>59/66</v>
      </c>
      <c r="H3200" s="1" t="n">
        <v>1500</v>
      </c>
      <c r="I3200" s="1" t="n">
        <v>77</v>
      </c>
      <c r="J3200" s="1" t="n">
        <v>80</v>
      </c>
      <c r="K3200" s="1" t="s">
        <v>271</v>
      </c>
      <c r="L3200" s="1" t="s">
        <v>402</v>
      </c>
      <c r="M3200" s="1" t="n">
        <v>2006</v>
      </c>
      <c r="N3200" s="1" t="n">
        <v>42.6076690526931</v>
      </c>
      <c r="O3200" s="1" t="n">
        <v>-80.6382716426014</v>
      </c>
      <c r="Q3200" s="1" t="s">
        <v>3645</v>
      </c>
      <c r="R3200" s="1" t="s">
        <v>24</v>
      </c>
    </row>
    <row r="3201" customFormat="false" ht="15" hidden="false" customHeight="false" outlineLevel="0" collapsed="false">
      <c r="A3201" s="1" t="s">
        <v>2973</v>
      </c>
      <c r="B3201" s="1" t="s">
        <v>2973</v>
      </c>
      <c r="C3201" s="1" t="s">
        <v>3643</v>
      </c>
      <c r="D3201" s="1" t="n">
        <v>99</v>
      </c>
      <c r="E3201" s="1" t="s">
        <v>3704</v>
      </c>
      <c r="F3201" s="1" t="n">
        <v>60</v>
      </c>
      <c r="G3201" s="1" t="str">
        <f aca="false">F3201&amp;"/"&amp;66</f>
        <v>60/66</v>
      </c>
      <c r="H3201" s="1" t="n">
        <v>1500</v>
      </c>
      <c r="I3201" s="1" t="n">
        <v>77</v>
      </c>
      <c r="J3201" s="1" t="n">
        <v>80</v>
      </c>
      <c r="K3201" s="1" t="s">
        <v>271</v>
      </c>
      <c r="L3201" s="1" t="s">
        <v>402</v>
      </c>
      <c r="M3201" s="1" t="n">
        <v>2006</v>
      </c>
      <c r="N3201" s="1" t="n">
        <v>42.6022899668657</v>
      </c>
      <c r="O3201" s="1" t="n">
        <v>-80.6375142132064</v>
      </c>
      <c r="Q3201" s="1" t="s">
        <v>3645</v>
      </c>
      <c r="R3201" s="1" t="s">
        <v>24</v>
      </c>
    </row>
    <row r="3202" customFormat="false" ht="15" hidden="false" customHeight="false" outlineLevel="0" collapsed="false">
      <c r="A3202" s="1" t="s">
        <v>2973</v>
      </c>
      <c r="B3202" s="1" t="s">
        <v>2973</v>
      </c>
      <c r="C3202" s="1" t="s">
        <v>3643</v>
      </c>
      <c r="D3202" s="1" t="n">
        <v>99</v>
      </c>
      <c r="E3202" s="1" t="s">
        <v>3705</v>
      </c>
      <c r="F3202" s="1" t="n">
        <v>61</v>
      </c>
      <c r="G3202" s="1" t="str">
        <f aca="false">F3202&amp;"/"&amp;66</f>
        <v>61/66</v>
      </c>
      <c r="H3202" s="1" t="n">
        <v>1500</v>
      </c>
      <c r="I3202" s="1" t="n">
        <v>77</v>
      </c>
      <c r="J3202" s="1" t="n">
        <v>80</v>
      </c>
      <c r="K3202" s="1" t="s">
        <v>271</v>
      </c>
      <c r="L3202" s="1" t="s">
        <v>402</v>
      </c>
      <c r="M3202" s="1" t="n">
        <v>2006</v>
      </c>
      <c r="N3202" s="1" t="n">
        <v>42.5981586361768</v>
      </c>
      <c r="O3202" s="1" t="n">
        <v>-80.6376555672842</v>
      </c>
      <c r="Q3202" s="1" t="s">
        <v>3645</v>
      </c>
      <c r="R3202" s="1" t="s">
        <v>24</v>
      </c>
    </row>
    <row r="3203" customFormat="false" ht="15" hidden="false" customHeight="false" outlineLevel="0" collapsed="false">
      <c r="A3203" s="1" t="s">
        <v>2973</v>
      </c>
      <c r="B3203" s="1" t="s">
        <v>2973</v>
      </c>
      <c r="C3203" s="1" t="s">
        <v>3643</v>
      </c>
      <c r="D3203" s="1" t="n">
        <v>99</v>
      </c>
      <c r="E3203" s="1" t="s">
        <v>3706</v>
      </c>
      <c r="F3203" s="1" t="n">
        <v>62</v>
      </c>
      <c r="G3203" s="1" t="str">
        <f aca="false">F3203&amp;"/"&amp;66</f>
        <v>62/66</v>
      </c>
      <c r="H3203" s="1" t="n">
        <v>1500</v>
      </c>
      <c r="I3203" s="1" t="n">
        <v>77</v>
      </c>
      <c r="J3203" s="1" t="n">
        <v>80</v>
      </c>
      <c r="K3203" s="1" t="s">
        <v>271</v>
      </c>
      <c r="L3203" s="1" t="s">
        <v>402</v>
      </c>
      <c r="M3203" s="1" t="n">
        <v>2006</v>
      </c>
      <c r="N3203" s="1" t="n">
        <v>42.599486248104</v>
      </c>
      <c r="O3203" s="1" t="n">
        <v>-80.6286353424848</v>
      </c>
      <c r="Q3203" s="1" t="s">
        <v>3645</v>
      </c>
      <c r="R3203" s="1" t="s">
        <v>24</v>
      </c>
    </row>
    <row r="3204" customFormat="false" ht="15" hidden="false" customHeight="false" outlineLevel="0" collapsed="false">
      <c r="A3204" s="1" t="s">
        <v>2973</v>
      </c>
      <c r="B3204" s="1" t="s">
        <v>2973</v>
      </c>
      <c r="C3204" s="1" t="s">
        <v>3643</v>
      </c>
      <c r="D3204" s="1" t="n">
        <v>99</v>
      </c>
      <c r="E3204" s="1" t="s">
        <v>3707</v>
      </c>
      <c r="F3204" s="1" t="n">
        <v>63</v>
      </c>
      <c r="G3204" s="1" t="str">
        <f aca="false">F3204&amp;"/"&amp;66</f>
        <v>63/66</v>
      </c>
      <c r="H3204" s="1" t="n">
        <v>1500</v>
      </c>
      <c r="I3204" s="1" t="n">
        <v>77</v>
      </c>
      <c r="J3204" s="1" t="n">
        <v>80</v>
      </c>
      <c r="K3204" s="1" t="s">
        <v>271</v>
      </c>
      <c r="L3204" s="1" t="s">
        <v>402</v>
      </c>
      <c r="M3204" s="1" t="n">
        <v>2006</v>
      </c>
      <c r="N3204" s="1" t="n">
        <v>42.5937508790801</v>
      </c>
      <c r="O3204" s="1" t="n">
        <v>-80.6255471535217</v>
      </c>
      <c r="Q3204" s="1" t="s">
        <v>3645</v>
      </c>
      <c r="R3204" s="1" t="s">
        <v>24</v>
      </c>
    </row>
    <row r="3205" customFormat="false" ht="15" hidden="false" customHeight="false" outlineLevel="0" collapsed="false">
      <c r="A3205" s="1" t="s">
        <v>2973</v>
      </c>
      <c r="B3205" s="1" t="s">
        <v>2973</v>
      </c>
      <c r="C3205" s="1" t="s">
        <v>3643</v>
      </c>
      <c r="D3205" s="1" t="n">
        <v>99</v>
      </c>
      <c r="E3205" s="1" t="s">
        <v>3708</v>
      </c>
      <c r="F3205" s="1" t="n">
        <v>64</v>
      </c>
      <c r="G3205" s="1" t="str">
        <f aca="false">F3205&amp;"/"&amp;66</f>
        <v>64/66</v>
      </c>
      <c r="H3205" s="1" t="n">
        <v>1500</v>
      </c>
      <c r="I3205" s="1" t="n">
        <v>77</v>
      </c>
      <c r="J3205" s="1" t="n">
        <v>80</v>
      </c>
      <c r="K3205" s="1" t="s">
        <v>271</v>
      </c>
      <c r="L3205" s="1" t="s">
        <v>402</v>
      </c>
      <c r="M3205" s="1" t="n">
        <v>2006</v>
      </c>
      <c r="N3205" s="1" t="n">
        <v>42.587675589416</v>
      </c>
      <c r="O3205" s="1" t="n">
        <v>-80.6379980467859</v>
      </c>
      <c r="Q3205" s="1" t="s">
        <v>3645</v>
      </c>
      <c r="R3205" s="1" t="s">
        <v>24</v>
      </c>
    </row>
    <row r="3206" customFormat="false" ht="15" hidden="false" customHeight="false" outlineLevel="0" collapsed="false">
      <c r="A3206" s="1" t="s">
        <v>2973</v>
      </c>
      <c r="B3206" s="1" t="s">
        <v>2973</v>
      </c>
      <c r="C3206" s="1" t="s">
        <v>3643</v>
      </c>
      <c r="D3206" s="1" t="n">
        <v>99</v>
      </c>
      <c r="E3206" s="1" t="s">
        <v>3709</v>
      </c>
      <c r="F3206" s="1" t="n">
        <v>65</v>
      </c>
      <c r="G3206" s="1" t="str">
        <f aca="false">F3206&amp;"/"&amp;66</f>
        <v>65/66</v>
      </c>
      <c r="H3206" s="1" t="n">
        <v>1500</v>
      </c>
      <c r="I3206" s="1" t="n">
        <v>77</v>
      </c>
      <c r="J3206" s="1" t="n">
        <v>80</v>
      </c>
      <c r="K3206" s="1" t="s">
        <v>271</v>
      </c>
      <c r="L3206" s="1" t="s">
        <v>402</v>
      </c>
      <c r="M3206" s="1" t="n">
        <v>2006</v>
      </c>
      <c r="N3206" s="1" t="n">
        <v>42.5863046400409</v>
      </c>
      <c r="O3206" s="1" t="n">
        <v>-80.6331822125639</v>
      </c>
      <c r="Q3206" s="1" t="s">
        <v>3645</v>
      </c>
      <c r="R3206" s="1" t="s">
        <v>24</v>
      </c>
    </row>
    <row r="3207" customFormat="false" ht="15" hidden="false" customHeight="false" outlineLevel="0" collapsed="false">
      <c r="A3207" s="1" t="s">
        <v>2973</v>
      </c>
      <c r="B3207" s="1" t="s">
        <v>2973</v>
      </c>
      <c r="C3207" s="1" t="s">
        <v>3643</v>
      </c>
      <c r="D3207" s="1" t="n">
        <v>99</v>
      </c>
      <c r="E3207" s="1" t="s">
        <v>3710</v>
      </c>
      <c r="F3207" s="1" t="n">
        <v>66</v>
      </c>
      <c r="G3207" s="1" t="str">
        <f aca="false">F3207&amp;"/"&amp;66</f>
        <v>66/66</v>
      </c>
      <c r="H3207" s="1" t="n">
        <v>1500</v>
      </c>
      <c r="I3207" s="1" t="n">
        <v>77</v>
      </c>
      <c r="J3207" s="1" t="n">
        <v>80</v>
      </c>
      <c r="K3207" s="1" t="s">
        <v>271</v>
      </c>
      <c r="L3207" s="1" t="s">
        <v>402</v>
      </c>
      <c r="M3207" s="1" t="n">
        <v>2006</v>
      </c>
      <c r="N3207" s="1" t="n">
        <v>42.5842736656722</v>
      </c>
      <c r="O3207" s="1" t="n">
        <v>-80.6260268651847</v>
      </c>
      <c r="Q3207" s="1" t="s">
        <v>3645</v>
      </c>
      <c r="R3207" s="1" t="s">
        <v>24</v>
      </c>
    </row>
    <row r="3208" customFormat="false" ht="15" hidden="false" customHeight="false" outlineLevel="0" collapsed="false">
      <c r="A3208" s="1" t="s">
        <v>2973</v>
      </c>
      <c r="B3208" s="1" t="s">
        <v>2973</v>
      </c>
      <c r="C3208" s="1" t="s">
        <v>3711</v>
      </c>
      <c r="D3208" s="1" t="n">
        <v>99</v>
      </c>
      <c r="E3208" s="1" t="s">
        <v>3712</v>
      </c>
      <c r="F3208" s="1" t="n">
        <v>1</v>
      </c>
      <c r="G3208" s="1" t="str">
        <f aca="false">F3208&amp;"/"&amp;55</f>
        <v>1/55</v>
      </c>
      <c r="H3208" s="1" t="n">
        <v>1800</v>
      </c>
      <c r="I3208" s="1" t="n">
        <v>90</v>
      </c>
      <c r="J3208" s="1" t="n">
        <v>80</v>
      </c>
      <c r="K3208" s="1" t="s">
        <v>21</v>
      </c>
      <c r="L3208" s="1" t="s">
        <v>664</v>
      </c>
      <c r="M3208" s="1" t="n">
        <v>2013</v>
      </c>
      <c r="N3208" s="1" t="n">
        <v>42.3604143993819</v>
      </c>
      <c r="O3208" s="1" t="n">
        <v>-81.9739048358953</v>
      </c>
      <c r="Q3208" s="1" t="s">
        <v>3713</v>
      </c>
      <c r="R3208" s="1" t="s">
        <v>24</v>
      </c>
    </row>
    <row r="3209" customFormat="false" ht="15" hidden="false" customHeight="false" outlineLevel="0" collapsed="false">
      <c r="A3209" s="1" t="s">
        <v>2973</v>
      </c>
      <c r="B3209" s="1" t="s">
        <v>2973</v>
      </c>
      <c r="C3209" s="1" t="s">
        <v>3711</v>
      </c>
      <c r="D3209" s="1" t="n">
        <v>99</v>
      </c>
      <c r="E3209" s="1" t="s">
        <v>3714</v>
      </c>
      <c r="F3209" s="1" t="n">
        <v>2</v>
      </c>
      <c r="G3209" s="1" t="str">
        <f aca="false">F3209&amp;"/"&amp;55</f>
        <v>2/55</v>
      </c>
      <c r="H3209" s="1" t="n">
        <v>1800</v>
      </c>
      <c r="I3209" s="1" t="n">
        <v>90</v>
      </c>
      <c r="J3209" s="1" t="n">
        <v>80</v>
      </c>
      <c r="K3209" s="1" t="s">
        <v>21</v>
      </c>
      <c r="L3209" s="1" t="s">
        <v>664</v>
      </c>
      <c r="M3209" s="1" t="n">
        <v>2013</v>
      </c>
      <c r="N3209" s="1" t="n">
        <v>42.3620491219229</v>
      </c>
      <c r="O3209" s="1" t="n">
        <v>-81.9657927280179</v>
      </c>
      <c r="Q3209" s="1" t="s">
        <v>3713</v>
      </c>
      <c r="R3209" s="1" t="s">
        <v>24</v>
      </c>
    </row>
    <row r="3210" customFormat="false" ht="15" hidden="false" customHeight="false" outlineLevel="0" collapsed="false">
      <c r="A3210" s="1" t="s">
        <v>2973</v>
      </c>
      <c r="B3210" s="1" t="s">
        <v>2973</v>
      </c>
      <c r="C3210" s="1" t="s">
        <v>3711</v>
      </c>
      <c r="D3210" s="1" t="n">
        <v>99</v>
      </c>
      <c r="E3210" s="1" t="s">
        <v>3715</v>
      </c>
      <c r="F3210" s="1" t="n">
        <v>3</v>
      </c>
      <c r="G3210" s="1" t="str">
        <f aca="false">F3210&amp;"/"&amp;55</f>
        <v>3/55</v>
      </c>
      <c r="H3210" s="1" t="n">
        <v>1800</v>
      </c>
      <c r="I3210" s="1" t="n">
        <v>90</v>
      </c>
      <c r="J3210" s="1" t="n">
        <v>80</v>
      </c>
      <c r="K3210" s="1" t="s">
        <v>21</v>
      </c>
      <c r="L3210" s="1" t="s">
        <v>664</v>
      </c>
      <c r="M3210" s="1" t="n">
        <v>2013</v>
      </c>
      <c r="N3210" s="1" t="n">
        <v>42.345151312975</v>
      </c>
      <c r="O3210" s="1" t="n">
        <v>-81.9613515226809</v>
      </c>
      <c r="Q3210" s="1" t="s">
        <v>3713</v>
      </c>
      <c r="R3210" s="1" t="s">
        <v>24</v>
      </c>
    </row>
    <row r="3211" customFormat="false" ht="15" hidden="false" customHeight="false" outlineLevel="0" collapsed="false">
      <c r="A3211" s="1" t="s">
        <v>2973</v>
      </c>
      <c r="B3211" s="1" t="s">
        <v>2973</v>
      </c>
      <c r="C3211" s="1" t="s">
        <v>3711</v>
      </c>
      <c r="D3211" s="1" t="n">
        <v>99</v>
      </c>
      <c r="E3211" s="1" t="s">
        <v>3716</v>
      </c>
      <c r="F3211" s="1" t="n">
        <v>4</v>
      </c>
      <c r="G3211" s="1" t="str">
        <f aca="false">F3211&amp;"/"&amp;55</f>
        <v>4/55</v>
      </c>
      <c r="H3211" s="1" t="n">
        <v>1800</v>
      </c>
      <c r="I3211" s="1" t="n">
        <v>90</v>
      </c>
      <c r="J3211" s="1" t="n">
        <v>80</v>
      </c>
      <c r="K3211" s="1" t="s">
        <v>21</v>
      </c>
      <c r="L3211" s="1" t="s">
        <v>664</v>
      </c>
      <c r="M3211" s="1" t="n">
        <v>2013</v>
      </c>
      <c r="N3211" s="1" t="n">
        <v>42.3464680985421</v>
      </c>
      <c r="O3211" s="1" t="n">
        <v>-81.9546744918691</v>
      </c>
      <c r="Q3211" s="1" t="s">
        <v>3713</v>
      </c>
      <c r="R3211" s="1" t="s">
        <v>24</v>
      </c>
    </row>
    <row r="3212" customFormat="false" ht="15" hidden="false" customHeight="false" outlineLevel="0" collapsed="false">
      <c r="A3212" s="1" t="s">
        <v>2973</v>
      </c>
      <c r="B3212" s="1" t="s">
        <v>2973</v>
      </c>
      <c r="C3212" s="1" t="s">
        <v>3711</v>
      </c>
      <c r="D3212" s="1" t="n">
        <v>99</v>
      </c>
      <c r="E3212" s="1" t="s">
        <v>3717</v>
      </c>
      <c r="F3212" s="1" t="n">
        <v>5</v>
      </c>
      <c r="G3212" s="1" t="str">
        <f aca="false">F3212&amp;"/"&amp;55</f>
        <v>5/55</v>
      </c>
      <c r="H3212" s="1" t="n">
        <v>1800</v>
      </c>
      <c r="I3212" s="1" t="n">
        <v>90</v>
      </c>
      <c r="J3212" s="1" t="n">
        <v>80</v>
      </c>
      <c r="K3212" s="1" t="s">
        <v>21</v>
      </c>
      <c r="L3212" s="1" t="s">
        <v>664</v>
      </c>
      <c r="M3212" s="1" t="n">
        <v>2013</v>
      </c>
      <c r="N3212" s="1" t="n">
        <v>42.3500058570056</v>
      </c>
      <c r="O3212" s="1" t="n">
        <v>-81.9526082542771</v>
      </c>
      <c r="Q3212" s="1" t="s">
        <v>3713</v>
      </c>
      <c r="R3212" s="1" t="s">
        <v>24</v>
      </c>
    </row>
    <row r="3213" customFormat="false" ht="15" hidden="false" customHeight="false" outlineLevel="0" collapsed="false">
      <c r="A3213" s="1" t="s">
        <v>2973</v>
      </c>
      <c r="B3213" s="1" t="s">
        <v>2973</v>
      </c>
      <c r="C3213" s="1" t="s">
        <v>3711</v>
      </c>
      <c r="D3213" s="1" t="n">
        <v>99</v>
      </c>
      <c r="E3213" s="1" t="s">
        <v>3718</v>
      </c>
      <c r="F3213" s="1" t="n">
        <v>6</v>
      </c>
      <c r="G3213" s="1" t="str">
        <f aca="false">F3213&amp;"/"&amp;55</f>
        <v>6/55</v>
      </c>
      <c r="H3213" s="1" t="n">
        <v>1800</v>
      </c>
      <c r="I3213" s="1" t="n">
        <v>90</v>
      </c>
      <c r="J3213" s="1" t="n">
        <v>80</v>
      </c>
      <c r="K3213" s="1" t="s">
        <v>21</v>
      </c>
      <c r="L3213" s="1" t="s">
        <v>664</v>
      </c>
      <c r="M3213" s="1" t="n">
        <v>2013</v>
      </c>
      <c r="N3213" s="1" t="n">
        <v>42.3398854026685</v>
      </c>
      <c r="O3213" s="1" t="n">
        <v>-81.9574090006661</v>
      </c>
      <c r="Q3213" s="1" t="s">
        <v>3713</v>
      </c>
      <c r="R3213" s="1" t="s">
        <v>24</v>
      </c>
    </row>
    <row r="3214" customFormat="false" ht="15" hidden="false" customHeight="false" outlineLevel="0" collapsed="false">
      <c r="A3214" s="1" t="s">
        <v>2973</v>
      </c>
      <c r="B3214" s="1" t="s">
        <v>2973</v>
      </c>
      <c r="C3214" s="1" t="s">
        <v>3711</v>
      </c>
      <c r="D3214" s="1" t="n">
        <v>99</v>
      </c>
      <c r="E3214" s="1" t="s">
        <v>3719</v>
      </c>
      <c r="F3214" s="1" t="n">
        <v>7</v>
      </c>
      <c r="G3214" s="1" t="str">
        <f aca="false">F3214&amp;"/"&amp;55</f>
        <v>7/55</v>
      </c>
      <c r="H3214" s="1" t="n">
        <v>1800</v>
      </c>
      <c r="I3214" s="1" t="n">
        <v>90</v>
      </c>
      <c r="J3214" s="1" t="n">
        <v>80</v>
      </c>
      <c r="K3214" s="1" t="s">
        <v>21</v>
      </c>
      <c r="L3214" s="1" t="s">
        <v>664</v>
      </c>
      <c r="M3214" s="1" t="n">
        <v>2013</v>
      </c>
      <c r="N3214" s="1" t="n">
        <v>42.3444745741273</v>
      </c>
      <c r="O3214" s="1" t="n">
        <v>-81.9503633501421</v>
      </c>
      <c r="Q3214" s="1" t="s">
        <v>3713</v>
      </c>
      <c r="R3214" s="1" t="s">
        <v>24</v>
      </c>
    </row>
    <row r="3215" customFormat="false" ht="15" hidden="false" customHeight="false" outlineLevel="0" collapsed="false">
      <c r="A3215" s="1" t="s">
        <v>2973</v>
      </c>
      <c r="B3215" s="1" t="s">
        <v>2973</v>
      </c>
      <c r="C3215" s="1" t="s">
        <v>3711</v>
      </c>
      <c r="D3215" s="1" t="n">
        <v>99</v>
      </c>
      <c r="E3215" s="1" t="s">
        <v>3720</v>
      </c>
      <c r="F3215" s="1" t="n">
        <v>8</v>
      </c>
      <c r="G3215" s="1" t="str">
        <f aca="false">F3215&amp;"/"&amp;55</f>
        <v>8/55</v>
      </c>
      <c r="H3215" s="1" t="n">
        <v>1800</v>
      </c>
      <c r="I3215" s="1" t="n">
        <v>90</v>
      </c>
      <c r="J3215" s="1" t="n">
        <v>80</v>
      </c>
      <c r="K3215" s="1" t="s">
        <v>21</v>
      </c>
      <c r="L3215" s="1" t="s">
        <v>664</v>
      </c>
      <c r="M3215" s="1" t="n">
        <v>2013</v>
      </c>
      <c r="N3215" s="1" t="n">
        <v>42.3275375948169</v>
      </c>
      <c r="O3215" s="1" t="n">
        <v>-81.9193677810055</v>
      </c>
      <c r="Q3215" s="1" t="s">
        <v>3713</v>
      </c>
      <c r="R3215" s="1" t="s">
        <v>24</v>
      </c>
    </row>
    <row r="3216" customFormat="false" ht="15" hidden="false" customHeight="false" outlineLevel="0" collapsed="false">
      <c r="A3216" s="1" t="s">
        <v>2973</v>
      </c>
      <c r="B3216" s="1" t="s">
        <v>2973</v>
      </c>
      <c r="C3216" s="1" t="s">
        <v>3711</v>
      </c>
      <c r="D3216" s="1" t="n">
        <v>99</v>
      </c>
      <c r="E3216" s="1" t="s">
        <v>3721</v>
      </c>
      <c r="F3216" s="1" t="n">
        <v>9</v>
      </c>
      <c r="G3216" s="1" t="str">
        <f aca="false">F3216&amp;"/"&amp;55</f>
        <v>9/55</v>
      </c>
      <c r="H3216" s="1" t="n">
        <v>1800</v>
      </c>
      <c r="I3216" s="1" t="n">
        <v>90</v>
      </c>
      <c r="J3216" s="1" t="n">
        <v>80</v>
      </c>
      <c r="K3216" s="1" t="s">
        <v>21</v>
      </c>
      <c r="L3216" s="1" t="s">
        <v>664</v>
      </c>
      <c r="M3216" s="1" t="n">
        <v>2013</v>
      </c>
      <c r="N3216" s="1" t="n">
        <v>42.3247715001357</v>
      </c>
      <c r="O3216" s="1" t="n">
        <v>-81.9176522106131</v>
      </c>
      <c r="Q3216" s="1" t="s">
        <v>3713</v>
      </c>
      <c r="R3216" s="1" t="s">
        <v>24</v>
      </c>
    </row>
    <row r="3217" customFormat="false" ht="15" hidden="false" customHeight="false" outlineLevel="0" collapsed="false">
      <c r="A3217" s="1" t="s">
        <v>2973</v>
      </c>
      <c r="B3217" s="1" t="s">
        <v>2973</v>
      </c>
      <c r="C3217" s="1" t="s">
        <v>3711</v>
      </c>
      <c r="D3217" s="1" t="n">
        <v>99</v>
      </c>
      <c r="E3217" s="1" t="s">
        <v>3722</v>
      </c>
      <c r="F3217" s="1" t="n">
        <v>10</v>
      </c>
      <c r="G3217" s="1" t="str">
        <f aca="false">F3217&amp;"/"&amp;55</f>
        <v>10/55</v>
      </c>
      <c r="H3217" s="1" t="n">
        <v>1800</v>
      </c>
      <c r="I3217" s="1" t="n">
        <v>90</v>
      </c>
      <c r="J3217" s="1" t="n">
        <v>80</v>
      </c>
      <c r="K3217" s="1" t="s">
        <v>21</v>
      </c>
      <c r="L3217" s="1" t="s">
        <v>664</v>
      </c>
      <c r="M3217" s="1" t="n">
        <v>2013</v>
      </c>
      <c r="N3217" s="1" t="n">
        <v>42.3210565273505</v>
      </c>
      <c r="O3217" s="1" t="n">
        <v>-81.9193537873783</v>
      </c>
      <c r="Q3217" s="1" t="s">
        <v>3713</v>
      </c>
      <c r="R3217" s="1" t="s">
        <v>24</v>
      </c>
    </row>
    <row r="3218" customFormat="false" ht="15" hidden="false" customHeight="false" outlineLevel="0" collapsed="false">
      <c r="A3218" s="1" t="s">
        <v>2973</v>
      </c>
      <c r="B3218" s="1" t="s">
        <v>2973</v>
      </c>
      <c r="C3218" s="1" t="s">
        <v>3711</v>
      </c>
      <c r="D3218" s="1" t="n">
        <v>99</v>
      </c>
      <c r="E3218" s="1" t="s">
        <v>3723</v>
      </c>
      <c r="F3218" s="1" t="n">
        <v>11</v>
      </c>
      <c r="G3218" s="1" t="str">
        <f aca="false">F3218&amp;"/"&amp;55</f>
        <v>11/55</v>
      </c>
      <c r="H3218" s="1" t="n">
        <v>1800</v>
      </c>
      <c r="I3218" s="1" t="n">
        <v>90</v>
      </c>
      <c r="J3218" s="1" t="n">
        <v>80</v>
      </c>
      <c r="K3218" s="1" t="s">
        <v>21</v>
      </c>
      <c r="L3218" s="1" t="s">
        <v>664</v>
      </c>
      <c r="M3218" s="1" t="n">
        <v>2013</v>
      </c>
      <c r="N3218" s="1" t="n">
        <v>42.3159707517604</v>
      </c>
      <c r="O3218" s="1" t="n">
        <v>-81.9275768944007</v>
      </c>
      <c r="Q3218" s="1" t="s">
        <v>3713</v>
      </c>
      <c r="R3218" s="1" t="s">
        <v>24</v>
      </c>
    </row>
    <row r="3219" customFormat="false" ht="15" hidden="false" customHeight="false" outlineLevel="0" collapsed="false">
      <c r="A3219" s="1" t="s">
        <v>2973</v>
      </c>
      <c r="B3219" s="1" t="s">
        <v>2973</v>
      </c>
      <c r="C3219" s="1" t="s">
        <v>3711</v>
      </c>
      <c r="D3219" s="1" t="n">
        <v>99</v>
      </c>
      <c r="E3219" s="1" t="s">
        <v>3724</v>
      </c>
      <c r="F3219" s="1" t="n">
        <v>12</v>
      </c>
      <c r="G3219" s="1" t="str">
        <f aca="false">F3219&amp;"/"&amp;55</f>
        <v>12/55</v>
      </c>
      <c r="H3219" s="1" t="n">
        <v>1800</v>
      </c>
      <c r="I3219" s="1" t="n">
        <v>90</v>
      </c>
      <c r="J3219" s="1" t="n">
        <v>80</v>
      </c>
      <c r="K3219" s="1" t="s">
        <v>21</v>
      </c>
      <c r="L3219" s="1" t="s">
        <v>664</v>
      </c>
      <c r="M3219" s="1" t="n">
        <v>2013</v>
      </c>
      <c r="N3219" s="1" t="n">
        <v>42.3146496589991</v>
      </c>
      <c r="O3219" s="1" t="n">
        <v>-81.9254248140807</v>
      </c>
      <c r="Q3219" s="1" t="s">
        <v>3713</v>
      </c>
      <c r="R3219" s="1" t="s">
        <v>24</v>
      </c>
    </row>
    <row r="3220" customFormat="false" ht="15" hidden="false" customHeight="false" outlineLevel="0" collapsed="false">
      <c r="A3220" s="1" t="s">
        <v>2973</v>
      </c>
      <c r="B3220" s="1" t="s">
        <v>2973</v>
      </c>
      <c r="C3220" s="1" t="s">
        <v>3711</v>
      </c>
      <c r="D3220" s="1" t="n">
        <v>99</v>
      </c>
      <c r="E3220" s="1" t="s">
        <v>3725</v>
      </c>
      <c r="F3220" s="1" t="n">
        <v>13</v>
      </c>
      <c r="G3220" s="1" t="str">
        <f aca="false">F3220&amp;"/"&amp;55</f>
        <v>13/55</v>
      </c>
      <c r="H3220" s="1" t="n">
        <v>1800</v>
      </c>
      <c r="I3220" s="1" t="n">
        <v>90</v>
      </c>
      <c r="J3220" s="1" t="n">
        <v>80</v>
      </c>
      <c r="K3220" s="1" t="s">
        <v>21</v>
      </c>
      <c r="L3220" s="1" t="s">
        <v>664</v>
      </c>
      <c r="M3220" s="1" t="n">
        <v>2013</v>
      </c>
      <c r="N3220" s="1" t="n">
        <v>42.3110869804667</v>
      </c>
      <c r="O3220" s="1" t="n">
        <v>-81.9319928514935</v>
      </c>
      <c r="Q3220" s="1" t="s">
        <v>3713</v>
      </c>
      <c r="R3220" s="1" t="s">
        <v>24</v>
      </c>
    </row>
    <row r="3221" customFormat="false" ht="15" hidden="false" customHeight="false" outlineLevel="0" collapsed="false">
      <c r="A3221" s="1" t="s">
        <v>2973</v>
      </c>
      <c r="B3221" s="1" t="s">
        <v>2973</v>
      </c>
      <c r="C3221" s="1" t="s">
        <v>3711</v>
      </c>
      <c r="D3221" s="1" t="n">
        <v>99</v>
      </c>
      <c r="E3221" s="1" t="s">
        <v>3726</v>
      </c>
      <c r="F3221" s="1" t="n">
        <v>14</v>
      </c>
      <c r="G3221" s="1" t="str">
        <f aca="false">F3221&amp;"/"&amp;55</f>
        <v>14/55</v>
      </c>
      <c r="H3221" s="1" t="n">
        <v>1800</v>
      </c>
      <c r="I3221" s="1" t="n">
        <v>90</v>
      </c>
      <c r="J3221" s="1" t="n">
        <v>80</v>
      </c>
      <c r="K3221" s="1" t="s">
        <v>21</v>
      </c>
      <c r="L3221" s="1" t="s">
        <v>664</v>
      </c>
      <c r="M3221" s="1" t="n">
        <v>2013</v>
      </c>
      <c r="N3221" s="1" t="n">
        <v>42.3077631046814</v>
      </c>
      <c r="O3221" s="1" t="n">
        <v>-81.9306936363366</v>
      </c>
      <c r="Q3221" s="1" t="s">
        <v>3713</v>
      </c>
      <c r="R3221" s="1" t="s">
        <v>24</v>
      </c>
    </row>
    <row r="3222" customFormat="false" ht="15" hidden="false" customHeight="false" outlineLevel="0" collapsed="false">
      <c r="A3222" s="1" t="s">
        <v>2973</v>
      </c>
      <c r="B3222" s="1" t="s">
        <v>2973</v>
      </c>
      <c r="C3222" s="1" t="s">
        <v>3711</v>
      </c>
      <c r="D3222" s="1" t="n">
        <v>99</v>
      </c>
      <c r="E3222" s="1" t="s">
        <v>3727</v>
      </c>
      <c r="F3222" s="1" t="n">
        <v>15</v>
      </c>
      <c r="G3222" s="1" t="str">
        <f aca="false">F3222&amp;"/"&amp;55</f>
        <v>15/55</v>
      </c>
      <c r="H3222" s="1" t="n">
        <v>1800</v>
      </c>
      <c r="I3222" s="1" t="n">
        <v>90</v>
      </c>
      <c r="J3222" s="1" t="n">
        <v>80</v>
      </c>
      <c r="K3222" s="1" t="s">
        <v>21</v>
      </c>
      <c r="L3222" s="1" t="s">
        <v>664</v>
      </c>
      <c r="M3222" s="1" t="n">
        <v>2013</v>
      </c>
      <c r="N3222" s="1" t="n">
        <v>42.3227328057338</v>
      </c>
      <c r="O3222" s="1" t="n">
        <v>-81.9895177978572</v>
      </c>
      <c r="Q3222" s="1" t="s">
        <v>3713</v>
      </c>
      <c r="R3222" s="1" t="s">
        <v>24</v>
      </c>
    </row>
    <row r="3223" customFormat="false" ht="15" hidden="false" customHeight="false" outlineLevel="0" collapsed="false">
      <c r="A3223" s="1" t="s">
        <v>2973</v>
      </c>
      <c r="B3223" s="1" t="s">
        <v>2973</v>
      </c>
      <c r="C3223" s="1" t="s">
        <v>3711</v>
      </c>
      <c r="D3223" s="1" t="n">
        <v>99</v>
      </c>
      <c r="E3223" s="1" t="s">
        <v>3728</v>
      </c>
      <c r="F3223" s="1" t="n">
        <v>16</v>
      </c>
      <c r="G3223" s="1" t="str">
        <f aca="false">F3223&amp;"/"&amp;55</f>
        <v>16/55</v>
      </c>
      <c r="H3223" s="1" t="n">
        <v>1800</v>
      </c>
      <c r="I3223" s="1" t="n">
        <v>90</v>
      </c>
      <c r="J3223" s="1" t="n">
        <v>80</v>
      </c>
      <c r="K3223" s="1" t="s">
        <v>21</v>
      </c>
      <c r="L3223" s="1" t="s">
        <v>664</v>
      </c>
      <c r="M3223" s="1" t="n">
        <v>2013</v>
      </c>
      <c r="N3223" s="1" t="n">
        <v>42.3160453435178</v>
      </c>
      <c r="O3223" s="1" t="n">
        <v>-82.0012213294188</v>
      </c>
      <c r="Q3223" s="1" t="s">
        <v>3713</v>
      </c>
      <c r="R3223" s="1" t="s">
        <v>24</v>
      </c>
    </row>
    <row r="3224" customFormat="false" ht="15" hidden="false" customHeight="false" outlineLevel="0" collapsed="false">
      <c r="A3224" s="1" t="s">
        <v>2973</v>
      </c>
      <c r="B3224" s="1" t="s">
        <v>2973</v>
      </c>
      <c r="C3224" s="1" t="s">
        <v>3711</v>
      </c>
      <c r="D3224" s="1" t="n">
        <v>99</v>
      </c>
      <c r="E3224" s="1" t="s">
        <v>3729</v>
      </c>
      <c r="F3224" s="1" t="n">
        <v>17</v>
      </c>
      <c r="G3224" s="1" t="str">
        <f aca="false">F3224&amp;"/"&amp;55</f>
        <v>17/55</v>
      </c>
      <c r="H3224" s="1" t="n">
        <v>1800</v>
      </c>
      <c r="I3224" s="1" t="n">
        <v>90</v>
      </c>
      <c r="J3224" s="1" t="n">
        <v>80</v>
      </c>
      <c r="K3224" s="1" t="s">
        <v>21</v>
      </c>
      <c r="L3224" s="1" t="s">
        <v>664</v>
      </c>
      <c r="M3224" s="1" t="n">
        <v>2013</v>
      </c>
      <c r="N3224" s="1" t="n">
        <v>42.3130357309079</v>
      </c>
      <c r="O3224" s="1" t="n">
        <v>-82.0018247312645</v>
      </c>
      <c r="Q3224" s="1" t="s">
        <v>3713</v>
      </c>
      <c r="R3224" s="1" t="s">
        <v>24</v>
      </c>
    </row>
    <row r="3225" customFormat="false" ht="15" hidden="false" customHeight="false" outlineLevel="0" collapsed="false">
      <c r="A3225" s="1" t="s">
        <v>2973</v>
      </c>
      <c r="B3225" s="1" t="s">
        <v>2973</v>
      </c>
      <c r="C3225" s="1" t="s">
        <v>3711</v>
      </c>
      <c r="D3225" s="1" t="n">
        <v>99</v>
      </c>
      <c r="E3225" s="1" t="s">
        <v>3730</v>
      </c>
      <c r="F3225" s="1" t="n">
        <v>18</v>
      </c>
      <c r="G3225" s="1" t="str">
        <f aca="false">F3225&amp;"/"&amp;55</f>
        <v>18/55</v>
      </c>
      <c r="H3225" s="1" t="n">
        <v>1800</v>
      </c>
      <c r="I3225" s="1" t="n">
        <v>90</v>
      </c>
      <c r="J3225" s="1" t="n">
        <v>80</v>
      </c>
      <c r="K3225" s="1" t="s">
        <v>21</v>
      </c>
      <c r="L3225" s="1" t="s">
        <v>664</v>
      </c>
      <c r="M3225" s="1" t="n">
        <v>2013</v>
      </c>
      <c r="N3225" s="1" t="n">
        <v>42.3134319066408</v>
      </c>
      <c r="O3225" s="1" t="n">
        <v>-81.9940764708439</v>
      </c>
      <c r="Q3225" s="1" t="s">
        <v>3713</v>
      </c>
      <c r="R3225" s="1" t="s">
        <v>24</v>
      </c>
    </row>
    <row r="3226" customFormat="false" ht="15" hidden="false" customHeight="false" outlineLevel="0" collapsed="false">
      <c r="A3226" s="1" t="s">
        <v>2973</v>
      </c>
      <c r="B3226" s="1" t="s">
        <v>2973</v>
      </c>
      <c r="C3226" s="1" t="s">
        <v>3711</v>
      </c>
      <c r="D3226" s="1" t="n">
        <v>99</v>
      </c>
      <c r="E3226" s="1" t="s">
        <v>3731</v>
      </c>
      <c r="F3226" s="1" t="n">
        <v>19</v>
      </c>
      <c r="G3226" s="1" t="str">
        <f aca="false">F3226&amp;"/"&amp;55</f>
        <v>19/55</v>
      </c>
      <c r="H3226" s="1" t="n">
        <v>1800</v>
      </c>
      <c r="I3226" s="1" t="n">
        <v>90</v>
      </c>
      <c r="J3226" s="1" t="n">
        <v>80</v>
      </c>
      <c r="K3226" s="1" t="s">
        <v>21</v>
      </c>
      <c r="L3226" s="1" t="s">
        <v>664</v>
      </c>
      <c r="M3226" s="1" t="n">
        <v>2013</v>
      </c>
      <c r="N3226" s="1" t="n">
        <v>42.306161816887</v>
      </c>
      <c r="O3226" s="1" t="n">
        <v>-81.982240532993</v>
      </c>
      <c r="Q3226" s="1" t="s">
        <v>3713</v>
      </c>
      <c r="R3226" s="1" t="s">
        <v>24</v>
      </c>
    </row>
    <row r="3227" customFormat="false" ht="15" hidden="false" customHeight="false" outlineLevel="0" collapsed="false">
      <c r="A3227" s="1" t="s">
        <v>2973</v>
      </c>
      <c r="B3227" s="1" t="s">
        <v>2973</v>
      </c>
      <c r="C3227" s="1" t="s">
        <v>3711</v>
      </c>
      <c r="D3227" s="1" t="n">
        <v>99</v>
      </c>
      <c r="E3227" s="1" t="s">
        <v>3732</v>
      </c>
      <c r="F3227" s="1" t="n">
        <v>20</v>
      </c>
      <c r="G3227" s="1" t="str">
        <f aca="false">F3227&amp;"/"&amp;55</f>
        <v>20/55</v>
      </c>
      <c r="H3227" s="1" t="n">
        <v>1800</v>
      </c>
      <c r="I3227" s="1" t="n">
        <v>90</v>
      </c>
      <c r="J3227" s="1" t="n">
        <v>80</v>
      </c>
      <c r="K3227" s="1" t="s">
        <v>21</v>
      </c>
      <c r="L3227" s="1" t="s">
        <v>664</v>
      </c>
      <c r="M3227" s="1" t="n">
        <v>2013</v>
      </c>
      <c r="N3227" s="1" t="n">
        <v>42.3055120457416</v>
      </c>
      <c r="O3227" s="1" t="n">
        <v>-81.9757272074977</v>
      </c>
      <c r="Q3227" s="1" t="s">
        <v>3713</v>
      </c>
      <c r="R3227" s="1" t="s">
        <v>24</v>
      </c>
    </row>
    <row r="3228" customFormat="false" ht="15" hidden="false" customHeight="false" outlineLevel="0" collapsed="false">
      <c r="A3228" s="1" t="s">
        <v>2973</v>
      </c>
      <c r="B3228" s="1" t="s">
        <v>2973</v>
      </c>
      <c r="C3228" s="1" t="s">
        <v>3711</v>
      </c>
      <c r="D3228" s="1" t="n">
        <v>99</v>
      </c>
      <c r="E3228" s="1" t="s">
        <v>3733</v>
      </c>
      <c r="F3228" s="1" t="n">
        <v>21</v>
      </c>
      <c r="G3228" s="1" t="str">
        <f aca="false">F3228&amp;"/"&amp;55</f>
        <v>21/55</v>
      </c>
      <c r="H3228" s="1" t="n">
        <v>1800</v>
      </c>
      <c r="I3228" s="1" t="n">
        <v>90</v>
      </c>
      <c r="J3228" s="1" t="n">
        <v>80</v>
      </c>
      <c r="K3228" s="1" t="s">
        <v>21</v>
      </c>
      <c r="L3228" s="1" t="s">
        <v>664</v>
      </c>
      <c r="M3228" s="1" t="n">
        <v>2013</v>
      </c>
      <c r="N3228" s="1" t="n">
        <v>42.3024738187408</v>
      </c>
      <c r="O3228" s="1" t="n">
        <v>-81.9747332659544</v>
      </c>
      <c r="Q3228" s="1" t="s">
        <v>3713</v>
      </c>
      <c r="R3228" s="1" t="s">
        <v>24</v>
      </c>
    </row>
    <row r="3229" customFormat="false" ht="15" hidden="false" customHeight="false" outlineLevel="0" collapsed="false">
      <c r="A3229" s="1" t="s">
        <v>2973</v>
      </c>
      <c r="B3229" s="1" t="s">
        <v>2973</v>
      </c>
      <c r="C3229" s="1" t="s">
        <v>3711</v>
      </c>
      <c r="D3229" s="1" t="n">
        <v>99</v>
      </c>
      <c r="E3229" s="1" t="s">
        <v>3734</v>
      </c>
      <c r="F3229" s="1" t="n">
        <v>22</v>
      </c>
      <c r="G3229" s="1" t="str">
        <f aca="false">F3229&amp;"/"&amp;55</f>
        <v>22/55</v>
      </c>
      <c r="H3229" s="1" t="n">
        <v>1800</v>
      </c>
      <c r="I3229" s="1" t="n">
        <v>90</v>
      </c>
      <c r="J3229" s="1" t="n">
        <v>80</v>
      </c>
      <c r="K3229" s="1" t="s">
        <v>21</v>
      </c>
      <c r="L3229" s="1" t="s">
        <v>664</v>
      </c>
      <c r="M3229" s="1" t="n">
        <v>2013</v>
      </c>
      <c r="N3229" s="1" t="n">
        <v>42.2969994970575</v>
      </c>
      <c r="O3229" s="1" t="n">
        <v>-81.9685022454227</v>
      </c>
      <c r="Q3229" s="1" t="s">
        <v>3713</v>
      </c>
      <c r="R3229" s="1" t="s">
        <v>24</v>
      </c>
    </row>
    <row r="3230" customFormat="false" ht="15" hidden="false" customHeight="false" outlineLevel="0" collapsed="false">
      <c r="A3230" s="1" t="s">
        <v>2973</v>
      </c>
      <c r="B3230" s="1" t="s">
        <v>2973</v>
      </c>
      <c r="C3230" s="1" t="s">
        <v>3711</v>
      </c>
      <c r="D3230" s="1" t="n">
        <v>99</v>
      </c>
      <c r="E3230" s="1" t="s">
        <v>3735</v>
      </c>
      <c r="F3230" s="1" t="n">
        <v>23</v>
      </c>
      <c r="G3230" s="1" t="str">
        <f aca="false">F3230&amp;"/"&amp;55</f>
        <v>23/55</v>
      </c>
      <c r="H3230" s="1" t="n">
        <v>1800</v>
      </c>
      <c r="I3230" s="1" t="n">
        <v>90</v>
      </c>
      <c r="J3230" s="1" t="n">
        <v>80</v>
      </c>
      <c r="K3230" s="1" t="s">
        <v>21</v>
      </c>
      <c r="L3230" s="1" t="s">
        <v>664</v>
      </c>
      <c r="M3230" s="1" t="n">
        <v>2013</v>
      </c>
      <c r="N3230" s="1" t="n">
        <v>42.3096236539418</v>
      </c>
      <c r="O3230" s="1" t="n">
        <v>-81.9576520187328</v>
      </c>
      <c r="Q3230" s="1" t="s">
        <v>3713</v>
      </c>
      <c r="R3230" s="1" t="s">
        <v>24</v>
      </c>
    </row>
    <row r="3231" customFormat="false" ht="15" hidden="false" customHeight="false" outlineLevel="0" collapsed="false">
      <c r="A3231" s="1" t="s">
        <v>2973</v>
      </c>
      <c r="B3231" s="1" t="s">
        <v>2973</v>
      </c>
      <c r="C3231" s="1" t="s">
        <v>3711</v>
      </c>
      <c r="D3231" s="1" t="n">
        <v>99</v>
      </c>
      <c r="E3231" s="1" t="s">
        <v>3736</v>
      </c>
      <c r="F3231" s="1" t="n">
        <v>24</v>
      </c>
      <c r="G3231" s="1" t="str">
        <f aca="false">F3231&amp;"/"&amp;55</f>
        <v>24/55</v>
      </c>
      <c r="H3231" s="1" t="n">
        <v>1800</v>
      </c>
      <c r="I3231" s="1" t="n">
        <v>90</v>
      </c>
      <c r="J3231" s="1" t="n">
        <v>80</v>
      </c>
      <c r="K3231" s="1" t="s">
        <v>21</v>
      </c>
      <c r="L3231" s="1" t="s">
        <v>664</v>
      </c>
      <c r="M3231" s="1" t="n">
        <v>2013</v>
      </c>
      <c r="N3231" s="1" t="n">
        <v>42.3060453008201</v>
      </c>
      <c r="O3231" s="1" t="n">
        <v>-81.9584719445266</v>
      </c>
      <c r="Q3231" s="1" t="s">
        <v>3713</v>
      </c>
      <c r="R3231" s="1" t="s">
        <v>24</v>
      </c>
    </row>
    <row r="3232" customFormat="false" ht="15" hidden="false" customHeight="false" outlineLevel="0" collapsed="false">
      <c r="A3232" s="1" t="s">
        <v>2973</v>
      </c>
      <c r="B3232" s="1" t="s">
        <v>2973</v>
      </c>
      <c r="C3232" s="1" t="s">
        <v>3711</v>
      </c>
      <c r="D3232" s="1" t="n">
        <v>99</v>
      </c>
      <c r="E3232" s="1" t="s">
        <v>3737</v>
      </c>
      <c r="F3232" s="1" t="n">
        <v>25</v>
      </c>
      <c r="G3232" s="1" t="str">
        <f aca="false">F3232&amp;"/"&amp;55</f>
        <v>25/55</v>
      </c>
      <c r="H3232" s="1" t="n">
        <v>1800</v>
      </c>
      <c r="I3232" s="1" t="n">
        <v>90</v>
      </c>
      <c r="J3232" s="1" t="n">
        <v>80</v>
      </c>
      <c r="K3232" s="1" t="s">
        <v>21</v>
      </c>
      <c r="L3232" s="1" t="s">
        <v>664</v>
      </c>
      <c r="M3232" s="1" t="n">
        <v>2013</v>
      </c>
      <c r="N3232" s="1" t="n">
        <v>42.2888620881844</v>
      </c>
      <c r="O3232" s="1" t="n">
        <v>-81.9443462596965</v>
      </c>
      <c r="Q3232" s="1" t="s">
        <v>3713</v>
      </c>
      <c r="R3232" s="1" t="s">
        <v>24</v>
      </c>
    </row>
    <row r="3233" customFormat="false" ht="15" hidden="false" customHeight="false" outlineLevel="0" collapsed="false">
      <c r="A3233" s="1" t="s">
        <v>2973</v>
      </c>
      <c r="B3233" s="1" t="s">
        <v>2973</v>
      </c>
      <c r="C3233" s="1" t="s">
        <v>3711</v>
      </c>
      <c r="D3233" s="1" t="n">
        <v>99</v>
      </c>
      <c r="E3233" s="1" t="s">
        <v>3738</v>
      </c>
      <c r="F3233" s="1" t="n">
        <v>26</v>
      </c>
      <c r="G3233" s="1" t="str">
        <f aca="false">F3233&amp;"/"&amp;55</f>
        <v>26/55</v>
      </c>
      <c r="H3233" s="1" t="n">
        <v>1800</v>
      </c>
      <c r="I3233" s="1" t="n">
        <v>90</v>
      </c>
      <c r="J3233" s="1" t="n">
        <v>80</v>
      </c>
      <c r="K3233" s="1" t="s">
        <v>21</v>
      </c>
      <c r="L3233" s="1" t="s">
        <v>664</v>
      </c>
      <c r="M3233" s="1" t="n">
        <v>2013</v>
      </c>
      <c r="N3233" s="1" t="n">
        <v>42.2851696693155</v>
      </c>
      <c r="O3233" s="1" t="n">
        <v>-81.9442243320848</v>
      </c>
      <c r="Q3233" s="1" t="s">
        <v>3713</v>
      </c>
      <c r="R3233" s="1" t="s">
        <v>24</v>
      </c>
    </row>
    <row r="3234" customFormat="false" ht="15" hidden="false" customHeight="false" outlineLevel="0" collapsed="false">
      <c r="A3234" s="1" t="s">
        <v>2973</v>
      </c>
      <c r="B3234" s="1" t="s">
        <v>2973</v>
      </c>
      <c r="C3234" s="1" t="s">
        <v>3711</v>
      </c>
      <c r="D3234" s="1" t="n">
        <v>99</v>
      </c>
      <c r="E3234" s="1" t="s">
        <v>3739</v>
      </c>
      <c r="F3234" s="1" t="n">
        <v>27</v>
      </c>
      <c r="G3234" s="1" t="str">
        <f aca="false">F3234&amp;"/"&amp;55</f>
        <v>27/55</v>
      </c>
      <c r="H3234" s="1" t="n">
        <v>1800</v>
      </c>
      <c r="I3234" s="1" t="n">
        <v>90</v>
      </c>
      <c r="J3234" s="1" t="n">
        <v>80</v>
      </c>
      <c r="K3234" s="1" t="s">
        <v>21</v>
      </c>
      <c r="L3234" s="1" t="s">
        <v>664</v>
      </c>
      <c r="M3234" s="1" t="n">
        <v>2013</v>
      </c>
      <c r="N3234" s="1" t="n">
        <v>42.2825324873822</v>
      </c>
      <c r="O3234" s="1" t="n">
        <v>-81.9400982273815</v>
      </c>
      <c r="Q3234" s="1" t="s">
        <v>3713</v>
      </c>
      <c r="R3234" s="1" t="s">
        <v>24</v>
      </c>
    </row>
    <row r="3235" customFormat="false" ht="15" hidden="false" customHeight="false" outlineLevel="0" collapsed="false">
      <c r="A3235" s="1" t="s">
        <v>2973</v>
      </c>
      <c r="B3235" s="1" t="s">
        <v>2973</v>
      </c>
      <c r="C3235" s="1" t="s">
        <v>3711</v>
      </c>
      <c r="D3235" s="1" t="n">
        <v>99</v>
      </c>
      <c r="E3235" s="1" t="s">
        <v>3740</v>
      </c>
      <c r="F3235" s="1" t="n">
        <v>28</v>
      </c>
      <c r="G3235" s="1" t="str">
        <f aca="false">F3235&amp;"/"&amp;55</f>
        <v>28/55</v>
      </c>
      <c r="H3235" s="1" t="n">
        <v>1800</v>
      </c>
      <c r="I3235" s="1" t="n">
        <v>90</v>
      </c>
      <c r="J3235" s="1" t="n">
        <v>80</v>
      </c>
      <c r="K3235" s="1" t="s">
        <v>21</v>
      </c>
      <c r="L3235" s="1" t="s">
        <v>664</v>
      </c>
      <c r="M3235" s="1" t="n">
        <v>2013</v>
      </c>
      <c r="N3235" s="1" t="n">
        <v>42.281659538837</v>
      </c>
      <c r="O3235" s="1" t="n">
        <v>-81.9687607337395</v>
      </c>
      <c r="Q3235" s="1" t="s">
        <v>3713</v>
      </c>
      <c r="R3235" s="1" t="s">
        <v>24</v>
      </c>
    </row>
    <row r="3236" customFormat="false" ht="15" hidden="false" customHeight="false" outlineLevel="0" collapsed="false">
      <c r="A3236" s="1" t="s">
        <v>2973</v>
      </c>
      <c r="B3236" s="1" t="s">
        <v>2973</v>
      </c>
      <c r="C3236" s="1" t="s">
        <v>3711</v>
      </c>
      <c r="D3236" s="1" t="n">
        <v>99</v>
      </c>
      <c r="E3236" s="1" t="s">
        <v>3741</v>
      </c>
      <c r="F3236" s="1" t="n">
        <v>29</v>
      </c>
      <c r="G3236" s="1" t="str">
        <f aca="false">F3236&amp;"/"&amp;55</f>
        <v>29/55</v>
      </c>
      <c r="H3236" s="1" t="n">
        <v>1800</v>
      </c>
      <c r="I3236" s="1" t="n">
        <v>90</v>
      </c>
      <c r="J3236" s="1" t="n">
        <v>80</v>
      </c>
      <c r="K3236" s="1" t="s">
        <v>21</v>
      </c>
      <c r="L3236" s="1" t="s">
        <v>664</v>
      </c>
      <c r="M3236" s="1" t="n">
        <v>2013</v>
      </c>
      <c r="N3236" s="1" t="n">
        <v>42.2790310458302</v>
      </c>
      <c r="O3236" s="1" t="n">
        <v>-81.9633042149455</v>
      </c>
      <c r="Q3236" s="1" t="s">
        <v>3713</v>
      </c>
      <c r="R3236" s="1" t="s">
        <v>24</v>
      </c>
    </row>
    <row r="3237" customFormat="false" ht="15" hidden="false" customHeight="false" outlineLevel="0" collapsed="false">
      <c r="A3237" s="1" t="s">
        <v>2973</v>
      </c>
      <c r="B3237" s="1" t="s">
        <v>2973</v>
      </c>
      <c r="C3237" s="1" t="s">
        <v>3711</v>
      </c>
      <c r="D3237" s="1" t="n">
        <v>99</v>
      </c>
      <c r="E3237" s="1" t="s">
        <v>3742</v>
      </c>
      <c r="F3237" s="1" t="n">
        <v>30</v>
      </c>
      <c r="G3237" s="1" t="str">
        <f aca="false">F3237&amp;"/"&amp;55</f>
        <v>30/55</v>
      </c>
      <c r="H3237" s="1" t="n">
        <v>1800</v>
      </c>
      <c r="I3237" s="1" t="n">
        <v>90</v>
      </c>
      <c r="J3237" s="1" t="n">
        <v>80</v>
      </c>
      <c r="K3237" s="1" t="s">
        <v>21</v>
      </c>
      <c r="L3237" s="1" t="s">
        <v>664</v>
      </c>
      <c r="M3237" s="1" t="n">
        <v>2013</v>
      </c>
      <c r="N3237" s="1" t="n">
        <v>42.2770013900461</v>
      </c>
      <c r="O3237" s="1" t="n">
        <v>-81.9587564521904</v>
      </c>
      <c r="Q3237" s="1" t="s">
        <v>3713</v>
      </c>
      <c r="R3237" s="1" t="s">
        <v>24</v>
      </c>
    </row>
    <row r="3238" customFormat="false" ht="15" hidden="false" customHeight="false" outlineLevel="0" collapsed="false">
      <c r="A3238" s="1" t="s">
        <v>2973</v>
      </c>
      <c r="B3238" s="1" t="s">
        <v>2973</v>
      </c>
      <c r="C3238" s="1" t="s">
        <v>3711</v>
      </c>
      <c r="D3238" s="1" t="n">
        <v>99</v>
      </c>
      <c r="E3238" s="1" t="s">
        <v>3743</v>
      </c>
      <c r="F3238" s="1" t="n">
        <v>31</v>
      </c>
      <c r="G3238" s="1" t="str">
        <f aca="false">F3238&amp;"/"&amp;55</f>
        <v>31/55</v>
      </c>
      <c r="H3238" s="1" t="n">
        <v>1800</v>
      </c>
      <c r="I3238" s="1" t="n">
        <v>90</v>
      </c>
      <c r="J3238" s="1" t="n">
        <v>80</v>
      </c>
      <c r="K3238" s="1" t="s">
        <v>21</v>
      </c>
      <c r="L3238" s="1" t="s">
        <v>664</v>
      </c>
      <c r="M3238" s="1" t="n">
        <v>2013</v>
      </c>
      <c r="N3238" s="1" t="n">
        <v>42.2690112018686</v>
      </c>
      <c r="O3238" s="1" t="n">
        <v>-81.9772667398579</v>
      </c>
      <c r="Q3238" s="1" t="s">
        <v>3713</v>
      </c>
      <c r="R3238" s="1" t="s">
        <v>24</v>
      </c>
    </row>
    <row r="3239" customFormat="false" ht="15" hidden="false" customHeight="false" outlineLevel="0" collapsed="false">
      <c r="A3239" s="1" t="s">
        <v>2973</v>
      </c>
      <c r="B3239" s="1" t="s">
        <v>2973</v>
      </c>
      <c r="C3239" s="1" t="s">
        <v>3711</v>
      </c>
      <c r="D3239" s="1" t="n">
        <v>99</v>
      </c>
      <c r="E3239" s="1" t="s">
        <v>3744</v>
      </c>
      <c r="F3239" s="1" t="n">
        <v>32</v>
      </c>
      <c r="G3239" s="1" t="str">
        <f aca="false">F3239&amp;"/"&amp;55</f>
        <v>32/55</v>
      </c>
      <c r="H3239" s="1" t="n">
        <v>1800</v>
      </c>
      <c r="I3239" s="1" t="n">
        <v>90</v>
      </c>
      <c r="J3239" s="1" t="n">
        <v>80</v>
      </c>
      <c r="K3239" s="1" t="s">
        <v>21</v>
      </c>
      <c r="L3239" s="1" t="s">
        <v>664</v>
      </c>
      <c r="M3239" s="1" t="n">
        <v>2013</v>
      </c>
      <c r="N3239" s="1" t="n">
        <v>42.2800576474987</v>
      </c>
      <c r="O3239" s="1" t="n">
        <v>-82.0199215534933</v>
      </c>
      <c r="Q3239" s="1" t="s">
        <v>3713</v>
      </c>
      <c r="R3239" s="1" t="s">
        <v>24</v>
      </c>
    </row>
    <row r="3240" customFormat="false" ht="15" hidden="false" customHeight="false" outlineLevel="0" collapsed="false">
      <c r="A3240" s="1" t="s">
        <v>2973</v>
      </c>
      <c r="B3240" s="1" t="s">
        <v>2973</v>
      </c>
      <c r="C3240" s="1" t="s">
        <v>3711</v>
      </c>
      <c r="D3240" s="1" t="n">
        <v>99</v>
      </c>
      <c r="E3240" s="1" t="s">
        <v>3745</v>
      </c>
      <c r="F3240" s="1" t="n">
        <v>33</v>
      </c>
      <c r="G3240" s="1" t="str">
        <f aca="false">F3240&amp;"/"&amp;55</f>
        <v>33/55</v>
      </c>
      <c r="H3240" s="1" t="n">
        <v>1800</v>
      </c>
      <c r="I3240" s="1" t="n">
        <v>90</v>
      </c>
      <c r="J3240" s="1" t="n">
        <v>80</v>
      </c>
      <c r="K3240" s="1" t="s">
        <v>21</v>
      </c>
      <c r="L3240" s="1" t="s">
        <v>664</v>
      </c>
      <c r="M3240" s="1" t="n">
        <v>2013</v>
      </c>
      <c r="N3240" s="1" t="n">
        <v>42.2904908760066</v>
      </c>
      <c r="O3240" s="1" t="n">
        <v>-82.0157844262977</v>
      </c>
      <c r="Q3240" s="1" t="s">
        <v>3713</v>
      </c>
      <c r="R3240" s="1" t="s">
        <v>24</v>
      </c>
    </row>
    <row r="3241" customFormat="false" ht="15" hidden="false" customHeight="false" outlineLevel="0" collapsed="false">
      <c r="A3241" s="1" t="s">
        <v>2973</v>
      </c>
      <c r="B3241" s="1" t="s">
        <v>2973</v>
      </c>
      <c r="C3241" s="1" t="s">
        <v>3711</v>
      </c>
      <c r="D3241" s="1" t="n">
        <v>99</v>
      </c>
      <c r="E3241" s="1" t="s">
        <v>3746</v>
      </c>
      <c r="F3241" s="1" t="n">
        <v>34</v>
      </c>
      <c r="G3241" s="1" t="str">
        <f aca="false">F3241&amp;"/"&amp;55</f>
        <v>34/55</v>
      </c>
      <c r="H3241" s="1" t="n">
        <v>1800</v>
      </c>
      <c r="I3241" s="1" t="n">
        <v>90</v>
      </c>
      <c r="J3241" s="1" t="n">
        <v>80</v>
      </c>
      <c r="K3241" s="1" t="s">
        <v>21</v>
      </c>
      <c r="L3241" s="1" t="s">
        <v>664</v>
      </c>
      <c r="M3241" s="1" t="n">
        <v>2013</v>
      </c>
      <c r="N3241" s="1" t="n">
        <v>42.2896280483896</v>
      </c>
      <c r="O3241" s="1" t="n">
        <v>-82.0100613486239</v>
      </c>
      <c r="Q3241" s="1" t="s">
        <v>3713</v>
      </c>
      <c r="R3241" s="1" t="s">
        <v>24</v>
      </c>
    </row>
    <row r="3242" customFormat="false" ht="15" hidden="false" customHeight="false" outlineLevel="0" collapsed="false">
      <c r="A3242" s="1" t="s">
        <v>2973</v>
      </c>
      <c r="B3242" s="1" t="s">
        <v>2973</v>
      </c>
      <c r="C3242" s="1" t="s">
        <v>3711</v>
      </c>
      <c r="D3242" s="1" t="n">
        <v>99</v>
      </c>
      <c r="E3242" s="1" t="s">
        <v>3747</v>
      </c>
      <c r="F3242" s="1" t="n">
        <v>35</v>
      </c>
      <c r="G3242" s="1" t="str">
        <f aca="false">F3242&amp;"/"&amp;55</f>
        <v>35/55</v>
      </c>
      <c r="H3242" s="1" t="n">
        <v>1800</v>
      </c>
      <c r="I3242" s="1" t="n">
        <v>90</v>
      </c>
      <c r="J3242" s="1" t="n">
        <v>80</v>
      </c>
      <c r="K3242" s="1" t="s">
        <v>21</v>
      </c>
      <c r="L3242" s="1" t="s">
        <v>664</v>
      </c>
      <c r="M3242" s="1" t="n">
        <v>2013</v>
      </c>
      <c r="N3242" s="1" t="n">
        <v>42.3006881113088</v>
      </c>
      <c r="O3242" s="1" t="n">
        <v>-82.0050726693089</v>
      </c>
      <c r="Q3242" s="1" t="s">
        <v>3713</v>
      </c>
      <c r="R3242" s="1" t="s">
        <v>24</v>
      </c>
    </row>
    <row r="3243" customFormat="false" ht="15" hidden="false" customHeight="false" outlineLevel="0" collapsed="false">
      <c r="A3243" s="1" t="s">
        <v>2973</v>
      </c>
      <c r="B3243" s="1" t="s">
        <v>2973</v>
      </c>
      <c r="C3243" s="1" t="s">
        <v>3711</v>
      </c>
      <c r="D3243" s="1" t="n">
        <v>99</v>
      </c>
      <c r="E3243" s="1" t="s">
        <v>3748</v>
      </c>
      <c r="F3243" s="1" t="n">
        <v>36</v>
      </c>
      <c r="G3243" s="1" t="str">
        <f aca="false">F3243&amp;"/"&amp;55</f>
        <v>36/55</v>
      </c>
      <c r="H3243" s="1" t="n">
        <v>1800</v>
      </c>
      <c r="I3243" s="1" t="n">
        <v>90</v>
      </c>
      <c r="J3243" s="1" t="n">
        <v>80</v>
      </c>
      <c r="K3243" s="1" t="s">
        <v>21</v>
      </c>
      <c r="L3243" s="1" t="s">
        <v>664</v>
      </c>
      <c r="M3243" s="1" t="n">
        <v>2013</v>
      </c>
      <c r="N3243" s="1" t="n">
        <v>42.2993904443898</v>
      </c>
      <c r="O3243" s="1" t="n">
        <v>-82.0271893155099</v>
      </c>
      <c r="Q3243" s="1" t="s">
        <v>3713</v>
      </c>
      <c r="R3243" s="1" t="s">
        <v>24</v>
      </c>
    </row>
    <row r="3244" customFormat="false" ht="15" hidden="false" customHeight="false" outlineLevel="0" collapsed="false">
      <c r="A3244" s="1" t="s">
        <v>2973</v>
      </c>
      <c r="B3244" s="1" t="s">
        <v>2973</v>
      </c>
      <c r="C3244" s="1" t="s">
        <v>3711</v>
      </c>
      <c r="D3244" s="1" t="n">
        <v>99</v>
      </c>
      <c r="E3244" s="1" t="s">
        <v>3749</v>
      </c>
      <c r="F3244" s="1" t="n">
        <v>37</v>
      </c>
      <c r="G3244" s="1" t="str">
        <f aca="false">F3244&amp;"/"&amp;55</f>
        <v>37/55</v>
      </c>
      <c r="H3244" s="1" t="n">
        <v>1800</v>
      </c>
      <c r="I3244" s="1" t="n">
        <v>90</v>
      </c>
      <c r="J3244" s="1" t="n">
        <v>80</v>
      </c>
      <c r="K3244" s="1" t="s">
        <v>21</v>
      </c>
      <c r="L3244" s="1" t="s">
        <v>664</v>
      </c>
      <c r="M3244" s="1" t="n">
        <v>2013</v>
      </c>
      <c r="N3244" s="1" t="n">
        <v>42.2994455688666</v>
      </c>
      <c r="O3244" s="1" t="n">
        <v>-82.0325083501945</v>
      </c>
      <c r="Q3244" s="1" t="s">
        <v>3713</v>
      </c>
      <c r="R3244" s="1" t="s">
        <v>24</v>
      </c>
    </row>
    <row r="3245" customFormat="false" ht="15" hidden="false" customHeight="false" outlineLevel="0" collapsed="false">
      <c r="A3245" s="1" t="s">
        <v>2973</v>
      </c>
      <c r="B3245" s="1" t="s">
        <v>2973</v>
      </c>
      <c r="C3245" s="1" t="s">
        <v>3711</v>
      </c>
      <c r="D3245" s="1" t="n">
        <v>99</v>
      </c>
      <c r="E3245" s="1" t="s">
        <v>3750</v>
      </c>
      <c r="F3245" s="1" t="n">
        <v>38</v>
      </c>
      <c r="G3245" s="1" t="str">
        <f aca="false">F3245&amp;"/"&amp;55</f>
        <v>38/55</v>
      </c>
      <c r="H3245" s="1" t="n">
        <v>1800</v>
      </c>
      <c r="I3245" s="1" t="n">
        <v>90</v>
      </c>
      <c r="J3245" s="1" t="n">
        <v>80</v>
      </c>
      <c r="K3245" s="1" t="s">
        <v>21</v>
      </c>
      <c r="L3245" s="1" t="s">
        <v>664</v>
      </c>
      <c r="M3245" s="1" t="n">
        <v>2013</v>
      </c>
      <c r="N3245" s="1" t="n">
        <v>42.2921263557707</v>
      </c>
      <c r="O3245" s="1" t="n">
        <v>-82.0376618172596</v>
      </c>
      <c r="Q3245" s="1" t="s">
        <v>3713</v>
      </c>
      <c r="R3245" s="1" t="s">
        <v>24</v>
      </c>
    </row>
    <row r="3246" customFormat="false" ht="15" hidden="false" customHeight="false" outlineLevel="0" collapsed="false">
      <c r="A3246" s="1" t="s">
        <v>2973</v>
      </c>
      <c r="B3246" s="1" t="s">
        <v>2973</v>
      </c>
      <c r="C3246" s="1" t="s">
        <v>3711</v>
      </c>
      <c r="D3246" s="1" t="n">
        <v>99</v>
      </c>
      <c r="E3246" s="1" t="s">
        <v>3751</v>
      </c>
      <c r="F3246" s="1" t="n">
        <v>39</v>
      </c>
      <c r="G3246" s="1" t="str">
        <f aca="false">F3246&amp;"/"&amp;55</f>
        <v>39/55</v>
      </c>
      <c r="H3246" s="1" t="n">
        <v>1800</v>
      </c>
      <c r="I3246" s="1" t="n">
        <v>90</v>
      </c>
      <c r="J3246" s="1" t="n">
        <v>80</v>
      </c>
      <c r="K3246" s="1" t="s">
        <v>21</v>
      </c>
      <c r="L3246" s="1" t="s">
        <v>664</v>
      </c>
      <c r="M3246" s="1" t="n">
        <v>2013</v>
      </c>
      <c r="N3246" s="1" t="n">
        <v>42.2890448550361</v>
      </c>
      <c r="O3246" s="1" t="n">
        <v>-82.0555636757779</v>
      </c>
      <c r="Q3246" s="1" t="s">
        <v>3713</v>
      </c>
      <c r="R3246" s="1" t="s">
        <v>24</v>
      </c>
    </row>
    <row r="3247" customFormat="false" ht="15" hidden="false" customHeight="false" outlineLevel="0" collapsed="false">
      <c r="A3247" s="1" t="s">
        <v>2973</v>
      </c>
      <c r="B3247" s="1" t="s">
        <v>2973</v>
      </c>
      <c r="C3247" s="1" t="s">
        <v>3711</v>
      </c>
      <c r="D3247" s="1" t="n">
        <v>99</v>
      </c>
      <c r="E3247" s="1" t="s">
        <v>3752</v>
      </c>
      <c r="F3247" s="1" t="n">
        <v>40</v>
      </c>
      <c r="G3247" s="1" t="str">
        <f aca="false">F3247&amp;"/"&amp;55</f>
        <v>40/55</v>
      </c>
      <c r="H3247" s="1" t="n">
        <v>1800</v>
      </c>
      <c r="I3247" s="1" t="n">
        <v>90</v>
      </c>
      <c r="J3247" s="1" t="n">
        <v>80</v>
      </c>
      <c r="K3247" s="1" t="s">
        <v>21</v>
      </c>
      <c r="L3247" s="1" t="s">
        <v>664</v>
      </c>
      <c r="M3247" s="1" t="n">
        <v>2013</v>
      </c>
      <c r="N3247" s="1" t="n">
        <v>42.2843080257097</v>
      </c>
      <c r="O3247" s="1" t="n">
        <v>-82.0509220757548</v>
      </c>
      <c r="Q3247" s="1" t="s">
        <v>3713</v>
      </c>
      <c r="R3247" s="1" t="s">
        <v>24</v>
      </c>
    </row>
    <row r="3248" customFormat="false" ht="15" hidden="false" customHeight="false" outlineLevel="0" collapsed="false">
      <c r="A3248" s="1" t="s">
        <v>2973</v>
      </c>
      <c r="B3248" s="1" t="s">
        <v>2973</v>
      </c>
      <c r="C3248" s="1" t="s">
        <v>3711</v>
      </c>
      <c r="D3248" s="1" t="n">
        <v>99</v>
      </c>
      <c r="E3248" s="1" t="s">
        <v>3753</v>
      </c>
      <c r="F3248" s="1" t="n">
        <v>41</v>
      </c>
      <c r="G3248" s="1" t="str">
        <f aca="false">F3248&amp;"/"&amp;55</f>
        <v>41/55</v>
      </c>
      <c r="H3248" s="1" t="n">
        <v>1800</v>
      </c>
      <c r="I3248" s="1" t="n">
        <v>90</v>
      </c>
      <c r="J3248" s="1" t="n">
        <v>80</v>
      </c>
      <c r="K3248" s="1" t="s">
        <v>21</v>
      </c>
      <c r="L3248" s="1" t="s">
        <v>664</v>
      </c>
      <c r="M3248" s="1" t="n">
        <v>2013</v>
      </c>
      <c r="N3248" s="1" t="n">
        <v>42.2824183693557</v>
      </c>
      <c r="O3248" s="1" t="n">
        <v>-82.0438987165953</v>
      </c>
      <c r="Q3248" s="1" t="s">
        <v>3713</v>
      </c>
      <c r="R3248" s="1" t="s">
        <v>24</v>
      </c>
    </row>
    <row r="3249" customFormat="false" ht="15" hidden="false" customHeight="false" outlineLevel="0" collapsed="false">
      <c r="A3249" s="1" t="s">
        <v>2973</v>
      </c>
      <c r="B3249" s="1" t="s">
        <v>2973</v>
      </c>
      <c r="C3249" s="1" t="s">
        <v>3711</v>
      </c>
      <c r="D3249" s="1" t="n">
        <v>99</v>
      </c>
      <c r="E3249" s="1" t="s">
        <v>3754</v>
      </c>
      <c r="F3249" s="1" t="n">
        <v>42</v>
      </c>
      <c r="G3249" s="1" t="str">
        <f aca="false">F3249&amp;"/"&amp;55</f>
        <v>42/55</v>
      </c>
      <c r="H3249" s="1" t="n">
        <v>1800</v>
      </c>
      <c r="I3249" s="1" t="n">
        <v>90</v>
      </c>
      <c r="J3249" s="1" t="n">
        <v>80</v>
      </c>
      <c r="K3249" s="1" t="s">
        <v>21</v>
      </c>
      <c r="L3249" s="1" t="s">
        <v>664</v>
      </c>
      <c r="M3249" s="1" t="n">
        <v>2013</v>
      </c>
      <c r="N3249" s="1" t="n">
        <v>42.2801065562278</v>
      </c>
      <c r="O3249" s="1" t="n">
        <v>-82.0423850015488</v>
      </c>
      <c r="Q3249" s="1" t="s">
        <v>3713</v>
      </c>
      <c r="R3249" s="1" t="s">
        <v>24</v>
      </c>
    </row>
    <row r="3250" customFormat="false" ht="15" hidden="false" customHeight="false" outlineLevel="0" collapsed="false">
      <c r="A3250" s="1" t="s">
        <v>2973</v>
      </c>
      <c r="B3250" s="1" t="s">
        <v>2973</v>
      </c>
      <c r="C3250" s="1" t="s">
        <v>3711</v>
      </c>
      <c r="D3250" s="1" t="n">
        <v>99</v>
      </c>
      <c r="E3250" s="1" t="s">
        <v>3755</v>
      </c>
      <c r="F3250" s="1" t="n">
        <v>43</v>
      </c>
      <c r="G3250" s="1" t="str">
        <f aca="false">F3250&amp;"/"&amp;55</f>
        <v>43/55</v>
      </c>
      <c r="H3250" s="1" t="n">
        <v>1800</v>
      </c>
      <c r="I3250" s="1" t="n">
        <v>90</v>
      </c>
      <c r="J3250" s="1" t="n">
        <v>80</v>
      </c>
      <c r="K3250" s="1" t="s">
        <v>21</v>
      </c>
      <c r="L3250" s="1" t="s">
        <v>664</v>
      </c>
      <c r="M3250" s="1" t="n">
        <v>2013</v>
      </c>
      <c r="N3250" s="1" t="n">
        <v>42.277546853848</v>
      </c>
      <c r="O3250" s="1" t="n">
        <v>-82.044020955913</v>
      </c>
      <c r="Q3250" s="1" t="s">
        <v>3713</v>
      </c>
      <c r="R3250" s="1" t="s">
        <v>24</v>
      </c>
    </row>
    <row r="3251" customFormat="false" ht="15" hidden="false" customHeight="false" outlineLevel="0" collapsed="false">
      <c r="A3251" s="1" t="s">
        <v>2973</v>
      </c>
      <c r="B3251" s="1" t="s">
        <v>2973</v>
      </c>
      <c r="C3251" s="1" t="s">
        <v>3711</v>
      </c>
      <c r="D3251" s="1" t="n">
        <v>99</v>
      </c>
      <c r="E3251" s="1" t="s">
        <v>3756</v>
      </c>
      <c r="F3251" s="1" t="n">
        <v>44</v>
      </c>
      <c r="G3251" s="1" t="str">
        <f aca="false">F3251&amp;"/"&amp;55</f>
        <v>44/55</v>
      </c>
      <c r="H3251" s="1" t="n">
        <v>1800</v>
      </c>
      <c r="I3251" s="1" t="n">
        <v>90</v>
      </c>
      <c r="J3251" s="1" t="n">
        <v>80</v>
      </c>
      <c r="K3251" s="1" t="s">
        <v>21</v>
      </c>
      <c r="L3251" s="1" t="s">
        <v>664</v>
      </c>
      <c r="M3251" s="1" t="n">
        <v>2013</v>
      </c>
      <c r="N3251" s="1" t="n">
        <v>42.2843137152003</v>
      </c>
      <c r="O3251" s="1" t="n">
        <v>-82.059276299843</v>
      </c>
      <c r="Q3251" s="1" t="s">
        <v>3713</v>
      </c>
      <c r="R3251" s="1" t="s">
        <v>24</v>
      </c>
    </row>
    <row r="3252" customFormat="false" ht="15" hidden="false" customHeight="false" outlineLevel="0" collapsed="false">
      <c r="A3252" s="1" t="s">
        <v>2973</v>
      </c>
      <c r="B3252" s="1" t="s">
        <v>2973</v>
      </c>
      <c r="C3252" s="1" t="s">
        <v>3711</v>
      </c>
      <c r="D3252" s="1" t="n">
        <v>99</v>
      </c>
      <c r="E3252" s="1" t="s">
        <v>3757</v>
      </c>
      <c r="F3252" s="1" t="n">
        <v>45</v>
      </c>
      <c r="G3252" s="1" t="str">
        <f aca="false">F3252&amp;"/"&amp;55</f>
        <v>45/55</v>
      </c>
      <c r="H3252" s="1" t="n">
        <v>1800</v>
      </c>
      <c r="I3252" s="1" t="n">
        <v>90</v>
      </c>
      <c r="J3252" s="1" t="n">
        <v>80</v>
      </c>
      <c r="K3252" s="1" t="s">
        <v>21</v>
      </c>
      <c r="L3252" s="1" t="s">
        <v>664</v>
      </c>
      <c r="M3252" s="1" t="n">
        <v>2013</v>
      </c>
      <c r="N3252" s="1" t="n">
        <v>42.2811316716148</v>
      </c>
      <c r="O3252" s="1" t="n">
        <v>-82.0659199078278</v>
      </c>
      <c r="Q3252" s="1" t="s">
        <v>3713</v>
      </c>
      <c r="R3252" s="1" t="s">
        <v>24</v>
      </c>
    </row>
    <row r="3253" customFormat="false" ht="15" hidden="false" customHeight="false" outlineLevel="0" collapsed="false">
      <c r="A3253" s="1" t="s">
        <v>2973</v>
      </c>
      <c r="B3253" s="1" t="s">
        <v>2973</v>
      </c>
      <c r="C3253" s="1" t="s">
        <v>3711</v>
      </c>
      <c r="D3253" s="1" t="n">
        <v>99</v>
      </c>
      <c r="E3253" s="1" t="s">
        <v>3758</v>
      </c>
      <c r="F3253" s="1" t="n">
        <v>46</v>
      </c>
      <c r="G3253" s="1" t="str">
        <f aca="false">F3253&amp;"/"&amp;55</f>
        <v>46/55</v>
      </c>
      <c r="H3253" s="1" t="n">
        <v>1800</v>
      </c>
      <c r="I3253" s="1" t="n">
        <v>90</v>
      </c>
      <c r="J3253" s="1" t="n">
        <v>80</v>
      </c>
      <c r="K3253" s="1" t="s">
        <v>21</v>
      </c>
      <c r="L3253" s="1" t="s">
        <v>664</v>
      </c>
      <c r="M3253" s="1" t="n">
        <v>2013</v>
      </c>
      <c r="N3253" s="1" t="n">
        <v>42.2770272355523</v>
      </c>
      <c r="O3253" s="1" t="n">
        <v>-82.054029005986</v>
      </c>
      <c r="Q3253" s="1" t="s">
        <v>3713</v>
      </c>
      <c r="R3253" s="1" t="s">
        <v>24</v>
      </c>
    </row>
    <row r="3254" customFormat="false" ht="15" hidden="false" customHeight="false" outlineLevel="0" collapsed="false">
      <c r="A3254" s="1" t="s">
        <v>2973</v>
      </c>
      <c r="B3254" s="1" t="s">
        <v>2973</v>
      </c>
      <c r="C3254" s="1" t="s">
        <v>3711</v>
      </c>
      <c r="D3254" s="1" t="n">
        <v>99</v>
      </c>
      <c r="E3254" s="1" t="s">
        <v>3759</v>
      </c>
      <c r="F3254" s="1" t="n">
        <v>47</v>
      </c>
      <c r="G3254" s="1" t="str">
        <f aca="false">F3254&amp;"/"&amp;55</f>
        <v>47/55</v>
      </c>
      <c r="H3254" s="1" t="n">
        <v>1800</v>
      </c>
      <c r="I3254" s="1" t="n">
        <v>90</v>
      </c>
      <c r="J3254" s="1" t="n">
        <v>80</v>
      </c>
      <c r="K3254" s="1" t="s">
        <v>21</v>
      </c>
      <c r="L3254" s="1" t="s">
        <v>664</v>
      </c>
      <c r="M3254" s="1" t="n">
        <v>2013</v>
      </c>
      <c r="N3254" s="1" t="n">
        <v>42.2718302018345</v>
      </c>
      <c r="O3254" s="1" t="n">
        <v>-82.0514637737507</v>
      </c>
      <c r="Q3254" s="1" t="s">
        <v>3713</v>
      </c>
      <c r="R3254" s="1" t="s">
        <v>24</v>
      </c>
    </row>
    <row r="3255" customFormat="false" ht="15" hidden="false" customHeight="false" outlineLevel="0" collapsed="false">
      <c r="A3255" s="1" t="s">
        <v>2973</v>
      </c>
      <c r="B3255" s="1" t="s">
        <v>2973</v>
      </c>
      <c r="C3255" s="1" t="s">
        <v>3711</v>
      </c>
      <c r="D3255" s="1" t="n">
        <v>99</v>
      </c>
      <c r="E3255" s="1" t="s">
        <v>3760</v>
      </c>
      <c r="F3255" s="1" t="n">
        <v>48</v>
      </c>
      <c r="G3255" s="1" t="str">
        <f aca="false">F3255&amp;"/"&amp;55</f>
        <v>48/55</v>
      </c>
      <c r="H3255" s="1" t="n">
        <v>1800</v>
      </c>
      <c r="I3255" s="1" t="n">
        <v>90</v>
      </c>
      <c r="J3255" s="1" t="n">
        <v>80</v>
      </c>
      <c r="K3255" s="1" t="s">
        <v>21</v>
      </c>
      <c r="L3255" s="1" t="s">
        <v>664</v>
      </c>
      <c r="M3255" s="1" t="n">
        <v>2013</v>
      </c>
      <c r="N3255" s="1" t="n">
        <v>42.2689761499069</v>
      </c>
      <c r="O3255" s="1" t="n">
        <v>-82.0475865517478</v>
      </c>
      <c r="Q3255" s="1" t="s">
        <v>3713</v>
      </c>
      <c r="R3255" s="1" t="s">
        <v>24</v>
      </c>
    </row>
    <row r="3256" customFormat="false" ht="15" hidden="false" customHeight="false" outlineLevel="0" collapsed="false">
      <c r="A3256" s="1" t="s">
        <v>2973</v>
      </c>
      <c r="B3256" s="1" t="s">
        <v>2973</v>
      </c>
      <c r="C3256" s="1" t="s">
        <v>3711</v>
      </c>
      <c r="D3256" s="1" t="n">
        <v>99</v>
      </c>
      <c r="E3256" s="1" t="s">
        <v>3761</v>
      </c>
      <c r="F3256" s="1" t="n">
        <v>49</v>
      </c>
      <c r="G3256" s="1" t="str">
        <f aca="false">F3256&amp;"/"&amp;55</f>
        <v>49/55</v>
      </c>
      <c r="H3256" s="1" t="n">
        <v>1800</v>
      </c>
      <c r="I3256" s="1" t="n">
        <v>90</v>
      </c>
      <c r="J3256" s="1" t="n">
        <v>80</v>
      </c>
      <c r="K3256" s="1" t="s">
        <v>21</v>
      </c>
      <c r="L3256" s="1" t="s">
        <v>664</v>
      </c>
      <c r="M3256" s="1" t="n">
        <v>2013</v>
      </c>
      <c r="N3256" s="1" t="n">
        <v>42.2752804612422</v>
      </c>
      <c r="O3256" s="1" t="n">
        <v>-82.0594460873139</v>
      </c>
      <c r="Q3256" s="1" t="s">
        <v>3713</v>
      </c>
      <c r="R3256" s="1" t="s">
        <v>24</v>
      </c>
    </row>
    <row r="3257" customFormat="false" ht="15" hidden="false" customHeight="false" outlineLevel="0" collapsed="false">
      <c r="A3257" s="1" t="s">
        <v>2973</v>
      </c>
      <c r="B3257" s="1" t="s">
        <v>2973</v>
      </c>
      <c r="C3257" s="1" t="s">
        <v>3711</v>
      </c>
      <c r="D3257" s="1" t="n">
        <v>99</v>
      </c>
      <c r="E3257" s="1" t="s">
        <v>3762</v>
      </c>
      <c r="F3257" s="1" t="n">
        <v>50</v>
      </c>
      <c r="G3257" s="1" t="str">
        <f aca="false">F3257&amp;"/"&amp;55</f>
        <v>50/55</v>
      </c>
      <c r="H3257" s="1" t="n">
        <v>1800</v>
      </c>
      <c r="I3257" s="1" t="n">
        <v>90</v>
      </c>
      <c r="J3257" s="1" t="n">
        <v>80</v>
      </c>
      <c r="K3257" s="1" t="s">
        <v>21</v>
      </c>
      <c r="L3257" s="1" t="s">
        <v>664</v>
      </c>
      <c r="M3257" s="1" t="n">
        <v>2013</v>
      </c>
      <c r="N3257" s="1" t="n">
        <v>42.2720976317149</v>
      </c>
      <c r="O3257" s="1" t="n">
        <v>-82.0605509622106</v>
      </c>
      <c r="Q3257" s="1" t="s">
        <v>3713</v>
      </c>
      <c r="R3257" s="1" t="s">
        <v>24</v>
      </c>
    </row>
    <row r="3258" customFormat="false" ht="15" hidden="false" customHeight="false" outlineLevel="0" collapsed="false">
      <c r="A3258" s="1" t="s">
        <v>2973</v>
      </c>
      <c r="B3258" s="1" t="s">
        <v>2973</v>
      </c>
      <c r="C3258" s="1" t="s">
        <v>3711</v>
      </c>
      <c r="D3258" s="1" t="n">
        <v>99</v>
      </c>
      <c r="E3258" s="1" t="s">
        <v>3763</v>
      </c>
      <c r="F3258" s="1" t="n">
        <v>51</v>
      </c>
      <c r="G3258" s="1" t="str">
        <f aca="false">F3258&amp;"/"&amp;55</f>
        <v>51/55</v>
      </c>
      <c r="H3258" s="1" t="n">
        <v>1800</v>
      </c>
      <c r="I3258" s="1" t="n">
        <v>90</v>
      </c>
      <c r="J3258" s="1" t="n">
        <v>80</v>
      </c>
      <c r="K3258" s="1" t="s">
        <v>21</v>
      </c>
      <c r="L3258" s="1" t="s">
        <v>664</v>
      </c>
      <c r="M3258" s="1" t="n">
        <v>2013</v>
      </c>
      <c r="N3258" s="1" t="n">
        <v>42.2683738990818</v>
      </c>
      <c r="O3258" s="1" t="n">
        <v>-82.0595968804005</v>
      </c>
      <c r="Q3258" s="1" t="s">
        <v>3713</v>
      </c>
      <c r="R3258" s="1" t="s">
        <v>24</v>
      </c>
    </row>
    <row r="3259" customFormat="false" ht="15" hidden="false" customHeight="false" outlineLevel="0" collapsed="false">
      <c r="A3259" s="1" t="s">
        <v>2973</v>
      </c>
      <c r="B3259" s="1" t="s">
        <v>2973</v>
      </c>
      <c r="C3259" s="1" t="s">
        <v>3711</v>
      </c>
      <c r="D3259" s="1" t="n">
        <v>99</v>
      </c>
      <c r="E3259" s="1" t="s">
        <v>3764</v>
      </c>
      <c r="F3259" s="1" t="n">
        <v>52</v>
      </c>
      <c r="G3259" s="1" t="str">
        <f aca="false">F3259&amp;"/"&amp;55</f>
        <v>52/55</v>
      </c>
      <c r="H3259" s="1" t="n">
        <v>1800</v>
      </c>
      <c r="I3259" s="1" t="n">
        <v>90</v>
      </c>
      <c r="J3259" s="1" t="n">
        <v>80</v>
      </c>
      <c r="K3259" s="1" t="s">
        <v>21</v>
      </c>
      <c r="L3259" s="1" t="s">
        <v>664</v>
      </c>
      <c r="M3259" s="1" t="n">
        <v>2013</v>
      </c>
      <c r="N3259" s="1" t="n">
        <v>42.2661290346419</v>
      </c>
      <c r="O3259" s="1" t="n">
        <v>-82.05720254684</v>
      </c>
      <c r="Q3259" s="1" t="s">
        <v>3713</v>
      </c>
      <c r="R3259" s="1" t="s">
        <v>24</v>
      </c>
    </row>
    <row r="3260" customFormat="false" ht="15" hidden="false" customHeight="false" outlineLevel="0" collapsed="false">
      <c r="A3260" s="1" t="s">
        <v>2973</v>
      </c>
      <c r="B3260" s="1" t="s">
        <v>2973</v>
      </c>
      <c r="C3260" s="1" t="s">
        <v>3711</v>
      </c>
      <c r="D3260" s="1" t="n">
        <v>99</v>
      </c>
      <c r="E3260" s="1" t="s">
        <v>3765</v>
      </c>
      <c r="F3260" s="1" t="n">
        <v>53</v>
      </c>
      <c r="G3260" s="1" t="str">
        <f aca="false">F3260&amp;"/"&amp;55</f>
        <v>53/55</v>
      </c>
      <c r="H3260" s="1" t="n">
        <v>1800</v>
      </c>
      <c r="I3260" s="1" t="n">
        <v>90</v>
      </c>
      <c r="J3260" s="1" t="n">
        <v>80</v>
      </c>
      <c r="K3260" s="1" t="s">
        <v>21</v>
      </c>
      <c r="L3260" s="1" t="s">
        <v>664</v>
      </c>
      <c r="M3260" s="1" t="n">
        <v>2013</v>
      </c>
      <c r="N3260" s="1" t="n">
        <v>42.264873623683</v>
      </c>
      <c r="O3260" s="1" t="n">
        <v>-82.0645715577932</v>
      </c>
      <c r="Q3260" s="1" t="s">
        <v>3713</v>
      </c>
      <c r="R3260" s="1" t="s">
        <v>24</v>
      </c>
    </row>
    <row r="3261" customFormat="false" ht="15" hidden="false" customHeight="false" outlineLevel="0" collapsed="false">
      <c r="A3261" s="1" t="s">
        <v>2973</v>
      </c>
      <c r="B3261" s="1" t="s">
        <v>2973</v>
      </c>
      <c r="C3261" s="1" t="s">
        <v>3711</v>
      </c>
      <c r="D3261" s="1" t="n">
        <v>99</v>
      </c>
      <c r="E3261" s="1" t="s">
        <v>3766</v>
      </c>
      <c r="F3261" s="1" t="n">
        <v>54</v>
      </c>
      <c r="G3261" s="1" t="str">
        <f aca="false">F3261&amp;"/"&amp;55</f>
        <v>54/55</v>
      </c>
      <c r="H3261" s="1" t="n">
        <v>1800</v>
      </c>
      <c r="I3261" s="1" t="n">
        <v>90</v>
      </c>
      <c r="J3261" s="1" t="n">
        <v>80</v>
      </c>
      <c r="K3261" s="1" t="s">
        <v>21</v>
      </c>
      <c r="L3261" s="1" t="s">
        <v>664</v>
      </c>
      <c r="M3261" s="1" t="n">
        <v>2013</v>
      </c>
      <c r="N3261" s="1" t="n">
        <v>42.2656554914106</v>
      </c>
      <c r="O3261" s="1" t="n">
        <v>-82.0698957385177</v>
      </c>
      <c r="Q3261" s="1" t="s">
        <v>3713</v>
      </c>
      <c r="R3261" s="1" t="s">
        <v>24</v>
      </c>
    </row>
    <row r="3262" customFormat="false" ht="15" hidden="false" customHeight="false" outlineLevel="0" collapsed="false">
      <c r="A3262" s="1" t="s">
        <v>2973</v>
      </c>
      <c r="B3262" s="1" t="s">
        <v>2973</v>
      </c>
      <c r="C3262" s="1" t="s">
        <v>3711</v>
      </c>
      <c r="D3262" s="1" t="n">
        <v>99</v>
      </c>
      <c r="E3262" s="1" t="s">
        <v>3767</v>
      </c>
      <c r="F3262" s="1" t="n">
        <v>55</v>
      </c>
      <c r="G3262" s="1" t="str">
        <f aca="false">F3262&amp;"/"&amp;55</f>
        <v>55/55</v>
      </c>
      <c r="H3262" s="1" t="n">
        <v>1800</v>
      </c>
      <c r="I3262" s="1" t="n">
        <v>90</v>
      </c>
      <c r="J3262" s="1" t="n">
        <v>80</v>
      </c>
      <c r="K3262" s="1" t="s">
        <v>21</v>
      </c>
      <c r="L3262" s="1" t="s">
        <v>664</v>
      </c>
      <c r="M3262" s="1" t="n">
        <v>2013</v>
      </c>
      <c r="N3262" s="1" t="n">
        <v>42.2703715658925</v>
      </c>
      <c r="O3262" s="1" t="n">
        <v>-82.0845086474706</v>
      </c>
      <c r="Q3262" s="1" t="s">
        <v>3713</v>
      </c>
      <c r="R3262" s="1" t="s">
        <v>24</v>
      </c>
    </row>
    <row r="3263" customFormat="false" ht="15" hidden="false" customHeight="false" outlineLevel="0" collapsed="false">
      <c r="A3263" s="1" t="s">
        <v>2973</v>
      </c>
      <c r="B3263" s="1" t="s">
        <v>2973</v>
      </c>
      <c r="C3263" s="1" t="s">
        <v>3768</v>
      </c>
      <c r="D3263" s="1" t="n">
        <v>10</v>
      </c>
      <c r="E3263" s="1" t="s">
        <v>3769</v>
      </c>
      <c r="F3263" s="1" t="n">
        <v>1</v>
      </c>
      <c r="G3263" s="1" t="str">
        <f aca="false">F3263&amp;"/"&amp;5</f>
        <v>1/5</v>
      </c>
      <c r="H3263" s="1" t="n">
        <v>2000</v>
      </c>
      <c r="I3263" s="1" t="n">
        <v>82</v>
      </c>
      <c r="J3263" s="1" t="n">
        <v>98</v>
      </c>
      <c r="K3263" s="1" t="s">
        <v>357</v>
      </c>
      <c r="L3263" s="1" t="s">
        <v>2509</v>
      </c>
      <c r="M3263" s="1" t="n">
        <v>2014</v>
      </c>
      <c r="N3263" s="1" t="n">
        <v>44.2358344064311</v>
      </c>
      <c r="O3263" s="1" t="n">
        <v>-76.7283650414679</v>
      </c>
      <c r="Q3263" s="1" t="s">
        <v>3770</v>
      </c>
      <c r="R3263" s="1" t="s">
        <v>24</v>
      </c>
    </row>
    <row r="3264" customFormat="false" ht="15" hidden="false" customHeight="false" outlineLevel="0" collapsed="false">
      <c r="A3264" s="1" t="s">
        <v>2973</v>
      </c>
      <c r="B3264" s="1" t="s">
        <v>2973</v>
      </c>
      <c r="C3264" s="1" t="s">
        <v>3768</v>
      </c>
      <c r="D3264" s="1" t="n">
        <v>10</v>
      </c>
      <c r="E3264" s="1" t="s">
        <v>3771</v>
      </c>
      <c r="F3264" s="1" t="n">
        <v>2</v>
      </c>
      <c r="G3264" s="1" t="str">
        <f aca="false">F3264&amp;"/"&amp;5</f>
        <v>2/5</v>
      </c>
      <c r="H3264" s="1" t="n">
        <v>2000</v>
      </c>
      <c r="I3264" s="1" t="n">
        <v>82</v>
      </c>
      <c r="J3264" s="1" t="n">
        <v>98</v>
      </c>
      <c r="K3264" s="1" t="s">
        <v>357</v>
      </c>
      <c r="L3264" s="1" t="s">
        <v>2509</v>
      </c>
      <c r="M3264" s="1" t="n">
        <v>2014</v>
      </c>
      <c r="N3264" s="1" t="n">
        <v>44.2396020491186</v>
      </c>
      <c r="O3264" s="1" t="n">
        <v>-76.7209255981099</v>
      </c>
      <c r="Q3264" s="1" t="s">
        <v>3770</v>
      </c>
      <c r="R3264" s="1" t="s">
        <v>24</v>
      </c>
    </row>
    <row r="3265" customFormat="false" ht="15" hidden="false" customHeight="false" outlineLevel="0" collapsed="false">
      <c r="A3265" s="1" t="s">
        <v>2973</v>
      </c>
      <c r="B3265" s="1" t="s">
        <v>2973</v>
      </c>
      <c r="C3265" s="1" t="s">
        <v>3768</v>
      </c>
      <c r="D3265" s="1" t="n">
        <v>10</v>
      </c>
      <c r="E3265" s="1" t="s">
        <v>3772</v>
      </c>
      <c r="F3265" s="1" t="n">
        <v>3</v>
      </c>
      <c r="G3265" s="1" t="str">
        <f aca="false">F3265&amp;"/"&amp;5</f>
        <v>3/5</v>
      </c>
      <c r="H3265" s="1" t="n">
        <v>2000</v>
      </c>
      <c r="I3265" s="1" t="n">
        <v>82</v>
      </c>
      <c r="J3265" s="1" t="n">
        <v>98</v>
      </c>
      <c r="K3265" s="1" t="s">
        <v>357</v>
      </c>
      <c r="L3265" s="1" t="s">
        <v>2509</v>
      </c>
      <c r="M3265" s="1" t="n">
        <v>2014</v>
      </c>
      <c r="N3265" s="1" t="n">
        <v>44.2272028694124</v>
      </c>
      <c r="O3265" s="1" t="n">
        <v>-76.7196049138827</v>
      </c>
      <c r="Q3265" s="1" t="s">
        <v>3770</v>
      </c>
      <c r="R3265" s="1" t="s">
        <v>24</v>
      </c>
    </row>
    <row r="3266" customFormat="false" ht="15" hidden="false" customHeight="false" outlineLevel="0" collapsed="false">
      <c r="A3266" s="1" t="s">
        <v>2973</v>
      </c>
      <c r="B3266" s="1" t="s">
        <v>2973</v>
      </c>
      <c r="C3266" s="1" t="s">
        <v>3768</v>
      </c>
      <c r="D3266" s="1" t="n">
        <v>10</v>
      </c>
      <c r="E3266" s="1" t="s">
        <v>3773</v>
      </c>
      <c r="F3266" s="1" t="n">
        <v>4</v>
      </c>
      <c r="G3266" s="1" t="str">
        <f aca="false">F3266&amp;"/"&amp;5</f>
        <v>4/5</v>
      </c>
      <c r="H3266" s="1" t="n">
        <v>2000</v>
      </c>
      <c r="I3266" s="1" t="n">
        <v>82</v>
      </c>
      <c r="J3266" s="1" t="n">
        <v>98</v>
      </c>
      <c r="K3266" s="1" t="s">
        <v>357</v>
      </c>
      <c r="L3266" s="1" t="s">
        <v>2509</v>
      </c>
      <c r="M3266" s="1" t="n">
        <v>2014</v>
      </c>
      <c r="N3266" s="1" t="n">
        <v>44.2193427579142</v>
      </c>
      <c r="O3266" s="1" t="n">
        <v>-76.717955101923</v>
      </c>
      <c r="Q3266" s="1" t="s">
        <v>3770</v>
      </c>
      <c r="R3266" s="1" t="s">
        <v>24</v>
      </c>
    </row>
    <row r="3267" customFormat="false" ht="15" hidden="false" customHeight="false" outlineLevel="0" collapsed="false">
      <c r="A3267" s="1" t="s">
        <v>2973</v>
      </c>
      <c r="B3267" s="1" t="s">
        <v>2973</v>
      </c>
      <c r="C3267" s="1" t="s">
        <v>3768</v>
      </c>
      <c r="D3267" s="1" t="n">
        <v>10</v>
      </c>
      <c r="E3267" s="1" t="s">
        <v>3774</v>
      </c>
      <c r="F3267" s="1" t="n">
        <v>5</v>
      </c>
      <c r="G3267" s="1" t="str">
        <f aca="false">F3267&amp;"/"&amp;5</f>
        <v>5/5</v>
      </c>
      <c r="H3267" s="1" t="n">
        <v>2000</v>
      </c>
      <c r="I3267" s="1" t="n">
        <v>82</v>
      </c>
      <c r="J3267" s="1" t="n">
        <v>98</v>
      </c>
      <c r="K3267" s="1" t="s">
        <v>357</v>
      </c>
      <c r="L3267" s="1" t="s">
        <v>2509</v>
      </c>
      <c r="M3267" s="1" t="n">
        <v>2014</v>
      </c>
      <c r="N3267" s="1" t="n">
        <v>44.2207315766405</v>
      </c>
      <c r="O3267" s="1" t="n">
        <v>-76.7145746078773</v>
      </c>
      <c r="Q3267" s="1" t="s">
        <v>3770</v>
      </c>
      <c r="R3267" s="1" t="s">
        <v>24</v>
      </c>
    </row>
    <row r="3268" customFormat="false" ht="15" hidden="false" customHeight="false" outlineLevel="0" collapsed="false">
      <c r="A3268" s="1" t="s">
        <v>2973</v>
      </c>
      <c r="B3268" s="1" t="s">
        <v>2973</v>
      </c>
      <c r="C3268" s="1" t="s">
        <v>3775</v>
      </c>
      <c r="D3268" s="1" t="n">
        <v>0.75</v>
      </c>
      <c r="E3268" s="1" t="s">
        <v>3776</v>
      </c>
      <c r="F3268" s="1" t="n">
        <v>1</v>
      </c>
      <c r="G3268" s="1" t="str">
        <f aca="false">F3268&amp;"/"&amp;1</f>
        <v>1/1</v>
      </c>
      <c r="H3268" s="1" t="n">
        <v>750</v>
      </c>
      <c r="I3268" s="1" t="n">
        <v>52</v>
      </c>
      <c r="J3268" s="1" t="n">
        <v>65</v>
      </c>
      <c r="K3268" s="1" t="s">
        <v>1121</v>
      </c>
      <c r="L3268" s="1" t="s">
        <v>3777</v>
      </c>
      <c r="M3268" s="1" t="n">
        <v>2003</v>
      </c>
      <c r="N3268" s="1" t="n">
        <v>43.6303932961729</v>
      </c>
      <c r="O3268" s="1" t="n">
        <v>-79.4247878972222</v>
      </c>
      <c r="Q3268" s="1" t="s">
        <v>3778</v>
      </c>
      <c r="R3268" s="1" t="s">
        <v>24</v>
      </c>
    </row>
    <row r="3269" customFormat="false" ht="15" hidden="false" customHeight="false" outlineLevel="0" collapsed="false">
      <c r="A3269" s="1" t="s">
        <v>2973</v>
      </c>
      <c r="B3269" s="1" t="s">
        <v>2973</v>
      </c>
      <c r="C3269" s="1" t="s">
        <v>3779</v>
      </c>
      <c r="D3269" s="1" t="n">
        <v>5.1</v>
      </c>
      <c r="E3269" s="1" t="s">
        <v>3780</v>
      </c>
      <c r="F3269" s="1" t="n">
        <v>1</v>
      </c>
      <c r="G3269" s="1" t="str">
        <f aca="false">F3269&amp;"/"&amp;3</f>
        <v>1/3</v>
      </c>
      <c r="H3269" s="1" t="n">
        <v>1800</v>
      </c>
      <c r="I3269" s="1" t="n">
        <v>80</v>
      </c>
      <c r="J3269" s="1" t="n">
        <v>78</v>
      </c>
      <c r="K3269" s="1" t="s">
        <v>21</v>
      </c>
      <c r="L3269" s="1" t="s">
        <v>864</v>
      </c>
      <c r="M3269" s="1" t="n">
        <v>2002</v>
      </c>
      <c r="N3269" s="1" t="n">
        <v>44.9459078884095</v>
      </c>
      <c r="O3269" s="1" t="n">
        <v>-81.2628592327483</v>
      </c>
      <c r="Q3269" s="1" t="s">
        <v>3781</v>
      </c>
      <c r="R3269" s="1" t="s">
        <v>24</v>
      </c>
    </row>
    <row r="3270" customFormat="false" ht="15" hidden="false" customHeight="false" outlineLevel="0" collapsed="false">
      <c r="A3270" s="1" t="s">
        <v>2973</v>
      </c>
      <c r="B3270" s="1" t="s">
        <v>2973</v>
      </c>
      <c r="C3270" s="1" t="s">
        <v>3779</v>
      </c>
      <c r="D3270" s="1" t="n">
        <v>5.1</v>
      </c>
      <c r="E3270" s="1" t="s">
        <v>3782</v>
      </c>
      <c r="F3270" s="1" t="n">
        <v>2</v>
      </c>
      <c r="G3270" s="1" t="str">
        <f aca="false">F3270&amp;"/"&amp;3</f>
        <v>2/3</v>
      </c>
      <c r="H3270" s="1" t="n">
        <v>1650</v>
      </c>
      <c r="I3270" s="1" t="n">
        <v>82</v>
      </c>
      <c r="J3270" s="1" t="n">
        <v>78</v>
      </c>
      <c r="K3270" s="1" t="s">
        <v>21</v>
      </c>
      <c r="L3270" s="1" t="s">
        <v>2124</v>
      </c>
      <c r="M3270" s="1" t="n">
        <v>2006</v>
      </c>
      <c r="N3270" s="1" t="n">
        <v>44.9477897869247</v>
      </c>
      <c r="O3270" s="1" t="n">
        <v>-81.2707946471606</v>
      </c>
      <c r="Q3270" s="1" t="s">
        <v>3781</v>
      </c>
      <c r="R3270" s="1" t="s">
        <v>24</v>
      </c>
    </row>
    <row r="3271" customFormat="false" ht="15" hidden="false" customHeight="false" outlineLevel="0" collapsed="false">
      <c r="A3271" s="1" t="s">
        <v>2973</v>
      </c>
      <c r="B3271" s="1" t="s">
        <v>2973</v>
      </c>
      <c r="C3271" s="1" t="s">
        <v>3779</v>
      </c>
      <c r="D3271" s="1" t="n">
        <v>5.1</v>
      </c>
      <c r="E3271" s="1" t="s">
        <v>3783</v>
      </c>
      <c r="F3271" s="1" t="n">
        <v>3</v>
      </c>
      <c r="G3271" s="1" t="str">
        <f aca="false">F3271&amp;"/"&amp;3</f>
        <v>3/3</v>
      </c>
      <c r="H3271" s="1" t="n">
        <v>1650</v>
      </c>
      <c r="I3271" s="1" t="n">
        <v>82</v>
      </c>
      <c r="J3271" s="1" t="n">
        <v>78</v>
      </c>
      <c r="K3271" s="1" t="s">
        <v>21</v>
      </c>
      <c r="L3271" s="1" t="s">
        <v>2124</v>
      </c>
      <c r="M3271" s="1" t="n">
        <v>2006</v>
      </c>
      <c r="N3271" s="1" t="n">
        <v>44.951129386886</v>
      </c>
      <c r="O3271" s="1" t="n">
        <v>-81.2724035970587</v>
      </c>
      <c r="Q3271" s="1" t="s">
        <v>3781</v>
      </c>
      <c r="R3271" s="1" t="s">
        <v>24</v>
      </c>
    </row>
    <row r="3272" customFormat="false" ht="15" hidden="false" customHeight="false" outlineLevel="0" collapsed="false">
      <c r="A3272" s="1" t="s">
        <v>2973</v>
      </c>
      <c r="B3272" s="1" t="s">
        <v>2973</v>
      </c>
      <c r="C3272" s="1" t="s">
        <v>3784</v>
      </c>
      <c r="D3272" s="1" t="n">
        <v>9.9</v>
      </c>
      <c r="E3272" s="1" t="s">
        <v>3785</v>
      </c>
      <c r="F3272" s="1" t="n">
        <v>1</v>
      </c>
      <c r="G3272" s="1" t="str">
        <f aca="false">F3272&amp;"/"&amp;6</f>
        <v>1/6</v>
      </c>
      <c r="H3272" s="1" t="n">
        <v>1650</v>
      </c>
      <c r="I3272" s="1" t="n">
        <v>82</v>
      </c>
      <c r="J3272" s="1" t="n">
        <v>80</v>
      </c>
      <c r="K3272" s="1" t="s">
        <v>21</v>
      </c>
      <c r="L3272" s="1" t="s">
        <v>2124</v>
      </c>
      <c r="M3272" s="1" t="n">
        <v>2008</v>
      </c>
      <c r="N3272" s="1" t="n">
        <v>42.5844458419613</v>
      </c>
      <c r="O3272" s="1" t="n">
        <v>-80.5595512705173</v>
      </c>
      <c r="Q3272" s="1" t="s">
        <v>3786</v>
      </c>
      <c r="R3272" s="1" t="s">
        <v>24</v>
      </c>
    </row>
    <row r="3273" customFormat="false" ht="15" hidden="false" customHeight="false" outlineLevel="0" collapsed="false">
      <c r="A3273" s="1" t="s">
        <v>2973</v>
      </c>
      <c r="B3273" s="1" t="s">
        <v>2973</v>
      </c>
      <c r="C3273" s="1" t="s">
        <v>3784</v>
      </c>
      <c r="D3273" s="1" t="n">
        <v>9.9</v>
      </c>
      <c r="E3273" s="1" t="s">
        <v>3787</v>
      </c>
      <c r="F3273" s="1" t="n">
        <v>2</v>
      </c>
      <c r="G3273" s="1" t="str">
        <f aca="false">F3273&amp;"/"&amp;6</f>
        <v>2/6</v>
      </c>
      <c r="H3273" s="1" t="n">
        <v>1650</v>
      </c>
      <c r="I3273" s="1" t="n">
        <v>82</v>
      </c>
      <c r="J3273" s="1" t="n">
        <v>80</v>
      </c>
      <c r="K3273" s="1" t="s">
        <v>21</v>
      </c>
      <c r="L3273" s="1" t="s">
        <v>2124</v>
      </c>
      <c r="M3273" s="1" t="n">
        <v>2008</v>
      </c>
      <c r="N3273" s="1" t="n">
        <v>42.5814665560818</v>
      </c>
      <c r="O3273" s="1" t="n">
        <v>-80.5591166021708</v>
      </c>
      <c r="Q3273" s="1" t="s">
        <v>3786</v>
      </c>
      <c r="R3273" s="1" t="s">
        <v>24</v>
      </c>
    </row>
    <row r="3274" customFormat="false" ht="15" hidden="false" customHeight="false" outlineLevel="0" collapsed="false">
      <c r="A3274" s="1" t="s">
        <v>2973</v>
      </c>
      <c r="B3274" s="1" t="s">
        <v>2973</v>
      </c>
      <c r="C3274" s="1" t="s">
        <v>3784</v>
      </c>
      <c r="D3274" s="1" t="n">
        <v>9.9</v>
      </c>
      <c r="E3274" s="1" t="s">
        <v>3788</v>
      </c>
      <c r="F3274" s="1" t="n">
        <v>3</v>
      </c>
      <c r="G3274" s="1" t="str">
        <f aca="false">F3274&amp;"/"&amp;6</f>
        <v>3/6</v>
      </c>
      <c r="H3274" s="1" t="n">
        <v>1650</v>
      </c>
      <c r="I3274" s="1" t="n">
        <v>82</v>
      </c>
      <c r="J3274" s="1" t="n">
        <v>80</v>
      </c>
      <c r="K3274" s="1" t="s">
        <v>21</v>
      </c>
      <c r="L3274" s="1" t="s">
        <v>2124</v>
      </c>
      <c r="M3274" s="1" t="n">
        <v>2008</v>
      </c>
      <c r="N3274" s="1" t="n">
        <v>42.5900866883661</v>
      </c>
      <c r="O3274" s="1" t="n">
        <v>-80.5565686208601</v>
      </c>
      <c r="Q3274" s="1" t="s">
        <v>3786</v>
      </c>
      <c r="R3274" s="1" t="s">
        <v>24</v>
      </c>
    </row>
    <row r="3275" customFormat="false" ht="15" hidden="false" customHeight="false" outlineLevel="0" collapsed="false">
      <c r="A3275" s="1" t="s">
        <v>2973</v>
      </c>
      <c r="B3275" s="1" t="s">
        <v>2973</v>
      </c>
      <c r="C3275" s="1" t="s">
        <v>3784</v>
      </c>
      <c r="D3275" s="1" t="n">
        <v>9.9</v>
      </c>
      <c r="E3275" s="1" t="s">
        <v>3789</v>
      </c>
      <c r="F3275" s="1" t="n">
        <v>4</v>
      </c>
      <c r="G3275" s="1" t="str">
        <f aca="false">F3275&amp;"/"&amp;6</f>
        <v>4/6</v>
      </c>
      <c r="H3275" s="1" t="n">
        <v>1650</v>
      </c>
      <c r="I3275" s="1" t="n">
        <v>82</v>
      </c>
      <c r="J3275" s="1" t="n">
        <v>80</v>
      </c>
      <c r="K3275" s="1" t="s">
        <v>21</v>
      </c>
      <c r="L3275" s="1" t="s">
        <v>2124</v>
      </c>
      <c r="M3275" s="1" t="n">
        <v>2008</v>
      </c>
      <c r="N3275" s="1" t="n">
        <v>42.5891720652838</v>
      </c>
      <c r="O3275" s="1" t="n">
        <v>-80.5523321697452</v>
      </c>
      <c r="Q3275" s="1" t="s">
        <v>3786</v>
      </c>
      <c r="R3275" s="1" t="s">
        <v>24</v>
      </c>
    </row>
    <row r="3276" customFormat="false" ht="15" hidden="false" customHeight="false" outlineLevel="0" collapsed="false">
      <c r="A3276" s="1" t="s">
        <v>2973</v>
      </c>
      <c r="B3276" s="1" t="s">
        <v>2973</v>
      </c>
      <c r="C3276" s="1" t="s">
        <v>3784</v>
      </c>
      <c r="D3276" s="1" t="n">
        <v>9.9</v>
      </c>
      <c r="E3276" s="1" t="s">
        <v>3790</v>
      </c>
      <c r="F3276" s="1" t="n">
        <v>5</v>
      </c>
      <c r="G3276" s="1" t="str">
        <f aca="false">F3276&amp;"/"&amp;6</f>
        <v>5/6</v>
      </c>
      <c r="H3276" s="1" t="n">
        <v>1650</v>
      </c>
      <c r="I3276" s="1" t="n">
        <v>82</v>
      </c>
      <c r="J3276" s="1" t="n">
        <v>80</v>
      </c>
      <c r="K3276" s="1" t="s">
        <v>21</v>
      </c>
      <c r="L3276" s="1" t="s">
        <v>2124</v>
      </c>
      <c r="M3276" s="1" t="n">
        <v>2008</v>
      </c>
      <c r="N3276" s="1" t="n">
        <v>42.5859946635106</v>
      </c>
      <c r="O3276" s="1" t="n">
        <v>-80.5536723110125</v>
      </c>
      <c r="Q3276" s="1" t="s">
        <v>3786</v>
      </c>
      <c r="R3276" s="1" t="s">
        <v>24</v>
      </c>
    </row>
    <row r="3277" customFormat="false" ht="15" hidden="false" customHeight="false" outlineLevel="0" collapsed="false">
      <c r="A3277" s="1" t="s">
        <v>2973</v>
      </c>
      <c r="B3277" s="1" t="s">
        <v>2973</v>
      </c>
      <c r="C3277" s="1" t="s">
        <v>3784</v>
      </c>
      <c r="D3277" s="1" t="n">
        <v>9.9</v>
      </c>
      <c r="E3277" s="1" t="s">
        <v>3791</v>
      </c>
      <c r="F3277" s="1" t="n">
        <v>6</v>
      </c>
      <c r="G3277" s="1" t="str">
        <f aca="false">F3277&amp;"/"&amp;6</f>
        <v>6/6</v>
      </c>
      <c r="H3277" s="1" t="n">
        <v>1650</v>
      </c>
      <c r="I3277" s="1" t="n">
        <v>82</v>
      </c>
      <c r="J3277" s="1" t="n">
        <v>80</v>
      </c>
      <c r="K3277" s="1" t="s">
        <v>21</v>
      </c>
      <c r="L3277" s="1" t="s">
        <v>2124</v>
      </c>
      <c r="M3277" s="1" t="n">
        <v>2008</v>
      </c>
      <c r="N3277" s="1" t="n">
        <v>42.5848597353076</v>
      </c>
      <c r="O3277" s="1" t="n">
        <v>-80.5487722730466</v>
      </c>
      <c r="Q3277" s="1" t="s">
        <v>3786</v>
      </c>
      <c r="R3277" s="1" t="s">
        <v>24</v>
      </c>
    </row>
    <row r="3278" customFormat="false" ht="15" hidden="false" customHeight="false" outlineLevel="0" collapsed="false">
      <c r="A3278" s="1" t="s">
        <v>2973</v>
      </c>
      <c r="B3278" s="1" t="s">
        <v>2973</v>
      </c>
      <c r="C3278" s="1" t="s">
        <v>3792</v>
      </c>
      <c r="D3278" s="1" t="n">
        <v>40</v>
      </c>
      <c r="E3278" s="1" t="s">
        <v>3793</v>
      </c>
      <c r="F3278" s="1" t="n">
        <v>6</v>
      </c>
      <c r="G3278" s="1" t="str">
        <f aca="false">F3278&amp;"/"&amp;45</f>
        <v>6/45</v>
      </c>
      <c r="H3278" s="1" t="n">
        <v>2000</v>
      </c>
      <c r="I3278" s="1" t="n">
        <v>82</v>
      </c>
      <c r="J3278" s="1" t="n">
        <v>78</v>
      </c>
      <c r="K3278" s="1" t="s">
        <v>357</v>
      </c>
      <c r="L3278" s="1" t="s">
        <v>2509</v>
      </c>
      <c r="M3278" s="1" t="n">
        <v>2009</v>
      </c>
      <c r="N3278" s="1" t="n">
        <v>42.3960220438028</v>
      </c>
      <c r="O3278" s="1" t="n">
        <v>-81.8739667635965</v>
      </c>
      <c r="Q3278" s="1" t="s">
        <v>3794</v>
      </c>
      <c r="R3278" s="1" t="s">
        <v>24</v>
      </c>
    </row>
    <row r="3279" customFormat="false" ht="15" hidden="false" customHeight="false" outlineLevel="0" collapsed="false">
      <c r="A3279" s="1" t="s">
        <v>2973</v>
      </c>
      <c r="B3279" s="1" t="s">
        <v>2973</v>
      </c>
      <c r="C3279" s="1" t="s">
        <v>3792</v>
      </c>
      <c r="D3279" s="1" t="n">
        <v>40</v>
      </c>
      <c r="E3279" s="1" t="s">
        <v>3795</v>
      </c>
      <c r="F3279" s="1" t="n">
        <v>7</v>
      </c>
      <c r="G3279" s="1" t="str">
        <f aca="false">F3279&amp;"/"&amp;45</f>
        <v>7/45</v>
      </c>
      <c r="H3279" s="1" t="n">
        <v>2000</v>
      </c>
      <c r="I3279" s="1" t="n">
        <v>82</v>
      </c>
      <c r="J3279" s="1" t="n">
        <v>78</v>
      </c>
      <c r="K3279" s="1" t="s">
        <v>357</v>
      </c>
      <c r="L3279" s="1" t="s">
        <v>2509</v>
      </c>
      <c r="M3279" s="1" t="n">
        <v>2009</v>
      </c>
      <c r="N3279" s="1" t="n">
        <v>42.3942990946493</v>
      </c>
      <c r="O3279" s="1" t="n">
        <v>-81.871464847206</v>
      </c>
      <c r="Q3279" s="1" t="s">
        <v>3794</v>
      </c>
      <c r="R3279" s="1" t="s">
        <v>24</v>
      </c>
    </row>
    <row r="3280" customFormat="false" ht="15" hidden="false" customHeight="false" outlineLevel="0" collapsed="false">
      <c r="A3280" s="1" t="s">
        <v>2973</v>
      </c>
      <c r="B3280" s="1" t="s">
        <v>2973</v>
      </c>
      <c r="C3280" s="1" t="s">
        <v>3792</v>
      </c>
      <c r="D3280" s="1" t="n">
        <v>40</v>
      </c>
      <c r="E3280" s="1" t="s">
        <v>3796</v>
      </c>
      <c r="F3280" s="1" t="n">
        <v>8</v>
      </c>
      <c r="G3280" s="1" t="str">
        <f aca="false">F3280&amp;"/"&amp;45</f>
        <v>8/45</v>
      </c>
      <c r="H3280" s="1" t="n">
        <v>2000</v>
      </c>
      <c r="I3280" s="1" t="n">
        <v>82</v>
      </c>
      <c r="J3280" s="1" t="n">
        <v>78</v>
      </c>
      <c r="K3280" s="1" t="s">
        <v>357</v>
      </c>
      <c r="L3280" s="1" t="s">
        <v>2509</v>
      </c>
      <c r="M3280" s="1" t="n">
        <v>2009</v>
      </c>
      <c r="N3280" s="1" t="n">
        <v>42.392534586926</v>
      </c>
      <c r="O3280" s="1" t="n">
        <v>-81.8691879883841</v>
      </c>
      <c r="Q3280" s="1" t="s">
        <v>3794</v>
      </c>
      <c r="R3280" s="1" t="s">
        <v>24</v>
      </c>
    </row>
    <row r="3281" customFormat="false" ht="15" hidden="false" customHeight="false" outlineLevel="0" collapsed="false">
      <c r="A3281" s="1" t="s">
        <v>2973</v>
      </c>
      <c r="B3281" s="1" t="s">
        <v>2973</v>
      </c>
      <c r="C3281" s="1" t="s">
        <v>3792</v>
      </c>
      <c r="D3281" s="1" t="n">
        <v>40</v>
      </c>
      <c r="E3281" s="1" t="s">
        <v>3797</v>
      </c>
      <c r="F3281" s="1" t="n">
        <v>9</v>
      </c>
      <c r="G3281" s="1" t="str">
        <f aca="false">F3281&amp;"/"&amp;45</f>
        <v>9/45</v>
      </c>
      <c r="H3281" s="1" t="n">
        <v>2000</v>
      </c>
      <c r="I3281" s="1" t="n">
        <v>82</v>
      </c>
      <c r="J3281" s="1" t="n">
        <v>78</v>
      </c>
      <c r="K3281" s="1" t="s">
        <v>357</v>
      </c>
      <c r="L3281" s="1" t="s">
        <v>2509</v>
      </c>
      <c r="M3281" s="1" t="n">
        <v>2009</v>
      </c>
      <c r="N3281" s="1" t="n">
        <v>42.3961674868399</v>
      </c>
      <c r="O3281" s="1" t="n">
        <v>-81.8657023008422</v>
      </c>
      <c r="Q3281" s="1" t="s">
        <v>3794</v>
      </c>
      <c r="R3281" s="1" t="s">
        <v>24</v>
      </c>
    </row>
    <row r="3282" customFormat="false" ht="15" hidden="false" customHeight="false" outlineLevel="0" collapsed="false">
      <c r="A3282" s="1" t="s">
        <v>2973</v>
      </c>
      <c r="B3282" s="1" t="s">
        <v>2973</v>
      </c>
      <c r="C3282" s="1" t="s">
        <v>3792</v>
      </c>
      <c r="D3282" s="1" t="n">
        <v>40</v>
      </c>
      <c r="E3282" s="1" t="s">
        <v>3798</v>
      </c>
      <c r="F3282" s="1" t="n">
        <v>10</v>
      </c>
      <c r="G3282" s="1" t="str">
        <f aca="false">F3282&amp;"/"&amp;45</f>
        <v>10/45</v>
      </c>
      <c r="H3282" s="1" t="n">
        <v>2000</v>
      </c>
      <c r="I3282" s="1" t="n">
        <v>82</v>
      </c>
      <c r="J3282" s="1" t="n">
        <v>78</v>
      </c>
      <c r="K3282" s="1" t="s">
        <v>357</v>
      </c>
      <c r="L3282" s="1" t="s">
        <v>2509</v>
      </c>
      <c r="M3282" s="1" t="n">
        <v>2009</v>
      </c>
      <c r="N3282" s="1" t="n">
        <v>42.3940706627947</v>
      </c>
      <c r="O3282" s="1" t="n">
        <v>-81.862891369191</v>
      </c>
      <c r="Q3282" s="1" t="s">
        <v>3794</v>
      </c>
      <c r="R3282" s="1" t="s">
        <v>24</v>
      </c>
    </row>
    <row r="3283" customFormat="false" ht="15" hidden="false" customHeight="false" outlineLevel="0" collapsed="false">
      <c r="A3283" s="1" t="s">
        <v>2973</v>
      </c>
      <c r="B3283" s="1" t="s">
        <v>2973</v>
      </c>
      <c r="C3283" s="1" t="s">
        <v>3799</v>
      </c>
      <c r="D3283" s="1" t="n">
        <v>17.6</v>
      </c>
      <c r="E3283" s="1" t="s">
        <v>3800</v>
      </c>
      <c r="F3283" s="1" t="n">
        <v>1</v>
      </c>
      <c r="G3283" s="1" t="str">
        <f aca="false">F3283&amp;"/"&amp;9</f>
        <v>1/9</v>
      </c>
      <c r="H3283" s="1" t="n">
        <v>1880</v>
      </c>
      <c r="I3283" s="1" t="n">
        <v>92.5</v>
      </c>
      <c r="J3283" s="1" t="n">
        <v>100</v>
      </c>
      <c r="K3283" s="1" t="s">
        <v>1951</v>
      </c>
      <c r="L3283" s="1" t="s">
        <v>3801</v>
      </c>
      <c r="M3283" s="1" t="n">
        <v>2016</v>
      </c>
      <c r="N3283" s="1" t="n">
        <v>44.004269</v>
      </c>
      <c r="O3283" s="1" t="n">
        <v>-78.594563</v>
      </c>
      <c r="P3283" s="1" t="s">
        <v>3802</v>
      </c>
      <c r="Q3283" s="1" t="s">
        <v>3803</v>
      </c>
      <c r="R3283" s="1" t="s">
        <v>24</v>
      </c>
    </row>
    <row r="3284" customFormat="false" ht="15" hidden="false" customHeight="false" outlineLevel="0" collapsed="false">
      <c r="A3284" s="1" t="s">
        <v>2973</v>
      </c>
      <c r="B3284" s="1" t="s">
        <v>2973</v>
      </c>
      <c r="C3284" s="1" t="s">
        <v>3799</v>
      </c>
      <c r="D3284" s="1" t="n">
        <v>17.6</v>
      </c>
      <c r="E3284" s="1" t="s">
        <v>3804</v>
      </c>
      <c r="F3284" s="1" t="n">
        <v>2</v>
      </c>
      <c r="G3284" s="1" t="str">
        <f aca="false">F3284&amp;"/"&amp;9</f>
        <v>2/9</v>
      </c>
      <c r="H3284" s="1" t="n">
        <v>1880</v>
      </c>
      <c r="I3284" s="1" t="n">
        <v>92.5</v>
      </c>
      <c r="J3284" s="1" t="n">
        <v>100</v>
      </c>
      <c r="K3284" s="1" t="s">
        <v>1951</v>
      </c>
      <c r="L3284" s="1" t="s">
        <v>3801</v>
      </c>
      <c r="M3284" s="1" t="n">
        <v>2016</v>
      </c>
      <c r="N3284" s="1" t="n">
        <v>44.005713</v>
      </c>
      <c r="O3284" s="1" t="n">
        <v>-78.5909</v>
      </c>
      <c r="P3284" s="1" t="s">
        <v>3802</v>
      </c>
      <c r="Q3284" s="1" t="s">
        <v>3803</v>
      </c>
      <c r="R3284" s="1" t="s">
        <v>24</v>
      </c>
    </row>
    <row r="3285" customFormat="false" ht="15" hidden="false" customHeight="false" outlineLevel="0" collapsed="false">
      <c r="A3285" s="1" t="s">
        <v>2973</v>
      </c>
      <c r="B3285" s="1" t="s">
        <v>2973</v>
      </c>
      <c r="C3285" s="1" t="s">
        <v>3799</v>
      </c>
      <c r="D3285" s="1" t="n">
        <v>17.6</v>
      </c>
      <c r="E3285" s="1" t="s">
        <v>3805</v>
      </c>
      <c r="F3285" s="1" t="n">
        <v>3</v>
      </c>
      <c r="G3285" s="1" t="str">
        <f aca="false">F3285&amp;"/"&amp;9</f>
        <v>3/9</v>
      </c>
      <c r="H3285" s="1" t="n">
        <v>1880</v>
      </c>
      <c r="I3285" s="1" t="n">
        <v>92.5</v>
      </c>
      <c r="J3285" s="1" t="n">
        <v>100</v>
      </c>
      <c r="K3285" s="1" t="s">
        <v>1951</v>
      </c>
      <c r="L3285" s="1" t="s">
        <v>3801</v>
      </c>
      <c r="M3285" s="1" t="n">
        <v>2016</v>
      </c>
      <c r="N3285" s="1" t="n">
        <v>44.005775</v>
      </c>
      <c r="O3285" s="1" t="n">
        <v>-78.582353</v>
      </c>
      <c r="P3285" s="1" t="s">
        <v>3802</v>
      </c>
      <c r="Q3285" s="1" t="s">
        <v>3803</v>
      </c>
      <c r="R3285" s="1" t="s">
        <v>24</v>
      </c>
    </row>
    <row r="3286" customFormat="false" ht="15" hidden="false" customHeight="false" outlineLevel="0" collapsed="false">
      <c r="A3286" s="1" t="s">
        <v>2973</v>
      </c>
      <c r="B3286" s="1" t="s">
        <v>2973</v>
      </c>
      <c r="C3286" s="1" t="s">
        <v>3799</v>
      </c>
      <c r="D3286" s="1" t="n">
        <v>17.6</v>
      </c>
      <c r="E3286" s="1" t="s">
        <v>3806</v>
      </c>
      <c r="F3286" s="1" t="n">
        <v>4</v>
      </c>
      <c r="G3286" s="1" t="str">
        <f aca="false">F3286&amp;"/"&amp;9</f>
        <v>4/9</v>
      </c>
      <c r="H3286" s="1" t="n">
        <v>1880</v>
      </c>
      <c r="I3286" s="1" t="n">
        <v>92.5</v>
      </c>
      <c r="J3286" s="1" t="n">
        <v>100</v>
      </c>
      <c r="K3286" s="1" t="s">
        <v>1951</v>
      </c>
      <c r="L3286" s="1" t="s">
        <v>3801</v>
      </c>
      <c r="M3286" s="1" t="n">
        <v>2016</v>
      </c>
      <c r="N3286" s="1" t="n">
        <v>44.007992</v>
      </c>
      <c r="O3286" s="1" t="n">
        <v>-78.582874</v>
      </c>
      <c r="P3286" s="1" t="s">
        <v>3802</v>
      </c>
      <c r="Q3286" s="1" t="s">
        <v>3803</v>
      </c>
      <c r="R3286" s="1" t="s">
        <v>24</v>
      </c>
    </row>
    <row r="3287" customFormat="false" ht="15" hidden="false" customHeight="false" outlineLevel="0" collapsed="false">
      <c r="A3287" s="1" t="s">
        <v>2973</v>
      </c>
      <c r="B3287" s="1" t="s">
        <v>2973</v>
      </c>
      <c r="C3287" s="1" t="s">
        <v>3799</v>
      </c>
      <c r="D3287" s="1" t="n">
        <v>17.6</v>
      </c>
      <c r="E3287" s="1" t="s">
        <v>3807</v>
      </c>
      <c r="F3287" s="1" t="n">
        <v>5</v>
      </c>
      <c r="G3287" s="1" t="str">
        <f aca="false">F3287&amp;"/"&amp;9</f>
        <v>5/9</v>
      </c>
      <c r="H3287" s="1" t="n">
        <v>1880</v>
      </c>
      <c r="I3287" s="1" t="n">
        <v>92.5</v>
      </c>
      <c r="J3287" s="1" t="n">
        <v>100</v>
      </c>
      <c r="K3287" s="1" t="s">
        <v>1951</v>
      </c>
      <c r="L3287" s="1" t="s">
        <v>3801</v>
      </c>
      <c r="M3287" s="1" t="n">
        <v>2016</v>
      </c>
      <c r="N3287" s="1" t="n">
        <v>44.00997</v>
      </c>
      <c r="O3287" s="1" t="n">
        <v>-78.58106</v>
      </c>
      <c r="P3287" s="1" t="s">
        <v>3802</v>
      </c>
      <c r="Q3287" s="1" t="s">
        <v>3803</v>
      </c>
      <c r="R3287" s="1" t="s">
        <v>24</v>
      </c>
    </row>
    <row r="3288" customFormat="false" ht="15" hidden="false" customHeight="false" outlineLevel="0" collapsed="false">
      <c r="A3288" s="1" t="s">
        <v>2973</v>
      </c>
      <c r="B3288" s="1" t="s">
        <v>2973</v>
      </c>
      <c r="C3288" s="1" t="s">
        <v>3799</v>
      </c>
      <c r="D3288" s="1" t="n">
        <v>17.6</v>
      </c>
      <c r="E3288" s="1" t="s">
        <v>3808</v>
      </c>
      <c r="F3288" s="1" t="n">
        <v>6</v>
      </c>
      <c r="G3288" s="1" t="str">
        <f aca="false">F3288&amp;"/"&amp;9</f>
        <v>6/9</v>
      </c>
      <c r="H3288" s="1" t="n">
        <v>2050</v>
      </c>
      <c r="I3288" s="1" t="n">
        <v>92.5</v>
      </c>
      <c r="J3288" s="1" t="n">
        <v>100</v>
      </c>
      <c r="K3288" s="1" t="s">
        <v>1951</v>
      </c>
      <c r="L3288" s="1" t="s">
        <v>3801</v>
      </c>
      <c r="M3288" s="1" t="n">
        <v>2016</v>
      </c>
      <c r="N3288" s="1" t="n">
        <v>44.0113309</v>
      </c>
      <c r="O3288" s="1" t="n">
        <v>-78.5765666</v>
      </c>
      <c r="Q3288" s="1" t="s">
        <v>3803</v>
      </c>
      <c r="R3288" s="1" t="s">
        <v>24</v>
      </c>
    </row>
    <row r="3289" customFormat="false" ht="15" hidden="false" customHeight="false" outlineLevel="0" collapsed="false">
      <c r="A3289" s="1" t="s">
        <v>2973</v>
      </c>
      <c r="B3289" s="1" t="s">
        <v>2973</v>
      </c>
      <c r="C3289" s="1" t="s">
        <v>3799</v>
      </c>
      <c r="D3289" s="1" t="n">
        <v>17.6</v>
      </c>
      <c r="E3289" s="1" t="s">
        <v>3809</v>
      </c>
      <c r="F3289" s="1" t="n">
        <v>7</v>
      </c>
      <c r="G3289" s="1" t="str">
        <f aca="false">F3289&amp;"/"&amp;9</f>
        <v>7/9</v>
      </c>
      <c r="H3289" s="1" t="n">
        <v>2050</v>
      </c>
      <c r="I3289" s="1" t="n">
        <v>92.5</v>
      </c>
      <c r="J3289" s="1" t="n">
        <v>100</v>
      </c>
      <c r="K3289" s="1" t="s">
        <v>1951</v>
      </c>
      <c r="L3289" s="1" t="s">
        <v>3801</v>
      </c>
      <c r="M3289" s="1" t="n">
        <v>2016</v>
      </c>
      <c r="N3289" s="1" t="n">
        <v>44.009376</v>
      </c>
      <c r="O3289" s="1" t="n">
        <v>-78.575969</v>
      </c>
      <c r="Q3289" s="1" t="s">
        <v>3803</v>
      </c>
      <c r="R3289" s="1" t="s">
        <v>24</v>
      </c>
    </row>
    <row r="3290" customFormat="false" ht="15" hidden="false" customHeight="false" outlineLevel="0" collapsed="false">
      <c r="A3290" s="1" t="s">
        <v>2973</v>
      </c>
      <c r="B3290" s="1" t="s">
        <v>2973</v>
      </c>
      <c r="C3290" s="1" t="s">
        <v>3799</v>
      </c>
      <c r="D3290" s="1" t="n">
        <v>17.6</v>
      </c>
      <c r="E3290" s="1" t="s">
        <v>3810</v>
      </c>
      <c r="F3290" s="1" t="n">
        <v>8</v>
      </c>
      <c r="G3290" s="1" t="str">
        <f aca="false">F3290&amp;"/"&amp;9</f>
        <v>8/9</v>
      </c>
      <c r="H3290" s="1" t="n">
        <v>2050</v>
      </c>
      <c r="I3290" s="1" t="n">
        <v>92.5</v>
      </c>
      <c r="J3290" s="1" t="n">
        <v>100</v>
      </c>
      <c r="K3290" s="1" t="s">
        <v>1951</v>
      </c>
      <c r="L3290" s="1" t="s">
        <v>3801</v>
      </c>
      <c r="M3290" s="1" t="n">
        <v>2016</v>
      </c>
      <c r="N3290" s="1" t="n">
        <v>44.007647</v>
      </c>
      <c r="O3290" s="1" t="n">
        <v>-78.578048</v>
      </c>
      <c r="Q3290" s="1" t="s">
        <v>3803</v>
      </c>
      <c r="R3290" s="1" t="s">
        <v>24</v>
      </c>
    </row>
    <row r="3291" customFormat="false" ht="15" hidden="false" customHeight="false" outlineLevel="0" collapsed="false">
      <c r="A3291" s="1" t="s">
        <v>2973</v>
      </c>
      <c r="B3291" s="1" t="s">
        <v>2973</v>
      </c>
      <c r="C3291" s="1" t="s">
        <v>3799</v>
      </c>
      <c r="D3291" s="1" t="n">
        <v>17.6</v>
      </c>
      <c r="E3291" s="1" t="s">
        <v>3811</v>
      </c>
      <c r="F3291" s="1" t="n">
        <v>9</v>
      </c>
      <c r="G3291" s="1" t="str">
        <f aca="false">F3291&amp;"/"&amp;9</f>
        <v>9/9</v>
      </c>
      <c r="H3291" s="1" t="n">
        <v>2050</v>
      </c>
      <c r="I3291" s="1" t="n">
        <v>92.5</v>
      </c>
      <c r="J3291" s="1" t="n">
        <v>100</v>
      </c>
      <c r="K3291" s="1" t="s">
        <v>1951</v>
      </c>
      <c r="L3291" s="1" t="s">
        <v>3801</v>
      </c>
      <c r="M3291" s="1" t="n">
        <v>2016</v>
      </c>
      <c r="N3291" s="1" t="n">
        <v>44.0133017</v>
      </c>
      <c r="O3291" s="1" t="n">
        <v>-78.5777684</v>
      </c>
      <c r="Q3291" s="1" t="s">
        <v>3803</v>
      </c>
      <c r="R3291" s="1" t="s">
        <v>24</v>
      </c>
    </row>
    <row r="3292" customFormat="false" ht="15" hidden="false" customHeight="false" outlineLevel="0" collapsed="false">
      <c r="A3292" s="1" t="s">
        <v>2973</v>
      </c>
      <c r="B3292" s="1" t="s">
        <v>2973</v>
      </c>
      <c r="C3292" s="1" t="s">
        <v>3812</v>
      </c>
      <c r="D3292" s="1" t="n">
        <v>10</v>
      </c>
      <c r="E3292" s="1" t="s">
        <v>3813</v>
      </c>
      <c r="F3292" s="1" t="n">
        <v>1</v>
      </c>
      <c r="G3292" s="1" t="str">
        <f aca="false">F3292&amp;"/"&amp;5</f>
        <v>1/5</v>
      </c>
      <c r="H3292" s="1" t="n">
        <v>2000</v>
      </c>
      <c r="I3292" s="1" t="n">
        <v>97</v>
      </c>
      <c r="J3292" s="1" t="n">
        <v>90</v>
      </c>
      <c r="K3292" s="1" t="s">
        <v>242</v>
      </c>
      <c r="L3292" s="1" t="s">
        <v>3814</v>
      </c>
      <c r="M3292" s="1" t="n">
        <v>2013</v>
      </c>
      <c r="N3292" s="1" t="n">
        <v>42.51885074617</v>
      </c>
      <c r="O3292" s="1" t="n">
        <v>-81.7570739059475</v>
      </c>
      <c r="Q3292" s="1" t="s">
        <v>3815</v>
      </c>
      <c r="R3292" s="1" t="s">
        <v>24</v>
      </c>
    </row>
    <row r="3293" customFormat="false" ht="15" hidden="false" customHeight="false" outlineLevel="0" collapsed="false">
      <c r="A3293" s="1" t="s">
        <v>2973</v>
      </c>
      <c r="B3293" s="1" t="s">
        <v>2973</v>
      </c>
      <c r="C3293" s="1" t="s">
        <v>3812</v>
      </c>
      <c r="D3293" s="1" t="n">
        <v>10</v>
      </c>
      <c r="E3293" s="1" t="s">
        <v>3816</v>
      </c>
      <c r="F3293" s="1" t="n">
        <v>2</v>
      </c>
      <c r="G3293" s="1" t="str">
        <f aca="false">F3293&amp;"/"&amp;5</f>
        <v>2/5</v>
      </c>
      <c r="H3293" s="1" t="n">
        <v>2000</v>
      </c>
      <c r="I3293" s="1" t="n">
        <v>97</v>
      </c>
      <c r="J3293" s="1" t="n">
        <v>90</v>
      </c>
      <c r="K3293" s="1" t="s">
        <v>242</v>
      </c>
      <c r="L3293" s="1" t="s">
        <v>3814</v>
      </c>
      <c r="M3293" s="1" t="n">
        <v>2013</v>
      </c>
      <c r="N3293" s="1" t="n">
        <v>42.5225417681304</v>
      </c>
      <c r="O3293" s="1" t="n">
        <v>-81.7493541570545</v>
      </c>
      <c r="Q3293" s="1" t="s">
        <v>3815</v>
      </c>
      <c r="R3293" s="1" t="s">
        <v>24</v>
      </c>
    </row>
    <row r="3294" customFormat="false" ht="15" hidden="false" customHeight="false" outlineLevel="0" collapsed="false">
      <c r="A3294" s="1" t="s">
        <v>2973</v>
      </c>
      <c r="B3294" s="1" t="s">
        <v>2973</v>
      </c>
      <c r="C3294" s="1" t="s">
        <v>3812</v>
      </c>
      <c r="D3294" s="1" t="n">
        <v>10</v>
      </c>
      <c r="E3294" s="1" t="s">
        <v>3817</v>
      </c>
      <c r="F3294" s="1" t="n">
        <v>3</v>
      </c>
      <c r="G3294" s="1" t="str">
        <f aca="false">F3294&amp;"/"&amp;5</f>
        <v>3/5</v>
      </c>
      <c r="H3294" s="1" t="n">
        <v>2000</v>
      </c>
      <c r="I3294" s="1" t="n">
        <v>97</v>
      </c>
      <c r="J3294" s="1" t="n">
        <v>90</v>
      </c>
      <c r="K3294" s="1" t="s">
        <v>242</v>
      </c>
      <c r="L3294" s="1" t="s">
        <v>3814</v>
      </c>
      <c r="M3294" s="1" t="n">
        <v>2013</v>
      </c>
      <c r="N3294" s="1" t="n">
        <v>42.5254293482725</v>
      </c>
      <c r="O3294" s="1" t="n">
        <v>-81.7450146880921</v>
      </c>
      <c r="Q3294" s="1" t="s">
        <v>3815</v>
      </c>
      <c r="R3294" s="1" t="s">
        <v>24</v>
      </c>
    </row>
    <row r="3295" customFormat="false" ht="15" hidden="false" customHeight="false" outlineLevel="0" collapsed="false">
      <c r="A3295" s="1" t="s">
        <v>2973</v>
      </c>
      <c r="B3295" s="1" t="s">
        <v>2973</v>
      </c>
      <c r="C3295" s="1" t="s">
        <v>3812</v>
      </c>
      <c r="D3295" s="1" t="n">
        <v>10</v>
      </c>
      <c r="E3295" s="1" t="s">
        <v>3818</v>
      </c>
      <c r="F3295" s="1" t="n">
        <v>4</v>
      </c>
      <c r="G3295" s="1" t="str">
        <f aca="false">F3295&amp;"/"&amp;5</f>
        <v>4/5</v>
      </c>
      <c r="H3295" s="1" t="n">
        <v>2000</v>
      </c>
      <c r="I3295" s="1" t="n">
        <v>97</v>
      </c>
      <c r="J3295" s="1" t="n">
        <v>90</v>
      </c>
      <c r="K3295" s="1" t="s">
        <v>242</v>
      </c>
      <c r="L3295" s="1" t="s">
        <v>3814</v>
      </c>
      <c r="M3295" s="1" t="n">
        <v>2013</v>
      </c>
      <c r="N3295" s="1" t="n">
        <v>42.5197445919157</v>
      </c>
      <c r="O3295" s="1" t="n">
        <v>-81.7372090814317</v>
      </c>
      <c r="Q3295" s="1" t="s">
        <v>3815</v>
      </c>
      <c r="R3295" s="1" t="s">
        <v>24</v>
      </c>
    </row>
    <row r="3296" customFormat="false" ht="15" hidden="false" customHeight="false" outlineLevel="0" collapsed="false">
      <c r="A3296" s="1" t="s">
        <v>2973</v>
      </c>
      <c r="B3296" s="1" t="s">
        <v>2973</v>
      </c>
      <c r="C3296" s="1" t="s">
        <v>3812</v>
      </c>
      <c r="D3296" s="1" t="n">
        <v>10</v>
      </c>
      <c r="E3296" s="1" t="s">
        <v>3819</v>
      </c>
      <c r="F3296" s="1" t="n">
        <v>5</v>
      </c>
      <c r="G3296" s="1" t="str">
        <f aca="false">F3296&amp;"/"&amp;5</f>
        <v>5/5</v>
      </c>
      <c r="H3296" s="1" t="n">
        <v>2000</v>
      </c>
      <c r="I3296" s="1" t="n">
        <v>97</v>
      </c>
      <c r="J3296" s="1" t="n">
        <v>90</v>
      </c>
      <c r="K3296" s="1" t="s">
        <v>242</v>
      </c>
      <c r="L3296" s="1" t="s">
        <v>3814</v>
      </c>
      <c r="M3296" s="1" t="n">
        <v>2013</v>
      </c>
      <c r="N3296" s="1" t="n">
        <v>42.5118525526226</v>
      </c>
      <c r="O3296" s="1" t="n">
        <v>-81.7352862260547</v>
      </c>
      <c r="Q3296" s="1" t="s">
        <v>3815</v>
      </c>
      <c r="R3296" s="1" t="s">
        <v>24</v>
      </c>
    </row>
    <row r="3297" customFormat="false" ht="15" hidden="false" customHeight="false" outlineLevel="0" collapsed="false">
      <c r="A3297" s="1" t="s">
        <v>2973</v>
      </c>
      <c r="B3297" s="1" t="s">
        <v>2973</v>
      </c>
      <c r="C3297" s="1" t="s">
        <v>3820</v>
      </c>
      <c r="D3297" s="1" t="n">
        <v>50.6</v>
      </c>
      <c r="E3297" s="1" t="s">
        <v>3821</v>
      </c>
      <c r="F3297" s="1" t="n">
        <v>1</v>
      </c>
      <c r="G3297" s="1" t="str">
        <f aca="false">F3297&amp;"/"&amp;22</f>
        <v>1/22</v>
      </c>
      <c r="H3297" s="1" t="n">
        <v>2300</v>
      </c>
      <c r="I3297" s="1" t="n">
        <v>101</v>
      </c>
      <c r="J3297" s="1" t="n">
        <v>80</v>
      </c>
      <c r="K3297" s="1" t="s">
        <v>1093</v>
      </c>
      <c r="L3297" s="1" t="s">
        <v>1094</v>
      </c>
      <c r="M3297" s="1" t="n">
        <v>2010</v>
      </c>
      <c r="N3297" s="1" t="n">
        <v>42.1672169298874</v>
      </c>
      <c r="O3297" s="1" t="n">
        <v>-82.6687878182523</v>
      </c>
      <c r="Q3297" s="1" t="s">
        <v>3822</v>
      </c>
      <c r="R3297" s="1" t="s">
        <v>24</v>
      </c>
    </row>
    <row r="3298" customFormat="false" ht="15" hidden="false" customHeight="false" outlineLevel="0" collapsed="false">
      <c r="A3298" s="1" t="s">
        <v>2973</v>
      </c>
      <c r="B3298" s="1" t="s">
        <v>2973</v>
      </c>
      <c r="C3298" s="1" t="s">
        <v>3820</v>
      </c>
      <c r="D3298" s="1" t="n">
        <v>50.6</v>
      </c>
      <c r="E3298" s="1" t="s">
        <v>3823</v>
      </c>
      <c r="F3298" s="1" t="n">
        <v>2</v>
      </c>
      <c r="G3298" s="1" t="str">
        <f aca="false">F3298&amp;"/"&amp;22</f>
        <v>2/22</v>
      </c>
      <c r="H3298" s="1" t="n">
        <v>2300</v>
      </c>
      <c r="I3298" s="1" t="n">
        <v>101</v>
      </c>
      <c r="J3298" s="1" t="n">
        <v>80</v>
      </c>
      <c r="K3298" s="1" t="s">
        <v>1093</v>
      </c>
      <c r="L3298" s="1" t="s">
        <v>1094</v>
      </c>
      <c r="M3298" s="1" t="n">
        <v>2010</v>
      </c>
      <c r="N3298" s="1" t="n">
        <v>42.1681421364236</v>
      </c>
      <c r="O3298" s="1" t="n">
        <v>-82.6804106815141</v>
      </c>
      <c r="Q3298" s="1" t="s">
        <v>3822</v>
      </c>
      <c r="R3298" s="1" t="s">
        <v>24</v>
      </c>
    </row>
    <row r="3299" customFormat="false" ht="15" hidden="false" customHeight="false" outlineLevel="0" collapsed="false">
      <c r="A3299" s="1" t="s">
        <v>2973</v>
      </c>
      <c r="B3299" s="1" t="s">
        <v>2973</v>
      </c>
      <c r="C3299" s="1" t="s">
        <v>3820</v>
      </c>
      <c r="D3299" s="1" t="n">
        <v>50.6</v>
      </c>
      <c r="E3299" s="1" t="s">
        <v>3824</v>
      </c>
      <c r="F3299" s="1" t="n">
        <v>3</v>
      </c>
      <c r="G3299" s="1" t="str">
        <f aca="false">F3299&amp;"/"&amp;22</f>
        <v>3/22</v>
      </c>
      <c r="H3299" s="1" t="n">
        <v>2300</v>
      </c>
      <c r="I3299" s="1" t="n">
        <v>101</v>
      </c>
      <c r="J3299" s="1" t="n">
        <v>80</v>
      </c>
      <c r="K3299" s="1" t="s">
        <v>1093</v>
      </c>
      <c r="L3299" s="1" t="s">
        <v>1094</v>
      </c>
      <c r="M3299" s="1" t="n">
        <v>2010</v>
      </c>
      <c r="N3299" s="1" t="n">
        <v>42.1574752605788</v>
      </c>
      <c r="O3299" s="1" t="n">
        <v>-82.71658597848</v>
      </c>
      <c r="Q3299" s="1" t="s">
        <v>3822</v>
      </c>
      <c r="R3299" s="1" t="s">
        <v>24</v>
      </c>
    </row>
    <row r="3300" customFormat="false" ht="15" hidden="false" customHeight="false" outlineLevel="0" collapsed="false">
      <c r="A3300" s="1" t="s">
        <v>2973</v>
      </c>
      <c r="B3300" s="1" t="s">
        <v>2973</v>
      </c>
      <c r="C3300" s="1" t="s">
        <v>3820</v>
      </c>
      <c r="D3300" s="1" t="n">
        <v>50.6</v>
      </c>
      <c r="E3300" s="1" t="s">
        <v>3825</v>
      </c>
      <c r="F3300" s="1" t="n">
        <v>4</v>
      </c>
      <c r="G3300" s="1" t="str">
        <f aca="false">F3300&amp;"/"&amp;22</f>
        <v>4/22</v>
      </c>
      <c r="H3300" s="1" t="n">
        <v>2300</v>
      </c>
      <c r="I3300" s="1" t="n">
        <v>101</v>
      </c>
      <c r="J3300" s="1" t="n">
        <v>80</v>
      </c>
      <c r="K3300" s="1" t="s">
        <v>1093</v>
      </c>
      <c r="L3300" s="1" t="s">
        <v>1094</v>
      </c>
      <c r="M3300" s="1" t="n">
        <v>2010</v>
      </c>
      <c r="N3300" s="1" t="n">
        <v>42.1571852337412</v>
      </c>
      <c r="O3300" s="1" t="n">
        <v>-82.708923331582</v>
      </c>
      <c r="Q3300" s="1" t="s">
        <v>3822</v>
      </c>
      <c r="R3300" s="1" t="s">
        <v>24</v>
      </c>
    </row>
    <row r="3301" customFormat="false" ht="15" hidden="false" customHeight="false" outlineLevel="0" collapsed="false">
      <c r="A3301" s="1" t="s">
        <v>2973</v>
      </c>
      <c r="B3301" s="1" t="s">
        <v>2973</v>
      </c>
      <c r="C3301" s="1" t="s">
        <v>3820</v>
      </c>
      <c r="D3301" s="1" t="n">
        <v>50.6</v>
      </c>
      <c r="E3301" s="1" t="s">
        <v>3826</v>
      </c>
      <c r="F3301" s="1" t="n">
        <v>5</v>
      </c>
      <c r="G3301" s="1" t="str">
        <f aca="false">F3301&amp;"/"&amp;22</f>
        <v>5/22</v>
      </c>
      <c r="H3301" s="1" t="n">
        <v>2300</v>
      </c>
      <c r="I3301" s="1" t="n">
        <v>101</v>
      </c>
      <c r="J3301" s="1" t="n">
        <v>80</v>
      </c>
      <c r="K3301" s="1" t="s">
        <v>1093</v>
      </c>
      <c r="L3301" s="1" t="s">
        <v>1094</v>
      </c>
      <c r="M3301" s="1" t="n">
        <v>2010</v>
      </c>
      <c r="N3301" s="1" t="n">
        <v>42.1574176496389</v>
      </c>
      <c r="O3301" s="1" t="n">
        <v>-82.6983984732681</v>
      </c>
      <c r="Q3301" s="1" t="s">
        <v>3822</v>
      </c>
      <c r="R3301" s="1" t="s">
        <v>24</v>
      </c>
    </row>
    <row r="3302" customFormat="false" ht="15" hidden="false" customHeight="false" outlineLevel="0" collapsed="false">
      <c r="A3302" s="1" t="s">
        <v>2973</v>
      </c>
      <c r="B3302" s="1" t="s">
        <v>2973</v>
      </c>
      <c r="C3302" s="1" t="s">
        <v>3820</v>
      </c>
      <c r="D3302" s="1" t="n">
        <v>50.6</v>
      </c>
      <c r="E3302" s="1" t="s">
        <v>3827</v>
      </c>
      <c r="F3302" s="1" t="n">
        <v>6</v>
      </c>
      <c r="G3302" s="1" t="str">
        <f aca="false">F3302&amp;"/"&amp;22</f>
        <v>6/22</v>
      </c>
      <c r="H3302" s="1" t="n">
        <v>2300</v>
      </c>
      <c r="I3302" s="1" t="n">
        <v>101</v>
      </c>
      <c r="J3302" s="1" t="n">
        <v>80</v>
      </c>
      <c r="K3302" s="1" t="s">
        <v>1093</v>
      </c>
      <c r="L3302" s="1" t="s">
        <v>1094</v>
      </c>
      <c r="M3302" s="1" t="n">
        <v>2010</v>
      </c>
      <c r="N3302" s="1" t="n">
        <v>42.1552054969104</v>
      </c>
      <c r="O3302" s="1" t="n">
        <v>-82.6741119304093</v>
      </c>
      <c r="Q3302" s="1" t="s">
        <v>3822</v>
      </c>
      <c r="R3302" s="1" t="s">
        <v>24</v>
      </c>
    </row>
    <row r="3303" customFormat="false" ht="15" hidden="false" customHeight="false" outlineLevel="0" collapsed="false">
      <c r="A3303" s="1" t="s">
        <v>2973</v>
      </c>
      <c r="B3303" s="1" t="s">
        <v>2973</v>
      </c>
      <c r="C3303" s="1" t="s">
        <v>3820</v>
      </c>
      <c r="D3303" s="1" t="n">
        <v>50.6</v>
      </c>
      <c r="E3303" s="1" t="s">
        <v>3828</v>
      </c>
      <c r="F3303" s="1" t="n">
        <v>7</v>
      </c>
      <c r="G3303" s="1" t="str">
        <f aca="false">F3303&amp;"/"&amp;22</f>
        <v>7/22</v>
      </c>
      <c r="H3303" s="1" t="n">
        <v>2300</v>
      </c>
      <c r="I3303" s="1" t="n">
        <v>101</v>
      </c>
      <c r="J3303" s="1" t="n">
        <v>80</v>
      </c>
      <c r="K3303" s="1" t="s">
        <v>1093</v>
      </c>
      <c r="L3303" s="1" t="s">
        <v>1094</v>
      </c>
      <c r="M3303" s="1" t="n">
        <v>2010</v>
      </c>
      <c r="N3303" s="1" t="n">
        <v>42.1438916939317</v>
      </c>
      <c r="O3303" s="1" t="n">
        <v>-82.6675946899251</v>
      </c>
      <c r="Q3303" s="1" t="s">
        <v>3822</v>
      </c>
      <c r="R3303" s="1" t="s">
        <v>24</v>
      </c>
    </row>
    <row r="3304" customFormat="false" ht="15" hidden="false" customHeight="false" outlineLevel="0" collapsed="false">
      <c r="A3304" s="1" t="s">
        <v>2973</v>
      </c>
      <c r="B3304" s="1" t="s">
        <v>2973</v>
      </c>
      <c r="C3304" s="1" t="s">
        <v>3820</v>
      </c>
      <c r="D3304" s="1" t="n">
        <v>50.6</v>
      </c>
      <c r="E3304" s="1" t="s">
        <v>3829</v>
      </c>
      <c r="F3304" s="1" t="n">
        <v>8</v>
      </c>
      <c r="G3304" s="1" t="str">
        <f aca="false">F3304&amp;"/"&amp;22</f>
        <v>8/22</v>
      </c>
      <c r="H3304" s="1" t="n">
        <v>2300</v>
      </c>
      <c r="I3304" s="1" t="n">
        <v>101</v>
      </c>
      <c r="J3304" s="1" t="n">
        <v>80</v>
      </c>
      <c r="K3304" s="1" t="s">
        <v>1093</v>
      </c>
      <c r="L3304" s="1" t="s">
        <v>1094</v>
      </c>
      <c r="M3304" s="1" t="n">
        <v>2010</v>
      </c>
      <c r="N3304" s="1" t="n">
        <v>42.1443166178235</v>
      </c>
      <c r="O3304" s="1" t="n">
        <v>-82.6837707725854</v>
      </c>
      <c r="Q3304" s="1" t="s">
        <v>3822</v>
      </c>
      <c r="R3304" s="1" t="s">
        <v>24</v>
      </c>
    </row>
    <row r="3305" customFormat="false" ht="15" hidden="false" customHeight="false" outlineLevel="0" collapsed="false">
      <c r="A3305" s="1" t="s">
        <v>2973</v>
      </c>
      <c r="B3305" s="1" t="s">
        <v>2973</v>
      </c>
      <c r="C3305" s="1" t="s">
        <v>3820</v>
      </c>
      <c r="D3305" s="1" t="n">
        <v>50.6</v>
      </c>
      <c r="E3305" s="1" t="s">
        <v>3830</v>
      </c>
      <c r="F3305" s="1" t="n">
        <v>9</v>
      </c>
      <c r="G3305" s="1" t="str">
        <f aca="false">F3305&amp;"/"&amp;22</f>
        <v>9/22</v>
      </c>
      <c r="H3305" s="1" t="n">
        <v>2300</v>
      </c>
      <c r="I3305" s="1" t="n">
        <v>101</v>
      </c>
      <c r="J3305" s="1" t="n">
        <v>80</v>
      </c>
      <c r="K3305" s="1" t="s">
        <v>1093</v>
      </c>
      <c r="L3305" s="1" t="s">
        <v>1094</v>
      </c>
      <c r="M3305" s="1" t="n">
        <v>2010</v>
      </c>
      <c r="N3305" s="1" t="n">
        <v>42.1449834844802</v>
      </c>
      <c r="O3305" s="1" t="n">
        <v>-82.6992600342953</v>
      </c>
      <c r="Q3305" s="1" t="s">
        <v>3822</v>
      </c>
      <c r="R3305" s="1" t="s">
        <v>24</v>
      </c>
    </row>
    <row r="3306" customFormat="false" ht="15" hidden="false" customHeight="false" outlineLevel="0" collapsed="false">
      <c r="A3306" s="1" t="s">
        <v>2973</v>
      </c>
      <c r="B3306" s="1" t="s">
        <v>2973</v>
      </c>
      <c r="C3306" s="1" t="s">
        <v>3820</v>
      </c>
      <c r="D3306" s="1" t="n">
        <v>50.6</v>
      </c>
      <c r="E3306" s="1" t="s">
        <v>3831</v>
      </c>
      <c r="F3306" s="1" t="n">
        <v>10</v>
      </c>
      <c r="G3306" s="1" t="str">
        <f aca="false">F3306&amp;"/"&amp;22</f>
        <v>10/22</v>
      </c>
      <c r="H3306" s="1" t="n">
        <v>2300</v>
      </c>
      <c r="I3306" s="1" t="n">
        <v>101</v>
      </c>
      <c r="J3306" s="1" t="n">
        <v>80</v>
      </c>
      <c r="K3306" s="1" t="s">
        <v>1093</v>
      </c>
      <c r="L3306" s="1" t="s">
        <v>1094</v>
      </c>
      <c r="M3306" s="1" t="n">
        <v>2010</v>
      </c>
      <c r="N3306" s="1" t="n">
        <v>42.1438597254957</v>
      </c>
      <c r="O3306" s="1" t="n">
        <v>-82.7082343853258</v>
      </c>
      <c r="Q3306" s="1" t="s">
        <v>3822</v>
      </c>
      <c r="R3306" s="1" t="s">
        <v>24</v>
      </c>
    </row>
    <row r="3307" customFormat="false" ht="15" hidden="false" customHeight="false" outlineLevel="0" collapsed="false">
      <c r="A3307" s="1" t="s">
        <v>2973</v>
      </c>
      <c r="B3307" s="1" t="s">
        <v>2973</v>
      </c>
      <c r="C3307" s="1" t="s">
        <v>3820</v>
      </c>
      <c r="D3307" s="1" t="n">
        <v>50.6</v>
      </c>
      <c r="E3307" s="1" t="s">
        <v>3832</v>
      </c>
      <c r="F3307" s="1" t="n">
        <v>11</v>
      </c>
      <c r="G3307" s="1" t="str">
        <f aca="false">F3307&amp;"/"&amp;22</f>
        <v>11/22</v>
      </c>
      <c r="H3307" s="1" t="n">
        <v>2300</v>
      </c>
      <c r="I3307" s="1" t="n">
        <v>101</v>
      </c>
      <c r="J3307" s="1" t="n">
        <v>80</v>
      </c>
      <c r="K3307" s="1" t="s">
        <v>1093</v>
      </c>
      <c r="L3307" s="1" t="s">
        <v>1094</v>
      </c>
      <c r="M3307" s="1" t="n">
        <v>2010</v>
      </c>
      <c r="N3307" s="1" t="n">
        <v>42.1435545097448</v>
      </c>
      <c r="O3307" s="1" t="n">
        <v>-82.7205995702361</v>
      </c>
      <c r="Q3307" s="1" t="s">
        <v>3822</v>
      </c>
      <c r="R3307" s="1" t="s">
        <v>24</v>
      </c>
    </row>
    <row r="3308" customFormat="false" ht="15" hidden="false" customHeight="false" outlineLevel="0" collapsed="false">
      <c r="A3308" s="1" t="s">
        <v>2973</v>
      </c>
      <c r="B3308" s="1" t="s">
        <v>2973</v>
      </c>
      <c r="C3308" s="1" t="s">
        <v>3820</v>
      </c>
      <c r="D3308" s="1" t="n">
        <v>50.6</v>
      </c>
      <c r="E3308" s="1" t="s">
        <v>3833</v>
      </c>
      <c r="F3308" s="1" t="n">
        <v>12</v>
      </c>
      <c r="G3308" s="1" t="str">
        <f aca="false">F3308&amp;"/"&amp;22</f>
        <v>12/22</v>
      </c>
      <c r="H3308" s="1" t="n">
        <v>2300</v>
      </c>
      <c r="I3308" s="1" t="n">
        <v>101</v>
      </c>
      <c r="J3308" s="1" t="n">
        <v>80</v>
      </c>
      <c r="K3308" s="1" t="s">
        <v>1093</v>
      </c>
      <c r="L3308" s="1" t="s">
        <v>1094</v>
      </c>
      <c r="M3308" s="1" t="n">
        <v>2010</v>
      </c>
      <c r="N3308" s="1" t="n">
        <v>42.1318286816377</v>
      </c>
      <c r="O3308" s="1" t="n">
        <v>-82.7083163739778</v>
      </c>
      <c r="Q3308" s="1" t="s">
        <v>3822</v>
      </c>
      <c r="R3308" s="1" t="s">
        <v>24</v>
      </c>
    </row>
    <row r="3309" customFormat="false" ht="15" hidden="false" customHeight="false" outlineLevel="0" collapsed="false">
      <c r="A3309" s="1" t="s">
        <v>2973</v>
      </c>
      <c r="B3309" s="1" t="s">
        <v>2973</v>
      </c>
      <c r="C3309" s="1" t="s">
        <v>3820</v>
      </c>
      <c r="D3309" s="1" t="n">
        <v>50.6</v>
      </c>
      <c r="E3309" s="1" t="s">
        <v>3834</v>
      </c>
      <c r="F3309" s="1" t="n">
        <v>13</v>
      </c>
      <c r="G3309" s="1" t="str">
        <f aca="false">F3309&amp;"/"&amp;22</f>
        <v>13/22</v>
      </c>
      <c r="H3309" s="1" t="n">
        <v>2300</v>
      </c>
      <c r="I3309" s="1" t="n">
        <v>101</v>
      </c>
      <c r="J3309" s="1" t="n">
        <v>80</v>
      </c>
      <c r="K3309" s="1" t="s">
        <v>1093</v>
      </c>
      <c r="L3309" s="1" t="s">
        <v>1094</v>
      </c>
      <c r="M3309" s="1" t="n">
        <v>2010</v>
      </c>
      <c r="N3309" s="1" t="n">
        <v>42.1303630246825</v>
      </c>
      <c r="O3309" s="1" t="n">
        <v>-82.698604548084</v>
      </c>
      <c r="Q3309" s="1" t="s">
        <v>3822</v>
      </c>
      <c r="R3309" s="1" t="s">
        <v>24</v>
      </c>
    </row>
    <row r="3310" customFormat="false" ht="15" hidden="false" customHeight="false" outlineLevel="0" collapsed="false">
      <c r="A3310" s="1" t="s">
        <v>2973</v>
      </c>
      <c r="B3310" s="1" t="s">
        <v>2973</v>
      </c>
      <c r="C3310" s="1" t="s">
        <v>3820</v>
      </c>
      <c r="D3310" s="1" t="n">
        <v>50.6</v>
      </c>
      <c r="E3310" s="1" t="s">
        <v>3835</v>
      </c>
      <c r="F3310" s="1" t="n">
        <v>14</v>
      </c>
      <c r="G3310" s="1" t="str">
        <f aca="false">F3310&amp;"/"&amp;22</f>
        <v>14/22</v>
      </c>
      <c r="H3310" s="1" t="n">
        <v>2300</v>
      </c>
      <c r="I3310" s="1" t="n">
        <v>101</v>
      </c>
      <c r="J3310" s="1" t="n">
        <v>80</v>
      </c>
      <c r="K3310" s="1" t="s">
        <v>1093</v>
      </c>
      <c r="L3310" s="1" t="s">
        <v>1094</v>
      </c>
      <c r="M3310" s="1" t="n">
        <v>2010</v>
      </c>
      <c r="N3310" s="1" t="n">
        <v>42.1264249626262</v>
      </c>
      <c r="O3310" s="1" t="n">
        <v>-82.6834528531607</v>
      </c>
      <c r="Q3310" s="1" t="s">
        <v>3822</v>
      </c>
      <c r="R3310" s="1" t="s">
        <v>24</v>
      </c>
    </row>
    <row r="3311" customFormat="false" ht="15" hidden="false" customHeight="false" outlineLevel="0" collapsed="false">
      <c r="A3311" s="1" t="s">
        <v>2973</v>
      </c>
      <c r="B3311" s="1" t="s">
        <v>2973</v>
      </c>
      <c r="C3311" s="1" t="s">
        <v>3820</v>
      </c>
      <c r="D3311" s="1" t="n">
        <v>50.6</v>
      </c>
      <c r="E3311" s="1" t="s">
        <v>3836</v>
      </c>
      <c r="F3311" s="1" t="n">
        <v>15</v>
      </c>
      <c r="G3311" s="1" t="str">
        <f aca="false">F3311&amp;"/"&amp;22</f>
        <v>15/22</v>
      </c>
      <c r="H3311" s="1" t="n">
        <v>2300</v>
      </c>
      <c r="I3311" s="1" t="n">
        <v>101</v>
      </c>
      <c r="J3311" s="1" t="n">
        <v>80</v>
      </c>
      <c r="K3311" s="1" t="s">
        <v>1093</v>
      </c>
      <c r="L3311" s="1" t="s">
        <v>1094</v>
      </c>
      <c r="M3311" s="1" t="n">
        <v>2010</v>
      </c>
      <c r="N3311" s="1" t="n">
        <v>42.1305024788524</v>
      </c>
      <c r="O3311" s="1" t="n">
        <v>-82.6722729268692</v>
      </c>
      <c r="Q3311" s="1" t="s">
        <v>3822</v>
      </c>
      <c r="R3311" s="1" t="s">
        <v>24</v>
      </c>
    </row>
    <row r="3312" customFormat="false" ht="15" hidden="false" customHeight="false" outlineLevel="0" collapsed="false">
      <c r="A3312" s="1" t="s">
        <v>2973</v>
      </c>
      <c r="B3312" s="1" t="s">
        <v>2973</v>
      </c>
      <c r="C3312" s="1" t="s">
        <v>3820</v>
      </c>
      <c r="D3312" s="1" t="n">
        <v>50.6</v>
      </c>
      <c r="E3312" s="1" t="s">
        <v>3837</v>
      </c>
      <c r="F3312" s="1" t="n">
        <v>16</v>
      </c>
      <c r="G3312" s="1" t="str">
        <f aca="false">F3312&amp;"/"&amp;22</f>
        <v>16/22</v>
      </c>
      <c r="H3312" s="1" t="n">
        <v>2300</v>
      </c>
      <c r="I3312" s="1" t="n">
        <v>101</v>
      </c>
      <c r="J3312" s="1" t="n">
        <v>80</v>
      </c>
      <c r="K3312" s="1" t="s">
        <v>1093</v>
      </c>
      <c r="L3312" s="1" t="s">
        <v>1094</v>
      </c>
      <c r="M3312" s="1" t="n">
        <v>2010</v>
      </c>
      <c r="N3312" s="1" t="n">
        <v>42.130346604611</v>
      </c>
      <c r="O3312" s="1" t="n">
        <v>-82.6629314235769</v>
      </c>
      <c r="Q3312" s="1" t="s">
        <v>3822</v>
      </c>
      <c r="R3312" s="1" t="s">
        <v>24</v>
      </c>
    </row>
    <row r="3313" customFormat="false" ht="15" hidden="false" customHeight="false" outlineLevel="0" collapsed="false">
      <c r="A3313" s="1" t="s">
        <v>2973</v>
      </c>
      <c r="B3313" s="1" t="s">
        <v>2973</v>
      </c>
      <c r="C3313" s="1" t="s">
        <v>3820</v>
      </c>
      <c r="D3313" s="1" t="n">
        <v>50.6</v>
      </c>
      <c r="E3313" s="1" t="s">
        <v>3838</v>
      </c>
      <c r="F3313" s="1" t="n">
        <v>17</v>
      </c>
      <c r="G3313" s="1" t="str">
        <f aca="false">F3313&amp;"/"&amp;22</f>
        <v>17/22</v>
      </c>
      <c r="H3313" s="1" t="n">
        <v>2300</v>
      </c>
      <c r="I3313" s="1" t="n">
        <v>101</v>
      </c>
      <c r="J3313" s="1" t="n">
        <v>80</v>
      </c>
      <c r="K3313" s="1" t="s">
        <v>1093</v>
      </c>
      <c r="L3313" s="1" t="s">
        <v>1094</v>
      </c>
      <c r="M3313" s="1" t="n">
        <v>2010</v>
      </c>
      <c r="N3313" s="1" t="n">
        <v>42.1287694757758</v>
      </c>
      <c r="O3313" s="1" t="n">
        <v>-82.6574552371943</v>
      </c>
      <c r="Q3313" s="1" t="s">
        <v>3822</v>
      </c>
      <c r="R3313" s="1" t="s">
        <v>24</v>
      </c>
    </row>
    <row r="3314" customFormat="false" ht="15" hidden="false" customHeight="false" outlineLevel="0" collapsed="false">
      <c r="A3314" s="1" t="s">
        <v>2973</v>
      </c>
      <c r="B3314" s="1" t="s">
        <v>2973</v>
      </c>
      <c r="C3314" s="1" t="s">
        <v>3820</v>
      </c>
      <c r="D3314" s="1" t="n">
        <v>50.6</v>
      </c>
      <c r="E3314" s="1" t="s">
        <v>3839</v>
      </c>
      <c r="F3314" s="1" t="n">
        <v>18</v>
      </c>
      <c r="G3314" s="1" t="str">
        <f aca="false">F3314&amp;"/"&amp;22</f>
        <v>18/22</v>
      </c>
      <c r="H3314" s="1" t="n">
        <v>2300</v>
      </c>
      <c r="I3314" s="1" t="n">
        <v>101</v>
      </c>
      <c r="J3314" s="1" t="n">
        <v>80</v>
      </c>
      <c r="K3314" s="1" t="s">
        <v>1093</v>
      </c>
      <c r="L3314" s="1" t="s">
        <v>1094</v>
      </c>
      <c r="M3314" s="1" t="n">
        <v>2010</v>
      </c>
      <c r="N3314" s="1" t="n">
        <v>42.1186369924921</v>
      </c>
      <c r="O3314" s="1" t="n">
        <v>-82.6735795160418</v>
      </c>
      <c r="Q3314" s="1" t="s">
        <v>3822</v>
      </c>
      <c r="R3314" s="1" t="s">
        <v>24</v>
      </c>
    </row>
    <row r="3315" customFormat="false" ht="15" hidden="false" customHeight="false" outlineLevel="0" collapsed="false">
      <c r="A3315" s="1" t="s">
        <v>2973</v>
      </c>
      <c r="B3315" s="1" t="s">
        <v>2973</v>
      </c>
      <c r="C3315" s="1" t="s">
        <v>3820</v>
      </c>
      <c r="D3315" s="1" t="n">
        <v>50.6</v>
      </c>
      <c r="E3315" s="1" t="s">
        <v>3840</v>
      </c>
      <c r="F3315" s="1" t="n">
        <v>19</v>
      </c>
      <c r="G3315" s="1" t="str">
        <f aca="false">F3315&amp;"/"&amp;22</f>
        <v>19/22</v>
      </c>
      <c r="H3315" s="1" t="n">
        <v>2300</v>
      </c>
      <c r="I3315" s="1" t="n">
        <v>101</v>
      </c>
      <c r="J3315" s="1" t="n">
        <v>80</v>
      </c>
      <c r="K3315" s="1" t="s">
        <v>1093</v>
      </c>
      <c r="L3315" s="1" t="s">
        <v>1094</v>
      </c>
      <c r="M3315" s="1" t="n">
        <v>2010</v>
      </c>
      <c r="N3315" s="1" t="n">
        <v>42.1193015595449</v>
      </c>
      <c r="O3315" s="1" t="n">
        <v>-82.679955008619</v>
      </c>
      <c r="Q3315" s="1" t="s">
        <v>3822</v>
      </c>
      <c r="R3315" s="1" t="s">
        <v>24</v>
      </c>
    </row>
    <row r="3316" customFormat="false" ht="15" hidden="false" customHeight="false" outlineLevel="0" collapsed="false">
      <c r="A3316" s="1" t="s">
        <v>2973</v>
      </c>
      <c r="B3316" s="1" t="s">
        <v>2973</v>
      </c>
      <c r="C3316" s="1" t="s">
        <v>3820</v>
      </c>
      <c r="D3316" s="1" t="n">
        <v>50.6</v>
      </c>
      <c r="E3316" s="1" t="s">
        <v>3841</v>
      </c>
      <c r="F3316" s="1" t="n">
        <v>20</v>
      </c>
      <c r="G3316" s="1" t="str">
        <f aca="false">F3316&amp;"/"&amp;22</f>
        <v>20/22</v>
      </c>
      <c r="H3316" s="1" t="n">
        <v>2300</v>
      </c>
      <c r="I3316" s="1" t="n">
        <v>101</v>
      </c>
      <c r="J3316" s="1" t="n">
        <v>80</v>
      </c>
      <c r="K3316" s="1" t="s">
        <v>1093</v>
      </c>
      <c r="L3316" s="1" t="s">
        <v>1094</v>
      </c>
      <c r="M3316" s="1" t="n">
        <v>2010</v>
      </c>
      <c r="N3316" s="1" t="n">
        <v>42.1199923270766</v>
      </c>
      <c r="O3316" s="1" t="n">
        <v>-82.7063997710407</v>
      </c>
      <c r="Q3316" s="1" t="s">
        <v>3822</v>
      </c>
      <c r="R3316" s="1" t="s">
        <v>24</v>
      </c>
    </row>
    <row r="3317" customFormat="false" ht="15" hidden="false" customHeight="false" outlineLevel="0" collapsed="false">
      <c r="A3317" s="1" t="s">
        <v>2973</v>
      </c>
      <c r="B3317" s="1" t="s">
        <v>2973</v>
      </c>
      <c r="C3317" s="1" t="s">
        <v>3820</v>
      </c>
      <c r="D3317" s="1" t="n">
        <v>50.6</v>
      </c>
      <c r="E3317" s="1" t="s">
        <v>3842</v>
      </c>
      <c r="F3317" s="1" t="n">
        <v>21</v>
      </c>
      <c r="G3317" s="1" t="str">
        <f aca="false">F3317&amp;"/"&amp;22</f>
        <v>21/22</v>
      </c>
      <c r="H3317" s="1" t="n">
        <v>2300</v>
      </c>
      <c r="I3317" s="1" t="n">
        <v>101</v>
      </c>
      <c r="J3317" s="1" t="n">
        <v>80</v>
      </c>
      <c r="K3317" s="1" t="s">
        <v>1093</v>
      </c>
      <c r="L3317" s="1" t="s">
        <v>1094</v>
      </c>
      <c r="M3317" s="1" t="n">
        <v>2010</v>
      </c>
      <c r="N3317" s="1" t="n">
        <v>42.1052856212723</v>
      </c>
      <c r="O3317" s="1" t="n">
        <v>-82.7015306546578</v>
      </c>
      <c r="Q3317" s="1" t="s">
        <v>3822</v>
      </c>
      <c r="R3317" s="1" t="s">
        <v>24</v>
      </c>
    </row>
    <row r="3318" customFormat="false" ht="15" hidden="false" customHeight="false" outlineLevel="0" collapsed="false">
      <c r="A3318" s="1" t="s">
        <v>2973</v>
      </c>
      <c r="B3318" s="1" t="s">
        <v>2973</v>
      </c>
      <c r="C3318" s="1" t="s">
        <v>3820</v>
      </c>
      <c r="D3318" s="1" t="n">
        <v>50.6</v>
      </c>
      <c r="E3318" s="1" t="s">
        <v>3843</v>
      </c>
      <c r="F3318" s="1" t="n">
        <v>22</v>
      </c>
      <c r="G3318" s="1" t="str">
        <f aca="false">F3318&amp;"/"&amp;22</f>
        <v>22/22</v>
      </c>
      <c r="H3318" s="1" t="n">
        <v>2300</v>
      </c>
      <c r="I3318" s="1" t="n">
        <v>101</v>
      </c>
      <c r="J3318" s="1" t="n">
        <v>80</v>
      </c>
      <c r="K3318" s="1" t="s">
        <v>1093</v>
      </c>
      <c r="L3318" s="1" t="s">
        <v>1094</v>
      </c>
      <c r="M3318" s="1" t="n">
        <v>2010</v>
      </c>
      <c r="N3318" s="1" t="n">
        <v>42.1063221092646</v>
      </c>
      <c r="O3318" s="1" t="n">
        <v>-82.6923710023366</v>
      </c>
      <c r="Q3318" s="1" t="s">
        <v>3822</v>
      </c>
      <c r="R3318" s="1" t="s">
        <v>24</v>
      </c>
    </row>
    <row r="3319" customFormat="false" ht="15" hidden="false" customHeight="false" outlineLevel="0" collapsed="false">
      <c r="A3319" s="1" t="s">
        <v>2973</v>
      </c>
      <c r="B3319" s="1" t="s">
        <v>2973</v>
      </c>
      <c r="C3319" s="1" t="s">
        <v>3844</v>
      </c>
      <c r="D3319" s="1" t="n">
        <v>102</v>
      </c>
      <c r="E3319" s="1" t="s">
        <v>3845</v>
      </c>
      <c r="F3319" s="1" t="n">
        <v>1</v>
      </c>
      <c r="G3319" s="1" t="str">
        <f aca="false">F3319&amp;"/"&amp;63</f>
        <v>1/63</v>
      </c>
      <c r="H3319" s="1" t="n">
        <v>1620</v>
      </c>
      <c r="I3319" s="1" t="n">
        <v>100</v>
      </c>
      <c r="J3319" s="1" t="n">
        <v>80</v>
      </c>
      <c r="K3319" s="1" t="s">
        <v>271</v>
      </c>
      <c r="L3319" s="1" t="s">
        <v>3182</v>
      </c>
      <c r="M3319" s="1" t="n">
        <v>2015</v>
      </c>
      <c r="N3319" s="1" t="n">
        <v>43.4029193663914</v>
      </c>
      <c r="O3319" s="1" t="n">
        <v>-81.6110490992695</v>
      </c>
      <c r="Q3319" s="1" t="s">
        <v>3846</v>
      </c>
      <c r="R3319" s="1" t="s">
        <v>24</v>
      </c>
    </row>
    <row r="3320" customFormat="false" ht="15" hidden="false" customHeight="false" outlineLevel="0" collapsed="false">
      <c r="A3320" s="1" t="s">
        <v>2973</v>
      </c>
      <c r="B3320" s="1" t="s">
        <v>2973</v>
      </c>
      <c r="C3320" s="1" t="s">
        <v>3844</v>
      </c>
      <c r="D3320" s="1" t="n">
        <v>102</v>
      </c>
      <c r="E3320" s="1" t="s">
        <v>3847</v>
      </c>
      <c r="F3320" s="1" t="n">
        <v>2</v>
      </c>
      <c r="G3320" s="1" t="str">
        <f aca="false">F3320&amp;"/"&amp;63</f>
        <v>2/63</v>
      </c>
      <c r="H3320" s="1" t="n">
        <v>1620</v>
      </c>
      <c r="I3320" s="1" t="n">
        <v>100</v>
      </c>
      <c r="J3320" s="1" t="n">
        <v>80</v>
      </c>
      <c r="K3320" s="1" t="s">
        <v>271</v>
      </c>
      <c r="L3320" s="1" t="s">
        <v>3182</v>
      </c>
      <c r="M3320" s="1" t="n">
        <v>2015</v>
      </c>
      <c r="N3320" s="1" t="n">
        <v>43.395634700081</v>
      </c>
      <c r="O3320" s="1" t="n">
        <v>-81.6111390071763</v>
      </c>
      <c r="Q3320" s="1" t="s">
        <v>3846</v>
      </c>
      <c r="R3320" s="1" t="s">
        <v>24</v>
      </c>
    </row>
    <row r="3321" customFormat="false" ht="15" hidden="false" customHeight="false" outlineLevel="0" collapsed="false">
      <c r="A3321" s="1" t="s">
        <v>2973</v>
      </c>
      <c r="B3321" s="1" t="s">
        <v>2973</v>
      </c>
      <c r="C3321" s="1" t="s">
        <v>3844</v>
      </c>
      <c r="D3321" s="1" t="n">
        <v>102</v>
      </c>
      <c r="E3321" s="1" t="s">
        <v>3848</v>
      </c>
      <c r="F3321" s="1" t="n">
        <v>3</v>
      </c>
      <c r="G3321" s="1" t="str">
        <f aca="false">F3321&amp;"/"&amp;63</f>
        <v>3/63</v>
      </c>
      <c r="H3321" s="1" t="n">
        <v>1620</v>
      </c>
      <c r="I3321" s="1" t="n">
        <v>100</v>
      </c>
      <c r="J3321" s="1" t="n">
        <v>80</v>
      </c>
      <c r="K3321" s="1" t="s">
        <v>271</v>
      </c>
      <c r="L3321" s="1" t="s">
        <v>3182</v>
      </c>
      <c r="M3321" s="1" t="n">
        <v>2015</v>
      </c>
      <c r="N3321" s="1" t="n">
        <v>43.399177005975</v>
      </c>
      <c r="O3321" s="1" t="n">
        <v>-81.6045250161984</v>
      </c>
      <c r="Q3321" s="1" t="s">
        <v>3846</v>
      </c>
      <c r="R3321" s="1" t="s">
        <v>24</v>
      </c>
    </row>
    <row r="3322" customFormat="false" ht="15" hidden="false" customHeight="false" outlineLevel="0" collapsed="false">
      <c r="A3322" s="1" t="s">
        <v>2973</v>
      </c>
      <c r="B3322" s="1" t="s">
        <v>2973</v>
      </c>
      <c r="C3322" s="1" t="s">
        <v>3844</v>
      </c>
      <c r="D3322" s="1" t="n">
        <v>102</v>
      </c>
      <c r="E3322" s="1" t="s">
        <v>3849</v>
      </c>
      <c r="F3322" s="1" t="n">
        <v>4</v>
      </c>
      <c r="G3322" s="1" t="str">
        <f aca="false">F3322&amp;"/"&amp;63</f>
        <v>4/63</v>
      </c>
      <c r="H3322" s="1" t="n">
        <v>1620</v>
      </c>
      <c r="I3322" s="1" t="n">
        <v>100</v>
      </c>
      <c r="J3322" s="1" t="n">
        <v>80</v>
      </c>
      <c r="K3322" s="1" t="s">
        <v>271</v>
      </c>
      <c r="L3322" s="1" t="s">
        <v>3182</v>
      </c>
      <c r="M3322" s="1" t="n">
        <v>2015</v>
      </c>
      <c r="N3322" s="1" t="n">
        <v>43.3902252873162</v>
      </c>
      <c r="O3322" s="1" t="n">
        <v>-81.6092494851914</v>
      </c>
      <c r="Q3322" s="1" t="s">
        <v>3846</v>
      </c>
      <c r="R3322" s="1" t="s">
        <v>24</v>
      </c>
    </row>
    <row r="3323" customFormat="false" ht="15" hidden="false" customHeight="false" outlineLevel="0" collapsed="false">
      <c r="A3323" s="1" t="s">
        <v>2973</v>
      </c>
      <c r="B3323" s="1" t="s">
        <v>2973</v>
      </c>
      <c r="C3323" s="1" t="s">
        <v>3844</v>
      </c>
      <c r="D3323" s="1" t="n">
        <v>102</v>
      </c>
      <c r="E3323" s="1" t="s">
        <v>3850</v>
      </c>
      <c r="F3323" s="1" t="n">
        <v>5</v>
      </c>
      <c r="G3323" s="1" t="str">
        <f aca="false">F3323&amp;"/"&amp;63</f>
        <v>5/63</v>
      </c>
      <c r="H3323" s="1" t="n">
        <v>1620</v>
      </c>
      <c r="I3323" s="1" t="n">
        <v>100</v>
      </c>
      <c r="J3323" s="1" t="n">
        <v>80</v>
      </c>
      <c r="K3323" s="1" t="s">
        <v>271</v>
      </c>
      <c r="L3323" s="1" t="s">
        <v>3182</v>
      </c>
      <c r="M3323" s="1" t="n">
        <v>2015</v>
      </c>
      <c r="N3323" s="1" t="n">
        <v>43.3925421339942</v>
      </c>
      <c r="O3323" s="1" t="n">
        <v>-81.6013722387883</v>
      </c>
      <c r="Q3323" s="1" t="s">
        <v>3846</v>
      </c>
      <c r="R3323" s="1" t="s">
        <v>24</v>
      </c>
    </row>
    <row r="3324" customFormat="false" ht="15" hidden="false" customHeight="false" outlineLevel="0" collapsed="false">
      <c r="A3324" s="1" t="s">
        <v>2973</v>
      </c>
      <c r="B3324" s="1" t="s">
        <v>2973</v>
      </c>
      <c r="C3324" s="1" t="s">
        <v>3844</v>
      </c>
      <c r="D3324" s="1" t="n">
        <v>102</v>
      </c>
      <c r="E3324" s="1" t="s">
        <v>3851</v>
      </c>
      <c r="F3324" s="1" t="n">
        <v>6</v>
      </c>
      <c r="G3324" s="1" t="str">
        <f aca="false">F3324&amp;"/"&amp;63</f>
        <v>6/63</v>
      </c>
      <c r="H3324" s="1" t="n">
        <v>1620</v>
      </c>
      <c r="I3324" s="1" t="n">
        <v>100</v>
      </c>
      <c r="J3324" s="1" t="n">
        <v>80</v>
      </c>
      <c r="K3324" s="1" t="s">
        <v>271</v>
      </c>
      <c r="L3324" s="1" t="s">
        <v>3182</v>
      </c>
      <c r="M3324" s="1" t="n">
        <v>2015</v>
      </c>
      <c r="N3324" s="1" t="n">
        <v>43.3173180245969</v>
      </c>
      <c r="O3324" s="1" t="n">
        <v>-81.6726004468778</v>
      </c>
      <c r="Q3324" s="1" t="s">
        <v>3846</v>
      </c>
      <c r="R3324" s="1" t="s">
        <v>24</v>
      </c>
    </row>
    <row r="3325" customFormat="false" ht="15" hidden="false" customHeight="false" outlineLevel="0" collapsed="false">
      <c r="A3325" s="1" t="s">
        <v>2973</v>
      </c>
      <c r="B3325" s="1" t="s">
        <v>2973</v>
      </c>
      <c r="C3325" s="1" t="s">
        <v>3844</v>
      </c>
      <c r="D3325" s="1" t="n">
        <v>102</v>
      </c>
      <c r="E3325" s="1" t="s">
        <v>3852</v>
      </c>
      <c r="F3325" s="1" t="n">
        <v>7</v>
      </c>
      <c r="G3325" s="1" t="str">
        <f aca="false">F3325&amp;"/"&amp;63</f>
        <v>7/63</v>
      </c>
      <c r="H3325" s="1" t="n">
        <v>1620</v>
      </c>
      <c r="I3325" s="1" t="n">
        <v>100</v>
      </c>
      <c r="J3325" s="1" t="n">
        <v>80</v>
      </c>
      <c r="K3325" s="1" t="s">
        <v>271</v>
      </c>
      <c r="L3325" s="1" t="s">
        <v>3182</v>
      </c>
      <c r="M3325" s="1" t="n">
        <v>2015</v>
      </c>
      <c r="N3325" s="1" t="n">
        <v>43.3924714548208</v>
      </c>
      <c r="O3325" s="1" t="n">
        <v>-81.6330609617914</v>
      </c>
      <c r="Q3325" s="1" t="s">
        <v>3846</v>
      </c>
      <c r="R3325" s="1" t="s">
        <v>24</v>
      </c>
    </row>
    <row r="3326" customFormat="false" ht="15" hidden="false" customHeight="false" outlineLevel="0" collapsed="false">
      <c r="A3326" s="1" t="s">
        <v>2973</v>
      </c>
      <c r="B3326" s="1" t="s">
        <v>2973</v>
      </c>
      <c r="C3326" s="1" t="s">
        <v>3844</v>
      </c>
      <c r="D3326" s="1" t="n">
        <v>102</v>
      </c>
      <c r="E3326" s="1" t="s">
        <v>3853</v>
      </c>
      <c r="F3326" s="1" t="n">
        <v>8</v>
      </c>
      <c r="G3326" s="1" t="str">
        <f aca="false">F3326&amp;"/"&amp;63</f>
        <v>8/63</v>
      </c>
      <c r="H3326" s="1" t="n">
        <v>1620</v>
      </c>
      <c r="I3326" s="1" t="n">
        <v>100</v>
      </c>
      <c r="J3326" s="1" t="n">
        <v>80</v>
      </c>
      <c r="K3326" s="1" t="s">
        <v>271</v>
      </c>
      <c r="L3326" s="1" t="s">
        <v>3182</v>
      </c>
      <c r="M3326" s="1" t="n">
        <v>2015</v>
      </c>
      <c r="N3326" s="1" t="n">
        <v>43.3818141406186</v>
      </c>
      <c r="O3326" s="1" t="n">
        <v>-81.6537340794895</v>
      </c>
      <c r="Q3326" s="1" t="s">
        <v>3846</v>
      </c>
      <c r="R3326" s="1" t="s">
        <v>24</v>
      </c>
    </row>
    <row r="3327" customFormat="false" ht="15" hidden="false" customHeight="false" outlineLevel="0" collapsed="false">
      <c r="A3327" s="1" t="s">
        <v>2973</v>
      </c>
      <c r="B3327" s="1" t="s">
        <v>2973</v>
      </c>
      <c r="C3327" s="1" t="s">
        <v>3844</v>
      </c>
      <c r="D3327" s="1" t="n">
        <v>102</v>
      </c>
      <c r="E3327" s="1" t="s">
        <v>3854</v>
      </c>
      <c r="F3327" s="1" t="n">
        <v>9</v>
      </c>
      <c r="G3327" s="1" t="str">
        <f aca="false">F3327&amp;"/"&amp;63</f>
        <v>9/63</v>
      </c>
      <c r="H3327" s="1" t="n">
        <v>1620</v>
      </c>
      <c r="I3327" s="1" t="n">
        <v>100</v>
      </c>
      <c r="J3327" s="1" t="n">
        <v>80</v>
      </c>
      <c r="K3327" s="1" t="s">
        <v>271</v>
      </c>
      <c r="L3327" s="1" t="s">
        <v>3182</v>
      </c>
      <c r="M3327" s="1" t="n">
        <v>2015</v>
      </c>
      <c r="N3327" s="1" t="n">
        <v>43.3842760961089</v>
      </c>
      <c r="O3327" s="1" t="n">
        <v>-81.6348904960152</v>
      </c>
      <c r="Q3327" s="1" t="s">
        <v>3846</v>
      </c>
      <c r="R3327" s="1" t="s">
        <v>24</v>
      </c>
    </row>
    <row r="3328" customFormat="false" ht="15" hidden="false" customHeight="false" outlineLevel="0" collapsed="false">
      <c r="A3328" s="1" t="s">
        <v>2973</v>
      </c>
      <c r="B3328" s="1" t="s">
        <v>2973</v>
      </c>
      <c r="C3328" s="1" t="s">
        <v>3844</v>
      </c>
      <c r="D3328" s="1" t="n">
        <v>102</v>
      </c>
      <c r="E3328" s="1" t="s">
        <v>3855</v>
      </c>
      <c r="F3328" s="1" t="n">
        <v>10</v>
      </c>
      <c r="G3328" s="1" t="str">
        <f aca="false">F3328&amp;"/"&amp;63</f>
        <v>10/63</v>
      </c>
      <c r="H3328" s="1" t="n">
        <v>1620</v>
      </c>
      <c r="I3328" s="1" t="n">
        <v>100</v>
      </c>
      <c r="J3328" s="1" t="n">
        <v>80</v>
      </c>
      <c r="K3328" s="1" t="s">
        <v>271</v>
      </c>
      <c r="L3328" s="1" t="s">
        <v>3182</v>
      </c>
      <c r="M3328" s="1" t="n">
        <v>2015</v>
      </c>
      <c r="N3328" s="1" t="n">
        <v>43.3809308596043</v>
      </c>
      <c r="O3328" s="1" t="n">
        <v>-81.6268149479868</v>
      </c>
      <c r="Q3328" s="1" t="s">
        <v>3846</v>
      </c>
      <c r="R3328" s="1" t="s">
        <v>24</v>
      </c>
    </row>
    <row r="3329" customFormat="false" ht="15" hidden="false" customHeight="false" outlineLevel="0" collapsed="false">
      <c r="A3329" s="1" t="s">
        <v>2973</v>
      </c>
      <c r="B3329" s="1" t="s">
        <v>2973</v>
      </c>
      <c r="C3329" s="1" t="s">
        <v>3844</v>
      </c>
      <c r="D3329" s="1" t="n">
        <v>102</v>
      </c>
      <c r="E3329" s="1" t="s">
        <v>3856</v>
      </c>
      <c r="F3329" s="1" t="n">
        <v>11</v>
      </c>
      <c r="G3329" s="1" t="str">
        <f aca="false">F3329&amp;"/"&amp;63</f>
        <v>11/63</v>
      </c>
      <c r="H3329" s="1" t="n">
        <v>1620</v>
      </c>
      <c r="I3329" s="1" t="n">
        <v>100</v>
      </c>
      <c r="J3329" s="1" t="n">
        <v>80</v>
      </c>
      <c r="K3329" s="1" t="s">
        <v>271</v>
      </c>
      <c r="L3329" s="1" t="s">
        <v>3182</v>
      </c>
      <c r="M3329" s="1" t="n">
        <v>2015</v>
      </c>
      <c r="N3329" s="1" t="n">
        <v>43.3695083595503</v>
      </c>
      <c r="O3329" s="1" t="n">
        <v>-81.6560511169564</v>
      </c>
      <c r="Q3329" s="1" t="s">
        <v>3846</v>
      </c>
      <c r="R3329" s="1" t="s">
        <v>24</v>
      </c>
    </row>
    <row r="3330" customFormat="false" ht="15" hidden="false" customHeight="false" outlineLevel="0" collapsed="false">
      <c r="A3330" s="1" t="s">
        <v>2973</v>
      </c>
      <c r="B3330" s="1" t="s">
        <v>2973</v>
      </c>
      <c r="C3330" s="1" t="s">
        <v>3844</v>
      </c>
      <c r="D3330" s="1" t="n">
        <v>102</v>
      </c>
      <c r="E3330" s="1" t="s">
        <v>3857</v>
      </c>
      <c r="F3330" s="1" t="n">
        <v>12</v>
      </c>
      <c r="G3330" s="1" t="str">
        <f aca="false">F3330&amp;"/"&amp;63</f>
        <v>12/63</v>
      </c>
      <c r="H3330" s="1" t="n">
        <v>1620</v>
      </c>
      <c r="I3330" s="1" t="n">
        <v>100</v>
      </c>
      <c r="J3330" s="1" t="n">
        <v>80</v>
      </c>
      <c r="K3330" s="1" t="s">
        <v>271</v>
      </c>
      <c r="L3330" s="1" t="s">
        <v>3182</v>
      </c>
      <c r="M3330" s="1" t="n">
        <v>2015</v>
      </c>
      <c r="N3330" s="1" t="n">
        <v>43.3654428166952</v>
      </c>
      <c r="O3330" s="1" t="n">
        <v>-81.6309319991437</v>
      </c>
      <c r="Q3330" s="1" t="s">
        <v>3846</v>
      </c>
      <c r="R3330" s="1" t="s">
        <v>24</v>
      </c>
    </row>
    <row r="3331" customFormat="false" ht="15" hidden="false" customHeight="false" outlineLevel="0" collapsed="false">
      <c r="A3331" s="1" t="s">
        <v>2973</v>
      </c>
      <c r="B3331" s="1" t="s">
        <v>2973</v>
      </c>
      <c r="C3331" s="1" t="s">
        <v>3844</v>
      </c>
      <c r="D3331" s="1" t="n">
        <v>102</v>
      </c>
      <c r="E3331" s="1" t="s">
        <v>3858</v>
      </c>
      <c r="F3331" s="1" t="n">
        <v>13</v>
      </c>
      <c r="G3331" s="1" t="str">
        <f aca="false">F3331&amp;"/"&amp;63</f>
        <v>13/63</v>
      </c>
      <c r="H3331" s="1" t="n">
        <v>1620</v>
      </c>
      <c r="I3331" s="1" t="n">
        <v>100</v>
      </c>
      <c r="J3331" s="1" t="n">
        <v>80</v>
      </c>
      <c r="K3331" s="1" t="s">
        <v>271</v>
      </c>
      <c r="L3331" s="1" t="s">
        <v>3182</v>
      </c>
      <c r="M3331" s="1" t="n">
        <v>2015</v>
      </c>
      <c r="N3331" s="1" t="n">
        <v>43.3549807401222</v>
      </c>
      <c r="O3331" s="1" t="n">
        <v>-81.6264891845403</v>
      </c>
      <c r="Q3331" s="1" t="s">
        <v>3846</v>
      </c>
      <c r="R3331" s="1" t="s">
        <v>24</v>
      </c>
    </row>
    <row r="3332" customFormat="false" ht="15" hidden="false" customHeight="false" outlineLevel="0" collapsed="false">
      <c r="A3332" s="1" t="s">
        <v>2973</v>
      </c>
      <c r="B3332" s="1" t="s">
        <v>2973</v>
      </c>
      <c r="C3332" s="1" t="s">
        <v>3844</v>
      </c>
      <c r="D3332" s="1" t="n">
        <v>102</v>
      </c>
      <c r="E3332" s="1" t="s">
        <v>3859</v>
      </c>
      <c r="F3332" s="1" t="n">
        <v>14</v>
      </c>
      <c r="G3332" s="1" t="str">
        <f aca="false">F3332&amp;"/"&amp;63</f>
        <v>14/63</v>
      </c>
      <c r="H3332" s="1" t="n">
        <v>1620</v>
      </c>
      <c r="I3332" s="1" t="n">
        <v>100</v>
      </c>
      <c r="J3332" s="1" t="n">
        <v>80</v>
      </c>
      <c r="K3332" s="1" t="s">
        <v>271</v>
      </c>
      <c r="L3332" s="1" t="s">
        <v>3182</v>
      </c>
      <c r="M3332" s="1" t="n">
        <v>2015</v>
      </c>
      <c r="N3332" s="1" t="n">
        <v>43.3571922856001</v>
      </c>
      <c r="O3332" s="1" t="n">
        <v>-81.5775015072674</v>
      </c>
      <c r="Q3332" s="1" t="s">
        <v>3846</v>
      </c>
      <c r="R3332" s="1" t="s">
        <v>24</v>
      </c>
    </row>
    <row r="3333" customFormat="false" ht="15" hidden="false" customHeight="false" outlineLevel="0" collapsed="false">
      <c r="A3333" s="1" t="s">
        <v>2973</v>
      </c>
      <c r="B3333" s="1" t="s">
        <v>2973</v>
      </c>
      <c r="C3333" s="1" t="s">
        <v>3844</v>
      </c>
      <c r="D3333" s="1" t="n">
        <v>102</v>
      </c>
      <c r="E3333" s="1" t="s">
        <v>3860</v>
      </c>
      <c r="F3333" s="1" t="n">
        <v>15</v>
      </c>
      <c r="G3333" s="1" t="str">
        <f aca="false">F3333&amp;"/"&amp;63</f>
        <v>15/63</v>
      </c>
      <c r="H3333" s="1" t="n">
        <v>1620</v>
      </c>
      <c r="I3333" s="1" t="n">
        <v>100</v>
      </c>
      <c r="J3333" s="1" t="n">
        <v>80</v>
      </c>
      <c r="K3333" s="1" t="s">
        <v>271</v>
      </c>
      <c r="L3333" s="1" t="s">
        <v>3182</v>
      </c>
      <c r="M3333" s="1" t="n">
        <v>2015</v>
      </c>
      <c r="N3333" s="1" t="n">
        <v>43.3474255449851</v>
      </c>
      <c r="O3333" s="1" t="n">
        <v>-81.5783661189637</v>
      </c>
      <c r="Q3333" s="1" t="s">
        <v>3846</v>
      </c>
      <c r="R3333" s="1" t="s">
        <v>24</v>
      </c>
    </row>
    <row r="3334" customFormat="false" ht="15" hidden="false" customHeight="false" outlineLevel="0" collapsed="false">
      <c r="A3334" s="1" t="s">
        <v>2973</v>
      </c>
      <c r="B3334" s="1" t="s">
        <v>2973</v>
      </c>
      <c r="C3334" s="1" t="s">
        <v>3844</v>
      </c>
      <c r="D3334" s="1" t="n">
        <v>102</v>
      </c>
      <c r="E3334" s="1" t="s">
        <v>3861</v>
      </c>
      <c r="F3334" s="1" t="n">
        <v>16</v>
      </c>
      <c r="G3334" s="1" t="str">
        <f aca="false">F3334&amp;"/"&amp;63</f>
        <v>16/63</v>
      </c>
      <c r="H3334" s="1" t="n">
        <v>1620</v>
      </c>
      <c r="I3334" s="1" t="n">
        <v>100</v>
      </c>
      <c r="J3334" s="1" t="n">
        <v>80</v>
      </c>
      <c r="K3334" s="1" t="s">
        <v>271</v>
      </c>
      <c r="L3334" s="1" t="s">
        <v>3182</v>
      </c>
      <c r="M3334" s="1" t="n">
        <v>2015</v>
      </c>
      <c r="N3334" s="1" t="n">
        <v>43.3488510307594</v>
      </c>
      <c r="O3334" s="1" t="n">
        <v>-81.5683064438335</v>
      </c>
      <c r="Q3334" s="1" t="s">
        <v>3846</v>
      </c>
      <c r="R3334" s="1" t="s">
        <v>24</v>
      </c>
    </row>
    <row r="3335" customFormat="false" ht="15" hidden="false" customHeight="false" outlineLevel="0" collapsed="false">
      <c r="A3335" s="1" t="s">
        <v>2973</v>
      </c>
      <c r="B3335" s="1" t="s">
        <v>2973</v>
      </c>
      <c r="C3335" s="1" t="s">
        <v>3844</v>
      </c>
      <c r="D3335" s="1" t="n">
        <v>102</v>
      </c>
      <c r="E3335" s="1" t="s">
        <v>3862</v>
      </c>
      <c r="F3335" s="1" t="n">
        <v>17</v>
      </c>
      <c r="G3335" s="1" t="str">
        <f aca="false">F3335&amp;"/"&amp;63</f>
        <v>17/63</v>
      </c>
      <c r="H3335" s="1" t="n">
        <v>1620</v>
      </c>
      <c r="I3335" s="1" t="n">
        <v>100</v>
      </c>
      <c r="J3335" s="1" t="n">
        <v>80</v>
      </c>
      <c r="K3335" s="1" t="s">
        <v>271</v>
      </c>
      <c r="L3335" s="1" t="s">
        <v>3182</v>
      </c>
      <c r="M3335" s="1" t="n">
        <v>2015</v>
      </c>
      <c r="N3335" s="1" t="n">
        <v>43.3421405784061</v>
      </c>
      <c r="O3335" s="1" t="n">
        <v>-81.5671786151154</v>
      </c>
      <c r="Q3335" s="1" t="s">
        <v>3846</v>
      </c>
      <c r="R3335" s="1" t="s">
        <v>24</v>
      </c>
    </row>
    <row r="3336" customFormat="false" ht="15" hidden="false" customHeight="false" outlineLevel="0" collapsed="false">
      <c r="A3336" s="1" t="s">
        <v>2973</v>
      </c>
      <c r="B3336" s="1" t="s">
        <v>2973</v>
      </c>
      <c r="C3336" s="1" t="s">
        <v>3844</v>
      </c>
      <c r="D3336" s="1" t="n">
        <v>102</v>
      </c>
      <c r="E3336" s="1" t="s">
        <v>3863</v>
      </c>
      <c r="F3336" s="1" t="n">
        <v>18</v>
      </c>
      <c r="G3336" s="1" t="str">
        <f aca="false">F3336&amp;"/"&amp;63</f>
        <v>18/63</v>
      </c>
      <c r="H3336" s="1" t="n">
        <v>1620</v>
      </c>
      <c r="I3336" s="1" t="n">
        <v>100</v>
      </c>
      <c r="J3336" s="1" t="n">
        <v>80</v>
      </c>
      <c r="K3336" s="1" t="s">
        <v>271</v>
      </c>
      <c r="L3336" s="1" t="s">
        <v>3182</v>
      </c>
      <c r="M3336" s="1" t="n">
        <v>2015</v>
      </c>
      <c r="N3336" s="1" t="n">
        <v>43.3323793732071</v>
      </c>
      <c r="O3336" s="1" t="n">
        <v>-81.5877805769223</v>
      </c>
      <c r="Q3336" s="1" t="s">
        <v>3846</v>
      </c>
      <c r="R3336" s="1" t="s">
        <v>24</v>
      </c>
    </row>
    <row r="3337" customFormat="false" ht="15" hidden="false" customHeight="false" outlineLevel="0" collapsed="false">
      <c r="A3337" s="1" t="s">
        <v>2973</v>
      </c>
      <c r="B3337" s="1" t="s">
        <v>2973</v>
      </c>
      <c r="C3337" s="1" t="s">
        <v>3844</v>
      </c>
      <c r="D3337" s="1" t="n">
        <v>102</v>
      </c>
      <c r="E3337" s="1" t="s">
        <v>3864</v>
      </c>
      <c r="F3337" s="1" t="n">
        <v>19</v>
      </c>
      <c r="G3337" s="1" t="str">
        <f aca="false">F3337&amp;"/"&amp;63</f>
        <v>19/63</v>
      </c>
      <c r="H3337" s="1" t="n">
        <v>1620</v>
      </c>
      <c r="I3337" s="1" t="n">
        <v>100</v>
      </c>
      <c r="J3337" s="1" t="n">
        <v>80</v>
      </c>
      <c r="K3337" s="1" t="s">
        <v>271</v>
      </c>
      <c r="L3337" s="1" t="s">
        <v>3182</v>
      </c>
      <c r="M3337" s="1" t="n">
        <v>2015</v>
      </c>
      <c r="N3337" s="1" t="n">
        <v>43.3239372907688</v>
      </c>
      <c r="O3337" s="1" t="n">
        <v>-81.5850424471653</v>
      </c>
      <c r="Q3337" s="1" t="s">
        <v>3846</v>
      </c>
      <c r="R3337" s="1" t="s">
        <v>24</v>
      </c>
    </row>
    <row r="3338" customFormat="false" ht="15" hidden="false" customHeight="false" outlineLevel="0" collapsed="false">
      <c r="A3338" s="1" t="s">
        <v>2973</v>
      </c>
      <c r="B3338" s="1" t="s">
        <v>2973</v>
      </c>
      <c r="C3338" s="1" t="s">
        <v>3844</v>
      </c>
      <c r="D3338" s="1" t="n">
        <v>102</v>
      </c>
      <c r="E3338" s="1" t="s">
        <v>3865</v>
      </c>
      <c r="F3338" s="1" t="n">
        <v>20</v>
      </c>
      <c r="G3338" s="1" t="str">
        <f aca="false">F3338&amp;"/"&amp;63</f>
        <v>20/63</v>
      </c>
      <c r="H3338" s="1" t="n">
        <v>1620</v>
      </c>
      <c r="I3338" s="1" t="n">
        <v>100</v>
      </c>
      <c r="J3338" s="1" t="n">
        <v>80</v>
      </c>
      <c r="K3338" s="1" t="s">
        <v>271</v>
      </c>
      <c r="L3338" s="1" t="s">
        <v>3182</v>
      </c>
      <c r="M3338" s="1" t="n">
        <v>2015</v>
      </c>
      <c r="N3338" s="1" t="n">
        <v>43.3187273155514</v>
      </c>
      <c r="O3338" s="1" t="n">
        <v>-81.5874337584969</v>
      </c>
      <c r="Q3338" s="1" t="s">
        <v>3846</v>
      </c>
      <c r="R3338" s="1" t="s">
        <v>24</v>
      </c>
    </row>
    <row r="3339" customFormat="false" ht="15" hidden="false" customHeight="false" outlineLevel="0" collapsed="false">
      <c r="A3339" s="1" t="s">
        <v>2973</v>
      </c>
      <c r="B3339" s="1" t="s">
        <v>2973</v>
      </c>
      <c r="C3339" s="1" t="s">
        <v>3844</v>
      </c>
      <c r="D3339" s="1" t="n">
        <v>102</v>
      </c>
      <c r="E3339" s="1" t="s">
        <v>3866</v>
      </c>
      <c r="F3339" s="1" t="n">
        <v>21</v>
      </c>
      <c r="G3339" s="1" t="str">
        <f aca="false">F3339&amp;"/"&amp;63</f>
        <v>21/63</v>
      </c>
      <c r="H3339" s="1" t="n">
        <v>1620</v>
      </c>
      <c r="I3339" s="1" t="n">
        <v>100</v>
      </c>
      <c r="J3339" s="1" t="n">
        <v>80</v>
      </c>
      <c r="K3339" s="1" t="s">
        <v>271</v>
      </c>
      <c r="L3339" s="1" t="s">
        <v>3182</v>
      </c>
      <c r="M3339" s="1" t="n">
        <v>2015</v>
      </c>
      <c r="N3339" s="1" t="n">
        <v>43.3205793693335</v>
      </c>
      <c r="O3339" s="1" t="n">
        <v>-81.5659897923662</v>
      </c>
      <c r="Q3339" s="1" t="s">
        <v>3846</v>
      </c>
      <c r="R3339" s="1" t="s">
        <v>24</v>
      </c>
    </row>
    <row r="3340" customFormat="false" ht="15" hidden="false" customHeight="false" outlineLevel="0" collapsed="false">
      <c r="A3340" s="1" t="s">
        <v>2973</v>
      </c>
      <c r="B3340" s="1" t="s">
        <v>2973</v>
      </c>
      <c r="C3340" s="1" t="s">
        <v>3844</v>
      </c>
      <c r="D3340" s="1" t="n">
        <v>102</v>
      </c>
      <c r="E3340" s="1" t="s">
        <v>3867</v>
      </c>
      <c r="F3340" s="1" t="n">
        <v>22</v>
      </c>
      <c r="G3340" s="1" t="str">
        <f aca="false">F3340&amp;"/"&amp;63</f>
        <v>22/63</v>
      </c>
      <c r="H3340" s="1" t="n">
        <v>1620</v>
      </c>
      <c r="I3340" s="1" t="n">
        <v>100</v>
      </c>
      <c r="J3340" s="1" t="n">
        <v>80</v>
      </c>
      <c r="K3340" s="1" t="s">
        <v>271</v>
      </c>
      <c r="L3340" s="1" t="s">
        <v>3182</v>
      </c>
      <c r="M3340" s="1" t="n">
        <v>2015</v>
      </c>
      <c r="N3340" s="1" t="n">
        <v>43.3112047398248</v>
      </c>
      <c r="O3340" s="1" t="n">
        <v>-81.5937200347724</v>
      </c>
      <c r="Q3340" s="1" t="s">
        <v>3846</v>
      </c>
      <c r="R3340" s="1" t="s">
        <v>24</v>
      </c>
    </row>
    <row r="3341" customFormat="false" ht="15" hidden="false" customHeight="false" outlineLevel="0" collapsed="false">
      <c r="A3341" s="1" t="s">
        <v>2973</v>
      </c>
      <c r="B3341" s="1" t="s">
        <v>2973</v>
      </c>
      <c r="C3341" s="1" t="s">
        <v>3844</v>
      </c>
      <c r="D3341" s="1" t="n">
        <v>102</v>
      </c>
      <c r="E3341" s="1" t="s">
        <v>3868</v>
      </c>
      <c r="F3341" s="1" t="n">
        <v>23</v>
      </c>
      <c r="G3341" s="1" t="str">
        <f aca="false">F3341&amp;"/"&amp;63</f>
        <v>23/63</v>
      </c>
      <c r="H3341" s="1" t="n">
        <v>1620</v>
      </c>
      <c r="I3341" s="1" t="n">
        <v>100</v>
      </c>
      <c r="J3341" s="1" t="n">
        <v>80</v>
      </c>
      <c r="K3341" s="1" t="s">
        <v>271</v>
      </c>
      <c r="L3341" s="1" t="s">
        <v>3182</v>
      </c>
      <c r="M3341" s="1" t="n">
        <v>2015</v>
      </c>
      <c r="N3341" s="1" t="n">
        <v>43.3105490319385</v>
      </c>
      <c r="O3341" s="1" t="n">
        <v>-81.5684747419622</v>
      </c>
      <c r="Q3341" s="1" t="s">
        <v>3846</v>
      </c>
      <c r="R3341" s="1" t="s">
        <v>24</v>
      </c>
    </row>
    <row r="3342" customFormat="false" ht="15" hidden="false" customHeight="false" outlineLevel="0" collapsed="false">
      <c r="A3342" s="1" t="s">
        <v>2973</v>
      </c>
      <c r="B3342" s="1" t="s">
        <v>2973</v>
      </c>
      <c r="C3342" s="1" t="s">
        <v>3844</v>
      </c>
      <c r="D3342" s="1" t="n">
        <v>102</v>
      </c>
      <c r="E3342" s="1" t="s">
        <v>3869</v>
      </c>
      <c r="F3342" s="1" t="n">
        <v>24</v>
      </c>
      <c r="G3342" s="1" t="str">
        <f aca="false">F3342&amp;"/"&amp;63</f>
        <v>24/63</v>
      </c>
      <c r="H3342" s="1" t="n">
        <v>1620</v>
      </c>
      <c r="I3342" s="1" t="n">
        <v>100</v>
      </c>
      <c r="J3342" s="1" t="n">
        <v>80</v>
      </c>
      <c r="K3342" s="1" t="s">
        <v>271</v>
      </c>
      <c r="L3342" s="1" t="s">
        <v>3182</v>
      </c>
      <c r="M3342" s="1" t="n">
        <v>2015</v>
      </c>
      <c r="N3342" s="1" t="n">
        <v>43.3063581712074</v>
      </c>
      <c r="O3342" s="1" t="n">
        <v>-81.5580415970674</v>
      </c>
      <c r="Q3342" s="1" t="s">
        <v>3846</v>
      </c>
      <c r="R3342" s="1" t="s">
        <v>24</v>
      </c>
    </row>
    <row r="3343" customFormat="false" ht="15" hidden="false" customHeight="false" outlineLevel="0" collapsed="false">
      <c r="A3343" s="1" t="s">
        <v>2973</v>
      </c>
      <c r="B3343" s="1" t="s">
        <v>2973</v>
      </c>
      <c r="C3343" s="1" t="s">
        <v>3844</v>
      </c>
      <c r="D3343" s="1" t="n">
        <v>102</v>
      </c>
      <c r="E3343" s="1" t="s">
        <v>3870</v>
      </c>
      <c r="F3343" s="1" t="n">
        <v>25</v>
      </c>
      <c r="G3343" s="1" t="str">
        <f aca="false">F3343&amp;"/"&amp;63</f>
        <v>25/63</v>
      </c>
      <c r="H3343" s="1" t="n">
        <v>1620</v>
      </c>
      <c r="I3343" s="1" t="n">
        <v>100</v>
      </c>
      <c r="J3343" s="1" t="n">
        <v>80</v>
      </c>
      <c r="K3343" s="1" t="s">
        <v>271</v>
      </c>
      <c r="L3343" s="1" t="s">
        <v>3182</v>
      </c>
      <c r="M3343" s="1" t="n">
        <v>2015</v>
      </c>
      <c r="N3343" s="1" t="n">
        <v>43.2904908197972</v>
      </c>
      <c r="O3343" s="1" t="n">
        <v>-81.5542333917991</v>
      </c>
      <c r="Q3343" s="1" t="s">
        <v>3846</v>
      </c>
      <c r="R3343" s="1" t="s">
        <v>24</v>
      </c>
    </row>
    <row r="3344" customFormat="false" ht="15" hidden="false" customHeight="false" outlineLevel="0" collapsed="false">
      <c r="A3344" s="1" t="s">
        <v>2973</v>
      </c>
      <c r="B3344" s="1" t="s">
        <v>2973</v>
      </c>
      <c r="C3344" s="1" t="s">
        <v>3844</v>
      </c>
      <c r="D3344" s="1" t="n">
        <v>102</v>
      </c>
      <c r="E3344" s="1" t="s">
        <v>3871</v>
      </c>
      <c r="F3344" s="1" t="n">
        <v>26</v>
      </c>
      <c r="G3344" s="1" t="str">
        <f aca="false">F3344&amp;"/"&amp;63</f>
        <v>26/63</v>
      </c>
      <c r="H3344" s="1" t="n">
        <v>1620</v>
      </c>
      <c r="I3344" s="1" t="n">
        <v>100</v>
      </c>
      <c r="J3344" s="1" t="n">
        <v>80</v>
      </c>
      <c r="K3344" s="1" t="s">
        <v>271</v>
      </c>
      <c r="L3344" s="1" t="s">
        <v>3182</v>
      </c>
      <c r="M3344" s="1" t="n">
        <v>2015</v>
      </c>
      <c r="N3344" s="1" t="n">
        <v>43.2867914457561</v>
      </c>
      <c r="O3344" s="1" t="n">
        <v>-81.5594643667339</v>
      </c>
      <c r="Q3344" s="1" t="s">
        <v>3846</v>
      </c>
      <c r="R3344" s="1" t="s">
        <v>24</v>
      </c>
    </row>
    <row r="3345" customFormat="false" ht="15" hidden="false" customHeight="false" outlineLevel="0" collapsed="false">
      <c r="A3345" s="1" t="s">
        <v>2973</v>
      </c>
      <c r="B3345" s="1" t="s">
        <v>2973</v>
      </c>
      <c r="C3345" s="1" t="s">
        <v>3844</v>
      </c>
      <c r="D3345" s="1" t="n">
        <v>102</v>
      </c>
      <c r="E3345" s="1" t="s">
        <v>3872</v>
      </c>
      <c r="F3345" s="1" t="n">
        <v>27</v>
      </c>
      <c r="G3345" s="1" t="str">
        <f aca="false">F3345&amp;"/"&amp;63</f>
        <v>27/63</v>
      </c>
      <c r="H3345" s="1" t="n">
        <v>1620</v>
      </c>
      <c r="I3345" s="1" t="n">
        <v>100</v>
      </c>
      <c r="J3345" s="1" t="n">
        <v>80</v>
      </c>
      <c r="K3345" s="1" t="s">
        <v>271</v>
      </c>
      <c r="L3345" s="1" t="s">
        <v>3182</v>
      </c>
      <c r="M3345" s="1" t="n">
        <v>2015</v>
      </c>
      <c r="N3345" s="1" t="n">
        <v>43.2721995409438</v>
      </c>
      <c r="O3345" s="1" t="n">
        <v>-81.5766749689275</v>
      </c>
      <c r="Q3345" s="1" t="s">
        <v>3846</v>
      </c>
      <c r="R3345" s="1" t="s">
        <v>24</v>
      </c>
    </row>
    <row r="3346" customFormat="false" ht="15" hidden="false" customHeight="false" outlineLevel="0" collapsed="false">
      <c r="A3346" s="1" t="s">
        <v>2973</v>
      </c>
      <c r="B3346" s="1" t="s">
        <v>2973</v>
      </c>
      <c r="C3346" s="1" t="s">
        <v>3844</v>
      </c>
      <c r="D3346" s="1" t="n">
        <v>102</v>
      </c>
      <c r="E3346" s="1" t="s">
        <v>3873</v>
      </c>
      <c r="F3346" s="1" t="n">
        <v>28</v>
      </c>
      <c r="G3346" s="1" t="str">
        <f aca="false">F3346&amp;"/"&amp;63</f>
        <v>28/63</v>
      </c>
      <c r="H3346" s="1" t="n">
        <v>1620</v>
      </c>
      <c r="I3346" s="1" t="n">
        <v>100</v>
      </c>
      <c r="J3346" s="1" t="n">
        <v>80</v>
      </c>
      <c r="K3346" s="1" t="s">
        <v>271</v>
      </c>
      <c r="L3346" s="1" t="s">
        <v>3182</v>
      </c>
      <c r="M3346" s="1" t="n">
        <v>2015</v>
      </c>
      <c r="N3346" s="1" t="n">
        <v>43.290442228904</v>
      </c>
      <c r="O3346" s="1" t="n">
        <v>-81.5810391074882</v>
      </c>
      <c r="Q3346" s="1" t="s">
        <v>3846</v>
      </c>
      <c r="R3346" s="1" t="s">
        <v>24</v>
      </c>
    </row>
    <row r="3347" customFormat="false" ht="15" hidden="false" customHeight="false" outlineLevel="0" collapsed="false">
      <c r="A3347" s="1" t="s">
        <v>2973</v>
      </c>
      <c r="B3347" s="1" t="s">
        <v>2973</v>
      </c>
      <c r="C3347" s="1" t="s">
        <v>3844</v>
      </c>
      <c r="D3347" s="1" t="n">
        <v>102</v>
      </c>
      <c r="E3347" s="1" t="s">
        <v>3874</v>
      </c>
      <c r="F3347" s="1" t="n">
        <v>29</v>
      </c>
      <c r="G3347" s="1" t="str">
        <f aca="false">F3347&amp;"/"&amp;63</f>
        <v>29/63</v>
      </c>
      <c r="H3347" s="1" t="n">
        <v>1620</v>
      </c>
      <c r="I3347" s="1" t="n">
        <v>100</v>
      </c>
      <c r="J3347" s="1" t="n">
        <v>80</v>
      </c>
      <c r="K3347" s="1" t="s">
        <v>271</v>
      </c>
      <c r="L3347" s="1" t="s">
        <v>3182</v>
      </c>
      <c r="M3347" s="1" t="n">
        <v>2015</v>
      </c>
      <c r="N3347" s="1" t="n">
        <v>43.2892397764285</v>
      </c>
      <c r="O3347" s="1" t="n">
        <v>-81.588567161163</v>
      </c>
      <c r="Q3347" s="1" t="s">
        <v>3846</v>
      </c>
      <c r="R3347" s="1" t="s">
        <v>24</v>
      </c>
    </row>
    <row r="3348" customFormat="false" ht="15" hidden="false" customHeight="false" outlineLevel="0" collapsed="false">
      <c r="A3348" s="1" t="s">
        <v>2973</v>
      </c>
      <c r="B3348" s="1" t="s">
        <v>2973</v>
      </c>
      <c r="C3348" s="1" t="s">
        <v>3844</v>
      </c>
      <c r="D3348" s="1" t="n">
        <v>102</v>
      </c>
      <c r="E3348" s="1" t="s">
        <v>3875</v>
      </c>
      <c r="F3348" s="1" t="n">
        <v>30</v>
      </c>
      <c r="G3348" s="1" t="str">
        <f aca="false">F3348&amp;"/"&amp;63</f>
        <v>30/63</v>
      </c>
      <c r="H3348" s="1" t="n">
        <v>1620</v>
      </c>
      <c r="I3348" s="1" t="n">
        <v>100</v>
      </c>
      <c r="J3348" s="1" t="n">
        <v>80</v>
      </c>
      <c r="K3348" s="1" t="s">
        <v>271</v>
      </c>
      <c r="L3348" s="1" t="s">
        <v>3182</v>
      </c>
      <c r="M3348" s="1" t="n">
        <v>2015</v>
      </c>
      <c r="N3348" s="1" t="n">
        <v>43.2845390929591</v>
      </c>
      <c r="O3348" s="1" t="n">
        <v>-81.5862843635239</v>
      </c>
      <c r="Q3348" s="1" t="s">
        <v>3846</v>
      </c>
      <c r="R3348" s="1" t="s">
        <v>24</v>
      </c>
    </row>
    <row r="3349" customFormat="false" ht="15" hidden="false" customHeight="false" outlineLevel="0" collapsed="false">
      <c r="A3349" s="1" t="s">
        <v>2973</v>
      </c>
      <c r="B3349" s="1" t="s">
        <v>2973</v>
      </c>
      <c r="C3349" s="1" t="s">
        <v>3844</v>
      </c>
      <c r="D3349" s="1" t="n">
        <v>102</v>
      </c>
      <c r="E3349" s="1" t="s">
        <v>3876</v>
      </c>
      <c r="F3349" s="1" t="n">
        <v>31</v>
      </c>
      <c r="G3349" s="1" t="str">
        <f aca="false">F3349&amp;"/"&amp;63</f>
        <v>31/63</v>
      </c>
      <c r="H3349" s="1" t="n">
        <v>1620</v>
      </c>
      <c r="I3349" s="1" t="n">
        <v>100</v>
      </c>
      <c r="J3349" s="1" t="n">
        <v>80</v>
      </c>
      <c r="K3349" s="1" t="s">
        <v>271</v>
      </c>
      <c r="L3349" s="1" t="s">
        <v>3182</v>
      </c>
      <c r="M3349" s="1" t="n">
        <v>2015</v>
      </c>
      <c r="N3349" s="1" t="n">
        <v>43.2803623632038</v>
      </c>
      <c r="O3349" s="1" t="n">
        <v>-81.6059380489056</v>
      </c>
      <c r="Q3349" s="1" t="s">
        <v>3846</v>
      </c>
      <c r="R3349" s="1" t="s">
        <v>24</v>
      </c>
    </row>
    <row r="3350" customFormat="false" ht="15" hidden="false" customHeight="false" outlineLevel="0" collapsed="false">
      <c r="A3350" s="1" t="s">
        <v>2973</v>
      </c>
      <c r="B3350" s="1" t="s">
        <v>2973</v>
      </c>
      <c r="C3350" s="1" t="s">
        <v>3844</v>
      </c>
      <c r="D3350" s="1" t="n">
        <v>102</v>
      </c>
      <c r="E3350" s="1" t="s">
        <v>3877</v>
      </c>
      <c r="F3350" s="1" t="n">
        <v>32</v>
      </c>
      <c r="G3350" s="1" t="str">
        <f aca="false">F3350&amp;"/"&amp;63</f>
        <v>32/63</v>
      </c>
      <c r="H3350" s="1" t="n">
        <v>1620</v>
      </c>
      <c r="I3350" s="1" t="n">
        <v>100</v>
      </c>
      <c r="J3350" s="1" t="n">
        <v>80</v>
      </c>
      <c r="K3350" s="1" t="s">
        <v>271</v>
      </c>
      <c r="L3350" s="1" t="s">
        <v>3182</v>
      </c>
      <c r="M3350" s="1" t="n">
        <v>2015</v>
      </c>
      <c r="N3350" s="1" t="n">
        <v>43.2742534530553</v>
      </c>
      <c r="O3350" s="1" t="n">
        <v>-81.6063928131318</v>
      </c>
      <c r="Q3350" s="1" t="s">
        <v>3846</v>
      </c>
      <c r="R3350" s="1" t="s">
        <v>24</v>
      </c>
    </row>
    <row r="3351" customFormat="false" ht="15" hidden="false" customHeight="false" outlineLevel="0" collapsed="false">
      <c r="A3351" s="1" t="s">
        <v>2973</v>
      </c>
      <c r="B3351" s="1" t="s">
        <v>2973</v>
      </c>
      <c r="C3351" s="1" t="s">
        <v>3844</v>
      </c>
      <c r="D3351" s="1" t="n">
        <v>102</v>
      </c>
      <c r="E3351" s="1" t="s">
        <v>3878</v>
      </c>
      <c r="F3351" s="1" t="n">
        <v>33</v>
      </c>
      <c r="G3351" s="1" t="str">
        <f aca="false">F3351&amp;"/"&amp;63</f>
        <v>33/63</v>
      </c>
      <c r="H3351" s="1" t="n">
        <v>1620</v>
      </c>
      <c r="I3351" s="1" t="n">
        <v>100</v>
      </c>
      <c r="J3351" s="1" t="n">
        <v>80</v>
      </c>
      <c r="K3351" s="1" t="s">
        <v>271</v>
      </c>
      <c r="L3351" s="1" t="s">
        <v>3182</v>
      </c>
      <c r="M3351" s="1" t="n">
        <v>2015</v>
      </c>
      <c r="N3351" s="1" t="n">
        <v>43.2669272488489</v>
      </c>
      <c r="O3351" s="1" t="n">
        <v>-81.6088701740511</v>
      </c>
      <c r="Q3351" s="1" t="s">
        <v>3846</v>
      </c>
      <c r="R3351" s="1" t="s">
        <v>24</v>
      </c>
    </row>
    <row r="3352" customFormat="false" ht="15" hidden="false" customHeight="false" outlineLevel="0" collapsed="false">
      <c r="A3352" s="1" t="s">
        <v>2973</v>
      </c>
      <c r="B3352" s="1" t="s">
        <v>2973</v>
      </c>
      <c r="C3352" s="1" t="s">
        <v>3844</v>
      </c>
      <c r="D3352" s="1" t="n">
        <v>102</v>
      </c>
      <c r="E3352" s="1" t="s">
        <v>3879</v>
      </c>
      <c r="F3352" s="1" t="n">
        <v>34</v>
      </c>
      <c r="G3352" s="1" t="str">
        <f aca="false">F3352&amp;"/"&amp;63</f>
        <v>34/63</v>
      </c>
      <c r="H3352" s="1" t="n">
        <v>1620</v>
      </c>
      <c r="I3352" s="1" t="n">
        <v>100</v>
      </c>
      <c r="J3352" s="1" t="n">
        <v>80</v>
      </c>
      <c r="K3352" s="1" t="s">
        <v>271</v>
      </c>
      <c r="L3352" s="1" t="s">
        <v>3182</v>
      </c>
      <c r="M3352" s="1" t="n">
        <v>2015</v>
      </c>
      <c r="N3352" s="1" t="n">
        <v>43.2671366979133</v>
      </c>
      <c r="O3352" s="1" t="n">
        <v>-81.628482826375</v>
      </c>
      <c r="Q3352" s="1" t="s">
        <v>3846</v>
      </c>
      <c r="R3352" s="1" t="s">
        <v>24</v>
      </c>
    </row>
    <row r="3353" customFormat="false" ht="15" hidden="false" customHeight="false" outlineLevel="0" collapsed="false">
      <c r="A3353" s="1" t="s">
        <v>2973</v>
      </c>
      <c r="B3353" s="1" t="s">
        <v>2973</v>
      </c>
      <c r="C3353" s="1" t="s">
        <v>3844</v>
      </c>
      <c r="D3353" s="1" t="n">
        <v>102</v>
      </c>
      <c r="E3353" s="1" t="s">
        <v>3880</v>
      </c>
      <c r="F3353" s="1" t="n">
        <v>35</v>
      </c>
      <c r="G3353" s="1" t="str">
        <f aca="false">F3353&amp;"/"&amp;63</f>
        <v>35/63</v>
      </c>
      <c r="H3353" s="1" t="n">
        <v>1620</v>
      </c>
      <c r="I3353" s="1" t="n">
        <v>100</v>
      </c>
      <c r="J3353" s="1" t="n">
        <v>80</v>
      </c>
      <c r="K3353" s="1" t="s">
        <v>271</v>
      </c>
      <c r="L3353" s="1" t="s">
        <v>3182</v>
      </c>
      <c r="M3353" s="1" t="n">
        <v>2015</v>
      </c>
      <c r="N3353" s="1" t="n">
        <v>43.2748663381575</v>
      </c>
      <c r="O3353" s="1" t="n">
        <v>-81.6303020127892</v>
      </c>
      <c r="Q3353" s="1" t="s">
        <v>3846</v>
      </c>
      <c r="R3353" s="1" t="s">
        <v>24</v>
      </c>
    </row>
    <row r="3354" customFormat="false" ht="15" hidden="false" customHeight="false" outlineLevel="0" collapsed="false">
      <c r="A3354" s="1" t="s">
        <v>2973</v>
      </c>
      <c r="B3354" s="1" t="s">
        <v>2973</v>
      </c>
      <c r="C3354" s="1" t="s">
        <v>3844</v>
      </c>
      <c r="D3354" s="1" t="n">
        <v>102</v>
      </c>
      <c r="E3354" s="1" t="s">
        <v>3881</v>
      </c>
      <c r="F3354" s="1" t="n">
        <v>36</v>
      </c>
      <c r="G3354" s="1" t="str">
        <f aca="false">F3354&amp;"/"&amp;63</f>
        <v>36/63</v>
      </c>
      <c r="H3354" s="1" t="n">
        <v>1620</v>
      </c>
      <c r="I3354" s="1" t="n">
        <v>100</v>
      </c>
      <c r="J3354" s="1" t="n">
        <v>80</v>
      </c>
      <c r="K3354" s="1" t="s">
        <v>271</v>
      </c>
      <c r="L3354" s="1" t="s">
        <v>3182</v>
      </c>
      <c r="M3354" s="1" t="n">
        <v>2015</v>
      </c>
      <c r="N3354" s="1" t="n">
        <v>43.2669524348375</v>
      </c>
      <c r="O3354" s="1" t="n">
        <v>-81.6531142358424</v>
      </c>
      <c r="Q3354" s="1" t="s">
        <v>3846</v>
      </c>
      <c r="R3354" s="1" t="s">
        <v>24</v>
      </c>
    </row>
    <row r="3355" customFormat="false" ht="15" hidden="false" customHeight="false" outlineLevel="0" collapsed="false">
      <c r="A3355" s="1" t="s">
        <v>2973</v>
      </c>
      <c r="B3355" s="1" t="s">
        <v>2973</v>
      </c>
      <c r="C3355" s="1" t="s">
        <v>3844</v>
      </c>
      <c r="D3355" s="1" t="n">
        <v>102</v>
      </c>
      <c r="E3355" s="1" t="s">
        <v>3882</v>
      </c>
      <c r="F3355" s="1" t="n">
        <v>37</v>
      </c>
      <c r="G3355" s="1" t="str">
        <f aca="false">F3355&amp;"/"&amp;63</f>
        <v>37/63</v>
      </c>
      <c r="H3355" s="1" t="n">
        <v>1620</v>
      </c>
      <c r="I3355" s="1" t="n">
        <v>100</v>
      </c>
      <c r="J3355" s="1" t="n">
        <v>80</v>
      </c>
      <c r="K3355" s="1" t="s">
        <v>271</v>
      </c>
      <c r="L3355" s="1" t="s">
        <v>3182</v>
      </c>
      <c r="M3355" s="1" t="n">
        <v>2015</v>
      </c>
      <c r="N3355" s="1" t="n">
        <v>43.2766042878737</v>
      </c>
      <c r="O3355" s="1" t="n">
        <v>-81.6531697505782</v>
      </c>
      <c r="Q3355" s="1" t="s">
        <v>3846</v>
      </c>
      <c r="R3355" s="1" t="s">
        <v>24</v>
      </c>
    </row>
    <row r="3356" customFormat="false" ht="15" hidden="false" customHeight="false" outlineLevel="0" collapsed="false">
      <c r="A3356" s="1" t="s">
        <v>2973</v>
      </c>
      <c r="B3356" s="1" t="s">
        <v>2973</v>
      </c>
      <c r="C3356" s="1" t="s">
        <v>3844</v>
      </c>
      <c r="D3356" s="1" t="n">
        <v>102</v>
      </c>
      <c r="E3356" s="1" t="s">
        <v>3883</v>
      </c>
      <c r="F3356" s="1" t="n">
        <v>38</v>
      </c>
      <c r="G3356" s="1" t="str">
        <f aca="false">F3356&amp;"/"&amp;63</f>
        <v>38/63</v>
      </c>
      <c r="H3356" s="1" t="n">
        <v>1620</v>
      </c>
      <c r="I3356" s="1" t="n">
        <v>100</v>
      </c>
      <c r="J3356" s="1" t="n">
        <v>80</v>
      </c>
      <c r="K3356" s="1" t="s">
        <v>271</v>
      </c>
      <c r="L3356" s="1" t="s">
        <v>3182</v>
      </c>
      <c r="M3356" s="1" t="n">
        <v>2015</v>
      </c>
      <c r="N3356" s="1" t="n">
        <v>43.2695602907725</v>
      </c>
      <c r="O3356" s="1" t="n">
        <v>-81.6638633581335</v>
      </c>
      <c r="Q3356" s="1" t="s">
        <v>3846</v>
      </c>
      <c r="R3356" s="1" t="s">
        <v>24</v>
      </c>
    </row>
    <row r="3357" customFormat="false" ht="15" hidden="false" customHeight="false" outlineLevel="0" collapsed="false">
      <c r="A3357" s="1" t="s">
        <v>2973</v>
      </c>
      <c r="B3357" s="1" t="s">
        <v>2973</v>
      </c>
      <c r="C3357" s="1" t="s">
        <v>3844</v>
      </c>
      <c r="D3357" s="1" t="n">
        <v>102</v>
      </c>
      <c r="E3357" s="1" t="s">
        <v>3884</v>
      </c>
      <c r="F3357" s="1" t="n">
        <v>39</v>
      </c>
      <c r="G3357" s="1" t="str">
        <f aca="false">F3357&amp;"/"&amp;63</f>
        <v>39/63</v>
      </c>
      <c r="H3357" s="1" t="n">
        <v>1620</v>
      </c>
      <c r="I3357" s="1" t="n">
        <v>100</v>
      </c>
      <c r="J3357" s="1" t="n">
        <v>80</v>
      </c>
      <c r="K3357" s="1" t="s">
        <v>271</v>
      </c>
      <c r="L3357" s="1" t="s">
        <v>3182</v>
      </c>
      <c r="M3357" s="1" t="n">
        <v>2015</v>
      </c>
      <c r="N3357" s="1" t="n">
        <v>43.2749646751397</v>
      </c>
      <c r="O3357" s="1" t="n">
        <v>-81.6623963189924</v>
      </c>
      <c r="Q3357" s="1" t="s">
        <v>3846</v>
      </c>
      <c r="R3357" s="1" t="s">
        <v>24</v>
      </c>
    </row>
    <row r="3358" customFormat="false" ht="15" hidden="false" customHeight="false" outlineLevel="0" collapsed="false">
      <c r="A3358" s="1" t="s">
        <v>2973</v>
      </c>
      <c r="B3358" s="1" t="s">
        <v>2973</v>
      </c>
      <c r="C3358" s="1" t="s">
        <v>3844</v>
      </c>
      <c r="D3358" s="1" t="n">
        <v>102</v>
      </c>
      <c r="E3358" s="1" t="s">
        <v>3885</v>
      </c>
      <c r="F3358" s="1" t="n">
        <v>40</v>
      </c>
      <c r="G3358" s="1" t="str">
        <f aca="false">F3358&amp;"/"&amp;63</f>
        <v>40/63</v>
      </c>
      <c r="H3358" s="1" t="n">
        <v>1620</v>
      </c>
      <c r="I3358" s="1" t="n">
        <v>100</v>
      </c>
      <c r="J3358" s="1" t="n">
        <v>80</v>
      </c>
      <c r="K3358" s="1" t="s">
        <v>271</v>
      </c>
      <c r="L3358" s="1" t="s">
        <v>3182</v>
      </c>
      <c r="M3358" s="1" t="n">
        <v>2015</v>
      </c>
      <c r="N3358" s="1" t="n">
        <v>43.2801908661711</v>
      </c>
      <c r="O3358" s="1" t="n">
        <v>-81.6634738589396</v>
      </c>
      <c r="Q3358" s="1" t="s">
        <v>3846</v>
      </c>
      <c r="R3358" s="1" t="s">
        <v>24</v>
      </c>
    </row>
    <row r="3359" customFormat="false" ht="15" hidden="false" customHeight="false" outlineLevel="0" collapsed="false">
      <c r="A3359" s="1" t="s">
        <v>2973</v>
      </c>
      <c r="B3359" s="1" t="s">
        <v>2973</v>
      </c>
      <c r="C3359" s="1" t="s">
        <v>3844</v>
      </c>
      <c r="D3359" s="1" t="n">
        <v>102</v>
      </c>
      <c r="E3359" s="1" t="s">
        <v>3886</v>
      </c>
      <c r="F3359" s="1" t="n">
        <v>41</v>
      </c>
      <c r="G3359" s="1" t="str">
        <f aca="false">F3359&amp;"/"&amp;63</f>
        <v>41/63</v>
      </c>
      <c r="H3359" s="1" t="n">
        <v>1620</v>
      </c>
      <c r="I3359" s="1" t="n">
        <v>100</v>
      </c>
      <c r="J3359" s="1" t="n">
        <v>80</v>
      </c>
      <c r="K3359" s="1" t="s">
        <v>271</v>
      </c>
      <c r="L3359" s="1" t="s">
        <v>3182</v>
      </c>
      <c r="M3359" s="1" t="n">
        <v>2015</v>
      </c>
      <c r="N3359" s="1" t="n">
        <v>43.2677429611004</v>
      </c>
      <c r="O3359" s="1" t="n">
        <v>-81.7131162412477</v>
      </c>
      <c r="Q3359" s="1" t="s">
        <v>3846</v>
      </c>
      <c r="R3359" s="1" t="s">
        <v>24</v>
      </c>
    </row>
    <row r="3360" customFormat="false" ht="15" hidden="false" customHeight="false" outlineLevel="0" collapsed="false">
      <c r="A3360" s="1" t="s">
        <v>2973</v>
      </c>
      <c r="B3360" s="1" t="s">
        <v>2973</v>
      </c>
      <c r="C3360" s="1" t="s">
        <v>3844</v>
      </c>
      <c r="D3360" s="1" t="n">
        <v>102</v>
      </c>
      <c r="E3360" s="1" t="s">
        <v>3887</v>
      </c>
      <c r="F3360" s="1" t="n">
        <v>42</v>
      </c>
      <c r="G3360" s="1" t="str">
        <f aca="false">F3360&amp;"/"&amp;63</f>
        <v>42/63</v>
      </c>
      <c r="H3360" s="1" t="n">
        <v>1620</v>
      </c>
      <c r="I3360" s="1" t="n">
        <v>100</v>
      </c>
      <c r="J3360" s="1" t="n">
        <v>80</v>
      </c>
      <c r="K3360" s="1" t="s">
        <v>271</v>
      </c>
      <c r="L3360" s="1" t="s">
        <v>3182</v>
      </c>
      <c r="M3360" s="1" t="n">
        <v>2015</v>
      </c>
      <c r="N3360" s="1" t="n">
        <v>43.2638326834808</v>
      </c>
      <c r="O3360" s="1" t="n">
        <v>-81.7423256257662</v>
      </c>
      <c r="Q3360" s="1" t="s">
        <v>3846</v>
      </c>
      <c r="R3360" s="1" t="s">
        <v>24</v>
      </c>
    </row>
    <row r="3361" customFormat="false" ht="15" hidden="false" customHeight="false" outlineLevel="0" collapsed="false">
      <c r="A3361" s="1" t="s">
        <v>2973</v>
      </c>
      <c r="B3361" s="1" t="s">
        <v>2973</v>
      </c>
      <c r="C3361" s="1" t="s">
        <v>3844</v>
      </c>
      <c r="D3361" s="1" t="n">
        <v>102</v>
      </c>
      <c r="E3361" s="1" t="s">
        <v>3888</v>
      </c>
      <c r="F3361" s="1" t="n">
        <v>43</v>
      </c>
      <c r="G3361" s="1" t="str">
        <f aca="false">F3361&amp;"/"&amp;63</f>
        <v>43/63</v>
      </c>
      <c r="H3361" s="1" t="n">
        <v>1620</v>
      </c>
      <c r="I3361" s="1" t="n">
        <v>100</v>
      </c>
      <c r="J3361" s="1" t="n">
        <v>80</v>
      </c>
      <c r="K3361" s="1" t="s">
        <v>271</v>
      </c>
      <c r="L3361" s="1" t="s">
        <v>3182</v>
      </c>
      <c r="M3361" s="1" t="n">
        <v>2015</v>
      </c>
      <c r="N3361" s="1" t="n">
        <v>43.2580480276585</v>
      </c>
      <c r="O3361" s="1" t="n">
        <v>-81.7399536124154</v>
      </c>
      <c r="Q3361" s="1" t="s">
        <v>3846</v>
      </c>
      <c r="R3361" s="1" t="s">
        <v>24</v>
      </c>
    </row>
    <row r="3362" customFormat="false" ht="15" hidden="false" customHeight="false" outlineLevel="0" collapsed="false">
      <c r="A3362" s="1" t="s">
        <v>2973</v>
      </c>
      <c r="B3362" s="1" t="s">
        <v>2973</v>
      </c>
      <c r="C3362" s="1" t="s">
        <v>3844</v>
      </c>
      <c r="D3362" s="1" t="n">
        <v>102</v>
      </c>
      <c r="E3362" s="1" t="s">
        <v>3889</v>
      </c>
      <c r="F3362" s="1" t="n">
        <v>44</v>
      </c>
      <c r="G3362" s="1" t="str">
        <f aca="false">F3362&amp;"/"&amp;63</f>
        <v>44/63</v>
      </c>
      <c r="H3362" s="1" t="n">
        <v>1620</v>
      </c>
      <c r="I3362" s="1" t="n">
        <v>100</v>
      </c>
      <c r="J3362" s="1" t="n">
        <v>80</v>
      </c>
      <c r="K3362" s="1" t="s">
        <v>271</v>
      </c>
      <c r="L3362" s="1" t="s">
        <v>3182</v>
      </c>
      <c r="M3362" s="1" t="n">
        <v>2015</v>
      </c>
      <c r="N3362" s="1" t="n">
        <v>43.2498868449952</v>
      </c>
      <c r="O3362" s="1" t="n">
        <v>-81.7405500162899</v>
      </c>
      <c r="Q3362" s="1" t="s">
        <v>3846</v>
      </c>
      <c r="R3362" s="1" t="s">
        <v>24</v>
      </c>
    </row>
    <row r="3363" customFormat="false" ht="15" hidden="false" customHeight="false" outlineLevel="0" collapsed="false">
      <c r="A3363" s="1" t="s">
        <v>2973</v>
      </c>
      <c r="B3363" s="1" t="s">
        <v>2973</v>
      </c>
      <c r="C3363" s="1" t="s">
        <v>3844</v>
      </c>
      <c r="D3363" s="1" t="n">
        <v>102</v>
      </c>
      <c r="E3363" s="1" t="s">
        <v>3890</v>
      </c>
      <c r="F3363" s="1" t="n">
        <v>45</v>
      </c>
      <c r="G3363" s="1" t="str">
        <f aca="false">F3363&amp;"/"&amp;63</f>
        <v>45/63</v>
      </c>
      <c r="H3363" s="1" t="n">
        <v>1560</v>
      </c>
      <c r="I3363" s="1" t="n">
        <v>100</v>
      </c>
      <c r="J3363" s="1" t="n">
        <v>80</v>
      </c>
      <c r="K3363" s="1" t="s">
        <v>271</v>
      </c>
      <c r="L3363" s="1" t="s">
        <v>3891</v>
      </c>
      <c r="M3363" s="1" t="n">
        <v>2015</v>
      </c>
      <c r="N3363" s="1" t="n">
        <v>43.2451982126968</v>
      </c>
      <c r="O3363" s="1" t="n">
        <v>-81.7375671252303</v>
      </c>
      <c r="Q3363" s="1" t="s">
        <v>3846</v>
      </c>
      <c r="R3363" s="1" t="s">
        <v>24</v>
      </c>
    </row>
    <row r="3364" customFormat="false" ht="15" hidden="false" customHeight="false" outlineLevel="0" collapsed="false">
      <c r="A3364" s="1" t="s">
        <v>2973</v>
      </c>
      <c r="B3364" s="1" t="s">
        <v>2973</v>
      </c>
      <c r="C3364" s="1" t="s">
        <v>3844</v>
      </c>
      <c r="D3364" s="1" t="n">
        <v>102</v>
      </c>
      <c r="E3364" s="1" t="s">
        <v>3892</v>
      </c>
      <c r="F3364" s="1" t="n">
        <v>46</v>
      </c>
      <c r="G3364" s="1" t="str">
        <f aca="false">F3364&amp;"/"&amp;63</f>
        <v>46/63</v>
      </c>
      <c r="H3364" s="1" t="n">
        <v>1620</v>
      </c>
      <c r="I3364" s="1" t="n">
        <v>100</v>
      </c>
      <c r="J3364" s="1" t="n">
        <v>80</v>
      </c>
      <c r="K3364" s="1" t="s">
        <v>271</v>
      </c>
      <c r="L3364" s="1" t="s">
        <v>3182</v>
      </c>
      <c r="M3364" s="1" t="n">
        <v>2015</v>
      </c>
      <c r="N3364" s="1" t="n">
        <v>43.2383003578276</v>
      </c>
      <c r="O3364" s="1" t="n">
        <v>-81.7612172890662</v>
      </c>
      <c r="Q3364" s="1" t="s">
        <v>3846</v>
      </c>
      <c r="R3364" s="1" t="s">
        <v>24</v>
      </c>
    </row>
    <row r="3365" customFormat="false" ht="15" hidden="false" customHeight="false" outlineLevel="0" collapsed="false">
      <c r="A3365" s="1" t="s">
        <v>2973</v>
      </c>
      <c r="B3365" s="1" t="s">
        <v>2973</v>
      </c>
      <c r="C3365" s="1" t="s">
        <v>3844</v>
      </c>
      <c r="D3365" s="1" t="n">
        <v>102</v>
      </c>
      <c r="E3365" s="1" t="s">
        <v>3893</v>
      </c>
      <c r="F3365" s="1" t="n">
        <v>47</v>
      </c>
      <c r="G3365" s="1" t="str">
        <f aca="false">F3365&amp;"/"&amp;63</f>
        <v>47/63</v>
      </c>
      <c r="H3365" s="1" t="n">
        <v>1620</v>
      </c>
      <c r="I3365" s="1" t="n">
        <v>100</v>
      </c>
      <c r="J3365" s="1" t="n">
        <v>80</v>
      </c>
      <c r="K3365" s="1" t="s">
        <v>271</v>
      </c>
      <c r="L3365" s="1" t="s">
        <v>3182</v>
      </c>
      <c r="M3365" s="1" t="n">
        <v>2015</v>
      </c>
      <c r="N3365" s="1" t="n">
        <v>43.2420008235728</v>
      </c>
      <c r="O3365" s="1" t="n">
        <v>-81.7668076427259</v>
      </c>
      <c r="Q3365" s="1" t="s">
        <v>3846</v>
      </c>
      <c r="R3365" s="1" t="s">
        <v>24</v>
      </c>
    </row>
    <row r="3366" customFormat="false" ht="15" hidden="false" customHeight="false" outlineLevel="0" collapsed="false">
      <c r="A3366" s="1" t="s">
        <v>2973</v>
      </c>
      <c r="B3366" s="1" t="s">
        <v>2973</v>
      </c>
      <c r="C3366" s="1" t="s">
        <v>3844</v>
      </c>
      <c r="D3366" s="1" t="n">
        <v>102</v>
      </c>
      <c r="E3366" s="1" t="s">
        <v>3894</v>
      </c>
      <c r="F3366" s="1" t="n">
        <v>48</v>
      </c>
      <c r="G3366" s="1" t="str">
        <f aca="false">F3366&amp;"/"&amp;63</f>
        <v>48/63</v>
      </c>
      <c r="H3366" s="1" t="n">
        <v>1620</v>
      </c>
      <c r="I3366" s="1" t="n">
        <v>100</v>
      </c>
      <c r="J3366" s="1" t="n">
        <v>80</v>
      </c>
      <c r="K3366" s="1" t="s">
        <v>271</v>
      </c>
      <c r="L3366" s="1" t="s">
        <v>3182</v>
      </c>
      <c r="M3366" s="1" t="n">
        <v>2015</v>
      </c>
      <c r="N3366" s="1" t="n">
        <v>43.2458065664434</v>
      </c>
      <c r="O3366" s="1" t="n">
        <v>-81.7727019738984</v>
      </c>
      <c r="Q3366" s="1" t="s">
        <v>3846</v>
      </c>
      <c r="R3366" s="1" t="s">
        <v>24</v>
      </c>
    </row>
    <row r="3367" customFormat="false" ht="15" hidden="false" customHeight="false" outlineLevel="0" collapsed="false">
      <c r="A3367" s="1" t="s">
        <v>2973</v>
      </c>
      <c r="B3367" s="1" t="s">
        <v>2973</v>
      </c>
      <c r="C3367" s="1" t="s">
        <v>3844</v>
      </c>
      <c r="D3367" s="1" t="n">
        <v>102</v>
      </c>
      <c r="E3367" s="1" t="s">
        <v>3895</v>
      </c>
      <c r="F3367" s="1" t="n">
        <v>49</v>
      </c>
      <c r="G3367" s="1" t="str">
        <f aca="false">F3367&amp;"/"&amp;63</f>
        <v>49/63</v>
      </c>
      <c r="H3367" s="1" t="n">
        <v>1620</v>
      </c>
      <c r="I3367" s="1" t="n">
        <v>100</v>
      </c>
      <c r="J3367" s="1" t="n">
        <v>80</v>
      </c>
      <c r="K3367" s="1" t="s">
        <v>271</v>
      </c>
      <c r="L3367" s="1" t="s">
        <v>3182</v>
      </c>
      <c r="M3367" s="1" t="n">
        <v>2015</v>
      </c>
      <c r="N3367" s="1" t="n">
        <v>43.2472482489739</v>
      </c>
      <c r="O3367" s="1" t="n">
        <v>-81.7629786407252</v>
      </c>
      <c r="Q3367" s="1" t="s">
        <v>3846</v>
      </c>
      <c r="R3367" s="1" t="s">
        <v>24</v>
      </c>
    </row>
    <row r="3368" customFormat="false" ht="15" hidden="false" customHeight="false" outlineLevel="0" collapsed="false">
      <c r="A3368" s="1" t="s">
        <v>2973</v>
      </c>
      <c r="B3368" s="1" t="s">
        <v>2973</v>
      </c>
      <c r="C3368" s="1" t="s">
        <v>3844</v>
      </c>
      <c r="D3368" s="1" t="n">
        <v>102</v>
      </c>
      <c r="E3368" s="1" t="s">
        <v>3896</v>
      </c>
      <c r="F3368" s="1" t="n">
        <v>50</v>
      </c>
      <c r="G3368" s="1" t="str">
        <f aca="false">F3368&amp;"/"&amp;63</f>
        <v>50/63</v>
      </c>
      <c r="H3368" s="1" t="n">
        <v>1620</v>
      </c>
      <c r="I3368" s="1" t="n">
        <v>100</v>
      </c>
      <c r="J3368" s="1" t="n">
        <v>80</v>
      </c>
      <c r="K3368" s="1" t="s">
        <v>271</v>
      </c>
      <c r="L3368" s="1" t="s">
        <v>3182</v>
      </c>
      <c r="M3368" s="1" t="n">
        <v>2015</v>
      </c>
      <c r="N3368" s="1" t="n">
        <v>43.2508569049489</v>
      </c>
      <c r="O3368" s="1" t="n">
        <v>-81.7700037509643</v>
      </c>
      <c r="Q3368" s="1" t="s">
        <v>3846</v>
      </c>
      <c r="R3368" s="1" t="s">
        <v>24</v>
      </c>
    </row>
    <row r="3369" customFormat="false" ht="15" hidden="false" customHeight="false" outlineLevel="0" collapsed="false">
      <c r="A3369" s="1" t="s">
        <v>2973</v>
      </c>
      <c r="B3369" s="1" t="s">
        <v>2973</v>
      </c>
      <c r="C3369" s="1" t="s">
        <v>3844</v>
      </c>
      <c r="D3369" s="1" t="n">
        <v>102</v>
      </c>
      <c r="E3369" s="1" t="s">
        <v>3897</v>
      </c>
      <c r="F3369" s="1" t="n">
        <v>51</v>
      </c>
      <c r="G3369" s="1" t="str">
        <f aca="false">F3369&amp;"/"&amp;63</f>
        <v>51/63</v>
      </c>
      <c r="H3369" s="1" t="n">
        <v>1620</v>
      </c>
      <c r="I3369" s="1" t="n">
        <v>100</v>
      </c>
      <c r="J3369" s="1" t="n">
        <v>80</v>
      </c>
      <c r="K3369" s="1" t="s">
        <v>271</v>
      </c>
      <c r="L3369" s="1" t="s">
        <v>3182</v>
      </c>
      <c r="M3369" s="1" t="n">
        <v>2015</v>
      </c>
      <c r="N3369" s="1" t="n">
        <v>43.2545044631635</v>
      </c>
      <c r="O3369" s="1" t="n">
        <v>-81.7642434615109</v>
      </c>
      <c r="Q3369" s="1" t="s">
        <v>3846</v>
      </c>
      <c r="R3369" s="1" t="s">
        <v>24</v>
      </c>
    </row>
    <row r="3370" customFormat="false" ht="15" hidden="false" customHeight="false" outlineLevel="0" collapsed="false">
      <c r="A3370" s="1" t="s">
        <v>2973</v>
      </c>
      <c r="B3370" s="1" t="s">
        <v>2973</v>
      </c>
      <c r="C3370" s="1" t="s">
        <v>3844</v>
      </c>
      <c r="D3370" s="1" t="n">
        <v>102</v>
      </c>
      <c r="E3370" s="1" t="s">
        <v>3898</v>
      </c>
      <c r="F3370" s="1" t="n">
        <v>52</v>
      </c>
      <c r="G3370" s="1" t="str">
        <f aca="false">F3370&amp;"/"&amp;63</f>
        <v>52/63</v>
      </c>
      <c r="H3370" s="1" t="n">
        <v>1620</v>
      </c>
      <c r="I3370" s="1" t="n">
        <v>100</v>
      </c>
      <c r="J3370" s="1" t="n">
        <v>80</v>
      </c>
      <c r="K3370" s="1" t="s">
        <v>271</v>
      </c>
      <c r="L3370" s="1" t="s">
        <v>3182</v>
      </c>
      <c r="M3370" s="1" t="n">
        <v>2015</v>
      </c>
      <c r="N3370" s="1" t="n">
        <v>43.2615291715229</v>
      </c>
      <c r="O3370" s="1" t="n">
        <v>-81.7628024362075</v>
      </c>
      <c r="Q3370" s="1" t="s">
        <v>3846</v>
      </c>
      <c r="R3370" s="1" t="s">
        <v>24</v>
      </c>
    </row>
    <row r="3371" customFormat="false" ht="15" hidden="false" customHeight="false" outlineLevel="0" collapsed="false">
      <c r="A3371" s="1" t="s">
        <v>2973</v>
      </c>
      <c r="B3371" s="1" t="s">
        <v>2973</v>
      </c>
      <c r="C3371" s="1" t="s">
        <v>3844</v>
      </c>
      <c r="D3371" s="1" t="n">
        <v>102</v>
      </c>
      <c r="E3371" s="1" t="s">
        <v>3899</v>
      </c>
      <c r="F3371" s="1" t="n">
        <v>53</v>
      </c>
      <c r="G3371" s="1" t="str">
        <f aca="false">F3371&amp;"/"&amp;63</f>
        <v>53/63</v>
      </c>
      <c r="H3371" s="1" t="n">
        <v>1620</v>
      </c>
      <c r="I3371" s="1" t="n">
        <v>100</v>
      </c>
      <c r="J3371" s="1" t="n">
        <v>80</v>
      </c>
      <c r="K3371" s="1" t="s">
        <v>271</v>
      </c>
      <c r="L3371" s="1" t="s">
        <v>3182</v>
      </c>
      <c r="M3371" s="1" t="n">
        <v>2015</v>
      </c>
      <c r="N3371" s="1" t="n">
        <v>43.265581539729</v>
      </c>
      <c r="O3371" s="1" t="n">
        <v>-81.7588917765085</v>
      </c>
      <c r="Q3371" s="1" t="s">
        <v>3846</v>
      </c>
      <c r="R3371" s="1" t="s">
        <v>24</v>
      </c>
    </row>
    <row r="3372" customFormat="false" ht="15" hidden="false" customHeight="false" outlineLevel="0" collapsed="false">
      <c r="A3372" s="1" t="s">
        <v>2973</v>
      </c>
      <c r="B3372" s="1" t="s">
        <v>2973</v>
      </c>
      <c r="C3372" s="1" t="s">
        <v>3844</v>
      </c>
      <c r="D3372" s="1" t="n">
        <v>102</v>
      </c>
      <c r="E3372" s="1" t="s">
        <v>3900</v>
      </c>
      <c r="F3372" s="1" t="n">
        <v>54</v>
      </c>
      <c r="G3372" s="1" t="str">
        <f aca="false">F3372&amp;"/"&amp;63</f>
        <v>54/63</v>
      </c>
      <c r="H3372" s="1" t="n">
        <v>1620</v>
      </c>
      <c r="I3372" s="1" t="n">
        <v>100</v>
      </c>
      <c r="J3372" s="1" t="n">
        <v>80</v>
      </c>
      <c r="K3372" s="1" t="s">
        <v>271</v>
      </c>
      <c r="L3372" s="1" t="s">
        <v>3182</v>
      </c>
      <c r="M3372" s="1" t="n">
        <v>2015</v>
      </c>
      <c r="N3372" s="1" t="n">
        <v>43.2982035308788</v>
      </c>
      <c r="O3372" s="1" t="n">
        <v>-81.6143045533462</v>
      </c>
      <c r="Q3372" s="1" t="s">
        <v>3846</v>
      </c>
      <c r="R3372" s="1" t="s">
        <v>24</v>
      </c>
    </row>
    <row r="3373" customFormat="false" ht="15" hidden="false" customHeight="false" outlineLevel="0" collapsed="false">
      <c r="A3373" s="1" t="s">
        <v>2973</v>
      </c>
      <c r="B3373" s="1" t="s">
        <v>2973</v>
      </c>
      <c r="C3373" s="1" t="s">
        <v>3844</v>
      </c>
      <c r="D3373" s="1" t="n">
        <v>102</v>
      </c>
      <c r="E3373" s="1" t="s">
        <v>3901</v>
      </c>
      <c r="F3373" s="1" t="n">
        <v>55</v>
      </c>
      <c r="G3373" s="1" t="str">
        <f aca="false">F3373&amp;"/"&amp;63</f>
        <v>55/63</v>
      </c>
      <c r="H3373" s="1" t="n">
        <v>1620</v>
      </c>
      <c r="I3373" s="1" t="n">
        <v>100</v>
      </c>
      <c r="J3373" s="1" t="n">
        <v>80</v>
      </c>
      <c r="K3373" s="1" t="s">
        <v>271</v>
      </c>
      <c r="L3373" s="1" t="s">
        <v>3182</v>
      </c>
      <c r="M3373" s="1" t="n">
        <v>2015</v>
      </c>
      <c r="N3373" s="1" t="n">
        <v>43.2939831960818</v>
      </c>
      <c r="O3373" s="1" t="n">
        <v>-81.6412868587731</v>
      </c>
      <c r="Q3373" s="1" t="s">
        <v>3846</v>
      </c>
      <c r="R3373" s="1" t="s">
        <v>24</v>
      </c>
    </row>
    <row r="3374" customFormat="false" ht="15" hidden="false" customHeight="false" outlineLevel="0" collapsed="false">
      <c r="A3374" s="1" t="s">
        <v>2973</v>
      </c>
      <c r="B3374" s="1" t="s">
        <v>2973</v>
      </c>
      <c r="C3374" s="1" t="s">
        <v>3844</v>
      </c>
      <c r="D3374" s="1" t="n">
        <v>102</v>
      </c>
      <c r="E3374" s="1" t="s">
        <v>3902</v>
      </c>
      <c r="F3374" s="1" t="n">
        <v>56</v>
      </c>
      <c r="G3374" s="1" t="str">
        <f aca="false">F3374&amp;"/"&amp;63</f>
        <v>56/63</v>
      </c>
      <c r="H3374" s="1" t="n">
        <v>1620</v>
      </c>
      <c r="I3374" s="1" t="n">
        <v>100</v>
      </c>
      <c r="J3374" s="1" t="n">
        <v>80</v>
      </c>
      <c r="K3374" s="1" t="s">
        <v>271</v>
      </c>
      <c r="L3374" s="1" t="s">
        <v>3182</v>
      </c>
      <c r="M3374" s="1" t="n">
        <v>2015</v>
      </c>
      <c r="N3374" s="1" t="n">
        <v>43.2914110888175</v>
      </c>
      <c r="O3374" s="1" t="n">
        <v>-81.6587843554624</v>
      </c>
      <c r="Q3374" s="1" t="s">
        <v>3846</v>
      </c>
      <c r="R3374" s="1" t="s">
        <v>24</v>
      </c>
    </row>
    <row r="3375" customFormat="false" ht="15" hidden="false" customHeight="false" outlineLevel="0" collapsed="false">
      <c r="A3375" s="1" t="s">
        <v>2973</v>
      </c>
      <c r="B3375" s="1" t="s">
        <v>2973</v>
      </c>
      <c r="C3375" s="1" t="s">
        <v>3844</v>
      </c>
      <c r="D3375" s="1" t="n">
        <v>102</v>
      </c>
      <c r="E3375" s="1" t="s">
        <v>3903</v>
      </c>
      <c r="F3375" s="1" t="n">
        <v>57</v>
      </c>
      <c r="G3375" s="1" t="str">
        <f aca="false">F3375&amp;"/"&amp;63</f>
        <v>57/63</v>
      </c>
      <c r="H3375" s="1" t="n">
        <v>1620</v>
      </c>
      <c r="I3375" s="1" t="n">
        <v>100</v>
      </c>
      <c r="J3375" s="1" t="n">
        <v>80</v>
      </c>
      <c r="K3375" s="1" t="s">
        <v>271</v>
      </c>
      <c r="L3375" s="1" t="s">
        <v>3182</v>
      </c>
      <c r="M3375" s="1" t="n">
        <v>2015</v>
      </c>
      <c r="N3375" s="1" t="n">
        <v>43.2974966018593</v>
      </c>
      <c r="O3375" s="1" t="n">
        <v>-81.6677272736673</v>
      </c>
      <c r="Q3375" s="1" t="s">
        <v>3846</v>
      </c>
      <c r="R3375" s="1" t="s">
        <v>24</v>
      </c>
    </row>
    <row r="3376" customFormat="false" ht="15" hidden="false" customHeight="false" outlineLevel="0" collapsed="false">
      <c r="A3376" s="1" t="s">
        <v>2973</v>
      </c>
      <c r="B3376" s="1" t="s">
        <v>2973</v>
      </c>
      <c r="C3376" s="1" t="s">
        <v>3844</v>
      </c>
      <c r="D3376" s="1" t="n">
        <v>102</v>
      </c>
      <c r="E3376" s="1" t="s">
        <v>3904</v>
      </c>
      <c r="F3376" s="1" t="n">
        <v>58</v>
      </c>
      <c r="G3376" s="1" t="str">
        <f aca="false">F3376&amp;"/"&amp;63</f>
        <v>58/63</v>
      </c>
      <c r="H3376" s="1" t="n">
        <v>1620</v>
      </c>
      <c r="I3376" s="1" t="n">
        <v>100</v>
      </c>
      <c r="J3376" s="1" t="n">
        <v>80</v>
      </c>
      <c r="K3376" s="1" t="s">
        <v>271</v>
      </c>
      <c r="L3376" s="1" t="s">
        <v>3182</v>
      </c>
      <c r="M3376" s="1" t="n">
        <v>2015</v>
      </c>
      <c r="N3376" s="1" t="n">
        <v>43.30208000107</v>
      </c>
      <c r="O3376" s="1" t="n">
        <v>-81.6616067033208</v>
      </c>
      <c r="Q3376" s="1" t="s">
        <v>3846</v>
      </c>
      <c r="R3376" s="1" t="s">
        <v>24</v>
      </c>
    </row>
    <row r="3377" customFormat="false" ht="15" hidden="false" customHeight="false" outlineLevel="0" collapsed="false">
      <c r="A3377" s="1" t="s">
        <v>2973</v>
      </c>
      <c r="B3377" s="1" t="s">
        <v>2973</v>
      </c>
      <c r="C3377" s="1" t="s">
        <v>3844</v>
      </c>
      <c r="D3377" s="1" t="n">
        <v>102</v>
      </c>
      <c r="E3377" s="1" t="s">
        <v>3905</v>
      </c>
      <c r="F3377" s="1" t="n">
        <v>59</v>
      </c>
      <c r="G3377" s="1" t="str">
        <f aca="false">F3377&amp;"/"&amp;63</f>
        <v>59/63</v>
      </c>
      <c r="H3377" s="1" t="n">
        <v>1620</v>
      </c>
      <c r="I3377" s="1" t="n">
        <v>100</v>
      </c>
      <c r="J3377" s="1" t="n">
        <v>80</v>
      </c>
      <c r="K3377" s="1" t="s">
        <v>271</v>
      </c>
      <c r="L3377" s="1" t="s">
        <v>3182</v>
      </c>
      <c r="M3377" s="1" t="n">
        <v>2015</v>
      </c>
      <c r="N3377" s="1" t="n">
        <v>43.3063245438471</v>
      </c>
      <c r="O3377" s="1" t="n">
        <v>-81.6637851424994</v>
      </c>
      <c r="Q3377" s="1" t="s">
        <v>3846</v>
      </c>
      <c r="R3377" s="1" t="s">
        <v>24</v>
      </c>
    </row>
    <row r="3378" customFormat="false" ht="15" hidden="false" customHeight="false" outlineLevel="0" collapsed="false">
      <c r="A3378" s="1" t="s">
        <v>2973</v>
      </c>
      <c r="B3378" s="1" t="s">
        <v>2973</v>
      </c>
      <c r="C3378" s="1" t="s">
        <v>3844</v>
      </c>
      <c r="D3378" s="1" t="n">
        <v>102</v>
      </c>
      <c r="E3378" s="1" t="s">
        <v>3906</v>
      </c>
      <c r="F3378" s="1" t="n">
        <v>60</v>
      </c>
      <c r="G3378" s="1" t="str">
        <f aca="false">F3378&amp;"/"&amp;63</f>
        <v>60/63</v>
      </c>
      <c r="H3378" s="1" t="n">
        <v>1620</v>
      </c>
      <c r="I3378" s="1" t="n">
        <v>100</v>
      </c>
      <c r="J3378" s="1" t="n">
        <v>80</v>
      </c>
      <c r="K3378" s="1" t="s">
        <v>271</v>
      </c>
      <c r="L3378" s="1" t="s">
        <v>3182</v>
      </c>
      <c r="M3378" s="1" t="n">
        <v>2015</v>
      </c>
      <c r="N3378" s="1" t="n">
        <v>43.3120761067211</v>
      </c>
      <c r="O3378" s="1" t="n">
        <v>-81.6469785354955</v>
      </c>
      <c r="Q3378" s="1" t="s">
        <v>3846</v>
      </c>
      <c r="R3378" s="1" t="s">
        <v>24</v>
      </c>
    </row>
    <row r="3379" customFormat="false" ht="15" hidden="false" customHeight="false" outlineLevel="0" collapsed="false">
      <c r="A3379" s="1" t="s">
        <v>2973</v>
      </c>
      <c r="B3379" s="1" t="s">
        <v>2973</v>
      </c>
      <c r="C3379" s="1" t="s">
        <v>3844</v>
      </c>
      <c r="D3379" s="1" t="n">
        <v>102</v>
      </c>
      <c r="E3379" s="1" t="s">
        <v>3907</v>
      </c>
      <c r="F3379" s="1" t="n">
        <v>61</v>
      </c>
      <c r="G3379" s="1" t="str">
        <f aca="false">F3379&amp;"/"&amp;63</f>
        <v>61/63</v>
      </c>
      <c r="H3379" s="1" t="n">
        <v>1620</v>
      </c>
      <c r="I3379" s="1" t="n">
        <v>100</v>
      </c>
      <c r="J3379" s="1" t="n">
        <v>80</v>
      </c>
      <c r="K3379" s="1" t="s">
        <v>271</v>
      </c>
      <c r="L3379" s="1" t="s">
        <v>3182</v>
      </c>
      <c r="M3379" s="1" t="n">
        <v>2015</v>
      </c>
      <c r="N3379" s="1" t="n">
        <v>43.3174022971843</v>
      </c>
      <c r="O3379" s="1" t="n">
        <v>-81.6435433312577</v>
      </c>
      <c r="Q3379" s="1" t="s">
        <v>3846</v>
      </c>
      <c r="R3379" s="1" t="s">
        <v>24</v>
      </c>
    </row>
    <row r="3380" customFormat="false" ht="15" hidden="false" customHeight="false" outlineLevel="0" collapsed="false">
      <c r="A3380" s="1" t="s">
        <v>2973</v>
      </c>
      <c r="B3380" s="1" t="s">
        <v>2973</v>
      </c>
      <c r="C3380" s="1" t="s">
        <v>3844</v>
      </c>
      <c r="D3380" s="1" t="n">
        <v>102</v>
      </c>
      <c r="E3380" s="1" t="s">
        <v>3908</v>
      </c>
      <c r="F3380" s="1" t="n">
        <v>62</v>
      </c>
      <c r="G3380" s="1" t="str">
        <f aca="false">F3380&amp;"/"&amp;63</f>
        <v>62/63</v>
      </c>
      <c r="H3380" s="1" t="n">
        <v>1620</v>
      </c>
      <c r="I3380" s="1" t="n">
        <v>100</v>
      </c>
      <c r="J3380" s="1" t="n">
        <v>80</v>
      </c>
      <c r="K3380" s="1" t="s">
        <v>271</v>
      </c>
      <c r="L3380" s="1" t="s">
        <v>3182</v>
      </c>
      <c r="M3380" s="1" t="n">
        <v>2015</v>
      </c>
      <c r="N3380" s="1" t="n">
        <v>43.3074957926786</v>
      </c>
      <c r="O3380" s="1" t="n">
        <v>-81.6702395363087</v>
      </c>
      <c r="Q3380" s="1" t="s">
        <v>3846</v>
      </c>
      <c r="R3380" s="1" t="s">
        <v>24</v>
      </c>
    </row>
    <row r="3381" customFormat="false" ht="15" hidden="false" customHeight="false" outlineLevel="0" collapsed="false">
      <c r="A3381" s="1" t="s">
        <v>2973</v>
      </c>
      <c r="B3381" s="1" t="s">
        <v>2973</v>
      </c>
      <c r="C3381" s="1" t="s">
        <v>3844</v>
      </c>
      <c r="D3381" s="1" t="n">
        <v>102</v>
      </c>
      <c r="E3381" s="1" t="s">
        <v>3909</v>
      </c>
      <c r="F3381" s="1" t="n">
        <v>63</v>
      </c>
      <c r="G3381" s="1" t="str">
        <f aca="false">F3381&amp;"/"&amp;63</f>
        <v>63/63</v>
      </c>
      <c r="H3381" s="1" t="n">
        <v>1620</v>
      </c>
      <c r="I3381" s="1" t="n">
        <v>100</v>
      </c>
      <c r="J3381" s="1" t="n">
        <v>80</v>
      </c>
      <c r="K3381" s="1" t="s">
        <v>271</v>
      </c>
      <c r="L3381" s="1" t="s">
        <v>3182</v>
      </c>
      <c r="M3381" s="1" t="n">
        <v>2015</v>
      </c>
      <c r="N3381" s="1" t="n">
        <v>43.3124920857158</v>
      </c>
      <c r="O3381" s="1" t="n">
        <v>-81.6714206856253</v>
      </c>
      <c r="Q3381" s="1" t="s">
        <v>3846</v>
      </c>
      <c r="R3381" s="1" t="s">
        <v>24</v>
      </c>
    </row>
    <row r="3382" customFormat="false" ht="15" hidden="false" customHeight="false" outlineLevel="0" collapsed="false">
      <c r="A3382" s="1" t="s">
        <v>2973</v>
      </c>
      <c r="B3382" s="1" t="s">
        <v>2973</v>
      </c>
      <c r="C3382" s="1" t="s">
        <v>3910</v>
      </c>
      <c r="D3382" s="1" t="n">
        <v>25.3</v>
      </c>
      <c r="E3382" s="1" t="s">
        <v>3911</v>
      </c>
      <c r="F3382" s="1" t="n">
        <v>1</v>
      </c>
      <c r="G3382" s="1" t="str">
        <f aca="false">F3382&amp;"/"&amp;11</f>
        <v>1/11</v>
      </c>
      <c r="H3382" s="1" t="n">
        <v>2300</v>
      </c>
      <c r="I3382" s="1" t="n">
        <v>113</v>
      </c>
      <c r="J3382" s="1" t="n">
        <v>99.5</v>
      </c>
      <c r="K3382" s="1" t="s">
        <v>1093</v>
      </c>
      <c r="L3382" s="1" t="s">
        <v>3312</v>
      </c>
      <c r="M3382" s="1" t="n">
        <v>2015</v>
      </c>
      <c r="N3382" s="1" t="n">
        <v>46.6553261380209</v>
      </c>
      <c r="O3382" s="1" t="n">
        <v>-84.3791269687695</v>
      </c>
      <c r="Q3382" s="1" t="s">
        <v>3912</v>
      </c>
      <c r="R3382" s="1" t="s">
        <v>24</v>
      </c>
    </row>
    <row r="3383" customFormat="false" ht="15" hidden="false" customHeight="false" outlineLevel="0" collapsed="false">
      <c r="A3383" s="1" t="s">
        <v>2973</v>
      </c>
      <c r="B3383" s="1" t="s">
        <v>2973</v>
      </c>
      <c r="C3383" s="1" t="s">
        <v>3910</v>
      </c>
      <c r="D3383" s="1" t="n">
        <v>25.3</v>
      </c>
      <c r="E3383" s="1" t="s">
        <v>3913</v>
      </c>
      <c r="F3383" s="1" t="n">
        <v>2</v>
      </c>
      <c r="G3383" s="1" t="str">
        <f aca="false">F3383&amp;"/"&amp;11</f>
        <v>2/11</v>
      </c>
      <c r="H3383" s="1" t="n">
        <v>2300</v>
      </c>
      <c r="I3383" s="1" t="n">
        <v>113</v>
      </c>
      <c r="J3383" s="1" t="n">
        <v>99.5</v>
      </c>
      <c r="K3383" s="1" t="s">
        <v>1093</v>
      </c>
      <c r="L3383" s="1" t="s">
        <v>3312</v>
      </c>
      <c r="M3383" s="1" t="n">
        <v>2015</v>
      </c>
      <c r="N3383" s="1" t="n">
        <v>46.6606906031343</v>
      </c>
      <c r="O3383" s="1" t="n">
        <v>-84.3823574365257</v>
      </c>
      <c r="Q3383" s="1" t="s">
        <v>3912</v>
      </c>
      <c r="R3383" s="1" t="s">
        <v>24</v>
      </c>
    </row>
    <row r="3384" customFormat="false" ht="15" hidden="false" customHeight="false" outlineLevel="0" collapsed="false">
      <c r="A3384" s="1" t="s">
        <v>2973</v>
      </c>
      <c r="B3384" s="1" t="s">
        <v>2973</v>
      </c>
      <c r="C3384" s="1" t="s">
        <v>3910</v>
      </c>
      <c r="D3384" s="1" t="n">
        <v>25.3</v>
      </c>
      <c r="E3384" s="1" t="s">
        <v>3914</v>
      </c>
      <c r="F3384" s="1" t="n">
        <v>3</v>
      </c>
      <c r="G3384" s="1" t="str">
        <f aca="false">F3384&amp;"/"&amp;11</f>
        <v>3/11</v>
      </c>
      <c r="H3384" s="1" t="n">
        <v>2300</v>
      </c>
      <c r="I3384" s="1" t="n">
        <v>113</v>
      </c>
      <c r="J3384" s="1" t="n">
        <v>99.5</v>
      </c>
      <c r="K3384" s="1" t="s">
        <v>1093</v>
      </c>
      <c r="L3384" s="1" t="s">
        <v>3312</v>
      </c>
      <c r="M3384" s="1" t="n">
        <v>2015</v>
      </c>
      <c r="N3384" s="1" t="n">
        <v>46.6627815575749</v>
      </c>
      <c r="O3384" s="1" t="n">
        <v>-84.3782462329073</v>
      </c>
      <c r="Q3384" s="1" t="s">
        <v>3912</v>
      </c>
      <c r="R3384" s="1" t="s">
        <v>24</v>
      </c>
    </row>
    <row r="3385" customFormat="false" ht="15" hidden="false" customHeight="false" outlineLevel="0" collapsed="false">
      <c r="A3385" s="1" t="s">
        <v>2973</v>
      </c>
      <c r="B3385" s="1" t="s">
        <v>2973</v>
      </c>
      <c r="C3385" s="1" t="s">
        <v>3910</v>
      </c>
      <c r="D3385" s="1" t="n">
        <v>25.3</v>
      </c>
      <c r="E3385" s="1" t="s">
        <v>3915</v>
      </c>
      <c r="F3385" s="1" t="n">
        <v>4</v>
      </c>
      <c r="G3385" s="1" t="str">
        <f aca="false">F3385&amp;"/"&amp;11</f>
        <v>4/11</v>
      </c>
      <c r="H3385" s="1" t="n">
        <v>2300</v>
      </c>
      <c r="I3385" s="1" t="n">
        <v>113</v>
      </c>
      <c r="J3385" s="1" t="n">
        <v>99.5</v>
      </c>
      <c r="K3385" s="1" t="s">
        <v>1093</v>
      </c>
      <c r="L3385" s="1" t="s">
        <v>3312</v>
      </c>
      <c r="M3385" s="1" t="n">
        <v>2015</v>
      </c>
      <c r="N3385" s="1" t="n">
        <v>46.6665298253491</v>
      </c>
      <c r="O3385" s="1" t="n">
        <v>-84.3762565562656</v>
      </c>
      <c r="Q3385" s="1" t="s">
        <v>3912</v>
      </c>
      <c r="R3385" s="1" t="s">
        <v>24</v>
      </c>
    </row>
    <row r="3386" customFormat="false" ht="15" hidden="false" customHeight="false" outlineLevel="0" collapsed="false">
      <c r="A3386" s="1" t="s">
        <v>2973</v>
      </c>
      <c r="B3386" s="1" t="s">
        <v>2973</v>
      </c>
      <c r="C3386" s="1" t="s">
        <v>3910</v>
      </c>
      <c r="D3386" s="1" t="n">
        <v>25.3</v>
      </c>
      <c r="E3386" s="1" t="s">
        <v>3916</v>
      </c>
      <c r="F3386" s="1" t="n">
        <v>5</v>
      </c>
      <c r="G3386" s="1" t="str">
        <f aca="false">F3386&amp;"/"&amp;11</f>
        <v>5/11</v>
      </c>
      <c r="H3386" s="1" t="n">
        <v>2300</v>
      </c>
      <c r="I3386" s="1" t="n">
        <v>113</v>
      </c>
      <c r="J3386" s="1" t="n">
        <v>99.5</v>
      </c>
      <c r="K3386" s="1" t="s">
        <v>1093</v>
      </c>
      <c r="L3386" s="1" t="s">
        <v>3312</v>
      </c>
      <c r="M3386" s="1" t="n">
        <v>2015</v>
      </c>
      <c r="N3386" s="1" t="n">
        <v>46.6666695949417</v>
      </c>
      <c r="O3386" s="1" t="n">
        <v>-84.3716467876946</v>
      </c>
      <c r="Q3386" s="1" t="s">
        <v>3912</v>
      </c>
      <c r="R3386" s="1" t="s">
        <v>24</v>
      </c>
    </row>
    <row r="3387" customFormat="false" ht="15" hidden="false" customHeight="false" outlineLevel="0" collapsed="false">
      <c r="A3387" s="1" t="s">
        <v>2973</v>
      </c>
      <c r="B3387" s="1" t="s">
        <v>2973</v>
      </c>
      <c r="C3387" s="1" t="s">
        <v>3910</v>
      </c>
      <c r="D3387" s="1" t="n">
        <v>25.3</v>
      </c>
      <c r="E3387" s="1" t="s">
        <v>3917</v>
      </c>
      <c r="F3387" s="1" t="n">
        <v>6</v>
      </c>
      <c r="G3387" s="1" t="str">
        <f aca="false">F3387&amp;"/"&amp;11</f>
        <v>6/11</v>
      </c>
      <c r="H3387" s="1" t="n">
        <v>2300</v>
      </c>
      <c r="I3387" s="1" t="n">
        <v>113</v>
      </c>
      <c r="J3387" s="1" t="n">
        <v>99.5</v>
      </c>
      <c r="K3387" s="1" t="s">
        <v>1093</v>
      </c>
      <c r="L3387" s="1" t="s">
        <v>3312</v>
      </c>
      <c r="M3387" s="1" t="n">
        <v>2015</v>
      </c>
      <c r="N3387" s="1" t="n">
        <v>46.6678032204762</v>
      </c>
      <c r="O3387" s="1" t="n">
        <v>-84.3670301256563</v>
      </c>
      <c r="Q3387" s="1" t="s">
        <v>3912</v>
      </c>
      <c r="R3387" s="1" t="s">
        <v>24</v>
      </c>
    </row>
    <row r="3388" customFormat="false" ht="15" hidden="false" customHeight="false" outlineLevel="0" collapsed="false">
      <c r="A3388" s="1" t="s">
        <v>2973</v>
      </c>
      <c r="B3388" s="1" t="s">
        <v>2973</v>
      </c>
      <c r="C3388" s="1" t="s">
        <v>3910</v>
      </c>
      <c r="D3388" s="1" t="n">
        <v>25.3</v>
      </c>
      <c r="E3388" s="1" t="s">
        <v>3918</v>
      </c>
      <c r="F3388" s="1" t="n">
        <v>7</v>
      </c>
      <c r="G3388" s="1" t="str">
        <f aca="false">F3388&amp;"/"&amp;11</f>
        <v>7/11</v>
      </c>
      <c r="H3388" s="1" t="n">
        <v>2300</v>
      </c>
      <c r="I3388" s="1" t="n">
        <v>113</v>
      </c>
      <c r="J3388" s="1" t="n">
        <v>99.5</v>
      </c>
      <c r="K3388" s="1" t="s">
        <v>1093</v>
      </c>
      <c r="L3388" s="1" t="s">
        <v>3312</v>
      </c>
      <c r="M3388" s="1" t="n">
        <v>2015</v>
      </c>
      <c r="N3388" s="1" t="n">
        <v>46.6720366234496</v>
      </c>
      <c r="O3388" s="1" t="n">
        <v>-84.3666914911127</v>
      </c>
      <c r="Q3388" s="1" t="s">
        <v>3912</v>
      </c>
      <c r="R3388" s="1" t="s">
        <v>24</v>
      </c>
    </row>
    <row r="3389" customFormat="false" ht="15" hidden="false" customHeight="false" outlineLevel="0" collapsed="false">
      <c r="A3389" s="1" t="s">
        <v>2973</v>
      </c>
      <c r="B3389" s="1" t="s">
        <v>2973</v>
      </c>
      <c r="C3389" s="1" t="s">
        <v>3910</v>
      </c>
      <c r="D3389" s="1" t="n">
        <v>25.3</v>
      </c>
      <c r="E3389" s="1" t="s">
        <v>3919</v>
      </c>
      <c r="F3389" s="1" t="n">
        <v>8</v>
      </c>
      <c r="G3389" s="1" t="str">
        <f aca="false">F3389&amp;"/"&amp;11</f>
        <v>8/11</v>
      </c>
      <c r="H3389" s="1" t="n">
        <v>2300</v>
      </c>
      <c r="I3389" s="1" t="n">
        <v>113</v>
      </c>
      <c r="J3389" s="1" t="n">
        <v>99.5</v>
      </c>
      <c r="K3389" s="1" t="s">
        <v>1093</v>
      </c>
      <c r="L3389" s="1" t="s">
        <v>3312</v>
      </c>
      <c r="M3389" s="1" t="n">
        <v>2015</v>
      </c>
      <c r="N3389" s="1" t="n">
        <v>46.6747819895975</v>
      </c>
      <c r="O3389" s="1" t="n">
        <v>-84.3663695326579</v>
      </c>
      <c r="Q3389" s="1" t="s">
        <v>3912</v>
      </c>
      <c r="R3389" s="1" t="s">
        <v>24</v>
      </c>
    </row>
    <row r="3390" customFormat="false" ht="15" hidden="false" customHeight="false" outlineLevel="0" collapsed="false">
      <c r="A3390" s="1" t="s">
        <v>2973</v>
      </c>
      <c r="B3390" s="1" t="s">
        <v>2973</v>
      </c>
      <c r="C3390" s="1" t="s">
        <v>3910</v>
      </c>
      <c r="D3390" s="1" t="n">
        <v>25.3</v>
      </c>
      <c r="E3390" s="1" t="s">
        <v>3920</v>
      </c>
      <c r="F3390" s="1" t="n">
        <v>9</v>
      </c>
      <c r="G3390" s="1" t="str">
        <f aca="false">F3390&amp;"/"&amp;11</f>
        <v>9/11</v>
      </c>
      <c r="H3390" s="1" t="n">
        <v>2300</v>
      </c>
      <c r="I3390" s="1" t="n">
        <v>113</v>
      </c>
      <c r="J3390" s="1" t="n">
        <v>99.5</v>
      </c>
      <c r="K3390" s="1" t="s">
        <v>1093</v>
      </c>
      <c r="L3390" s="1" t="s">
        <v>3312</v>
      </c>
      <c r="M3390" s="1" t="n">
        <v>2015</v>
      </c>
      <c r="N3390" s="1" t="n">
        <v>46.6776972357204</v>
      </c>
      <c r="O3390" s="1" t="n">
        <v>-84.3677724462557</v>
      </c>
      <c r="Q3390" s="1" t="s">
        <v>3912</v>
      </c>
      <c r="R3390" s="1" t="s">
        <v>24</v>
      </c>
    </row>
    <row r="3391" customFormat="false" ht="15" hidden="false" customHeight="false" outlineLevel="0" collapsed="false">
      <c r="A3391" s="1" t="s">
        <v>2973</v>
      </c>
      <c r="B3391" s="1" t="s">
        <v>2973</v>
      </c>
      <c r="C3391" s="1" t="s">
        <v>3910</v>
      </c>
      <c r="D3391" s="1" t="n">
        <v>25.3</v>
      </c>
      <c r="E3391" s="1" t="s">
        <v>3921</v>
      </c>
      <c r="F3391" s="1" t="n">
        <v>10</v>
      </c>
      <c r="G3391" s="1" t="str">
        <f aca="false">F3391&amp;"/"&amp;11</f>
        <v>10/11</v>
      </c>
      <c r="H3391" s="1" t="n">
        <v>2300</v>
      </c>
      <c r="I3391" s="1" t="n">
        <v>113</v>
      </c>
      <c r="J3391" s="1" t="n">
        <v>99.5</v>
      </c>
      <c r="K3391" s="1" t="s">
        <v>1093</v>
      </c>
      <c r="L3391" s="1" t="s">
        <v>3312</v>
      </c>
      <c r="M3391" s="1" t="n">
        <v>2015</v>
      </c>
      <c r="N3391" s="1" t="n">
        <v>46.6635727394842</v>
      </c>
      <c r="O3391" s="1" t="n">
        <v>-84.3613228827463</v>
      </c>
      <c r="Q3391" s="1" t="s">
        <v>3912</v>
      </c>
      <c r="R3391" s="1" t="s">
        <v>24</v>
      </c>
    </row>
    <row r="3392" customFormat="false" ht="15" hidden="false" customHeight="false" outlineLevel="0" collapsed="false">
      <c r="A3392" s="1" t="s">
        <v>2973</v>
      </c>
      <c r="B3392" s="1" t="s">
        <v>2973</v>
      </c>
      <c r="C3392" s="1" t="s">
        <v>3910</v>
      </c>
      <c r="D3392" s="1" t="n">
        <v>25.3</v>
      </c>
      <c r="E3392" s="1" t="s">
        <v>3922</v>
      </c>
      <c r="F3392" s="1" t="n">
        <v>11</v>
      </c>
      <c r="G3392" s="1" t="str">
        <f aca="false">F3392&amp;"/"&amp;11</f>
        <v>11/11</v>
      </c>
      <c r="H3392" s="1" t="n">
        <v>2300</v>
      </c>
      <c r="I3392" s="1" t="n">
        <v>113</v>
      </c>
      <c r="J3392" s="1" t="n">
        <v>99.5</v>
      </c>
      <c r="K3392" s="1" t="s">
        <v>1093</v>
      </c>
      <c r="L3392" s="1" t="s">
        <v>3312</v>
      </c>
      <c r="M3392" s="1" t="n">
        <v>2015</v>
      </c>
      <c r="N3392" s="1" t="n">
        <v>46.6632831097096</v>
      </c>
      <c r="O3392" s="1" t="n">
        <v>-84.3535910942468</v>
      </c>
      <c r="Q3392" s="1" t="s">
        <v>3912</v>
      </c>
      <c r="R3392" s="1" t="s">
        <v>24</v>
      </c>
    </row>
    <row r="3393" customFormat="false" ht="15" hidden="false" customHeight="false" outlineLevel="0" collapsed="false">
      <c r="A3393" s="1" t="s">
        <v>2973</v>
      </c>
      <c r="B3393" s="1" t="s">
        <v>2973</v>
      </c>
      <c r="C3393" s="1" t="s">
        <v>3923</v>
      </c>
      <c r="D3393" s="1" t="n">
        <v>50</v>
      </c>
      <c r="E3393" s="1" t="s">
        <v>3924</v>
      </c>
      <c r="F3393" s="1" t="n">
        <v>21</v>
      </c>
      <c r="G3393" s="1" t="str">
        <f aca="false">F3393&amp;"/"&amp;45</f>
        <v>21/45</v>
      </c>
      <c r="H3393" s="1" t="n">
        <v>2000</v>
      </c>
      <c r="I3393" s="1" t="n">
        <v>82</v>
      </c>
      <c r="J3393" s="1" t="n">
        <v>78</v>
      </c>
      <c r="K3393" s="1" t="s">
        <v>357</v>
      </c>
      <c r="L3393" s="1" t="s">
        <v>2509</v>
      </c>
      <c r="M3393" s="1" t="n">
        <v>2010</v>
      </c>
      <c r="N3393" s="1" t="n">
        <v>42.267011119355</v>
      </c>
      <c r="O3393" s="1" t="n">
        <v>-82.4991218736142</v>
      </c>
      <c r="Q3393" s="1" t="s">
        <v>3925</v>
      </c>
      <c r="R3393" s="1" t="s">
        <v>24</v>
      </c>
    </row>
    <row r="3394" customFormat="false" ht="15" hidden="false" customHeight="false" outlineLevel="0" collapsed="false">
      <c r="A3394" s="1" t="s">
        <v>2973</v>
      </c>
      <c r="B3394" s="1" t="s">
        <v>2973</v>
      </c>
      <c r="C3394" s="1" t="s">
        <v>3923</v>
      </c>
      <c r="D3394" s="1" t="n">
        <v>50</v>
      </c>
      <c r="E3394" s="1" t="s">
        <v>3926</v>
      </c>
      <c r="F3394" s="1" t="n">
        <v>22</v>
      </c>
      <c r="G3394" s="1" t="str">
        <f aca="false">F3394&amp;"/"&amp;45</f>
        <v>22/45</v>
      </c>
      <c r="H3394" s="1" t="n">
        <v>2000</v>
      </c>
      <c r="I3394" s="1" t="n">
        <v>82</v>
      </c>
      <c r="J3394" s="1" t="n">
        <v>78</v>
      </c>
      <c r="K3394" s="1" t="s">
        <v>357</v>
      </c>
      <c r="L3394" s="1" t="s">
        <v>2509</v>
      </c>
      <c r="M3394" s="1" t="n">
        <v>2010</v>
      </c>
      <c r="N3394" s="1" t="n">
        <v>42.2730825412394</v>
      </c>
      <c r="O3394" s="1" t="n">
        <v>-82.4974982589343</v>
      </c>
      <c r="Q3394" s="1" t="s">
        <v>3925</v>
      </c>
      <c r="R3394" s="1" t="s">
        <v>24</v>
      </c>
    </row>
    <row r="3395" customFormat="false" ht="15" hidden="false" customHeight="false" outlineLevel="0" collapsed="false">
      <c r="A3395" s="1" t="s">
        <v>2973</v>
      </c>
      <c r="B3395" s="1" t="s">
        <v>2973</v>
      </c>
      <c r="C3395" s="1" t="s">
        <v>3923</v>
      </c>
      <c r="D3395" s="1" t="n">
        <v>50</v>
      </c>
      <c r="E3395" s="1" t="s">
        <v>3927</v>
      </c>
      <c r="F3395" s="1" t="n">
        <v>23</v>
      </c>
      <c r="G3395" s="1" t="str">
        <f aca="false">F3395&amp;"/"&amp;45</f>
        <v>23/45</v>
      </c>
      <c r="H3395" s="1" t="n">
        <v>2000</v>
      </c>
      <c r="I3395" s="1" t="n">
        <v>82</v>
      </c>
      <c r="J3395" s="1" t="n">
        <v>78</v>
      </c>
      <c r="K3395" s="1" t="s">
        <v>357</v>
      </c>
      <c r="L3395" s="1" t="s">
        <v>2509</v>
      </c>
      <c r="M3395" s="1" t="n">
        <v>2010</v>
      </c>
      <c r="N3395" s="1" t="n">
        <v>42.2715417471761</v>
      </c>
      <c r="O3395" s="1" t="n">
        <v>-82.4932498400448</v>
      </c>
      <c r="Q3395" s="1" t="s">
        <v>3925</v>
      </c>
      <c r="R3395" s="1" t="s">
        <v>24</v>
      </c>
    </row>
    <row r="3396" customFormat="false" ht="15" hidden="false" customHeight="false" outlineLevel="0" collapsed="false">
      <c r="A3396" s="1" t="s">
        <v>2973</v>
      </c>
      <c r="B3396" s="1" t="s">
        <v>2973</v>
      </c>
      <c r="C3396" s="1" t="s">
        <v>3923</v>
      </c>
      <c r="D3396" s="1" t="n">
        <v>50</v>
      </c>
      <c r="E3396" s="1" t="s">
        <v>3928</v>
      </c>
      <c r="F3396" s="1" t="n">
        <v>24</v>
      </c>
      <c r="G3396" s="1" t="str">
        <f aca="false">F3396&amp;"/"&amp;45</f>
        <v>24/45</v>
      </c>
      <c r="H3396" s="1" t="n">
        <v>2000</v>
      </c>
      <c r="I3396" s="1" t="n">
        <v>82</v>
      </c>
      <c r="J3396" s="1" t="n">
        <v>78</v>
      </c>
      <c r="K3396" s="1" t="s">
        <v>357</v>
      </c>
      <c r="L3396" s="1" t="s">
        <v>2509</v>
      </c>
      <c r="M3396" s="1" t="n">
        <v>2010</v>
      </c>
      <c r="N3396" s="1" t="n">
        <v>42.2711719151238</v>
      </c>
      <c r="O3396" s="1" t="n">
        <v>-82.4890433015941</v>
      </c>
      <c r="Q3396" s="1" t="s">
        <v>3925</v>
      </c>
      <c r="R3396" s="1" t="s">
        <v>24</v>
      </c>
    </row>
    <row r="3397" customFormat="false" ht="15" hidden="false" customHeight="false" outlineLevel="0" collapsed="false">
      <c r="A3397" s="1" t="s">
        <v>2973</v>
      </c>
      <c r="B3397" s="1" t="s">
        <v>2973</v>
      </c>
      <c r="C3397" s="1" t="s">
        <v>3923</v>
      </c>
      <c r="D3397" s="1" t="n">
        <v>50</v>
      </c>
      <c r="E3397" s="1" t="s">
        <v>3929</v>
      </c>
      <c r="F3397" s="1" t="n">
        <v>25</v>
      </c>
      <c r="G3397" s="1" t="str">
        <f aca="false">F3397&amp;"/"&amp;45</f>
        <v>25/45</v>
      </c>
      <c r="H3397" s="1" t="n">
        <v>2000</v>
      </c>
      <c r="I3397" s="1" t="n">
        <v>82</v>
      </c>
      <c r="J3397" s="1" t="n">
        <v>78</v>
      </c>
      <c r="K3397" s="1" t="s">
        <v>357</v>
      </c>
      <c r="L3397" s="1" t="s">
        <v>2509</v>
      </c>
      <c r="M3397" s="1" t="n">
        <v>2010</v>
      </c>
      <c r="N3397" s="1" t="n">
        <v>42.2720346678398</v>
      </c>
      <c r="O3397" s="1" t="n">
        <v>-82.4842952533756</v>
      </c>
      <c r="Q3397" s="1" t="s">
        <v>3925</v>
      </c>
      <c r="R3397" s="1" t="s">
        <v>24</v>
      </c>
    </row>
    <row r="3398" customFormat="false" ht="15" hidden="false" customHeight="false" outlineLevel="0" collapsed="false">
      <c r="A3398" s="1" t="s">
        <v>2973</v>
      </c>
      <c r="B3398" s="1" t="s">
        <v>2973</v>
      </c>
      <c r="C3398" s="1" t="s">
        <v>3930</v>
      </c>
      <c r="D3398" s="1" t="n">
        <v>99.3</v>
      </c>
      <c r="E3398" s="1" t="s">
        <v>625</v>
      </c>
      <c r="F3398" s="1" t="n">
        <v>1</v>
      </c>
      <c r="G3398" s="1" t="str">
        <f aca="false">F3398&amp;"/"&amp;40</f>
        <v>1/40</v>
      </c>
      <c r="H3398" s="1" t="n">
        <v>2483</v>
      </c>
      <c r="I3398" s="1" t="n">
        <v>113</v>
      </c>
      <c r="J3398" s="1" t="n">
        <v>99.5</v>
      </c>
      <c r="K3398" s="1" t="s">
        <v>1093</v>
      </c>
      <c r="L3398" s="1" t="s">
        <v>3931</v>
      </c>
      <c r="M3398" s="1" t="n">
        <v>2016</v>
      </c>
      <c r="N3398" s="1" t="n">
        <v>43.3187891207165</v>
      </c>
      <c r="O3398" s="1" t="n">
        <v>-81.7339617667933</v>
      </c>
      <c r="P3398" s="1" t="s">
        <v>3932</v>
      </c>
      <c r="Q3398" s="1" t="s">
        <v>3933</v>
      </c>
      <c r="R3398" s="1" t="s">
        <v>24</v>
      </c>
    </row>
    <row r="3399" customFormat="false" ht="15" hidden="false" customHeight="false" outlineLevel="0" collapsed="false">
      <c r="A3399" s="1" t="s">
        <v>2973</v>
      </c>
      <c r="B3399" s="1" t="s">
        <v>2973</v>
      </c>
      <c r="C3399" s="1" t="s">
        <v>3930</v>
      </c>
      <c r="D3399" s="1" t="n">
        <v>99.3</v>
      </c>
      <c r="E3399" s="1" t="s">
        <v>629</v>
      </c>
      <c r="F3399" s="1" t="n">
        <v>2</v>
      </c>
      <c r="G3399" s="1" t="str">
        <f aca="false">F3399&amp;"/"&amp;40</f>
        <v>2/40</v>
      </c>
      <c r="H3399" s="1" t="n">
        <v>2483</v>
      </c>
      <c r="I3399" s="1" t="n">
        <v>113</v>
      </c>
      <c r="J3399" s="1" t="n">
        <v>99.5</v>
      </c>
      <c r="K3399" s="1" t="s">
        <v>1093</v>
      </c>
      <c r="L3399" s="1" t="s">
        <v>3931</v>
      </c>
      <c r="M3399" s="1" t="n">
        <v>2016</v>
      </c>
      <c r="N3399" s="1" t="n">
        <v>43.3224815545443</v>
      </c>
      <c r="O3399" s="1" t="n">
        <v>-81.7385717356644</v>
      </c>
      <c r="P3399" s="1" t="s">
        <v>3932</v>
      </c>
      <c r="Q3399" s="1" t="s">
        <v>3933</v>
      </c>
      <c r="R3399" s="1" t="s">
        <v>24</v>
      </c>
    </row>
    <row r="3400" customFormat="false" ht="15" hidden="false" customHeight="false" outlineLevel="0" collapsed="false">
      <c r="A3400" s="1" t="s">
        <v>2973</v>
      </c>
      <c r="B3400" s="1" t="s">
        <v>2973</v>
      </c>
      <c r="C3400" s="1" t="s">
        <v>3930</v>
      </c>
      <c r="D3400" s="1" t="n">
        <v>99.3</v>
      </c>
      <c r="E3400" s="1" t="s">
        <v>630</v>
      </c>
      <c r="F3400" s="1" t="n">
        <v>3</v>
      </c>
      <c r="G3400" s="1" t="str">
        <f aca="false">F3400&amp;"/"&amp;40</f>
        <v>3/40</v>
      </c>
      <c r="H3400" s="1" t="n">
        <v>2483</v>
      </c>
      <c r="I3400" s="1" t="n">
        <v>113</v>
      </c>
      <c r="J3400" s="1" t="n">
        <v>99.5</v>
      </c>
      <c r="K3400" s="1" t="s">
        <v>1093</v>
      </c>
      <c r="L3400" s="1" t="s">
        <v>3931</v>
      </c>
      <c r="M3400" s="1" t="n">
        <v>2016</v>
      </c>
      <c r="N3400" s="1" t="n">
        <v>43.3218616362527</v>
      </c>
      <c r="O3400" s="1" t="n">
        <v>-81.7335289962984</v>
      </c>
      <c r="P3400" s="1" t="s">
        <v>3932</v>
      </c>
      <c r="Q3400" s="1" t="s">
        <v>3933</v>
      </c>
      <c r="R3400" s="1" t="s">
        <v>24</v>
      </c>
    </row>
    <row r="3401" customFormat="false" ht="15" hidden="false" customHeight="false" outlineLevel="0" collapsed="false">
      <c r="A3401" s="1" t="s">
        <v>2973</v>
      </c>
      <c r="B3401" s="1" t="s">
        <v>2973</v>
      </c>
      <c r="C3401" s="1" t="s">
        <v>3930</v>
      </c>
      <c r="D3401" s="1" t="n">
        <v>99.3</v>
      </c>
      <c r="E3401" s="1" t="s">
        <v>631</v>
      </c>
      <c r="F3401" s="1" t="n">
        <v>4</v>
      </c>
      <c r="G3401" s="1" t="str">
        <f aca="false">F3401&amp;"/"&amp;40</f>
        <v>4/40</v>
      </c>
      <c r="H3401" s="1" t="n">
        <v>2483</v>
      </c>
      <c r="I3401" s="1" t="n">
        <v>113</v>
      </c>
      <c r="J3401" s="1" t="n">
        <v>99.5</v>
      </c>
      <c r="K3401" s="1" t="s">
        <v>1093</v>
      </c>
      <c r="L3401" s="1" t="s">
        <v>3931</v>
      </c>
      <c r="M3401" s="1" t="n">
        <v>2016</v>
      </c>
      <c r="N3401" s="1" t="n">
        <v>43.3248834066405</v>
      </c>
      <c r="O3401" s="1" t="n">
        <v>-81.7265694241915</v>
      </c>
      <c r="P3401" s="1" t="s">
        <v>3932</v>
      </c>
      <c r="Q3401" s="1" t="s">
        <v>3933</v>
      </c>
      <c r="R3401" s="1" t="s">
        <v>24</v>
      </c>
    </row>
    <row r="3402" customFormat="false" ht="15" hidden="false" customHeight="false" outlineLevel="0" collapsed="false">
      <c r="A3402" s="1" t="s">
        <v>2973</v>
      </c>
      <c r="B3402" s="1" t="s">
        <v>2973</v>
      </c>
      <c r="C3402" s="1" t="s">
        <v>3930</v>
      </c>
      <c r="D3402" s="1" t="n">
        <v>99.3</v>
      </c>
      <c r="E3402" s="1" t="s">
        <v>632</v>
      </c>
      <c r="F3402" s="1" t="n">
        <v>5</v>
      </c>
      <c r="G3402" s="1" t="str">
        <f aca="false">F3402&amp;"/"&amp;40</f>
        <v>5/40</v>
      </c>
      <c r="H3402" s="1" t="n">
        <v>2483</v>
      </c>
      <c r="I3402" s="1" t="n">
        <v>113</v>
      </c>
      <c r="J3402" s="1" t="n">
        <v>99.5</v>
      </c>
      <c r="K3402" s="1" t="s">
        <v>1093</v>
      </c>
      <c r="L3402" s="1" t="s">
        <v>3931</v>
      </c>
      <c r="M3402" s="1" t="n">
        <v>2016</v>
      </c>
      <c r="N3402" s="1" t="n">
        <v>43.3305261426664</v>
      </c>
      <c r="O3402" s="1" t="n">
        <v>-81.7203057904663</v>
      </c>
      <c r="P3402" s="1" t="s">
        <v>3932</v>
      </c>
      <c r="Q3402" s="1" t="s">
        <v>3933</v>
      </c>
      <c r="R3402" s="1" t="s">
        <v>24</v>
      </c>
    </row>
    <row r="3403" customFormat="false" ht="15" hidden="false" customHeight="false" outlineLevel="0" collapsed="false">
      <c r="A3403" s="1" t="s">
        <v>2973</v>
      </c>
      <c r="B3403" s="1" t="s">
        <v>2973</v>
      </c>
      <c r="C3403" s="1" t="s">
        <v>3930</v>
      </c>
      <c r="D3403" s="1" t="n">
        <v>99.3</v>
      </c>
      <c r="E3403" s="1" t="s">
        <v>633</v>
      </c>
      <c r="F3403" s="1" t="n">
        <v>6</v>
      </c>
      <c r="G3403" s="1" t="str">
        <f aca="false">F3403&amp;"/"&amp;40</f>
        <v>6/40</v>
      </c>
      <c r="H3403" s="1" t="n">
        <v>2483</v>
      </c>
      <c r="I3403" s="1" t="n">
        <v>113</v>
      </c>
      <c r="J3403" s="1" t="n">
        <v>99.5</v>
      </c>
      <c r="K3403" s="1" t="s">
        <v>1093</v>
      </c>
      <c r="L3403" s="1" t="s">
        <v>3931</v>
      </c>
      <c r="M3403" s="1" t="n">
        <v>2016</v>
      </c>
      <c r="N3403" s="1" t="n">
        <v>43.3331241951714</v>
      </c>
      <c r="O3403" s="1" t="n">
        <v>-81.7185619824966</v>
      </c>
      <c r="P3403" s="1" t="s">
        <v>3932</v>
      </c>
      <c r="Q3403" s="1" t="s">
        <v>3933</v>
      </c>
      <c r="R3403" s="1" t="s">
        <v>24</v>
      </c>
    </row>
    <row r="3404" customFormat="false" ht="15" hidden="false" customHeight="false" outlineLevel="0" collapsed="false">
      <c r="A3404" s="1" t="s">
        <v>2973</v>
      </c>
      <c r="B3404" s="1" t="s">
        <v>2973</v>
      </c>
      <c r="C3404" s="1" t="s">
        <v>3930</v>
      </c>
      <c r="D3404" s="1" t="n">
        <v>99.3</v>
      </c>
      <c r="E3404" s="1" t="s">
        <v>634</v>
      </c>
      <c r="F3404" s="1" t="n">
        <v>7</v>
      </c>
      <c r="G3404" s="1" t="str">
        <f aca="false">F3404&amp;"/"&amp;40</f>
        <v>7/40</v>
      </c>
      <c r="H3404" s="1" t="n">
        <v>2483</v>
      </c>
      <c r="I3404" s="1" t="n">
        <v>113</v>
      </c>
      <c r="J3404" s="1" t="n">
        <v>99.5</v>
      </c>
      <c r="K3404" s="1" t="s">
        <v>1093</v>
      </c>
      <c r="L3404" s="1" t="s">
        <v>3931</v>
      </c>
      <c r="M3404" s="1" t="n">
        <v>2016</v>
      </c>
      <c r="N3404" s="1" t="n">
        <v>43.3303205633892</v>
      </c>
      <c r="O3404" s="1" t="n">
        <v>-81.7125601837623</v>
      </c>
      <c r="P3404" s="1" t="s">
        <v>3932</v>
      </c>
      <c r="Q3404" s="1" t="s">
        <v>3933</v>
      </c>
      <c r="R3404" s="1" t="s">
        <v>24</v>
      </c>
    </row>
    <row r="3405" customFormat="false" ht="15" hidden="false" customHeight="false" outlineLevel="0" collapsed="false">
      <c r="A3405" s="1" t="s">
        <v>2973</v>
      </c>
      <c r="B3405" s="1" t="s">
        <v>2973</v>
      </c>
      <c r="C3405" s="1" t="s">
        <v>3930</v>
      </c>
      <c r="D3405" s="1" t="n">
        <v>99.3</v>
      </c>
      <c r="E3405" s="1" t="s">
        <v>635</v>
      </c>
      <c r="F3405" s="1" t="n">
        <v>8</v>
      </c>
      <c r="G3405" s="1" t="str">
        <f aca="false">F3405&amp;"/"&amp;40</f>
        <v>8/40</v>
      </c>
      <c r="H3405" s="1" t="n">
        <v>2483</v>
      </c>
      <c r="I3405" s="1" t="n">
        <v>113</v>
      </c>
      <c r="J3405" s="1" t="n">
        <v>99.5</v>
      </c>
      <c r="K3405" s="1" t="s">
        <v>1093</v>
      </c>
      <c r="L3405" s="1" t="s">
        <v>3931</v>
      </c>
      <c r="M3405" s="1" t="n">
        <v>2016</v>
      </c>
      <c r="N3405" s="1" t="n">
        <v>43.3443922005562</v>
      </c>
      <c r="O3405" s="1" t="n">
        <v>-81.7192875391052</v>
      </c>
      <c r="P3405" s="1" t="s">
        <v>3932</v>
      </c>
      <c r="Q3405" s="1" t="s">
        <v>3933</v>
      </c>
      <c r="R3405" s="1" t="s">
        <v>24</v>
      </c>
    </row>
    <row r="3406" customFormat="false" ht="15" hidden="false" customHeight="false" outlineLevel="0" collapsed="false">
      <c r="A3406" s="1" t="s">
        <v>2973</v>
      </c>
      <c r="B3406" s="1" t="s">
        <v>2973</v>
      </c>
      <c r="C3406" s="1" t="s">
        <v>3930</v>
      </c>
      <c r="D3406" s="1" t="n">
        <v>99.3</v>
      </c>
      <c r="E3406" s="1" t="s">
        <v>636</v>
      </c>
      <c r="F3406" s="1" t="n">
        <v>9</v>
      </c>
      <c r="G3406" s="1" t="str">
        <f aca="false">F3406&amp;"/"&amp;40</f>
        <v>9/40</v>
      </c>
      <c r="H3406" s="1" t="n">
        <v>2483</v>
      </c>
      <c r="I3406" s="1" t="n">
        <v>113</v>
      </c>
      <c r="J3406" s="1" t="n">
        <v>99.5</v>
      </c>
      <c r="K3406" s="1" t="s">
        <v>1093</v>
      </c>
      <c r="L3406" s="1" t="s">
        <v>3931</v>
      </c>
      <c r="M3406" s="1" t="n">
        <v>2016</v>
      </c>
      <c r="N3406" s="1" t="n">
        <v>43.3469683514396</v>
      </c>
      <c r="O3406" s="1" t="n">
        <v>-81.7155956410041</v>
      </c>
      <c r="P3406" s="1" t="s">
        <v>3932</v>
      </c>
      <c r="Q3406" s="1" t="s">
        <v>3933</v>
      </c>
      <c r="R3406" s="1" t="s">
        <v>24</v>
      </c>
    </row>
    <row r="3407" customFormat="false" ht="15" hidden="false" customHeight="false" outlineLevel="0" collapsed="false">
      <c r="A3407" s="1" t="s">
        <v>2973</v>
      </c>
      <c r="B3407" s="1" t="s">
        <v>2973</v>
      </c>
      <c r="C3407" s="1" t="s">
        <v>3930</v>
      </c>
      <c r="D3407" s="1" t="n">
        <v>99.3</v>
      </c>
      <c r="E3407" s="1" t="s">
        <v>637</v>
      </c>
      <c r="F3407" s="1" t="n">
        <v>10</v>
      </c>
      <c r="G3407" s="1" t="str">
        <f aca="false">F3407&amp;"/"&amp;40</f>
        <v>10/40</v>
      </c>
      <c r="H3407" s="1" t="n">
        <v>2483</v>
      </c>
      <c r="I3407" s="1" t="n">
        <v>113</v>
      </c>
      <c r="J3407" s="1" t="n">
        <v>99.5</v>
      </c>
      <c r="K3407" s="1" t="s">
        <v>1093</v>
      </c>
      <c r="L3407" s="1" t="s">
        <v>3931</v>
      </c>
      <c r="M3407" s="1" t="n">
        <v>2016</v>
      </c>
      <c r="N3407" s="1" t="n">
        <v>43.3452830607673</v>
      </c>
      <c r="O3407" s="1" t="n">
        <v>-81.7109178529249</v>
      </c>
      <c r="P3407" s="1" t="s">
        <v>3932</v>
      </c>
      <c r="Q3407" s="1" t="s">
        <v>3933</v>
      </c>
      <c r="R3407" s="1" t="s">
        <v>24</v>
      </c>
    </row>
    <row r="3408" customFormat="false" ht="15" hidden="false" customHeight="false" outlineLevel="0" collapsed="false">
      <c r="A3408" s="1" t="s">
        <v>2973</v>
      </c>
      <c r="B3408" s="1" t="s">
        <v>2973</v>
      </c>
      <c r="C3408" s="1" t="s">
        <v>3930</v>
      </c>
      <c r="D3408" s="1" t="n">
        <v>99.3</v>
      </c>
      <c r="E3408" s="1" t="s">
        <v>638</v>
      </c>
      <c r="F3408" s="1" t="n">
        <v>11</v>
      </c>
      <c r="G3408" s="1" t="str">
        <f aca="false">F3408&amp;"/"&amp;40</f>
        <v>11/40</v>
      </c>
      <c r="H3408" s="1" t="n">
        <v>2483</v>
      </c>
      <c r="I3408" s="1" t="n">
        <v>113</v>
      </c>
      <c r="J3408" s="1" t="n">
        <v>99.5</v>
      </c>
      <c r="K3408" s="1" t="s">
        <v>1093</v>
      </c>
      <c r="L3408" s="1" t="s">
        <v>3931</v>
      </c>
      <c r="M3408" s="1" t="n">
        <v>2016</v>
      </c>
      <c r="N3408" s="1" t="n">
        <v>43.3522266059634</v>
      </c>
      <c r="O3408" s="1" t="n">
        <v>-81.7127672953342</v>
      </c>
      <c r="P3408" s="1" t="s">
        <v>3932</v>
      </c>
      <c r="Q3408" s="1" t="s">
        <v>3933</v>
      </c>
      <c r="R3408" s="1" t="s">
        <v>24</v>
      </c>
    </row>
    <row r="3409" customFormat="false" ht="15" hidden="false" customHeight="false" outlineLevel="0" collapsed="false">
      <c r="A3409" s="1" t="s">
        <v>2973</v>
      </c>
      <c r="B3409" s="1" t="s">
        <v>2973</v>
      </c>
      <c r="C3409" s="1" t="s">
        <v>3930</v>
      </c>
      <c r="D3409" s="1" t="n">
        <v>99.3</v>
      </c>
      <c r="E3409" s="1" t="s">
        <v>639</v>
      </c>
      <c r="F3409" s="1" t="n">
        <v>12</v>
      </c>
      <c r="G3409" s="1" t="str">
        <f aca="false">F3409&amp;"/"&amp;40</f>
        <v>12/40</v>
      </c>
      <c r="H3409" s="1" t="n">
        <v>2483</v>
      </c>
      <c r="I3409" s="1" t="n">
        <v>113</v>
      </c>
      <c r="J3409" s="1" t="n">
        <v>99.5</v>
      </c>
      <c r="K3409" s="1" t="s">
        <v>1093</v>
      </c>
      <c r="L3409" s="1" t="s">
        <v>3931</v>
      </c>
      <c r="M3409" s="1" t="n">
        <v>2016</v>
      </c>
      <c r="N3409" s="1" t="n">
        <v>43.3511561523336</v>
      </c>
      <c r="O3409" s="1" t="n">
        <v>-81.7075140128765</v>
      </c>
      <c r="P3409" s="1" t="s">
        <v>3932</v>
      </c>
      <c r="Q3409" s="1" t="s">
        <v>3933</v>
      </c>
      <c r="R3409" s="1" t="s">
        <v>24</v>
      </c>
    </row>
    <row r="3410" customFormat="false" ht="15" hidden="false" customHeight="false" outlineLevel="0" collapsed="false">
      <c r="A3410" s="1" t="s">
        <v>2973</v>
      </c>
      <c r="B3410" s="1" t="s">
        <v>2973</v>
      </c>
      <c r="C3410" s="1" t="s">
        <v>3930</v>
      </c>
      <c r="D3410" s="1" t="n">
        <v>99.3</v>
      </c>
      <c r="E3410" s="1" t="s">
        <v>640</v>
      </c>
      <c r="F3410" s="1" t="n">
        <v>13</v>
      </c>
      <c r="G3410" s="1" t="str">
        <f aca="false">F3410&amp;"/"&amp;40</f>
        <v>13/40</v>
      </c>
      <c r="H3410" s="1" t="n">
        <v>2483</v>
      </c>
      <c r="I3410" s="1" t="n">
        <v>113</v>
      </c>
      <c r="J3410" s="1" t="n">
        <v>99.5</v>
      </c>
      <c r="K3410" s="1" t="s">
        <v>1093</v>
      </c>
      <c r="L3410" s="1" t="s">
        <v>3931</v>
      </c>
      <c r="M3410" s="1" t="n">
        <v>2016</v>
      </c>
      <c r="N3410" s="1" t="n">
        <v>43.3555486768827</v>
      </c>
      <c r="O3410" s="1" t="n">
        <v>-81.7098243440222</v>
      </c>
      <c r="P3410" s="1" t="s">
        <v>3932</v>
      </c>
      <c r="Q3410" s="1" t="s">
        <v>3933</v>
      </c>
      <c r="R3410" s="1" t="s">
        <v>24</v>
      </c>
    </row>
    <row r="3411" customFormat="false" ht="15" hidden="false" customHeight="false" outlineLevel="0" collapsed="false">
      <c r="A3411" s="1" t="s">
        <v>2973</v>
      </c>
      <c r="B3411" s="1" t="s">
        <v>2973</v>
      </c>
      <c r="C3411" s="1" t="s">
        <v>3930</v>
      </c>
      <c r="D3411" s="1" t="n">
        <v>99.3</v>
      </c>
      <c r="E3411" s="1" t="s">
        <v>641</v>
      </c>
      <c r="F3411" s="1" t="n">
        <v>14</v>
      </c>
      <c r="G3411" s="1" t="str">
        <f aca="false">F3411&amp;"/"&amp;40</f>
        <v>14/40</v>
      </c>
      <c r="H3411" s="1" t="n">
        <v>2483</v>
      </c>
      <c r="I3411" s="1" t="n">
        <v>113</v>
      </c>
      <c r="J3411" s="1" t="n">
        <v>99.5</v>
      </c>
      <c r="K3411" s="1" t="s">
        <v>1093</v>
      </c>
      <c r="L3411" s="1" t="s">
        <v>3931</v>
      </c>
      <c r="M3411" s="1" t="n">
        <v>2016</v>
      </c>
      <c r="N3411" s="1" t="n">
        <v>43.3541072575477</v>
      </c>
      <c r="O3411" s="1" t="n">
        <v>-81.7057919098363</v>
      </c>
      <c r="P3411" s="1" t="s">
        <v>3932</v>
      </c>
      <c r="Q3411" s="1" t="s">
        <v>3933</v>
      </c>
      <c r="R3411" s="1" t="s">
        <v>24</v>
      </c>
    </row>
    <row r="3412" customFormat="false" ht="15" hidden="false" customHeight="false" outlineLevel="0" collapsed="false">
      <c r="A3412" s="1" t="s">
        <v>2973</v>
      </c>
      <c r="B3412" s="1" t="s">
        <v>2973</v>
      </c>
      <c r="C3412" s="1" t="s">
        <v>3930</v>
      </c>
      <c r="D3412" s="1" t="n">
        <v>99.3</v>
      </c>
      <c r="E3412" s="1" t="s">
        <v>642</v>
      </c>
      <c r="F3412" s="1" t="n">
        <v>15</v>
      </c>
      <c r="G3412" s="1" t="str">
        <f aca="false">F3412&amp;"/"&amp;40</f>
        <v>15/40</v>
      </c>
      <c r="H3412" s="1" t="n">
        <v>2483</v>
      </c>
      <c r="I3412" s="1" t="n">
        <v>113</v>
      </c>
      <c r="J3412" s="1" t="n">
        <v>99.5</v>
      </c>
      <c r="K3412" s="1" t="s">
        <v>1093</v>
      </c>
      <c r="L3412" s="1" t="s">
        <v>3931</v>
      </c>
      <c r="M3412" s="1" t="n">
        <v>2016</v>
      </c>
      <c r="N3412" s="1" t="n">
        <v>43.3607468</v>
      </c>
      <c r="O3412" s="1" t="n">
        <v>-81.6967562</v>
      </c>
      <c r="P3412" s="1" t="s">
        <v>3932</v>
      </c>
      <c r="Q3412" s="1" t="s">
        <v>3933</v>
      </c>
      <c r="R3412" s="1" t="s">
        <v>24</v>
      </c>
    </row>
    <row r="3413" customFormat="false" ht="15" hidden="false" customHeight="false" outlineLevel="0" collapsed="false">
      <c r="A3413" s="1" t="s">
        <v>2973</v>
      </c>
      <c r="B3413" s="1" t="s">
        <v>2973</v>
      </c>
      <c r="C3413" s="1" t="s">
        <v>3930</v>
      </c>
      <c r="D3413" s="1" t="n">
        <v>99.3</v>
      </c>
      <c r="E3413" s="1" t="s">
        <v>643</v>
      </c>
      <c r="F3413" s="1" t="n">
        <v>16</v>
      </c>
      <c r="G3413" s="1" t="str">
        <f aca="false">F3413&amp;"/"&amp;40</f>
        <v>16/40</v>
      </c>
      <c r="H3413" s="1" t="n">
        <v>2483</v>
      </c>
      <c r="I3413" s="1" t="n">
        <v>113</v>
      </c>
      <c r="J3413" s="1" t="n">
        <v>99.5</v>
      </c>
      <c r="K3413" s="1" t="s">
        <v>1093</v>
      </c>
      <c r="L3413" s="1" t="s">
        <v>3931</v>
      </c>
      <c r="M3413" s="1" t="n">
        <v>2016</v>
      </c>
      <c r="N3413" s="1" t="n">
        <v>43.3688826</v>
      </c>
      <c r="O3413" s="1" t="n">
        <v>-81.7033692</v>
      </c>
      <c r="P3413" s="1" t="s">
        <v>3932</v>
      </c>
      <c r="Q3413" s="1" t="s">
        <v>3933</v>
      </c>
      <c r="R3413" s="1" t="s">
        <v>24</v>
      </c>
    </row>
    <row r="3414" customFormat="false" ht="15" hidden="false" customHeight="false" outlineLevel="0" collapsed="false">
      <c r="A3414" s="1" t="s">
        <v>2973</v>
      </c>
      <c r="B3414" s="1" t="s">
        <v>2973</v>
      </c>
      <c r="C3414" s="1" t="s">
        <v>3930</v>
      </c>
      <c r="D3414" s="1" t="n">
        <v>99.3</v>
      </c>
      <c r="E3414" s="1" t="s">
        <v>644</v>
      </c>
      <c r="F3414" s="1" t="n">
        <v>17</v>
      </c>
      <c r="G3414" s="1" t="str">
        <f aca="false">F3414&amp;"/"&amp;40</f>
        <v>17/40</v>
      </c>
      <c r="H3414" s="1" t="n">
        <v>2483</v>
      </c>
      <c r="I3414" s="1" t="n">
        <v>113</v>
      </c>
      <c r="J3414" s="1" t="n">
        <v>99.5</v>
      </c>
      <c r="K3414" s="1" t="s">
        <v>1093</v>
      </c>
      <c r="L3414" s="1" t="s">
        <v>3931</v>
      </c>
      <c r="M3414" s="1" t="n">
        <v>2016</v>
      </c>
      <c r="N3414" s="1" t="n">
        <v>43.3721269</v>
      </c>
      <c r="O3414" s="1" t="n">
        <v>-81.7018492</v>
      </c>
      <c r="P3414" s="1" t="s">
        <v>3932</v>
      </c>
      <c r="Q3414" s="1" t="s">
        <v>3933</v>
      </c>
      <c r="R3414" s="1" t="s">
        <v>24</v>
      </c>
    </row>
    <row r="3415" customFormat="false" ht="15" hidden="false" customHeight="false" outlineLevel="0" collapsed="false">
      <c r="A3415" s="1" t="s">
        <v>2973</v>
      </c>
      <c r="B3415" s="1" t="s">
        <v>2973</v>
      </c>
      <c r="C3415" s="1" t="s">
        <v>3930</v>
      </c>
      <c r="D3415" s="1" t="n">
        <v>99.3</v>
      </c>
      <c r="E3415" s="1" t="s">
        <v>645</v>
      </c>
      <c r="F3415" s="1" t="n">
        <v>18</v>
      </c>
      <c r="G3415" s="1" t="str">
        <f aca="false">F3415&amp;"/"&amp;40</f>
        <v>18/40</v>
      </c>
      <c r="H3415" s="1" t="n">
        <v>2483</v>
      </c>
      <c r="I3415" s="1" t="n">
        <v>113</v>
      </c>
      <c r="J3415" s="1" t="n">
        <v>99.5</v>
      </c>
      <c r="K3415" s="1" t="s">
        <v>1093</v>
      </c>
      <c r="L3415" s="1" t="s">
        <v>3931</v>
      </c>
      <c r="M3415" s="1" t="n">
        <v>2016</v>
      </c>
      <c r="N3415" s="1" t="n">
        <v>43.3851816</v>
      </c>
      <c r="O3415" s="1" t="n">
        <v>-81.6996417</v>
      </c>
      <c r="P3415" s="1" t="s">
        <v>3932</v>
      </c>
      <c r="Q3415" s="1" t="s">
        <v>3933</v>
      </c>
      <c r="R3415" s="1" t="s">
        <v>24</v>
      </c>
    </row>
    <row r="3416" customFormat="false" ht="15" hidden="false" customHeight="false" outlineLevel="0" collapsed="false">
      <c r="A3416" s="1" t="s">
        <v>2973</v>
      </c>
      <c r="B3416" s="1" t="s">
        <v>2973</v>
      </c>
      <c r="C3416" s="1" t="s">
        <v>3930</v>
      </c>
      <c r="D3416" s="1" t="n">
        <v>99.3</v>
      </c>
      <c r="E3416" s="1" t="s">
        <v>646</v>
      </c>
      <c r="F3416" s="1" t="n">
        <v>19</v>
      </c>
      <c r="G3416" s="1" t="str">
        <f aca="false">F3416&amp;"/"&amp;40</f>
        <v>19/40</v>
      </c>
      <c r="H3416" s="1" t="n">
        <v>2483</v>
      </c>
      <c r="I3416" s="1" t="n">
        <v>113</v>
      </c>
      <c r="J3416" s="1" t="n">
        <v>99.5</v>
      </c>
      <c r="K3416" s="1" t="s">
        <v>1093</v>
      </c>
      <c r="L3416" s="1" t="s">
        <v>3931</v>
      </c>
      <c r="M3416" s="1" t="n">
        <v>2016</v>
      </c>
      <c r="N3416" s="1" t="n">
        <v>43.3839512</v>
      </c>
      <c r="O3416" s="1" t="n">
        <v>-81.6958927</v>
      </c>
      <c r="P3416" s="1" t="s">
        <v>3932</v>
      </c>
      <c r="Q3416" s="1" t="s">
        <v>3933</v>
      </c>
      <c r="R3416" s="1" t="s">
        <v>24</v>
      </c>
    </row>
    <row r="3417" customFormat="false" ht="15" hidden="false" customHeight="false" outlineLevel="0" collapsed="false">
      <c r="A3417" s="1" t="s">
        <v>2973</v>
      </c>
      <c r="B3417" s="1" t="s">
        <v>2973</v>
      </c>
      <c r="C3417" s="1" t="s">
        <v>3930</v>
      </c>
      <c r="D3417" s="1" t="n">
        <v>99.3</v>
      </c>
      <c r="E3417" s="1" t="s">
        <v>647</v>
      </c>
      <c r="F3417" s="1" t="n">
        <v>20</v>
      </c>
      <c r="G3417" s="1" t="str">
        <f aca="false">F3417&amp;"/"&amp;40</f>
        <v>20/40</v>
      </c>
      <c r="H3417" s="1" t="n">
        <v>2483</v>
      </c>
      <c r="I3417" s="1" t="n">
        <v>113</v>
      </c>
      <c r="J3417" s="1" t="n">
        <v>99.5</v>
      </c>
      <c r="K3417" s="1" t="s">
        <v>1093</v>
      </c>
      <c r="L3417" s="1" t="s">
        <v>3931</v>
      </c>
      <c r="M3417" s="1" t="n">
        <v>2016</v>
      </c>
      <c r="N3417" s="1" t="n">
        <v>43.3884429</v>
      </c>
      <c r="O3417" s="1" t="n">
        <v>-81.6997939</v>
      </c>
      <c r="P3417" s="1" t="s">
        <v>3932</v>
      </c>
      <c r="Q3417" s="1" t="s">
        <v>3933</v>
      </c>
      <c r="R3417" s="1" t="s">
        <v>24</v>
      </c>
    </row>
    <row r="3418" customFormat="false" ht="15" hidden="false" customHeight="false" outlineLevel="0" collapsed="false">
      <c r="A3418" s="1" t="s">
        <v>2973</v>
      </c>
      <c r="B3418" s="1" t="s">
        <v>2973</v>
      </c>
      <c r="C3418" s="1" t="s">
        <v>3930</v>
      </c>
      <c r="D3418" s="1" t="n">
        <v>99.3</v>
      </c>
      <c r="E3418" s="1" t="s">
        <v>648</v>
      </c>
      <c r="F3418" s="1" t="n">
        <v>21</v>
      </c>
      <c r="G3418" s="1" t="str">
        <f aca="false">F3418&amp;"/"&amp;40</f>
        <v>21/40</v>
      </c>
      <c r="H3418" s="1" t="n">
        <v>2483</v>
      </c>
      <c r="I3418" s="1" t="n">
        <v>113</v>
      </c>
      <c r="J3418" s="1" t="n">
        <v>99.5</v>
      </c>
      <c r="K3418" s="1" t="s">
        <v>1093</v>
      </c>
      <c r="L3418" s="1" t="s">
        <v>3931</v>
      </c>
      <c r="M3418" s="1" t="n">
        <v>2016</v>
      </c>
      <c r="N3418" s="1" t="n">
        <v>43.3871143</v>
      </c>
      <c r="O3418" s="1" t="n">
        <v>-81.6914589</v>
      </c>
      <c r="P3418" s="1" t="s">
        <v>3932</v>
      </c>
      <c r="Q3418" s="1" t="s">
        <v>3933</v>
      </c>
      <c r="R3418" s="1" t="s">
        <v>24</v>
      </c>
    </row>
    <row r="3419" customFormat="false" ht="15" hidden="false" customHeight="false" outlineLevel="0" collapsed="false">
      <c r="A3419" s="1" t="s">
        <v>2973</v>
      </c>
      <c r="B3419" s="1" t="s">
        <v>2973</v>
      </c>
      <c r="C3419" s="1" t="s">
        <v>3930</v>
      </c>
      <c r="D3419" s="1" t="n">
        <v>99.3</v>
      </c>
      <c r="E3419" s="1" t="s">
        <v>649</v>
      </c>
      <c r="F3419" s="1" t="n">
        <v>22</v>
      </c>
      <c r="G3419" s="1" t="str">
        <f aca="false">F3419&amp;"/"&amp;40</f>
        <v>22/40</v>
      </c>
      <c r="H3419" s="1" t="n">
        <v>2483</v>
      </c>
      <c r="I3419" s="1" t="n">
        <v>113</v>
      </c>
      <c r="J3419" s="1" t="n">
        <v>99.5</v>
      </c>
      <c r="K3419" s="1" t="s">
        <v>1093</v>
      </c>
      <c r="L3419" s="1" t="s">
        <v>3931</v>
      </c>
      <c r="M3419" s="1" t="n">
        <v>2016</v>
      </c>
      <c r="N3419" s="1" t="n">
        <v>43.3921936</v>
      </c>
      <c r="O3419" s="1" t="n">
        <v>-81.6956959</v>
      </c>
      <c r="P3419" s="1" t="s">
        <v>3932</v>
      </c>
      <c r="Q3419" s="1" t="s">
        <v>3933</v>
      </c>
      <c r="R3419" s="1" t="s">
        <v>24</v>
      </c>
    </row>
    <row r="3420" customFormat="false" ht="15" hidden="false" customHeight="false" outlineLevel="0" collapsed="false">
      <c r="A3420" s="1" t="s">
        <v>2973</v>
      </c>
      <c r="B3420" s="1" t="s">
        <v>2973</v>
      </c>
      <c r="C3420" s="1" t="s">
        <v>3930</v>
      </c>
      <c r="D3420" s="1" t="n">
        <v>99.3</v>
      </c>
      <c r="E3420" s="1" t="s">
        <v>650</v>
      </c>
      <c r="F3420" s="1" t="n">
        <v>23</v>
      </c>
      <c r="G3420" s="1" t="str">
        <f aca="false">F3420&amp;"/"&amp;40</f>
        <v>23/40</v>
      </c>
      <c r="H3420" s="1" t="n">
        <v>2483</v>
      </c>
      <c r="I3420" s="1" t="n">
        <v>113</v>
      </c>
      <c r="J3420" s="1" t="n">
        <v>99.5</v>
      </c>
      <c r="K3420" s="1" t="s">
        <v>1093</v>
      </c>
      <c r="L3420" s="1" t="s">
        <v>3931</v>
      </c>
      <c r="M3420" s="1" t="n">
        <v>2016</v>
      </c>
      <c r="N3420" s="1" t="n">
        <v>43.3925125</v>
      </c>
      <c r="O3420" s="1" t="n">
        <v>-81.6918274</v>
      </c>
      <c r="P3420" s="1" t="s">
        <v>3932</v>
      </c>
      <c r="Q3420" s="1" t="s">
        <v>3933</v>
      </c>
      <c r="R3420" s="1" t="s">
        <v>24</v>
      </c>
    </row>
    <row r="3421" customFormat="false" ht="15" hidden="false" customHeight="false" outlineLevel="0" collapsed="false">
      <c r="A3421" s="1" t="s">
        <v>2973</v>
      </c>
      <c r="B3421" s="1" t="s">
        <v>2973</v>
      </c>
      <c r="C3421" s="1" t="s">
        <v>3930</v>
      </c>
      <c r="D3421" s="1" t="n">
        <v>99.3</v>
      </c>
      <c r="E3421" s="1" t="s">
        <v>651</v>
      </c>
      <c r="F3421" s="1" t="n">
        <v>24</v>
      </c>
      <c r="G3421" s="1" t="str">
        <f aca="false">F3421&amp;"/"&amp;40</f>
        <v>24/40</v>
      </c>
      <c r="H3421" s="1" t="n">
        <v>2483</v>
      </c>
      <c r="I3421" s="1" t="n">
        <v>113</v>
      </c>
      <c r="J3421" s="1" t="n">
        <v>99.5</v>
      </c>
      <c r="K3421" s="1" t="s">
        <v>1093</v>
      </c>
      <c r="L3421" s="1" t="s">
        <v>3931</v>
      </c>
      <c r="M3421" s="1" t="n">
        <v>2016</v>
      </c>
      <c r="N3421" s="1" t="n">
        <v>43.3944484</v>
      </c>
      <c r="O3421" s="1" t="n">
        <v>-81.6636072</v>
      </c>
      <c r="P3421" s="1" t="s">
        <v>3932</v>
      </c>
      <c r="Q3421" s="1" t="s">
        <v>3933</v>
      </c>
      <c r="R3421" s="1" t="s">
        <v>24</v>
      </c>
    </row>
    <row r="3422" customFormat="false" ht="15" hidden="false" customHeight="false" outlineLevel="0" collapsed="false">
      <c r="A3422" s="1" t="s">
        <v>2973</v>
      </c>
      <c r="B3422" s="1" t="s">
        <v>2973</v>
      </c>
      <c r="C3422" s="1" t="s">
        <v>3930</v>
      </c>
      <c r="D3422" s="1" t="n">
        <v>99.3</v>
      </c>
      <c r="E3422" s="1" t="s">
        <v>652</v>
      </c>
      <c r="F3422" s="1" t="n">
        <v>25</v>
      </c>
      <c r="G3422" s="1" t="str">
        <f aca="false">F3422&amp;"/"&amp;40</f>
        <v>25/40</v>
      </c>
      <c r="H3422" s="1" t="n">
        <v>2483</v>
      </c>
      <c r="I3422" s="1" t="n">
        <v>113</v>
      </c>
      <c r="J3422" s="1" t="n">
        <v>99.5</v>
      </c>
      <c r="K3422" s="1" t="s">
        <v>1093</v>
      </c>
      <c r="L3422" s="1" t="s">
        <v>3931</v>
      </c>
      <c r="M3422" s="1" t="n">
        <v>2016</v>
      </c>
      <c r="N3422" s="1" t="n">
        <v>43.3944616</v>
      </c>
      <c r="O3422" s="1" t="n">
        <v>-81.6555612</v>
      </c>
      <c r="P3422" s="1" t="s">
        <v>3932</v>
      </c>
      <c r="Q3422" s="1" t="s">
        <v>3933</v>
      </c>
      <c r="R3422" s="1" t="s">
        <v>24</v>
      </c>
    </row>
    <row r="3423" customFormat="false" ht="15" hidden="false" customHeight="false" outlineLevel="0" collapsed="false">
      <c r="A3423" s="1" t="s">
        <v>2973</v>
      </c>
      <c r="B3423" s="1" t="s">
        <v>2973</v>
      </c>
      <c r="C3423" s="1" t="s">
        <v>3930</v>
      </c>
      <c r="D3423" s="1" t="n">
        <v>99.3</v>
      </c>
      <c r="E3423" s="1" t="s">
        <v>653</v>
      </c>
      <c r="F3423" s="1" t="n">
        <v>26</v>
      </c>
      <c r="G3423" s="1" t="str">
        <f aca="false">F3423&amp;"/"&amp;40</f>
        <v>26/40</v>
      </c>
      <c r="H3423" s="1" t="n">
        <v>2483</v>
      </c>
      <c r="I3423" s="1" t="n">
        <v>113</v>
      </c>
      <c r="J3423" s="1" t="n">
        <v>99.5</v>
      </c>
      <c r="K3423" s="1" t="s">
        <v>1093</v>
      </c>
      <c r="L3423" s="1" t="s">
        <v>3931</v>
      </c>
      <c r="M3423" s="1" t="n">
        <v>2016</v>
      </c>
      <c r="N3423" s="1" t="n">
        <v>43.3989336</v>
      </c>
      <c r="O3423" s="1" t="n">
        <v>-81.6992583</v>
      </c>
      <c r="P3423" s="1" t="s">
        <v>3932</v>
      </c>
      <c r="Q3423" s="1" t="s">
        <v>3933</v>
      </c>
      <c r="R3423" s="1" t="s">
        <v>24</v>
      </c>
    </row>
    <row r="3424" customFormat="false" ht="15" hidden="false" customHeight="false" outlineLevel="0" collapsed="false">
      <c r="A3424" s="1" t="s">
        <v>2973</v>
      </c>
      <c r="B3424" s="1" t="s">
        <v>2973</v>
      </c>
      <c r="C3424" s="1" t="s">
        <v>3930</v>
      </c>
      <c r="D3424" s="1" t="n">
        <v>99.3</v>
      </c>
      <c r="E3424" s="1" t="s">
        <v>654</v>
      </c>
      <c r="F3424" s="1" t="n">
        <v>27</v>
      </c>
      <c r="G3424" s="1" t="str">
        <f aca="false">F3424&amp;"/"&amp;40</f>
        <v>27/40</v>
      </c>
      <c r="H3424" s="1" t="n">
        <v>2483</v>
      </c>
      <c r="I3424" s="1" t="n">
        <v>113</v>
      </c>
      <c r="J3424" s="1" t="n">
        <v>99.5</v>
      </c>
      <c r="K3424" s="1" t="s">
        <v>1093</v>
      </c>
      <c r="L3424" s="1" t="s">
        <v>3931</v>
      </c>
      <c r="M3424" s="1" t="n">
        <v>2016</v>
      </c>
      <c r="N3424" s="1" t="n">
        <v>43.398749</v>
      </c>
      <c r="O3424" s="1" t="n">
        <v>-81.6950603</v>
      </c>
      <c r="P3424" s="1" t="s">
        <v>3932</v>
      </c>
      <c r="Q3424" s="1" t="s">
        <v>3933</v>
      </c>
      <c r="R3424" s="1" t="s">
        <v>24</v>
      </c>
    </row>
    <row r="3425" customFormat="false" ht="15" hidden="false" customHeight="false" outlineLevel="0" collapsed="false">
      <c r="A3425" s="1" t="s">
        <v>2973</v>
      </c>
      <c r="B3425" s="1" t="s">
        <v>2973</v>
      </c>
      <c r="C3425" s="1" t="s">
        <v>3930</v>
      </c>
      <c r="D3425" s="1" t="n">
        <v>99.3</v>
      </c>
      <c r="E3425" s="1" t="s">
        <v>655</v>
      </c>
      <c r="F3425" s="1" t="n">
        <v>28</v>
      </c>
      <c r="G3425" s="1" t="str">
        <f aca="false">F3425&amp;"/"&amp;40</f>
        <v>28/40</v>
      </c>
      <c r="H3425" s="1" t="n">
        <v>2483</v>
      </c>
      <c r="I3425" s="1" t="n">
        <v>113</v>
      </c>
      <c r="J3425" s="1" t="n">
        <v>99.5</v>
      </c>
      <c r="K3425" s="1" t="s">
        <v>1093</v>
      </c>
      <c r="L3425" s="1" t="s">
        <v>3931</v>
      </c>
      <c r="M3425" s="1" t="n">
        <v>2016</v>
      </c>
      <c r="N3425" s="1" t="n">
        <v>43.4192713</v>
      </c>
      <c r="O3425" s="1" t="n">
        <v>-81.6931446</v>
      </c>
      <c r="P3425" s="1" t="s">
        <v>3932</v>
      </c>
      <c r="Q3425" s="1" t="s">
        <v>3933</v>
      </c>
      <c r="R3425" s="1" t="s">
        <v>24</v>
      </c>
    </row>
    <row r="3426" customFormat="false" ht="15" hidden="false" customHeight="false" outlineLevel="0" collapsed="false">
      <c r="A3426" s="1" t="s">
        <v>2973</v>
      </c>
      <c r="B3426" s="1" t="s">
        <v>2973</v>
      </c>
      <c r="C3426" s="1" t="s">
        <v>3930</v>
      </c>
      <c r="D3426" s="1" t="n">
        <v>99.3</v>
      </c>
      <c r="E3426" s="1" t="s">
        <v>656</v>
      </c>
      <c r="F3426" s="1" t="n">
        <v>29</v>
      </c>
      <c r="G3426" s="1" t="str">
        <f aca="false">F3426&amp;"/"&amp;40</f>
        <v>29/40</v>
      </c>
      <c r="H3426" s="1" t="n">
        <v>2483</v>
      </c>
      <c r="I3426" s="1" t="n">
        <v>113</v>
      </c>
      <c r="J3426" s="1" t="n">
        <v>99.5</v>
      </c>
      <c r="K3426" s="1" t="s">
        <v>1093</v>
      </c>
      <c r="L3426" s="1" t="s">
        <v>3931</v>
      </c>
      <c r="M3426" s="1" t="n">
        <v>2016</v>
      </c>
      <c r="N3426" s="1" t="n">
        <v>43.4218785</v>
      </c>
      <c r="O3426" s="1" t="n">
        <v>-81.6942567</v>
      </c>
      <c r="P3426" s="1" t="s">
        <v>3932</v>
      </c>
      <c r="Q3426" s="1" t="s">
        <v>3933</v>
      </c>
      <c r="R3426" s="1" t="s">
        <v>24</v>
      </c>
    </row>
    <row r="3427" customFormat="false" ht="15" hidden="false" customHeight="false" outlineLevel="0" collapsed="false">
      <c r="A3427" s="1" t="s">
        <v>2973</v>
      </c>
      <c r="B3427" s="1" t="s">
        <v>2973</v>
      </c>
      <c r="C3427" s="1" t="s">
        <v>3930</v>
      </c>
      <c r="D3427" s="1" t="n">
        <v>99.3</v>
      </c>
      <c r="E3427" s="1" t="s">
        <v>657</v>
      </c>
      <c r="F3427" s="1" t="n">
        <v>30</v>
      </c>
      <c r="G3427" s="1" t="str">
        <f aca="false">F3427&amp;"/"&amp;40</f>
        <v>30/40</v>
      </c>
      <c r="H3427" s="1" t="n">
        <v>2483</v>
      </c>
      <c r="I3427" s="1" t="n">
        <v>113</v>
      </c>
      <c r="J3427" s="1" t="n">
        <v>99.5</v>
      </c>
      <c r="K3427" s="1" t="s">
        <v>1093</v>
      </c>
      <c r="L3427" s="1" t="s">
        <v>3931</v>
      </c>
      <c r="M3427" s="1" t="n">
        <v>2016</v>
      </c>
      <c r="N3427" s="1" t="n">
        <v>43.4228185698025</v>
      </c>
      <c r="O3427" s="1" t="n">
        <v>-81.6886864699248</v>
      </c>
      <c r="P3427" s="1" t="s">
        <v>3932</v>
      </c>
      <c r="Q3427" s="1" t="s">
        <v>3933</v>
      </c>
      <c r="R3427" s="1" t="s">
        <v>24</v>
      </c>
    </row>
    <row r="3428" customFormat="false" ht="15" hidden="false" customHeight="false" outlineLevel="0" collapsed="false">
      <c r="A3428" s="1" t="s">
        <v>2973</v>
      </c>
      <c r="B3428" s="1" t="s">
        <v>2973</v>
      </c>
      <c r="C3428" s="1" t="s">
        <v>3930</v>
      </c>
      <c r="D3428" s="1" t="n">
        <v>99.3</v>
      </c>
      <c r="E3428" s="1" t="s">
        <v>658</v>
      </c>
      <c r="F3428" s="1" t="n">
        <v>31</v>
      </c>
      <c r="G3428" s="1" t="str">
        <f aca="false">F3428&amp;"/"&amp;40</f>
        <v>31/40</v>
      </c>
      <c r="H3428" s="1" t="n">
        <v>2483</v>
      </c>
      <c r="I3428" s="1" t="n">
        <v>113</v>
      </c>
      <c r="J3428" s="1" t="n">
        <v>99.5</v>
      </c>
      <c r="K3428" s="1" t="s">
        <v>1093</v>
      </c>
      <c r="L3428" s="1" t="s">
        <v>3931</v>
      </c>
      <c r="M3428" s="1" t="n">
        <v>2016</v>
      </c>
      <c r="N3428" s="1" t="n">
        <v>43.4256761</v>
      </c>
      <c r="O3428" s="1" t="n">
        <v>-81.6918561</v>
      </c>
      <c r="P3428" s="1" t="s">
        <v>3932</v>
      </c>
      <c r="Q3428" s="1" t="s">
        <v>3933</v>
      </c>
      <c r="R3428" s="1" t="s">
        <v>24</v>
      </c>
    </row>
    <row r="3429" customFormat="false" ht="15" hidden="false" customHeight="false" outlineLevel="0" collapsed="false">
      <c r="A3429" s="1" t="s">
        <v>2973</v>
      </c>
      <c r="B3429" s="1" t="s">
        <v>2973</v>
      </c>
      <c r="C3429" s="1" t="s">
        <v>3930</v>
      </c>
      <c r="D3429" s="1" t="n">
        <v>99.3</v>
      </c>
      <c r="E3429" s="1" t="s">
        <v>659</v>
      </c>
      <c r="F3429" s="1" t="n">
        <v>32</v>
      </c>
      <c r="G3429" s="1" t="str">
        <f aca="false">F3429&amp;"/"&amp;40</f>
        <v>32/40</v>
      </c>
      <c r="H3429" s="1" t="n">
        <v>2483</v>
      </c>
      <c r="I3429" s="1" t="n">
        <v>113</v>
      </c>
      <c r="J3429" s="1" t="n">
        <v>99.5</v>
      </c>
      <c r="K3429" s="1" t="s">
        <v>1093</v>
      </c>
      <c r="L3429" s="1" t="s">
        <v>3931</v>
      </c>
      <c r="M3429" s="1" t="n">
        <v>2016</v>
      </c>
      <c r="N3429" s="1" t="n">
        <v>43.4270063</v>
      </c>
      <c r="O3429" s="1" t="n">
        <v>-81.6878474</v>
      </c>
      <c r="P3429" s="1" t="s">
        <v>3932</v>
      </c>
      <c r="Q3429" s="1" t="s">
        <v>3933</v>
      </c>
      <c r="R3429" s="1" t="s">
        <v>24</v>
      </c>
    </row>
    <row r="3430" customFormat="false" ht="15" hidden="false" customHeight="false" outlineLevel="0" collapsed="false">
      <c r="A3430" s="1" t="s">
        <v>2973</v>
      </c>
      <c r="B3430" s="1" t="s">
        <v>2973</v>
      </c>
      <c r="C3430" s="1" t="s">
        <v>3930</v>
      </c>
      <c r="D3430" s="1" t="n">
        <v>99.3</v>
      </c>
      <c r="E3430" s="1" t="s">
        <v>660</v>
      </c>
      <c r="F3430" s="1" t="n">
        <v>33</v>
      </c>
      <c r="G3430" s="1" t="str">
        <f aca="false">F3430&amp;"/"&amp;40</f>
        <v>33/40</v>
      </c>
      <c r="H3430" s="1" t="n">
        <v>2483</v>
      </c>
      <c r="I3430" s="1" t="n">
        <v>113</v>
      </c>
      <c r="J3430" s="1" t="n">
        <v>99.5</v>
      </c>
      <c r="K3430" s="1" t="s">
        <v>1093</v>
      </c>
      <c r="L3430" s="1" t="s">
        <v>3931</v>
      </c>
      <c r="M3430" s="1" t="n">
        <v>2016</v>
      </c>
      <c r="N3430" s="1" t="n">
        <v>43.4298251345725</v>
      </c>
      <c r="O3430" s="1" t="n">
        <v>-81.687787887819</v>
      </c>
      <c r="P3430" s="1" t="s">
        <v>3932</v>
      </c>
      <c r="Q3430" s="1" t="s">
        <v>3933</v>
      </c>
      <c r="R3430" s="1" t="s">
        <v>24</v>
      </c>
    </row>
    <row r="3431" customFormat="false" ht="15" hidden="false" customHeight="false" outlineLevel="0" collapsed="false">
      <c r="A3431" s="1" t="s">
        <v>2973</v>
      </c>
      <c r="B3431" s="1" t="s">
        <v>2973</v>
      </c>
      <c r="C3431" s="1" t="s">
        <v>3930</v>
      </c>
      <c r="D3431" s="1" t="n">
        <v>99.3</v>
      </c>
      <c r="E3431" s="1" t="s">
        <v>661</v>
      </c>
      <c r="F3431" s="1" t="n">
        <v>34</v>
      </c>
      <c r="G3431" s="1" t="str">
        <f aca="false">F3431&amp;"/"&amp;40</f>
        <v>34/40</v>
      </c>
      <c r="H3431" s="1" t="n">
        <v>2483</v>
      </c>
      <c r="I3431" s="1" t="n">
        <v>113</v>
      </c>
      <c r="J3431" s="1" t="n">
        <v>99.5</v>
      </c>
      <c r="K3431" s="1" t="s">
        <v>1093</v>
      </c>
      <c r="L3431" s="1" t="s">
        <v>3931</v>
      </c>
      <c r="M3431" s="1" t="n">
        <v>2016</v>
      </c>
      <c r="N3431" s="1" t="n">
        <v>43.4295206394616</v>
      </c>
      <c r="O3431" s="1" t="n">
        <v>-81.6955571044851</v>
      </c>
      <c r="P3431" s="1" t="s">
        <v>3932</v>
      </c>
      <c r="Q3431" s="1" t="s">
        <v>3933</v>
      </c>
      <c r="R3431" s="1" t="s">
        <v>24</v>
      </c>
    </row>
    <row r="3432" customFormat="false" ht="15" hidden="false" customHeight="false" outlineLevel="0" collapsed="false">
      <c r="A3432" s="1" t="s">
        <v>2973</v>
      </c>
      <c r="B3432" s="1" t="s">
        <v>2973</v>
      </c>
      <c r="C3432" s="1" t="s">
        <v>3930</v>
      </c>
      <c r="D3432" s="1" t="n">
        <v>99.3</v>
      </c>
      <c r="E3432" s="1" t="s">
        <v>3934</v>
      </c>
      <c r="F3432" s="1" t="n">
        <v>35</v>
      </c>
      <c r="G3432" s="1" t="str">
        <f aca="false">F3432&amp;"/"&amp;40</f>
        <v>35/40</v>
      </c>
      <c r="H3432" s="1" t="n">
        <v>2483</v>
      </c>
      <c r="I3432" s="1" t="n">
        <v>113</v>
      </c>
      <c r="J3432" s="1" t="n">
        <v>99.5</v>
      </c>
      <c r="K3432" s="1" t="s">
        <v>1093</v>
      </c>
      <c r="L3432" s="1" t="s">
        <v>3931</v>
      </c>
      <c r="M3432" s="1" t="n">
        <v>2016</v>
      </c>
      <c r="N3432" s="1" t="n">
        <v>43.433135</v>
      </c>
      <c r="O3432" s="1" t="n">
        <v>-81.6925171</v>
      </c>
      <c r="P3432" s="1" t="s">
        <v>3932</v>
      </c>
      <c r="Q3432" s="1" t="s">
        <v>3933</v>
      </c>
      <c r="R3432" s="1" t="s">
        <v>24</v>
      </c>
    </row>
    <row r="3433" customFormat="false" ht="15" hidden="false" customHeight="false" outlineLevel="0" collapsed="false">
      <c r="A3433" s="1" t="s">
        <v>2973</v>
      </c>
      <c r="B3433" s="1" t="s">
        <v>2973</v>
      </c>
      <c r="C3433" s="1" t="s">
        <v>3930</v>
      </c>
      <c r="D3433" s="1" t="n">
        <v>99.3</v>
      </c>
      <c r="E3433" s="1" t="s">
        <v>3935</v>
      </c>
      <c r="F3433" s="1" t="n">
        <v>36</v>
      </c>
      <c r="G3433" s="1" t="str">
        <f aca="false">F3433&amp;"/"&amp;40</f>
        <v>36/40</v>
      </c>
      <c r="H3433" s="1" t="n">
        <v>2483</v>
      </c>
      <c r="I3433" s="1" t="n">
        <v>113</v>
      </c>
      <c r="J3433" s="1" t="n">
        <v>99.5</v>
      </c>
      <c r="K3433" s="1" t="s">
        <v>1093</v>
      </c>
      <c r="L3433" s="1" t="s">
        <v>3931</v>
      </c>
      <c r="M3433" s="1" t="n">
        <v>2016</v>
      </c>
      <c r="N3433" s="1" t="n">
        <v>43.4366764</v>
      </c>
      <c r="O3433" s="1" t="n">
        <v>-81.6915902</v>
      </c>
      <c r="P3433" s="1" t="s">
        <v>3932</v>
      </c>
      <c r="Q3433" s="1" t="s">
        <v>3933</v>
      </c>
      <c r="R3433" s="1" t="s">
        <v>24</v>
      </c>
    </row>
    <row r="3434" customFormat="false" ht="15" hidden="false" customHeight="false" outlineLevel="0" collapsed="false">
      <c r="A3434" s="1" t="s">
        <v>2973</v>
      </c>
      <c r="B3434" s="1" t="s">
        <v>2973</v>
      </c>
      <c r="C3434" s="1" t="s">
        <v>3930</v>
      </c>
      <c r="D3434" s="1" t="n">
        <v>99.3</v>
      </c>
      <c r="E3434" s="1" t="s">
        <v>3936</v>
      </c>
      <c r="F3434" s="1" t="n">
        <v>37</v>
      </c>
      <c r="G3434" s="1" t="str">
        <f aca="false">F3434&amp;"/"&amp;40</f>
        <v>37/40</v>
      </c>
      <c r="H3434" s="1" t="n">
        <v>2483</v>
      </c>
      <c r="I3434" s="1" t="n">
        <v>113</v>
      </c>
      <c r="J3434" s="1" t="n">
        <v>99.5</v>
      </c>
      <c r="K3434" s="1" t="s">
        <v>1093</v>
      </c>
      <c r="L3434" s="1" t="s">
        <v>3931</v>
      </c>
      <c r="M3434" s="1" t="n">
        <v>2016</v>
      </c>
      <c r="N3434" s="1" t="n">
        <v>43.4396113</v>
      </c>
      <c r="O3434" s="1" t="n">
        <v>-81.6895451</v>
      </c>
      <c r="P3434" s="1" t="s">
        <v>3932</v>
      </c>
      <c r="Q3434" s="1" t="s">
        <v>3933</v>
      </c>
      <c r="R3434" s="1" t="s">
        <v>24</v>
      </c>
    </row>
    <row r="3435" customFormat="false" ht="15" hidden="false" customHeight="false" outlineLevel="0" collapsed="false">
      <c r="A3435" s="1" t="s">
        <v>2973</v>
      </c>
      <c r="B3435" s="1" t="s">
        <v>2973</v>
      </c>
      <c r="C3435" s="1" t="s">
        <v>3930</v>
      </c>
      <c r="D3435" s="1" t="n">
        <v>99.3</v>
      </c>
      <c r="E3435" s="1" t="s">
        <v>3937</v>
      </c>
      <c r="F3435" s="1" t="n">
        <v>38</v>
      </c>
      <c r="G3435" s="1" t="str">
        <f aca="false">F3435&amp;"/"&amp;40</f>
        <v>38/40</v>
      </c>
      <c r="H3435" s="1" t="n">
        <v>2483</v>
      </c>
      <c r="I3435" s="1" t="n">
        <v>113</v>
      </c>
      <c r="J3435" s="1" t="n">
        <v>99.5</v>
      </c>
      <c r="K3435" s="1" t="s">
        <v>1093</v>
      </c>
      <c r="L3435" s="1" t="s">
        <v>3931</v>
      </c>
      <c r="M3435" s="1" t="n">
        <v>2016</v>
      </c>
      <c r="N3435" s="1" t="n">
        <v>43.441588</v>
      </c>
      <c r="O3435" s="1" t="n">
        <v>-81.6688248</v>
      </c>
      <c r="P3435" s="1" t="s">
        <v>3932</v>
      </c>
      <c r="Q3435" s="1" t="s">
        <v>3933</v>
      </c>
      <c r="R3435" s="1" t="s">
        <v>24</v>
      </c>
    </row>
    <row r="3436" customFormat="false" ht="15" hidden="false" customHeight="false" outlineLevel="0" collapsed="false">
      <c r="A3436" s="1" t="s">
        <v>2973</v>
      </c>
      <c r="B3436" s="1" t="s">
        <v>2973</v>
      </c>
      <c r="C3436" s="1" t="s">
        <v>3930</v>
      </c>
      <c r="D3436" s="1" t="n">
        <v>99.3</v>
      </c>
      <c r="E3436" s="1" t="s">
        <v>3938</v>
      </c>
      <c r="F3436" s="1" t="n">
        <v>39</v>
      </c>
      <c r="G3436" s="1" t="str">
        <f aca="false">F3436&amp;"/"&amp;40</f>
        <v>39/40</v>
      </c>
      <c r="H3436" s="1" t="n">
        <v>2483</v>
      </c>
      <c r="I3436" s="1" t="n">
        <v>113</v>
      </c>
      <c r="J3436" s="1" t="n">
        <v>99.5</v>
      </c>
      <c r="K3436" s="1" t="s">
        <v>1093</v>
      </c>
      <c r="L3436" s="1" t="s">
        <v>3931</v>
      </c>
      <c r="M3436" s="1" t="n">
        <v>2016</v>
      </c>
      <c r="N3436" s="1" t="n">
        <v>43.4577323</v>
      </c>
      <c r="O3436" s="1" t="n">
        <v>-81.6916567</v>
      </c>
      <c r="P3436" s="1" t="s">
        <v>3932</v>
      </c>
      <c r="Q3436" s="1" t="s">
        <v>3933</v>
      </c>
      <c r="R3436" s="1" t="s">
        <v>24</v>
      </c>
    </row>
    <row r="3437" customFormat="false" ht="15" hidden="false" customHeight="false" outlineLevel="0" collapsed="false">
      <c r="A3437" s="1" t="s">
        <v>2973</v>
      </c>
      <c r="B3437" s="1" t="s">
        <v>2973</v>
      </c>
      <c r="C3437" s="1" t="s">
        <v>3930</v>
      </c>
      <c r="D3437" s="1" t="n">
        <v>99.3</v>
      </c>
      <c r="E3437" s="1" t="s">
        <v>3939</v>
      </c>
      <c r="F3437" s="1" t="n">
        <v>40</v>
      </c>
      <c r="G3437" s="1" t="str">
        <f aca="false">F3437&amp;"/"&amp;40</f>
        <v>40/40</v>
      </c>
      <c r="H3437" s="1" t="n">
        <v>2483</v>
      </c>
      <c r="I3437" s="1" t="n">
        <v>113</v>
      </c>
      <c r="J3437" s="1" t="n">
        <v>99.5</v>
      </c>
      <c r="K3437" s="1" t="s">
        <v>1093</v>
      </c>
      <c r="L3437" s="1" t="s">
        <v>3931</v>
      </c>
      <c r="M3437" s="1" t="n">
        <v>2016</v>
      </c>
      <c r="N3437" s="1" t="n">
        <v>43.4566419</v>
      </c>
      <c r="O3437" s="1" t="n">
        <v>-81.687571</v>
      </c>
      <c r="P3437" s="1" t="s">
        <v>3932</v>
      </c>
      <c r="Q3437" s="1" t="s">
        <v>3933</v>
      </c>
      <c r="R3437" s="1" t="s">
        <v>24</v>
      </c>
    </row>
    <row r="3438" customFormat="false" ht="15" hidden="false" customHeight="false" outlineLevel="0" collapsed="false">
      <c r="A3438" s="1" t="s">
        <v>2973</v>
      </c>
      <c r="B3438" s="1" t="s">
        <v>2973</v>
      </c>
      <c r="C3438" s="1" t="s">
        <v>3940</v>
      </c>
      <c r="D3438" s="1" t="n">
        <v>148.6</v>
      </c>
      <c r="E3438" s="1" t="s">
        <v>3941</v>
      </c>
      <c r="F3438" s="1" t="n">
        <v>1</v>
      </c>
      <c r="G3438" s="1" t="str">
        <f aca="false">F3438&amp;"/"&amp;67</f>
        <v>1/67</v>
      </c>
      <c r="H3438" s="1" t="n">
        <v>2221</v>
      </c>
      <c r="I3438" s="1" t="n">
        <v>101</v>
      </c>
      <c r="J3438" s="1" t="n">
        <v>99.5</v>
      </c>
      <c r="K3438" s="1" t="s">
        <v>1093</v>
      </c>
      <c r="L3438" s="1" t="s">
        <v>1094</v>
      </c>
      <c r="M3438" s="1" t="n">
        <v>2014</v>
      </c>
      <c r="N3438" s="1" t="n">
        <v>42.9473955550395</v>
      </c>
      <c r="O3438" s="1" t="n">
        <v>-79.9018807874288</v>
      </c>
      <c r="P3438" s="1" t="s">
        <v>1440</v>
      </c>
      <c r="Q3438" s="1" t="s">
        <v>3942</v>
      </c>
      <c r="R3438" s="1" t="s">
        <v>24</v>
      </c>
    </row>
    <row r="3439" customFormat="false" ht="15" hidden="false" customHeight="false" outlineLevel="0" collapsed="false">
      <c r="A3439" s="1" t="s">
        <v>2973</v>
      </c>
      <c r="B3439" s="1" t="s">
        <v>2973</v>
      </c>
      <c r="C3439" s="1" t="s">
        <v>3940</v>
      </c>
      <c r="D3439" s="1" t="n">
        <v>148.6</v>
      </c>
      <c r="E3439" s="1" t="s">
        <v>3943</v>
      </c>
      <c r="F3439" s="1" t="n">
        <v>2</v>
      </c>
      <c r="G3439" s="1" t="str">
        <f aca="false">F3439&amp;"/"&amp;67</f>
        <v>2/67</v>
      </c>
      <c r="H3439" s="1" t="n">
        <v>2221</v>
      </c>
      <c r="I3439" s="1" t="n">
        <v>101</v>
      </c>
      <c r="J3439" s="1" t="n">
        <v>99.5</v>
      </c>
      <c r="K3439" s="1" t="s">
        <v>1093</v>
      </c>
      <c r="L3439" s="1" t="s">
        <v>1094</v>
      </c>
      <c r="M3439" s="1" t="n">
        <v>2014</v>
      </c>
      <c r="N3439" s="1" t="n">
        <v>42.9490961808082</v>
      </c>
      <c r="O3439" s="1" t="n">
        <v>-79.8967630130941</v>
      </c>
      <c r="P3439" s="1" t="s">
        <v>1440</v>
      </c>
      <c r="Q3439" s="1" t="s">
        <v>3942</v>
      </c>
      <c r="R3439" s="1" t="s">
        <v>24</v>
      </c>
    </row>
    <row r="3440" customFormat="false" ht="15" hidden="false" customHeight="false" outlineLevel="0" collapsed="false">
      <c r="A3440" s="1" t="s">
        <v>2973</v>
      </c>
      <c r="B3440" s="1" t="s">
        <v>2973</v>
      </c>
      <c r="C3440" s="1" t="s">
        <v>3940</v>
      </c>
      <c r="D3440" s="1" t="n">
        <v>148.6</v>
      </c>
      <c r="E3440" s="1" t="s">
        <v>3944</v>
      </c>
      <c r="F3440" s="1" t="n">
        <v>3</v>
      </c>
      <c r="G3440" s="1" t="str">
        <f aca="false">F3440&amp;"/"&amp;67</f>
        <v>3/67</v>
      </c>
      <c r="H3440" s="1" t="n">
        <v>2221</v>
      </c>
      <c r="I3440" s="1" t="n">
        <v>101</v>
      </c>
      <c r="J3440" s="1" t="n">
        <v>99.5</v>
      </c>
      <c r="K3440" s="1" t="s">
        <v>1093</v>
      </c>
      <c r="L3440" s="1" t="s">
        <v>1094</v>
      </c>
      <c r="M3440" s="1" t="n">
        <v>2014</v>
      </c>
      <c r="N3440" s="1" t="n">
        <v>42.9285389154524</v>
      </c>
      <c r="O3440" s="1" t="n">
        <v>-79.922164103113</v>
      </c>
      <c r="P3440" s="1" t="s">
        <v>1440</v>
      </c>
      <c r="Q3440" s="1" t="s">
        <v>3942</v>
      </c>
      <c r="R3440" s="1" t="s">
        <v>24</v>
      </c>
    </row>
    <row r="3441" customFormat="false" ht="15" hidden="false" customHeight="false" outlineLevel="0" collapsed="false">
      <c r="A3441" s="1" t="s">
        <v>2973</v>
      </c>
      <c r="B3441" s="1" t="s">
        <v>2973</v>
      </c>
      <c r="C3441" s="1" t="s">
        <v>3940</v>
      </c>
      <c r="D3441" s="1" t="n">
        <v>148.6</v>
      </c>
      <c r="E3441" s="1" t="s">
        <v>3945</v>
      </c>
      <c r="F3441" s="1" t="n">
        <v>4</v>
      </c>
      <c r="G3441" s="1" t="str">
        <f aca="false">F3441&amp;"/"&amp;67</f>
        <v>4/67</v>
      </c>
      <c r="H3441" s="1" t="n">
        <v>2221</v>
      </c>
      <c r="I3441" s="1" t="n">
        <v>101</v>
      </c>
      <c r="J3441" s="1" t="n">
        <v>99.5</v>
      </c>
      <c r="K3441" s="1" t="s">
        <v>1093</v>
      </c>
      <c r="L3441" s="1" t="s">
        <v>1094</v>
      </c>
      <c r="M3441" s="1" t="n">
        <v>2014</v>
      </c>
      <c r="N3441" s="1" t="n">
        <v>42.9240713950286</v>
      </c>
      <c r="O3441" s="1" t="n">
        <v>-79.9158056780344</v>
      </c>
      <c r="P3441" s="1" t="s">
        <v>1440</v>
      </c>
      <c r="Q3441" s="1" t="s">
        <v>3942</v>
      </c>
      <c r="R3441" s="1" t="s">
        <v>24</v>
      </c>
    </row>
    <row r="3442" customFormat="false" ht="15" hidden="false" customHeight="false" outlineLevel="0" collapsed="false">
      <c r="A3442" s="1" t="s">
        <v>2973</v>
      </c>
      <c r="B3442" s="1" t="s">
        <v>2973</v>
      </c>
      <c r="C3442" s="1" t="s">
        <v>3940</v>
      </c>
      <c r="D3442" s="1" t="n">
        <v>148.6</v>
      </c>
      <c r="E3442" s="1" t="s">
        <v>3946</v>
      </c>
      <c r="F3442" s="1" t="n">
        <v>5</v>
      </c>
      <c r="G3442" s="1" t="str">
        <f aca="false">F3442&amp;"/"&amp;67</f>
        <v>5/67</v>
      </c>
      <c r="H3442" s="1" t="n">
        <v>2221</v>
      </c>
      <c r="I3442" s="1" t="n">
        <v>101</v>
      </c>
      <c r="J3442" s="1" t="n">
        <v>99.5</v>
      </c>
      <c r="K3442" s="1" t="s">
        <v>1093</v>
      </c>
      <c r="L3442" s="1" t="s">
        <v>1094</v>
      </c>
      <c r="M3442" s="1" t="n">
        <v>2014</v>
      </c>
      <c r="N3442" s="1" t="n">
        <v>42.9325542766689</v>
      </c>
      <c r="O3442" s="1" t="n">
        <v>-79.8995728775388</v>
      </c>
      <c r="P3442" s="1" t="s">
        <v>1440</v>
      </c>
      <c r="Q3442" s="1" t="s">
        <v>3942</v>
      </c>
      <c r="R3442" s="1" t="s">
        <v>24</v>
      </c>
    </row>
    <row r="3443" customFormat="false" ht="15" hidden="false" customHeight="false" outlineLevel="0" collapsed="false">
      <c r="A3443" s="1" t="s">
        <v>2973</v>
      </c>
      <c r="B3443" s="1" t="s">
        <v>2973</v>
      </c>
      <c r="C3443" s="1" t="s">
        <v>3940</v>
      </c>
      <c r="D3443" s="1" t="n">
        <v>148.6</v>
      </c>
      <c r="E3443" s="1" t="s">
        <v>3947</v>
      </c>
      <c r="F3443" s="1" t="n">
        <v>6</v>
      </c>
      <c r="G3443" s="1" t="str">
        <f aca="false">F3443&amp;"/"&amp;67</f>
        <v>6/67</v>
      </c>
      <c r="H3443" s="1" t="n">
        <v>2221</v>
      </c>
      <c r="I3443" s="1" t="n">
        <v>101</v>
      </c>
      <c r="J3443" s="1" t="n">
        <v>99.5</v>
      </c>
      <c r="K3443" s="1" t="s">
        <v>1093</v>
      </c>
      <c r="L3443" s="1" t="s">
        <v>1094</v>
      </c>
      <c r="M3443" s="1" t="n">
        <v>2014</v>
      </c>
      <c r="N3443" s="1" t="n">
        <v>42.9321822550188</v>
      </c>
      <c r="O3443" s="1" t="n">
        <v>-79.8961366820332</v>
      </c>
      <c r="P3443" s="1" t="s">
        <v>1440</v>
      </c>
      <c r="Q3443" s="1" t="s">
        <v>3942</v>
      </c>
      <c r="R3443" s="1" t="s">
        <v>24</v>
      </c>
    </row>
    <row r="3444" customFormat="false" ht="15" hidden="false" customHeight="false" outlineLevel="0" collapsed="false">
      <c r="A3444" s="1" t="s">
        <v>2973</v>
      </c>
      <c r="B3444" s="1" t="s">
        <v>2973</v>
      </c>
      <c r="C3444" s="1" t="s">
        <v>3940</v>
      </c>
      <c r="D3444" s="1" t="n">
        <v>148.6</v>
      </c>
      <c r="E3444" s="1" t="s">
        <v>3948</v>
      </c>
      <c r="F3444" s="1" t="n">
        <v>7</v>
      </c>
      <c r="G3444" s="1" t="str">
        <f aca="false">F3444&amp;"/"&amp;67</f>
        <v>7/67</v>
      </c>
      <c r="H3444" s="1" t="n">
        <v>2221</v>
      </c>
      <c r="I3444" s="1" t="n">
        <v>101</v>
      </c>
      <c r="J3444" s="1" t="n">
        <v>99.5</v>
      </c>
      <c r="K3444" s="1" t="s">
        <v>1093</v>
      </c>
      <c r="L3444" s="1" t="s">
        <v>1094</v>
      </c>
      <c r="M3444" s="1" t="n">
        <v>2014</v>
      </c>
      <c r="N3444" s="1" t="n">
        <v>42.9320104091931</v>
      </c>
      <c r="O3444" s="1" t="n">
        <v>-79.8921786144433</v>
      </c>
      <c r="P3444" s="1" t="s">
        <v>1440</v>
      </c>
      <c r="Q3444" s="1" t="s">
        <v>3942</v>
      </c>
      <c r="R3444" s="1" t="s">
        <v>24</v>
      </c>
    </row>
    <row r="3445" customFormat="false" ht="15" hidden="false" customHeight="false" outlineLevel="0" collapsed="false">
      <c r="A3445" s="1" t="s">
        <v>2973</v>
      </c>
      <c r="B3445" s="1" t="s">
        <v>2973</v>
      </c>
      <c r="C3445" s="1" t="s">
        <v>3940</v>
      </c>
      <c r="D3445" s="1" t="n">
        <v>148.6</v>
      </c>
      <c r="E3445" s="1" t="s">
        <v>3949</v>
      </c>
      <c r="F3445" s="1" t="n">
        <v>8</v>
      </c>
      <c r="G3445" s="1" t="str">
        <f aca="false">F3445&amp;"/"&amp;67</f>
        <v>8/67</v>
      </c>
      <c r="H3445" s="1" t="n">
        <v>2221</v>
      </c>
      <c r="I3445" s="1" t="n">
        <v>101</v>
      </c>
      <c r="J3445" s="1" t="n">
        <v>99.5</v>
      </c>
      <c r="K3445" s="1" t="s">
        <v>1093</v>
      </c>
      <c r="L3445" s="1" t="s">
        <v>1094</v>
      </c>
      <c r="M3445" s="1" t="n">
        <v>2014</v>
      </c>
      <c r="N3445" s="1" t="n">
        <v>42.9135930643842</v>
      </c>
      <c r="O3445" s="1" t="n">
        <v>-79.8901815944036</v>
      </c>
      <c r="P3445" s="1" t="s">
        <v>1440</v>
      </c>
      <c r="Q3445" s="1" t="s">
        <v>3942</v>
      </c>
      <c r="R3445" s="1" t="s">
        <v>24</v>
      </c>
    </row>
    <row r="3446" customFormat="false" ht="15" hidden="false" customHeight="false" outlineLevel="0" collapsed="false">
      <c r="A3446" s="1" t="s">
        <v>2973</v>
      </c>
      <c r="B3446" s="1" t="s">
        <v>2973</v>
      </c>
      <c r="C3446" s="1" t="s">
        <v>3940</v>
      </c>
      <c r="D3446" s="1" t="n">
        <v>148.6</v>
      </c>
      <c r="E3446" s="1" t="s">
        <v>3950</v>
      </c>
      <c r="F3446" s="1" t="n">
        <v>9</v>
      </c>
      <c r="G3446" s="1" t="str">
        <f aca="false">F3446&amp;"/"&amp;67</f>
        <v>9/67</v>
      </c>
      <c r="H3446" s="1" t="n">
        <v>2221</v>
      </c>
      <c r="I3446" s="1" t="n">
        <v>101</v>
      </c>
      <c r="J3446" s="1" t="n">
        <v>99.5</v>
      </c>
      <c r="K3446" s="1" t="s">
        <v>1093</v>
      </c>
      <c r="L3446" s="1" t="s">
        <v>1094</v>
      </c>
      <c r="M3446" s="1" t="n">
        <v>2014</v>
      </c>
      <c r="N3446" s="1" t="n">
        <v>42.911795772269</v>
      </c>
      <c r="O3446" s="1" t="n">
        <v>-79.8828327360991</v>
      </c>
      <c r="P3446" s="1" t="s">
        <v>1440</v>
      </c>
      <c r="Q3446" s="1" t="s">
        <v>3942</v>
      </c>
      <c r="R3446" s="1" t="s">
        <v>24</v>
      </c>
    </row>
    <row r="3447" customFormat="false" ht="15" hidden="false" customHeight="false" outlineLevel="0" collapsed="false">
      <c r="A3447" s="1" t="s">
        <v>2973</v>
      </c>
      <c r="B3447" s="1" t="s">
        <v>2973</v>
      </c>
      <c r="C3447" s="1" t="s">
        <v>3940</v>
      </c>
      <c r="D3447" s="1" t="n">
        <v>148.6</v>
      </c>
      <c r="E3447" s="1" t="s">
        <v>3951</v>
      </c>
      <c r="F3447" s="1" t="n">
        <v>10</v>
      </c>
      <c r="G3447" s="1" t="str">
        <f aca="false">F3447&amp;"/"&amp;67</f>
        <v>10/67</v>
      </c>
      <c r="H3447" s="1" t="n">
        <v>2221</v>
      </c>
      <c r="I3447" s="1" t="n">
        <v>101</v>
      </c>
      <c r="J3447" s="1" t="n">
        <v>99.5</v>
      </c>
      <c r="K3447" s="1" t="s">
        <v>1093</v>
      </c>
      <c r="L3447" s="1" t="s">
        <v>1094</v>
      </c>
      <c r="M3447" s="1" t="n">
        <v>2014</v>
      </c>
      <c r="N3447" s="1" t="n">
        <v>42.9174423178591</v>
      </c>
      <c r="O3447" s="1" t="n">
        <v>-79.8809327297703</v>
      </c>
      <c r="P3447" s="1" t="s">
        <v>1440</v>
      </c>
      <c r="Q3447" s="1" t="s">
        <v>3942</v>
      </c>
      <c r="R3447" s="1" t="s">
        <v>24</v>
      </c>
    </row>
    <row r="3448" customFormat="false" ht="15" hidden="false" customHeight="false" outlineLevel="0" collapsed="false">
      <c r="A3448" s="1" t="s">
        <v>2973</v>
      </c>
      <c r="B3448" s="1" t="s">
        <v>2973</v>
      </c>
      <c r="C3448" s="1" t="s">
        <v>3940</v>
      </c>
      <c r="D3448" s="1" t="n">
        <v>148.6</v>
      </c>
      <c r="E3448" s="1" t="s">
        <v>3952</v>
      </c>
      <c r="F3448" s="1" t="n">
        <v>11</v>
      </c>
      <c r="G3448" s="1" t="str">
        <f aca="false">F3448&amp;"/"&amp;67</f>
        <v>11/67</v>
      </c>
      <c r="H3448" s="1" t="n">
        <v>2126</v>
      </c>
      <c r="I3448" s="1" t="n">
        <v>101</v>
      </c>
      <c r="J3448" s="1" t="n">
        <v>99.5</v>
      </c>
      <c r="K3448" s="1" t="s">
        <v>1093</v>
      </c>
      <c r="L3448" s="1" t="s">
        <v>1094</v>
      </c>
      <c r="M3448" s="1" t="n">
        <v>2014</v>
      </c>
      <c r="N3448" s="1" t="n">
        <v>42.9004628666907</v>
      </c>
      <c r="O3448" s="1" t="n">
        <v>-79.9007322392042</v>
      </c>
      <c r="P3448" s="1" t="s">
        <v>1440</v>
      </c>
      <c r="Q3448" s="1" t="s">
        <v>3942</v>
      </c>
      <c r="R3448" s="1" t="s">
        <v>24</v>
      </c>
    </row>
    <row r="3449" customFormat="false" ht="15" hidden="false" customHeight="false" outlineLevel="0" collapsed="false">
      <c r="A3449" s="1" t="s">
        <v>2973</v>
      </c>
      <c r="B3449" s="1" t="s">
        <v>2973</v>
      </c>
      <c r="C3449" s="1" t="s">
        <v>3940</v>
      </c>
      <c r="D3449" s="1" t="n">
        <v>148.6</v>
      </c>
      <c r="E3449" s="1" t="s">
        <v>3953</v>
      </c>
      <c r="F3449" s="1" t="n">
        <v>12</v>
      </c>
      <c r="G3449" s="1" t="str">
        <f aca="false">F3449&amp;"/"&amp;67</f>
        <v>12/67</v>
      </c>
      <c r="H3449" s="1" t="n">
        <v>2221</v>
      </c>
      <c r="I3449" s="1" t="n">
        <v>101</v>
      </c>
      <c r="J3449" s="1" t="n">
        <v>99.5</v>
      </c>
      <c r="K3449" s="1" t="s">
        <v>1093</v>
      </c>
      <c r="L3449" s="1" t="s">
        <v>1094</v>
      </c>
      <c r="M3449" s="1" t="n">
        <v>2014</v>
      </c>
      <c r="N3449" s="1" t="n">
        <v>42.8951647972132</v>
      </c>
      <c r="O3449" s="1" t="n">
        <v>-79.8698046276747</v>
      </c>
      <c r="P3449" s="1" t="s">
        <v>1440</v>
      </c>
      <c r="Q3449" s="1" t="s">
        <v>3942</v>
      </c>
      <c r="R3449" s="1" t="s">
        <v>24</v>
      </c>
    </row>
    <row r="3450" customFormat="false" ht="15" hidden="false" customHeight="false" outlineLevel="0" collapsed="false">
      <c r="A3450" s="1" t="s">
        <v>2973</v>
      </c>
      <c r="B3450" s="1" t="s">
        <v>2973</v>
      </c>
      <c r="C3450" s="1" t="s">
        <v>3940</v>
      </c>
      <c r="D3450" s="1" t="n">
        <v>148.6</v>
      </c>
      <c r="E3450" s="1" t="s">
        <v>3954</v>
      </c>
      <c r="F3450" s="1" t="n">
        <v>13</v>
      </c>
      <c r="G3450" s="1" t="str">
        <f aca="false">F3450&amp;"/"&amp;67</f>
        <v>13/67</v>
      </c>
      <c r="H3450" s="1" t="n">
        <v>2221</v>
      </c>
      <c r="I3450" s="1" t="n">
        <v>101</v>
      </c>
      <c r="J3450" s="1" t="n">
        <v>99.5</v>
      </c>
      <c r="K3450" s="1" t="s">
        <v>1093</v>
      </c>
      <c r="L3450" s="1" t="s">
        <v>1094</v>
      </c>
      <c r="M3450" s="1" t="n">
        <v>2014</v>
      </c>
      <c r="N3450" s="1" t="n">
        <v>42.8920598155543</v>
      </c>
      <c r="O3450" s="1" t="n">
        <v>-79.8661769554549</v>
      </c>
      <c r="P3450" s="1" t="s">
        <v>1440</v>
      </c>
      <c r="Q3450" s="1" t="s">
        <v>3942</v>
      </c>
      <c r="R3450" s="1" t="s">
        <v>24</v>
      </c>
    </row>
    <row r="3451" customFormat="false" ht="15" hidden="false" customHeight="false" outlineLevel="0" collapsed="false">
      <c r="A3451" s="1" t="s">
        <v>2973</v>
      </c>
      <c r="B3451" s="1" t="s">
        <v>2973</v>
      </c>
      <c r="C3451" s="1" t="s">
        <v>3940</v>
      </c>
      <c r="D3451" s="1" t="n">
        <v>148.6</v>
      </c>
      <c r="E3451" s="1" t="s">
        <v>3955</v>
      </c>
      <c r="F3451" s="1" t="n">
        <v>14</v>
      </c>
      <c r="G3451" s="1" t="str">
        <f aca="false">F3451&amp;"/"&amp;67</f>
        <v>14/67</v>
      </c>
      <c r="H3451" s="1" t="n">
        <v>2221</v>
      </c>
      <c r="I3451" s="1" t="n">
        <v>101</v>
      </c>
      <c r="J3451" s="1" t="n">
        <v>99.5</v>
      </c>
      <c r="K3451" s="1" t="s">
        <v>1093</v>
      </c>
      <c r="L3451" s="1" t="s">
        <v>1094</v>
      </c>
      <c r="M3451" s="1" t="n">
        <v>2014</v>
      </c>
      <c r="N3451" s="1" t="n">
        <v>42.8963011917254</v>
      </c>
      <c r="O3451" s="1" t="n">
        <v>-79.8445022227147</v>
      </c>
      <c r="P3451" s="1" t="s">
        <v>1440</v>
      </c>
      <c r="Q3451" s="1" t="s">
        <v>3942</v>
      </c>
      <c r="R3451" s="1" t="s">
        <v>24</v>
      </c>
    </row>
    <row r="3452" customFormat="false" ht="15" hidden="false" customHeight="false" outlineLevel="0" collapsed="false">
      <c r="A3452" s="1" t="s">
        <v>2973</v>
      </c>
      <c r="B3452" s="1" t="s">
        <v>2973</v>
      </c>
      <c r="C3452" s="1" t="s">
        <v>3940</v>
      </c>
      <c r="D3452" s="1" t="n">
        <v>148.6</v>
      </c>
      <c r="E3452" s="1" t="s">
        <v>3956</v>
      </c>
      <c r="F3452" s="1" t="n">
        <v>15</v>
      </c>
      <c r="G3452" s="1" t="str">
        <f aca="false">F3452&amp;"/"&amp;67</f>
        <v>15/67</v>
      </c>
      <c r="H3452" s="1" t="n">
        <v>2221</v>
      </c>
      <c r="I3452" s="1" t="n">
        <v>101</v>
      </c>
      <c r="J3452" s="1" t="n">
        <v>99.5</v>
      </c>
      <c r="K3452" s="1" t="s">
        <v>1093</v>
      </c>
      <c r="L3452" s="1" t="s">
        <v>1094</v>
      </c>
      <c r="M3452" s="1" t="n">
        <v>2014</v>
      </c>
      <c r="N3452" s="1" t="n">
        <v>42.9012256737849</v>
      </c>
      <c r="O3452" s="1" t="n">
        <v>-79.8471330303752</v>
      </c>
      <c r="P3452" s="1" t="s">
        <v>1440</v>
      </c>
      <c r="Q3452" s="1" t="s">
        <v>3942</v>
      </c>
      <c r="R3452" s="1" t="s">
        <v>24</v>
      </c>
    </row>
    <row r="3453" customFormat="false" ht="15" hidden="false" customHeight="false" outlineLevel="0" collapsed="false">
      <c r="A3453" s="1" t="s">
        <v>2973</v>
      </c>
      <c r="B3453" s="1" t="s">
        <v>2973</v>
      </c>
      <c r="C3453" s="1" t="s">
        <v>3940</v>
      </c>
      <c r="D3453" s="1" t="n">
        <v>148.6</v>
      </c>
      <c r="E3453" s="1" t="s">
        <v>3957</v>
      </c>
      <c r="F3453" s="1" t="n">
        <v>16</v>
      </c>
      <c r="G3453" s="1" t="str">
        <f aca="false">F3453&amp;"/"&amp;67</f>
        <v>16/67</v>
      </c>
      <c r="H3453" s="1" t="n">
        <v>2221</v>
      </c>
      <c r="I3453" s="1" t="n">
        <v>101</v>
      </c>
      <c r="J3453" s="1" t="n">
        <v>99.5</v>
      </c>
      <c r="K3453" s="1" t="s">
        <v>1093</v>
      </c>
      <c r="L3453" s="1" t="s">
        <v>1094</v>
      </c>
      <c r="M3453" s="1" t="n">
        <v>2014</v>
      </c>
      <c r="N3453" s="1" t="n">
        <v>42.9111069547072</v>
      </c>
      <c r="O3453" s="1" t="n">
        <v>-79.8400695719126</v>
      </c>
      <c r="P3453" s="1" t="s">
        <v>1440</v>
      </c>
      <c r="Q3453" s="1" t="s">
        <v>3942</v>
      </c>
      <c r="R3453" s="1" t="s">
        <v>24</v>
      </c>
    </row>
    <row r="3454" customFormat="false" ht="15" hidden="false" customHeight="false" outlineLevel="0" collapsed="false">
      <c r="A3454" s="1" t="s">
        <v>2973</v>
      </c>
      <c r="B3454" s="1" t="s">
        <v>2973</v>
      </c>
      <c r="C3454" s="1" t="s">
        <v>3940</v>
      </c>
      <c r="D3454" s="1" t="n">
        <v>148.6</v>
      </c>
      <c r="E3454" s="1" t="s">
        <v>3958</v>
      </c>
      <c r="F3454" s="1" t="n">
        <v>17</v>
      </c>
      <c r="G3454" s="1" t="str">
        <f aca="false">F3454&amp;"/"&amp;67</f>
        <v>17/67</v>
      </c>
      <c r="H3454" s="1" t="n">
        <v>2126</v>
      </c>
      <c r="I3454" s="1" t="n">
        <v>101</v>
      </c>
      <c r="J3454" s="1" t="n">
        <v>99.5</v>
      </c>
      <c r="K3454" s="1" t="s">
        <v>1093</v>
      </c>
      <c r="L3454" s="1" t="s">
        <v>1094</v>
      </c>
      <c r="M3454" s="1" t="n">
        <v>2014</v>
      </c>
      <c r="N3454" s="1" t="n">
        <v>42.8826522205044</v>
      </c>
      <c r="O3454" s="1" t="n">
        <v>-79.8490798466445</v>
      </c>
      <c r="P3454" s="1" t="s">
        <v>1440</v>
      </c>
      <c r="Q3454" s="1" t="s">
        <v>3942</v>
      </c>
      <c r="R3454" s="1" t="s">
        <v>24</v>
      </c>
    </row>
    <row r="3455" customFormat="false" ht="15" hidden="false" customHeight="false" outlineLevel="0" collapsed="false">
      <c r="A3455" s="1" t="s">
        <v>2973</v>
      </c>
      <c r="B3455" s="1" t="s">
        <v>2973</v>
      </c>
      <c r="C3455" s="1" t="s">
        <v>3940</v>
      </c>
      <c r="D3455" s="1" t="n">
        <v>148.6</v>
      </c>
      <c r="E3455" s="1" t="s">
        <v>3959</v>
      </c>
      <c r="F3455" s="1" t="n">
        <v>18</v>
      </c>
      <c r="G3455" s="1" t="str">
        <f aca="false">F3455&amp;"/"&amp;67</f>
        <v>18/67</v>
      </c>
      <c r="H3455" s="1" t="n">
        <v>2221</v>
      </c>
      <c r="I3455" s="1" t="n">
        <v>101</v>
      </c>
      <c r="J3455" s="1" t="n">
        <v>99.5</v>
      </c>
      <c r="K3455" s="1" t="s">
        <v>1093</v>
      </c>
      <c r="L3455" s="1" t="s">
        <v>1094</v>
      </c>
      <c r="M3455" s="1" t="n">
        <v>2014</v>
      </c>
      <c r="N3455" s="1" t="n">
        <v>42.8990767184974</v>
      </c>
      <c r="O3455" s="1" t="n">
        <v>-79.7913433986535</v>
      </c>
      <c r="P3455" s="1" t="s">
        <v>1440</v>
      </c>
      <c r="Q3455" s="1" t="s">
        <v>3942</v>
      </c>
      <c r="R3455" s="1" t="s">
        <v>24</v>
      </c>
    </row>
    <row r="3456" customFormat="false" ht="15" hidden="false" customHeight="false" outlineLevel="0" collapsed="false">
      <c r="A3456" s="1" t="s">
        <v>2973</v>
      </c>
      <c r="B3456" s="1" t="s">
        <v>2973</v>
      </c>
      <c r="C3456" s="1" t="s">
        <v>3940</v>
      </c>
      <c r="D3456" s="1" t="n">
        <v>148.6</v>
      </c>
      <c r="E3456" s="1" t="s">
        <v>3960</v>
      </c>
      <c r="F3456" s="1" t="n">
        <v>19</v>
      </c>
      <c r="G3456" s="1" t="str">
        <f aca="false">F3456&amp;"/"&amp;67</f>
        <v>19/67</v>
      </c>
      <c r="H3456" s="1" t="n">
        <v>2221</v>
      </c>
      <c r="I3456" s="1" t="n">
        <v>101</v>
      </c>
      <c r="J3456" s="1" t="n">
        <v>99.5</v>
      </c>
      <c r="K3456" s="1" t="s">
        <v>1093</v>
      </c>
      <c r="L3456" s="1" t="s">
        <v>1094</v>
      </c>
      <c r="M3456" s="1" t="n">
        <v>2014</v>
      </c>
      <c r="N3456" s="1" t="n">
        <v>42.8985060450326</v>
      </c>
      <c r="O3456" s="1" t="n">
        <v>-79.7856102231995</v>
      </c>
      <c r="P3456" s="1" t="s">
        <v>1440</v>
      </c>
      <c r="Q3456" s="1" t="s">
        <v>3942</v>
      </c>
      <c r="R3456" s="1" t="s">
        <v>24</v>
      </c>
    </row>
    <row r="3457" customFormat="false" ht="15" hidden="false" customHeight="false" outlineLevel="0" collapsed="false">
      <c r="A3457" s="1" t="s">
        <v>2973</v>
      </c>
      <c r="B3457" s="1" t="s">
        <v>2973</v>
      </c>
      <c r="C3457" s="1" t="s">
        <v>3940</v>
      </c>
      <c r="D3457" s="1" t="n">
        <v>148.6</v>
      </c>
      <c r="E3457" s="1" t="s">
        <v>3961</v>
      </c>
      <c r="F3457" s="1" t="n">
        <v>20</v>
      </c>
      <c r="G3457" s="1" t="str">
        <f aca="false">F3457&amp;"/"&amp;67</f>
        <v>20/67</v>
      </c>
      <c r="H3457" s="1" t="n">
        <v>2221</v>
      </c>
      <c r="I3457" s="1" t="n">
        <v>101</v>
      </c>
      <c r="J3457" s="1" t="n">
        <v>99.5</v>
      </c>
      <c r="K3457" s="1" t="s">
        <v>1093</v>
      </c>
      <c r="L3457" s="1" t="s">
        <v>1094</v>
      </c>
      <c r="M3457" s="1" t="n">
        <v>2014</v>
      </c>
      <c r="N3457" s="1" t="n">
        <v>42.9001051833443</v>
      </c>
      <c r="O3457" s="1" t="n">
        <v>-79.7754562076746</v>
      </c>
      <c r="P3457" s="1" t="s">
        <v>1440</v>
      </c>
      <c r="Q3457" s="1" t="s">
        <v>3942</v>
      </c>
      <c r="R3457" s="1" t="s">
        <v>24</v>
      </c>
    </row>
    <row r="3458" customFormat="false" ht="15" hidden="false" customHeight="false" outlineLevel="0" collapsed="false">
      <c r="A3458" s="1" t="s">
        <v>2973</v>
      </c>
      <c r="B3458" s="1" t="s">
        <v>2973</v>
      </c>
      <c r="C3458" s="1" t="s">
        <v>3940</v>
      </c>
      <c r="D3458" s="1" t="n">
        <v>148.6</v>
      </c>
      <c r="E3458" s="1" t="s">
        <v>3962</v>
      </c>
      <c r="F3458" s="1" t="n">
        <v>21</v>
      </c>
      <c r="G3458" s="1" t="str">
        <f aca="false">F3458&amp;"/"&amp;67</f>
        <v>21/67</v>
      </c>
      <c r="H3458" s="1" t="n">
        <v>2221</v>
      </c>
      <c r="I3458" s="1" t="n">
        <v>101</v>
      </c>
      <c r="J3458" s="1" t="n">
        <v>99.5</v>
      </c>
      <c r="K3458" s="1" t="s">
        <v>1093</v>
      </c>
      <c r="L3458" s="1" t="s">
        <v>1094</v>
      </c>
      <c r="M3458" s="1" t="n">
        <v>2014</v>
      </c>
      <c r="N3458" s="1" t="n">
        <v>42.8990565686467</v>
      </c>
      <c r="O3458" s="1" t="n">
        <v>-79.7704261193257</v>
      </c>
      <c r="P3458" s="1" t="s">
        <v>1440</v>
      </c>
      <c r="Q3458" s="1" t="s">
        <v>3942</v>
      </c>
      <c r="R3458" s="1" t="s">
        <v>24</v>
      </c>
    </row>
    <row r="3459" customFormat="false" ht="15" hidden="false" customHeight="false" outlineLevel="0" collapsed="false">
      <c r="A3459" s="1" t="s">
        <v>2973</v>
      </c>
      <c r="B3459" s="1" t="s">
        <v>2973</v>
      </c>
      <c r="C3459" s="1" t="s">
        <v>3940</v>
      </c>
      <c r="D3459" s="1" t="n">
        <v>148.6</v>
      </c>
      <c r="E3459" s="1" t="s">
        <v>3963</v>
      </c>
      <c r="F3459" s="1" t="n">
        <v>22</v>
      </c>
      <c r="G3459" s="1" t="str">
        <f aca="false">F3459&amp;"/"&amp;67</f>
        <v>22/67</v>
      </c>
      <c r="H3459" s="1" t="n">
        <v>2221</v>
      </c>
      <c r="I3459" s="1" t="n">
        <v>101</v>
      </c>
      <c r="J3459" s="1" t="n">
        <v>99.5</v>
      </c>
      <c r="K3459" s="1" t="s">
        <v>1093</v>
      </c>
      <c r="L3459" s="1" t="s">
        <v>1094</v>
      </c>
      <c r="M3459" s="1" t="n">
        <v>2014</v>
      </c>
      <c r="N3459" s="1" t="n">
        <v>42.9082744806707</v>
      </c>
      <c r="O3459" s="1" t="n">
        <v>-79.7534027899991</v>
      </c>
      <c r="P3459" s="1" t="s">
        <v>1440</v>
      </c>
      <c r="Q3459" s="1" t="s">
        <v>3942</v>
      </c>
      <c r="R3459" s="1" t="s">
        <v>24</v>
      </c>
    </row>
    <row r="3460" customFormat="false" ht="15" hidden="false" customHeight="false" outlineLevel="0" collapsed="false">
      <c r="A3460" s="1" t="s">
        <v>2973</v>
      </c>
      <c r="B3460" s="1" t="s">
        <v>2973</v>
      </c>
      <c r="C3460" s="1" t="s">
        <v>3940</v>
      </c>
      <c r="D3460" s="1" t="n">
        <v>148.6</v>
      </c>
      <c r="E3460" s="1" t="s">
        <v>3964</v>
      </c>
      <c r="F3460" s="1" t="n">
        <v>23</v>
      </c>
      <c r="G3460" s="1" t="str">
        <f aca="false">F3460&amp;"/"&amp;67</f>
        <v>23/67</v>
      </c>
      <c r="H3460" s="1" t="n">
        <v>2221</v>
      </c>
      <c r="I3460" s="1" t="n">
        <v>101</v>
      </c>
      <c r="J3460" s="1" t="n">
        <v>99.5</v>
      </c>
      <c r="K3460" s="1" t="s">
        <v>1093</v>
      </c>
      <c r="L3460" s="1" t="s">
        <v>1094</v>
      </c>
      <c r="M3460" s="1" t="n">
        <v>2014</v>
      </c>
      <c r="N3460" s="1" t="n">
        <v>42.8773734717161</v>
      </c>
      <c r="O3460" s="1" t="n">
        <v>-79.7922150870098</v>
      </c>
      <c r="P3460" s="1" t="s">
        <v>1440</v>
      </c>
      <c r="Q3460" s="1" t="s">
        <v>3942</v>
      </c>
      <c r="R3460" s="1" t="s">
        <v>24</v>
      </c>
    </row>
    <row r="3461" customFormat="false" ht="15" hidden="false" customHeight="false" outlineLevel="0" collapsed="false">
      <c r="A3461" s="1" t="s">
        <v>2973</v>
      </c>
      <c r="B3461" s="1" t="s">
        <v>2973</v>
      </c>
      <c r="C3461" s="1" t="s">
        <v>3940</v>
      </c>
      <c r="D3461" s="1" t="n">
        <v>148.6</v>
      </c>
      <c r="E3461" s="1" t="s">
        <v>3965</v>
      </c>
      <c r="F3461" s="1" t="n">
        <v>24</v>
      </c>
      <c r="G3461" s="1" t="str">
        <f aca="false">F3461&amp;"/"&amp;67</f>
        <v>24/67</v>
      </c>
      <c r="H3461" s="1" t="n">
        <v>2221</v>
      </c>
      <c r="I3461" s="1" t="n">
        <v>101</v>
      </c>
      <c r="J3461" s="1" t="n">
        <v>99.5</v>
      </c>
      <c r="K3461" s="1" t="s">
        <v>1093</v>
      </c>
      <c r="L3461" s="1" t="s">
        <v>1094</v>
      </c>
      <c r="M3461" s="1" t="n">
        <v>2014</v>
      </c>
      <c r="N3461" s="1" t="n">
        <v>42.8809292714745</v>
      </c>
      <c r="O3461" s="1" t="n">
        <v>-79.7878657264616</v>
      </c>
      <c r="P3461" s="1" t="s">
        <v>1440</v>
      </c>
      <c r="Q3461" s="1" t="s">
        <v>3942</v>
      </c>
      <c r="R3461" s="1" t="s">
        <v>24</v>
      </c>
    </row>
    <row r="3462" customFormat="false" ht="15" hidden="false" customHeight="false" outlineLevel="0" collapsed="false">
      <c r="A3462" s="1" t="s">
        <v>2973</v>
      </c>
      <c r="B3462" s="1" t="s">
        <v>2973</v>
      </c>
      <c r="C3462" s="1" t="s">
        <v>3940</v>
      </c>
      <c r="D3462" s="1" t="n">
        <v>148.6</v>
      </c>
      <c r="E3462" s="1" t="s">
        <v>3966</v>
      </c>
      <c r="F3462" s="1" t="n">
        <v>25</v>
      </c>
      <c r="G3462" s="1" t="str">
        <f aca="false">F3462&amp;"/"&amp;67</f>
        <v>25/67</v>
      </c>
      <c r="H3462" s="1" t="n">
        <v>2221</v>
      </c>
      <c r="I3462" s="1" t="n">
        <v>101</v>
      </c>
      <c r="J3462" s="1" t="n">
        <v>99.5</v>
      </c>
      <c r="K3462" s="1" t="s">
        <v>1093</v>
      </c>
      <c r="L3462" s="1" t="s">
        <v>1094</v>
      </c>
      <c r="M3462" s="1" t="n">
        <v>2014</v>
      </c>
      <c r="N3462" s="1" t="n">
        <v>42.8823438023147</v>
      </c>
      <c r="O3462" s="1" t="n">
        <v>-79.7816971936873</v>
      </c>
      <c r="P3462" s="1" t="s">
        <v>1440</v>
      </c>
      <c r="Q3462" s="1" t="s">
        <v>3942</v>
      </c>
      <c r="R3462" s="1" t="s">
        <v>24</v>
      </c>
    </row>
    <row r="3463" customFormat="false" ht="15" hidden="false" customHeight="false" outlineLevel="0" collapsed="false">
      <c r="A3463" s="1" t="s">
        <v>2973</v>
      </c>
      <c r="B3463" s="1" t="s">
        <v>2973</v>
      </c>
      <c r="C3463" s="1" t="s">
        <v>3940</v>
      </c>
      <c r="D3463" s="1" t="n">
        <v>148.6</v>
      </c>
      <c r="E3463" s="1" t="s">
        <v>3967</v>
      </c>
      <c r="F3463" s="1" t="n">
        <v>26</v>
      </c>
      <c r="G3463" s="1" t="str">
        <f aca="false">F3463&amp;"/"&amp;67</f>
        <v>26/67</v>
      </c>
      <c r="H3463" s="1" t="n">
        <v>2221</v>
      </c>
      <c r="I3463" s="1" t="n">
        <v>101</v>
      </c>
      <c r="J3463" s="1" t="n">
        <v>99.5</v>
      </c>
      <c r="K3463" s="1" t="s">
        <v>1093</v>
      </c>
      <c r="L3463" s="1" t="s">
        <v>1094</v>
      </c>
      <c r="M3463" s="1" t="n">
        <v>2014</v>
      </c>
      <c r="N3463" s="1" t="n">
        <v>42.8780129756214</v>
      </c>
      <c r="O3463" s="1" t="n">
        <v>-79.7790869398388</v>
      </c>
      <c r="P3463" s="1" t="s">
        <v>1440</v>
      </c>
      <c r="Q3463" s="1" t="s">
        <v>3942</v>
      </c>
      <c r="R3463" s="1" t="s">
        <v>24</v>
      </c>
    </row>
    <row r="3464" customFormat="false" ht="15" hidden="false" customHeight="false" outlineLevel="0" collapsed="false">
      <c r="A3464" s="1" t="s">
        <v>2973</v>
      </c>
      <c r="B3464" s="1" t="s">
        <v>2973</v>
      </c>
      <c r="C3464" s="1" t="s">
        <v>3940</v>
      </c>
      <c r="D3464" s="1" t="n">
        <v>148.6</v>
      </c>
      <c r="E3464" s="1" t="s">
        <v>3968</v>
      </c>
      <c r="F3464" s="1" t="n">
        <v>27</v>
      </c>
      <c r="G3464" s="1" t="str">
        <f aca="false">F3464&amp;"/"&amp;67</f>
        <v>27/67</v>
      </c>
      <c r="H3464" s="1" t="n">
        <v>2221</v>
      </c>
      <c r="I3464" s="1" t="n">
        <v>101</v>
      </c>
      <c r="J3464" s="1" t="n">
        <v>99.5</v>
      </c>
      <c r="K3464" s="1" t="s">
        <v>1093</v>
      </c>
      <c r="L3464" s="1" t="s">
        <v>1094</v>
      </c>
      <c r="M3464" s="1" t="n">
        <v>2014</v>
      </c>
      <c r="N3464" s="1" t="n">
        <v>42.8810898882706</v>
      </c>
      <c r="O3464" s="1" t="n">
        <v>-79.7717738423673</v>
      </c>
      <c r="P3464" s="1" t="s">
        <v>1440</v>
      </c>
      <c r="Q3464" s="1" t="s">
        <v>3942</v>
      </c>
      <c r="R3464" s="1" t="s">
        <v>24</v>
      </c>
    </row>
    <row r="3465" customFormat="false" ht="15" hidden="false" customHeight="false" outlineLevel="0" collapsed="false">
      <c r="A3465" s="1" t="s">
        <v>2973</v>
      </c>
      <c r="B3465" s="1" t="s">
        <v>2973</v>
      </c>
      <c r="C3465" s="1" t="s">
        <v>3940</v>
      </c>
      <c r="D3465" s="1" t="n">
        <v>148.6</v>
      </c>
      <c r="E3465" s="1" t="s">
        <v>3969</v>
      </c>
      <c r="F3465" s="1" t="n">
        <v>28</v>
      </c>
      <c r="G3465" s="1" t="str">
        <f aca="false">F3465&amp;"/"&amp;67</f>
        <v>28/67</v>
      </c>
      <c r="H3465" s="1" t="n">
        <v>2221</v>
      </c>
      <c r="I3465" s="1" t="n">
        <v>101</v>
      </c>
      <c r="J3465" s="1" t="n">
        <v>99.5</v>
      </c>
      <c r="K3465" s="1" t="s">
        <v>1093</v>
      </c>
      <c r="L3465" s="1" t="s">
        <v>1094</v>
      </c>
      <c r="M3465" s="1" t="n">
        <v>2014</v>
      </c>
      <c r="N3465" s="1" t="n">
        <v>42.8856382010082</v>
      </c>
      <c r="O3465" s="1" t="n">
        <v>-79.749589082156</v>
      </c>
      <c r="P3465" s="1" t="s">
        <v>1440</v>
      </c>
      <c r="Q3465" s="1" t="s">
        <v>3942</v>
      </c>
      <c r="R3465" s="1" t="s">
        <v>24</v>
      </c>
    </row>
    <row r="3466" customFormat="false" ht="15" hidden="false" customHeight="false" outlineLevel="0" collapsed="false">
      <c r="A3466" s="1" t="s">
        <v>2973</v>
      </c>
      <c r="B3466" s="1" t="s">
        <v>2973</v>
      </c>
      <c r="C3466" s="1" t="s">
        <v>3940</v>
      </c>
      <c r="D3466" s="1" t="n">
        <v>148.6</v>
      </c>
      <c r="E3466" s="1" t="s">
        <v>3970</v>
      </c>
      <c r="F3466" s="1" t="n">
        <v>29</v>
      </c>
      <c r="G3466" s="1" t="str">
        <f aca="false">F3466&amp;"/"&amp;67</f>
        <v>29/67</v>
      </c>
      <c r="H3466" s="1" t="n">
        <v>2221</v>
      </c>
      <c r="I3466" s="1" t="n">
        <v>101</v>
      </c>
      <c r="J3466" s="1" t="n">
        <v>99.5</v>
      </c>
      <c r="K3466" s="1" t="s">
        <v>1093</v>
      </c>
      <c r="L3466" s="1" t="s">
        <v>1094</v>
      </c>
      <c r="M3466" s="1" t="n">
        <v>2014</v>
      </c>
      <c r="N3466" s="1" t="n">
        <v>42.8869766741848</v>
      </c>
      <c r="O3466" s="1" t="n">
        <v>-79.7450653029262</v>
      </c>
      <c r="P3466" s="1" t="s">
        <v>1440</v>
      </c>
      <c r="Q3466" s="1" t="s">
        <v>3942</v>
      </c>
      <c r="R3466" s="1" t="s">
        <v>24</v>
      </c>
    </row>
    <row r="3467" customFormat="false" ht="15" hidden="false" customHeight="false" outlineLevel="0" collapsed="false">
      <c r="A3467" s="1" t="s">
        <v>2973</v>
      </c>
      <c r="B3467" s="1" t="s">
        <v>2973</v>
      </c>
      <c r="C3467" s="1" t="s">
        <v>3940</v>
      </c>
      <c r="D3467" s="1" t="n">
        <v>148.6</v>
      </c>
      <c r="E3467" s="1" t="s">
        <v>3971</v>
      </c>
      <c r="F3467" s="1" t="n">
        <v>30</v>
      </c>
      <c r="G3467" s="1" t="str">
        <f aca="false">F3467&amp;"/"&amp;67</f>
        <v>30/67</v>
      </c>
      <c r="H3467" s="1" t="n">
        <v>2221</v>
      </c>
      <c r="I3467" s="1" t="n">
        <v>101</v>
      </c>
      <c r="J3467" s="1" t="n">
        <v>99.5</v>
      </c>
      <c r="K3467" s="1" t="s">
        <v>1093</v>
      </c>
      <c r="L3467" s="1" t="s">
        <v>1094</v>
      </c>
      <c r="M3467" s="1" t="n">
        <v>2014</v>
      </c>
      <c r="N3467" s="1" t="n">
        <v>42.8908140583228</v>
      </c>
      <c r="O3467" s="1" t="n">
        <v>-79.7436273557607</v>
      </c>
      <c r="P3467" s="1" t="s">
        <v>1440</v>
      </c>
      <c r="Q3467" s="1" t="s">
        <v>3942</v>
      </c>
      <c r="R3467" s="1" t="s">
        <v>24</v>
      </c>
    </row>
    <row r="3468" customFormat="false" ht="15" hidden="false" customHeight="false" outlineLevel="0" collapsed="false">
      <c r="A3468" s="1" t="s">
        <v>2973</v>
      </c>
      <c r="B3468" s="1" t="s">
        <v>2973</v>
      </c>
      <c r="C3468" s="1" t="s">
        <v>3940</v>
      </c>
      <c r="D3468" s="1" t="n">
        <v>148.6</v>
      </c>
      <c r="E3468" s="1" t="s">
        <v>3972</v>
      </c>
      <c r="F3468" s="1" t="n">
        <v>31</v>
      </c>
      <c r="G3468" s="1" t="str">
        <f aca="false">F3468&amp;"/"&amp;67</f>
        <v>31/67</v>
      </c>
      <c r="H3468" s="1" t="n">
        <v>2221</v>
      </c>
      <c r="I3468" s="1" t="n">
        <v>101</v>
      </c>
      <c r="J3468" s="1" t="n">
        <v>99.5</v>
      </c>
      <c r="K3468" s="1" t="s">
        <v>1093</v>
      </c>
      <c r="L3468" s="1" t="s">
        <v>1094</v>
      </c>
      <c r="M3468" s="1" t="n">
        <v>2014</v>
      </c>
      <c r="N3468" s="1" t="n">
        <v>42.8923489065806</v>
      </c>
      <c r="O3468" s="1" t="n">
        <v>-79.7401004319104</v>
      </c>
      <c r="P3468" s="1" t="s">
        <v>1440</v>
      </c>
      <c r="Q3468" s="1" t="s">
        <v>3942</v>
      </c>
      <c r="R3468" s="1" t="s">
        <v>24</v>
      </c>
    </row>
    <row r="3469" customFormat="false" ht="15" hidden="false" customHeight="false" outlineLevel="0" collapsed="false">
      <c r="A3469" s="1" t="s">
        <v>2973</v>
      </c>
      <c r="B3469" s="1" t="s">
        <v>2973</v>
      </c>
      <c r="C3469" s="1" t="s">
        <v>3940</v>
      </c>
      <c r="D3469" s="1" t="n">
        <v>148.6</v>
      </c>
      <c r="E3469" s="1" t="s">
        <v>3973</v>
      </c>
      <c r="F3469" s="1" t="n">
        <v>32</v>
      </c>
      <c r="G3469" s="1" t="str">
        <f aca="false">F3469&amp;"/"&amp;67</f>
        <v>32/67</v>
      </c>
      <c r="H3469" s="1" t="n">
        <v>2221</v>
      </c>
      <c r="I3469" s="1" t="n">
        <v>101</v>
      </c>
      <c r="J3469" s="1" t="n">
        <v>99.5</v>
      </c>
      <c r="K3469" s="1" t="s">
        <v>1093</v>
      </c>
      <c r="L3469" s="1" t="s">
        <v>1094</v>
      </c>
      <c r="M3469" s="1" t="n">
        <v>2014</v>
      </c>
      <c r="N3469" s="1" t="n">
        <v>42.8900594536437</v>
      </c>
      <c r="O3469" s="1" t="n">
        <v>-79.7279565886064</v>
      </c>
      <c r="P3469" s="1" t="s">
        <v>1440</v>
      </c>
      <c r="Q3469" s="1" t="s">
        <v>3942</v>
      </c>
      <c r="R3469" s="1" t="s">
        <v>24</v>
      </c>
    </row>
    <row r="3470" customFormat="false" ht="15" hidden="false" customHeight="false" outlineLevel="0" collapsed="false">
      <c r="A3470" s="1" t="s">
        <v>2973</v>
      </c>
      <c r="B3470" s="1" t="s">
        <v>2973</v>
      </c>
      <c r="C3470" s="1" t="s">
        <v>3940</v>
      </c>
      <c r="D3470" s="1" t="n">
        <v>148.6</v>
      </c>
      <c r="E3470" s="1" t="s">
        <v>3974</v>
      </c>
      <c r="F3470" s="1" t="n">
        <v>33</v>
      </c>
      <c r="G3470" s="1" t="str">
        <f aca="false">F3470&amp;"/"&amp;67</f>
        <v>33/67</v>
      </c>
      <c r="H3470" s="1" t="n">
        <v>2221</v>
      </c>
      <c r="I3470" s="1" t="n">
        <v>101</v>
      </c>
      <c r="J3470" s="1" t="n">
        <v>99.5</v>
      </c>
      <c r="K3470" s="1" t="s">
        <v>1093</v>
      </c>
      <c r="L3470" s="1" t="s">
        <v>1094</v>
      </c>
      <c r="M3470" s="1" t="n">
        <v>2014</v>
      </c>
      <c r="N3470" s="1" t="n">
        <v>42.8919049924189</v>
      </c>
      <c r="O3470" s="1" t="n">
        <v>-79.7233791772043</v>
      </c>
      <c r="P3470" s="1" t="s">
        <v>1440</v>
      </c>
      <c r="Q3470" s="1" t="s">
        <v>3942</v>
      </c>
      <c r="R3470" s="1" t="s">
        <v>24</v>
      </c>
    </row>
    <row r="3471" customFormat="false" ht="15" hidden="false" customHeight="false" outlineLevel="0" collapsed="false">
      <c r="A3471" s="1" t="s">
        <v>2973</v>
      </c>
      <c r="B3471" s="1" t="s">
        <v>2973</v>
      </c>
      <c r="C3471" s="1" t="s">
        <v>3940</v>
      </c>
      <c r="D3471" s="1" t="n">
        <v>148.6</v>
      </c>
      <c r="E3471" s="1" t="s">
        <v>3975</v>
      </c>
      <c r="F3471" s="1" t="n">
        <v>34</v>
      </c>
      <c r="G3471" s="1" t="str">
        <f aca="false">F3471&amp;"/"&amp;67</f>
        <v>34/67</v>
      </c>
      <c r="H3471" s="1" t="n">
        <v>2221</v>
      </c>
      <c r="I3471" s="1" t="n">
        <v>101</v>
      </c>
      <c r="J3471" s="1" t="n">
        <v>99.5</v>
      </c>
      <c r="K3471" s="1" t="s">
        <v>1093</v>
      </c>
      <c r="L3471" s="1" t="s">
        <v>1094</v>
      </c>
      <c r="M3471" s="1" t="n">
        <v>2014</v>
      </c>
      <c r="N3471" s="1" t="n">
        <v>42.8956457905239</v>
      </c>
      <c r="O3471" s="1" t="n">
        <v>-79.726475136975</v>
      </c>
      <c r="P3471" s="1" t="s">
        <v>1440</v>
      </c>
      <c r="Q3471" s="1" t="s">
        <v>3942</v>
      </c>
      <c r="R3471" s="1" t="s">
        <v>24</v>
      </c>
    </row>
    <row r="3472" customFormat="false" ht="15" hidden="false" customHeight="false" outlineLevel="0" collapsed="false">
      <c r="A3472" s="1" t="s">
        <v>2973</v>
      </c>
      <c r="B3472" s="1" t="s">
        <v>2973</v>
      </c>
      <c r="C3472" s="1" t="s">
        <v>3940</v>
      </c>
      <c r="D3472" s="1" t="n">
        <v>148.6</v>
      </c>
      <c r="E3472" s="1" t="s">
        <v>3976</v>
      </c>
      <c r="F3472" s="1" t="n">
        <v>35</v>
      </c>
      <c r="G3472" s="1" t="str">
        <f aca="false">F3472&amp;"/"&amp;67</f>
        <v>35/67</v>
      </c>
      <c r="H3472" s="1" t="n">
        <v>2221</v>
      </c>
      <c r="I3472" s="1" t="n">
        <v>101</v>
      </c>
      <c r="J3472" s="1" t="n">
        <v>99.5</v>
      </c>
      <c r="K3472" s="1" t="s">
        <v>1093</v>
      </c>
      <c r="L3472" s="1" t="s">
        <v>1094</v>
      </c>
      <c r="M3472" s="1" t="n">
        <v>2014</v>
      </c>
      <c r="N3472" s="1" t="n">
        <v>42.8996026087802</v>
      </c>
      <c r="O3472" s="1" t="n">
        <v>-79.7171668678469</v>
      </c>
      <c r="P3472" s="1" t="s">
        <v>1440</v>
      </c>
      <c r="Q3472" s="1" t="s">
        <v>3942</v>
      </c>
      <c r="R3472" s="1" t="s">
        <v>24</v>
      </c>
    </row>
    <row r="3473" customFormat="false" ht="15" hidden="false" customHeight="false" outlineLevel="0" collapsed="false">
      <c r="A3473" s="1" t="s">
        <v>2973</v>
      </c>
      <c r="B3473" s="1" t="s">
        <v>2973</v>
      </c>
      <c r="C3473" s="1" t="s">
        <v>3940</v>
      </c>
      <c r="D3473" s="1" t="n">
        <v>148.6</v>
      </c>
      <c r="E3473" s="1" t="s">
        <v>3977</v>
      </c>
      <c r="F3473" s="1" t="n">
        <v>36</v>
      </c>
      <c r="G3473" s="1" t="str">
        <f aca="false">F3473&amp;"/"&amp;67</f>
        <v>36/67</v>
      </c>
      <c r="H3473" s="1" t="n">
        <v>2221</v>
      </c>
      <c r="I3473" s="1" t="n">
        <v>101</v>
      </c>
      <c r="J3473" s="1" t="n">
        <v>99.5</v>
      </c>
      <c r="K3473" s="1" t="s">
        <v>1093</v>
      </c>
      <c r="L3473" s="1" t="s">
        <v>1094</v>
      </c>
      <c r="M3473" s="1" t="n">
        <v>2014</v>
      </c>
      <c r="N3473" s="1" t="n">
        <v>42.9064816870635</v>
      </c>
      <c r="O3473" s="1" t="n">
        <v>-79.6936186274616</v>
      </c>
      <c r="P3473" s="1" t="s">
        <v>1440</v>
      </c>
      <c r="Q3473" s="1" t="s">
        <v>3942</v>
      </c>
      <c r="R3473" s="1" t="s">
        <v>24</v>
      </c>
    </row>
    <row r="3474" customFormat="false" ht="15" hidden="false" customHeight="false" outlineLevel="0" collapsed="false">
      <c r="A3474" s="1" t="s">
        <v>2973</v>
      </c>
      <c r="B3474" s="1" t="s">
        <v>2973</v>
      </c>
      <c r="C3474" s="1" t="s">
        <v>3940</v>
      </c>
      <c r="D3474" s="1" t="n">
        <v>148.6</v>
      </c>
      <c r="E3474" s="1" t="s">
        <v>3978</v>
      </c>
      <c r="F3474" s="1" t="n">
        <v>37</v>
      </c>
      <c r="G3474" s="1" t="str">
        <f aca="false">F3474&amp;"/"&amp;67</f>
        <v>37/67</v>
      </c>
      <c r="H3474" s="1" t="n">
        <v>2221</v>
      </c>
      <c r="I3474" s="1" t="n">
        <v>101</v>
      </c>
      <c r="J3474" s="1" t="n">
        <v>99.5</v>
      </c>
      <c r="K3474" s="1" t="s">
        <v>1093</v>
      </c>
      <c r="L3474" s="1" t="s">
        <v>1094</v>
      </c>
      <c r="M3474" s="1" t="n">
        <v>2014</v>
      </c>
      <c r="N3474" s="1" t="n">
        <v>42.8658416468649</v>
      </c>
      <c r="O3474" s="1" t="n">
        <v>-79.7739769035048</v>
      </c>
      <c r="P3474" s="1" t="s">
        <v>1440</v>
      </c>
      <c r="Q3474" s="1" t="s">
        <v>3942</v>
      </c>
      <c r="R3474" s="1" t="s">
        <v>24</v>
      </c>
    </row>
    <row r="3475" customFormat="false" ht="15" hidden="false" customHeight="false" outlineLevel="0" collapsed="false">
      <c r="A3475" s="1" t="s">
        <v>2973</v>
      </c>
      <c r="B3475" s="1" t="s">
        <v>2973</v>
      </c>
      <c r="C3475" s="1" t="s">
        <v>3940</v>
      </c>
      <c r="D3475" s="1" t="n">
        <v>148.6</v>
      </c>
      <c r="E3475" s="1" t="s">
        <v>3979</v>
      </c>
      <c r="F3475" s="1" t="n">
        <v>38</v>
      </c>
      <c r="G3475" s="1" t="str">
        <f aca="false">F3475&amp;"/"&amp;67</f>
        <v>38/67</v>
      </c>
      <c r="H3475" s="1" t="n">
        <v>2221</v>
      </c>
      <c r="I3475" s="1" t="n">
        <v>101</v>
      </c>
      <c r="J3475" s="1" t="n">
        <v>99.5</v>
      </c>
      <c r="K3475" s="1" t="s">
        <v>1093</v>
      </c>
      <c r="L3475" s="1" t="s">
        <v>1094</v>
      </c>
      <c r="M3475" s="1" t="n">
        <v>2014</v>
      </c>
      <c r="N3475" s="1" t="n">
        <v>42.8694866900824</v>
      </c>
      <c r="O3475" s="1" t="n">
        <v>-79.7575891961877</v>
      </c>
      <c r="P3475" s="1" t="s">
        <v>1440</v>
      </c>
      <c r="Q3475" s="1" t="s">
        <v>3942</v>
      </c>
      <c r="R3475" s="1" t="s">
        <v>24</v>
      </c>
    </row>
    <row r="3476" customFormat="false" ht="15" hidden="false" customHeight="false" outlineLevel="0" collapsed="false">
      <c r="A3476" s="1" t="s">
        <v>2973</v>
      </c>
      <c r="B3476" s="1" t="s">
        <v>2973</v>
      </c>
      <c r="C3476" s="1" t="s">
        <v>3940</v>
      </c>
      <c r="D3476" s="1" t="n">
        <v>148.6</v>
      </c>
      <c r="E3476" s="1" t="s">
        <v>3980</v>
      </c>
      <c r="F3476" s="1" t="n">
        <v>39</v>
      </c>
      <c r="G3476" s="1" t="str">
        <f aca="false">F3476&amp;"/"&amp;67</f>
        <v>39/67</v>
      </c>
      <c r="H3476" s="1" t="n">
        <v>2221</v>
      </c>
      <c r="I3476" s="1" t="n">
        <v>101</v>
      </c>
      <c r="J3476" s="1" t="n">
        <v>99.5</v>
      </c>
      <c r="K3476" s="1" t="s">
        <v>1093</v>
      </c>
      <c r="L3476" s="1" t="s">
        <v>1094</v>
      </c>
      <c r="M3476" s="1" t="n">
        <v>2014</v>
      </c>
      <c r="N3476" s="1" t="n">
        <v>42.8779053369755</v>
      </c>
      <c r="O3476" s="1" t="n">
        <v>-79.7331380260593</v>
      </c>
      <c r="P3476" s="1" t="s">
        <v>1440</v>
      </c>
      <c r="Q3476" s="1" t="s">
        <v>3942</v>
      </c>
      <c r="R3476" s="1" t="s">
        <v>24</v>
      </c>
    </row>
    <row r="3477" customFormat="false" ht="15" hidden="false" customHeight="false" outlineLevel="0" collapsed="false">
      <c r="A3477" s="1" t="s">
        <v>2973</v>
      </c>
      <c r="B3477" s="1" t="s">
        <v>2973</v>
      </c>
      <c r="C3477" s="1" t="s">
        <v>3940</v>
      </c>
      <c r="D3477" s="1" t="n">
        <v>148.6</v>
      </c>
      <c r="E3477" s="1" t="s">
        <v>3981</v>
      </c>
      <c r="F3477" s="1" t="n">
        <v>40</v>
      </c>
      <c r="G3477" s="1" t="str">
        <f aca="false">F3477&amp;"/"&amp;67</f>
        <v>40/67</v>
      </c>
      <c r="H3477" s="1" t="n">
        <v>2221</v>
      </c>
      <c r="I3477" s="1" t="n">
        <v>101</v>
      </c>
      <c r="J3477" s="1" t="n">
        <v>99.5</v>
      </c>
      <c r="K3477" s="1" t="s">
        <v>1093</v>
      </c>
      <c r="L3477" s="1" t="s">
        <v>1094</v>
      </c>
      <c r="M3477" s="1" t="n">
        <v>2014</v>
      </c>
      <c r="N3477" s="1" t="n">
        <v>42.8891222596178</v>
      </c>
      <c r="O3477" s="1" t="n">
        <v>-79.6974385944196</v>
      </c>
      <c r="P3477" s="1" t="s">
        <v>1440</v>
      </c>
      <c r="Q3477" s="1" t="s">
        <v>3942</v>
      </c>
      <c r="R3477" s="1" t="s">
        <v>24</v>
      </c>
    </row>
    <row r="3478" customFormat="false" ht="15" hidden="false" customHeight="false" outlineLevel="0" collapsed="false">
      <c r="A3478" s="1" t="s">
        <v>2973</v>
      </c>
      <c r="B3478" s="1" t="s">
        <v>2973</v>
      </c>
      <c r="C3478" s="1" t="s">
        <v>3940</v>
      </c>
      <c r="D3478" s="1" t="n">
        <v>148.6</v>
      </c>
      <c r="E3478" s="1" t="s">
        <v>3982</v>
      </c>
      <c r="F3478" s="1" t="n">
        <v>41</v>
      </c>
      <c r="G3478" s="1" t="str">
        <f aca="false">F3478&amp;"/"&amp;67</f>
        <v>41/67</v>
      </c>
      <c r="H3478" s="1" t="n">
        <v>2221</v>
      </c>
      <c r="I3478" s="1" t="n">
        <v>101</v>
      </c>
      <c r="J3478" s="1" t="n">
        <v>99.5</v>
      </c>
      <c r="K3478" s="1" t="s">
        <v>1093</v>
      </c>
      <c r="L3478" s="1" t="s">
        <v>1094</v>
      </c>
      <c r="M3478" s="1" t="n">
        <v>2014</v>
      </c>
      <c r="N3478" s="1" t="n">
        <v>42.8911550454149</v>
      </c>
      <c r="O3478" s="1" t="n">
        <v>-79.6901737702534</v>
      </c>
      <c r="P3478" s="1" t="s">
        <v>1440</v>
      </c>
      <c r="Q3478" s="1" t="s">
        <v>3942</v>
      </c>
      <c r="R3478" s="1" t="s">
        <v>24</v>
      </c>
    </row>
    <row r="3479" customFormat="false" ht="15" hidden="false" customHeight="false" outlineLevel="0" collapsed="false">
      <c r="A3479" s="1" t="s">
        <v>2973</v>
      </c>
      <c r="B3479" s="1" t="s">
        <v>2973</v>
      </c>
      <c r="C3479" s="1" t="s">
        <v>3940</v>
      </c>
      <c r="D3479" s="1" t="n">
        <v>148.6</v>
      </c>
      <c r="E3479" s="1" t="s">
        <v>3983</v>
      </c>
      <c r="F3479" s="1" t="n">
        <v>42</v>
      </c>
      <c r="G3479" s="1" t="str">
        <f aca="false">F3479&amp;"/"&amp;67</f>
        <v>42/67</v>
      </c>
      <c r="H3479" s="1" t="n">
        <v>2221</v>
      </c>
      <c r="I3479" s="1" t="n">
        <v>101</v>
      </c>
      <c r="J3479" s="1" t="n">
        <v>99.5</v>
      </c>
      <c r="K3479" s="1" t="s">
        <v>1093</v>
      </c>
      <c r="L3479" s="1" t="s">
        <v>1094</v>
      </c>
      <c r="M3479" s="1" t="n">
        <v>2014</v>
      </c>
      <c r="N3479" s="1" t="n">
        <v>42.8899122265519</v>
      </c>
      <c r="O3479" s="1" t="n">
        <v>-79.6825059293069</v>
      </c>
      <c r="P3479" s="1" t="s">
        <v>1440</v>
      </c>
      <c r="Q3479" s="1" t="s">
        <v>3942</v>
      </c>
      <c r="R3479" s="1" t="s">
        <v>24</v>
      </c>
    </row>
    <row r="3480" customFormat="false" ht="15" hidden="false" customHeight="false" outlineLevel="0" collapsed="false">
      <c r="A3480" s="1" t="s">
        <v>2973</v>
      </c>
      <c r="B3480" s="1" t="s">
        <v>2973</v>
      </c>
      <c r="C3480" s="1" t="s">
        <v>3940</v>
      </c>
      <c r="D3480" s="1" t="n">
        <v>148.6</v>
      </c>
      <c r="E3480" s="1" t="s">
        <v>3984</v>
      </c>
      <c r="F3480" s="1" t="n">
        <v>43</v>
      </c>
      <c r="G3480" s="1" t="str">
        <f aca="false">F3480&amp;"/"&amp;67</f>
        <v>43/67</v>
      </c>
      <c r="H3480" s="1" t="n">
        <v>2221</v>
      </c>
      <c r="I3480" s="1" t="n">
        <v>101</v>
      </c>
      <c r="J3480" s="1" t="n">
        <v>99.5</v>
      </c>
      <c r="K3480" s="1" t="s">
        <v>1093</v>
      </c>
      <c r="L3480" s="1" t="s">
        <v>1094</v>
      </c>
      <c r="M3480" s="1" t="n">
        <v>2014</v>
      </c>
      <c r="N3480" s="1" t="n">
        <v>42.8927817116268</v>
      </c>
      <c r="O3480" s="1" t="n">
        <v>-79.6746520902829</v>
      </c>
      <c r="P3480" s="1" t="s">
        <v>1440</v>
      </c>
      <c r="Q3480" s="1" t="s">
        <v>3942</v>
      </c>
      <c r="R3480" s="1" t="s">
        <v>24</v>
      </c>
    </row>
    <row r="3481" customFormat="false" ht="15" hidden="false" customHeight="false" outlineLevel="0" collapsed="false">
      <c r="A3481" s="1" t="s">
        <v>2973</v>
      </c>
      <c r="B3481" s="1" t="s">
        <v>2973</v>
      </c>
      <c r="C3481" s="1" t="s">
        <v>3940</v>
      </c>
      <c r="D3481" s="1" t="n">
        <v>148.6</v>
      </c>
      <c r="E3481" s="1" t="s">
        <v>3985</v>
      </c>
      <c r="F3481" s="1" t="n">
        <v>44</v>
      </c>
      <c r="G3481" s="1" t="str">
        <f aca="false">F3481&amp;"/"&amp;67</f>
        <v>44/67</v>
      </c>
      <c r="H3481" s="1" t="n">
        <v>2221</v>
      </c>
      <c r="I3481" s="1" t="n">
        <v>101</v>
      </c>
      <c r="J3481" s="1" t="n">
        <v>99.5</v>
      </c>
      <c r="K3481" s="1" t="s">
        <v>1093</v>
      </c>
      <c r="L3481" s="1" t="s">
        <v>1094</v>
      </c>
      <c r="M3481" s="1" t="n">
        <v>2014</v>
      </c>
      <c r="N3481" s="1" t="n">
        <v>42.8924681139208</v>
      </c>
      <c r="O3481" s="1" t="n">
        <v>-79.6682397407029</v>
      </c>
      <c r="P3481" s="1" t="s">
        <v>1440</v>
      </c>
      <c r="Q3481" s="1" t="s">
        <v>3942</v>
      </c>
      <c r="R3481" s="1" t="s">
        <v>24</v>
      </c>
    </row>
    <row r="3482" customFormat="false" ht="15" hidden="false" customHeight="false" outlineLevel="0" collapsed="false">
      <c r="A3482" s="1" t="s">
        <v>2973</v>
      </c>
      <c r="B3482" s="1" t="s">
        <v>2973</v>
      </c>
      <c r="C3482" s="1" t="s">
        <v>3940</v>
      </c>
      <c r="D3482" s="1" t="n">
        <v>148.6</v>
      </c>
      <c r="E3482" s="1" t="s">
        <v>3986</v>
      </c>
      <c r="F3482" s="1" t="n">
        <v>45</v>
      </c>
      <c r="G3482" s="1" t="str">
        <f aca="false">F3482&amp;"/"&amp;67</f>
        <v>45/67</v>
      </c>
      <c r="H3482" s="1" t="n">
        <v>2221</v>
      </c>
      <c r="I3482" s="1" t="n">
        <v>101</v>
      </c>
      <c r="J3482" s="1" t="n">
        <v>99.5</v>
      </c>
      <c r="K3482" s="1" t="s">
        <v>1093</v>
      </c>
      <c r="L3482" s="1" t="s">
        <v>1094</v>
      </c>
      <c r="M3482" s="1" t="n">
        <v>2014</v>
      </c>
      <c r="N3482" s="1" t="n">
        <v>42.8930643199786</v>
      </c>
      <c r="O3482" s="1" t="n">
        <v>-79.6640116285828</v>
      </c>
      <c r="P3482" s="1" t="s">
        <v>1440</v>
      </c>
      <c r="Q3482" s="1" t="s">
        <v>3942</v>
      </c>
      <c r="R3482" s="1" t="s">
        <v>24</v>
      </c>
    </row>
    <row r="3483" customFormat="false" ht="15" hidden="false" customHeight="false" outlineLevel="0" collapsed="false">
      <c r="A3483" s="1" t="s">
        <v>2973</v>
      </c>
      <c r="B3483" s="1" t="s">
        <v>2973</v>
      </c>
      <c r="C3483" s="1" t="s">
        <v>3940</v>
      </c>
      <c r="D3483" s="1" t="n">
        <v>148.6</v>
      </c>
      <c r="E3483" s="1" t="s">
        <v>3987</v>
      </c>
      <c r="F3483" s="1" t="n">
        <v>46</v>
      </c>
      <c r="G3483" s="1" t="str">
        <f aca="false">F3483&amp;"/"&amp;67</f>
        <v>46/67</v>
      </c>
      <c r="H3483" s="1" t="n">
        <v>2221</v>
      </c>
      <c r="I3483" s="1" t="n">
        <v>101</v>
      </c>
      <c r="J3483" s="1" t="n">
        <v>99.5</v>
      </c>
      <c r="K3483" s="1" t="s">
        <v>1093</v>
      </c>
      <c r="L3483" s="1" t="s">
        <v>1094</v>
      </c>
      <c r="M3483" s="1" t="n">
        <v>2014</v>
      </c>
      <c r="N3483" s="1" t="n">
        <v>42.8505244376198</v>
      </c>
      <c r="O3483" s="1" t="n">
        <v>-79.7727589344904</v>
      </c>
      <c r="P3483" s="1" t="s">
        <v>1440</v>
      </c>
      <c r="Q3483" s="1" t="s">
        <v>3942</v>
      </c>
      <c r="R3483" s="1" t="s">
        <v>24</v>
      </c>
    </row>
    <row r="3484" customFormat="false" ht="15" hidden="false" customHeight="false" outlineLevel="0" collapsed="false">
      <c r="A3484" s="1" t="s">
        <v>2973</v>
      </c>
      <c r="B3484" s="1" t="s">
        <v>2973</v>
      </c>
      <c r="C3484" s="1" t="s">
        <v>3940</v>
      </c>
      <c r="D3484" s="1" t="n">
        <v>148.6</v>
      </c>
      <c r="E3484" s="1" t="s">
        <v>3988</v>
      </c>
      <c r="F3484" s="1" t="n">
        <v>47</v>
      </c>
      <c r="G3484" s="1" t="str">
        <f aca="false">F3484&amp;"/"&amp;67</f>
        <v>47/67</v>
      </c>
      <c r="H3484" s="1" t="n">
        <v>2221</v>
      </c>
      <c r="I3484" s="1" t="n">
        <v>101</v>
      </c>
      <c r="J3484" s="1" t="n">
        <v>99.5</v>
      </c>
      <c r="K3484" s="1" t="s">
        <v>1093</v>
      </c>
      <c r="L3484" s="1" t="s">
        <v>1094</v>
      </c>
      <c r="M3484" s="1" t="n">
        <v>2014</v>
      </c>
      <c r="N3484" s="1" t="n">
        <v>42.8508272131333</v>
      </c>
      <c r="O3484" s="1" t="n">
        <v>-79.7544653342718</v>
      </c>
      <c r="P3484" s="1" t="s">
        <v>1440</v>
      </c>
      <c r="Q3484" s="1" t="s">
        <v>3942</v>
      </c>
      <c r="R3484" s="1" t="s">
        <v>24</v>
      </c>
    </row>
    <row r="3485" customFormat="false" ht="15" hidden="false" customHeight="false" outlineLevel="0" collapsed="false">
      <c r="A3485" s="1" t="s">
        <v>2973</v>
      </c>
      <c r="B3485" s="1" t="s">
        <v>2973</v>
      </c>
      <c r="C3485" s="1" t="s">
        <v>3940</v>
      </c>
      <c r="D3485" s="1" t="n">
        <v>148.6</v>
      </c>
      <c r="E3485" s="1" t="s">
        <v>3989</v>
      </c>
      <c r="F3485" s="1" t="n">
        <v>48</v>
      </c>
      <c r="G3485" s="1" t="str">
        <f aca="false">F3485&amp;"/"&amp;67</f>
        <v>48/67</v>
      </c>
      <c r="H3485" s="1" t="n">
        <v>2221</v>
      </c>
      <c r="I3485" s="1" t="n">
        <v>101</v>
      </c>
      <c r="J3485" s="1" t="n">
        <v>99.5</v>
      </c>
      <c r="K3485" s="1" t="s">
        <v>1093</v>
      </c>
      <c r="L3485" s="1" t="s">
        <v>1094</v>
      </c>
      <c r="M3485" s="1" t="n">
        <v>2014</v>
      </c>
      <c r="N3485" s="1" t="n">
        <v>42.8569816892092</v>
      </c>
      <c r="O3485" s="1" t="n">
        <v>-79.7420905943938</v>
      </c>
      <c r="P3485" s="1" t="s">
        <v>1440</v>
      </c>
      <c r="Q3485" s="1" t="s">
        <v>3942</v>
      </c>
      <c r="R3485" s="1" t="s">
        <v>24</v>
      </c>
    </row>
    <row r="3486" customFormat="false" ht="15" hidden="false" customHeight="false" outlineLevel="0" collapsed="false">
      <c r="A3486" s="1" t="s">
        <v>2973</v>
      </c>
      <c r="B3486" s="1" t="s">
        <v>2973</v>
      </c>
      <c r="C3486" s="1" t="s">
        <v>3940</v>
      </c>
      <c r="D3486" s="1" t="n">
        <v>148.6</v>
      </c>
      <c r="E3486" s="1" t="s">
        <v>3990</v>
      </c>
      <c r="F3486" s="1" t="n">
        <v>49</v>
      </c>
      <c r="G3486" s="1" t="str">
        <f aca="false">F3486&amp;"/"&amp;67</f>
        <v>49/67</v>
      </c>
      <c r="H3486" s="1" t="n">
        <v>2221</v>
      </c>
      <c r="I3486" s="1" t="n">
        <v>101</v>
      </c>
      <c r="J3486" s="1" t="n">
        <v>99.5</v>
      </c>
      <c r="K3486" s="1" t="s">
        <v>1093</v>
      </c>
      <c r="L3486" s="1" t="s">
        <v>1094</v>
      </c>
      <c r="M3486" s="1" t="n">
        <v>2014</v>
      </c>
      <c r="N3486" s="1" t="n">
        <v>42.8615824708184</v>
      </c>
      <c r="O3486" s="1" t="n">
        <v>-79.7430626915369</v>
      </c>
      <c r="P3486" s="1" t="s">
        <v>1440</v>
      </c>
      <c r="Q3486" s="1" t="s">
        <v>3942</v>
      </c>
      <c r="R3486" s="1" t="s">
        <v>24</v>
      </c>
    </row>
    <row r="3487" customFormat="false" ht="15" hidden="false" customHeight="false" outlineLevel="0" collapsed="false">
      <c r="A3487" s="1" t="s">
        <v>2973</v>
      </c>
      <c r="B3487" s="1" t="s">
        <v>2973</v>
      </c>
      <c r="C3487" s="1" t="s">
        <v>3940</v>
      </c>
      <c r="D3487" s="1" t="n">
        <v>148.6</v>
      </c>
      <c r="E3487" s="1" t="s">
        <v>3991</v>
      </c>
      <c r="F3487" s="1" t="n">
        <v>50</v>
      </c>
      <c r="G3487" s="1" t="str">
        <f aca="false">F3487&amp;"/"&amp;67</f>
        <v>50/67</v>
      </c>
      <c r="H3487" s="1" t="n">
        <v>2221</v>
      </c>
      <c r="I3487" s="1" t="n">
        <v>101</v>
      </c>
      <c r="J3487" s="1" t="n">
        <v>99.5</v>
      </c>
      <c r="K3487" s="1" t="s">
        <v>1093</v>
      </c>
      <c r="L3487" s="1" t="s">
        <v>1094</v>
      </c>
      <c r="M3487" s="1" t="n">
        <v>2014</v>
      </c>
      <c r="N3487" s="1" t="n">
        <v>42.8677183622426</v>
      </c>
      <c r="O3487" s="1" t="n">
        <v>-79.7163804669298</v>
      </c>
      <c r="P3487" s="1" t="s">
        <v>1440</v>
      </c>
      <c r="Q3487" s="1" t="s">
        <v>3942</v>
      </c>
      <c r="R3487" s="1" t="s">
        <v>24</v>
      </c>
    </row>
    <row r="3488" customFormat="false" ht="15" hidden="false" customHeight="false" outlineLevel="0" collapsed="false">
      <c r="A3488" s="1" t="s">
        <v>2973</v>
      </c>
      <c r="B3488" s="1" t="s">
        <v>2973</v>
      </c>
      <c r="C3488" s="1" t="s">
        <v>3940</v>
      </c>
      <c r="D3488" s="1" t="n">
        <v>148.6</v>
      </c>
      <c r="E3488" s="1" t="s">
        <v>3992</v>
      </c>
      <c r="F3488" s="1" t="n">
        <v>51</v>
      </c>
      <c r="G3488" s="1" t="str">
        <f aca="false">F3488&amp;"/"&amp;67</f>
        <v>51/67</v>
      </c>
      <c r="H3488" s="1" t="n">
        <v>2221</v>
      </c>
      <c r="I3488" s="1" t="n">
        <v>101</v>
      </c>
      <c r="J3488" s="1" t="n">
        <v>99.5</v>
      </c>
      <c r="K3488" s="1" t="s">
        <v>1093</v>
      </c>
      <c r="L3488" s="1" t="s">
        <v>1094</v>
      </c>
      <c r="M3488" s="1" t="n">
        <v>2014</v>
      </c>
      <c r="N3488" s="1" t="n">
        <v>42.8643817666959</v>
      </c>
      <c r="O3488" s="1" t="n">
        <v>-79.7141002597766</v>
      </c>
      <c r="P3488" s="1" t="s">
        <v>1440</v>
      </c>
      <c r="Q3488" s="1" t="s">
        <v>3942</v>
      </c>
      <c r="R3488" s="1" t="s">
        <v>24</v>
      </c>
    </row>
    <row r="3489" customFormat="false" ht="15" hidden="false" customHeight="false" outlineLevel="0" collapsed="false">
      <c r="A3489" s="1" t="s">
        <v>2973</v>
      </c>
      <c r="B3489" s="1" t="s">
        <v>2973</v>
      </c>
      <c r="C3489" s="1" t="s">
        <v>3940</v>
      </c>
      <c r="D3489" s="1" t="n">
        <v>148.6</v>
      </c>
      <c r="E3489" s="1" t="s">
        <v>3993</v>
      </c>
      <c r="F3489" s="1" t="n">
        <v>52</v>
      </c>
      <c r="G3489" s="1" t="str">
        <f aca="false">F3489&amp;"/"&amp;67</f>
        <v>52/67</v>
      </c>
      <c r="H3489" s="1" t="n">
        <v>2221</v>
      </c>
      <c r="I3489" s="1" t="n">
        <v>101</v>
      </c>
      <c r="J3489" s="1" t="n">
        <v>99.5</v>
      </c>
      <c r="K3489" s="1" t="s">
        <v>1093</v>
      </c>
      <c r="L3489" s="1" t="s">
        <v>1094</v>
      </c>
      <c r="M3489" s="1" t="n">
        <v>2014</v>
      </c>
      <c r="N3489" s="1" t="n">
        <v>42.8703693418217</v>
      </c>
      <c r="O3489" s="1" t="n">
        <v>-79.6959575281614</v>
      </c>
      <c r="P3489" s="1" t="s">
        <v>1440</v>
      </c>
      <c r="Q3489" s="1" t="s">
        <v>3942</v>
      </c>
      <c r="R3489" s="1" t="s">
        <v>24</v>
      </c>
    </row>
    <row r="3490" customFormat="false" ht="15" hidden="false" customHeight="false" outlineLevel="0" collapsed="false">
      <c r="A3490" s="1" t="s">
        <v>2973</v>
      </c>
      <c r="B3490" s="1" t="s">
        <v>2973</v>
      </c>
      <c r="C3490" s="1" t="s">
        <v>3940</v>
      </c>
      <c r="D3490" s="1" t="n">
        <v>148.6</v>
      </c>
      <c r="E3490" s="1" t="s">
        <v>3994</v>
      </c>
      <c r="F3490" s="1" t="n">
        <v>53</v>
      </c>
      <c r="G3490" s="1" t="str">
        <f aca="false">F3490&amp;"/"&amp;67</f>
        <v>53/67</v>
      </c>
      <c r="H3490" s="1" t="n">
        <v>2221</v>
      </c>
      <c r="I3490" s="1" t="n">
        <v>101</v>
      </c>
      <c r="J3490" s="1" t="n">
        <v>99.5</v>
      </c>
      <c r="K3490" s="1" t="s">
        <v>1093</v>
      </c>
      <c r="L3490" s="1" t="s">
        <v>1094</v>
      </c>
      <c r="M3490" s="1" t="n">
        <v>2014</v>
      </c>
      <c r="N3490" s="1" t="n">
        <v>42.870960001574</v>
      </c>
      <c r="O3490" s="1" t="n">
        <v>-79.6910404351047</v>
      </c>
      <c r="P3490" s="1" t="s">
        <v>1440</v>
      </c>
      <c r="Q3490" s="1" t="s">
        <v>3942</v>
      </c>
      <c r="R3490" s="1" t="s">
        <v>24</v>
      </c>
    </row>
    <row r="3491" customFormat="false" ht="15" hidden="false" customHeight="false" outlineLevel="0" collapsed="false">
      <c r="A3491" s="1" t="s">
        <v>2973</v>
      </c>
      <c r="B3491" s="1" t="s">
        <v>2973</v>
      </c>
      <c r="C3491" s="1" t="s">
        <v>3940</v>
      </c>
      <c r="D3491" s="1" t="n">
        <v>148.6</v>
      </c>
      <c r="E3491" s="1" t="s">
        <v>3995</v>
      </c>
      <c r="F3491" s="1" t="n">
        <v>54</v>
      </c>
      <c r="G3491" s="1" t="str">
        <f aca="false">F3491&amp;"/"&amp;67</f>
        <v>54/67</v>
      </c>
      <c r="H3491" s="1" t="n">
        <v>2221</v>
      </c>
      <c r="I3491" s="1" t="n">
        <v>101</v>
      </c>
      <c r="J3491" s="1" t="n">
        <v>99.5</v>
      </c>
      <c r="K3491" s="1" t="s">
        <v>1093</v>
      </c>
      <c r="L3491" s="1" t="s">
        <v>1094</v>
      </c>
      <c r="M3491" s="1" t="n">
        <v>2014</v>
      </c>
      <c r="N3491" s="1" t="n">
        <v>42.8721646642357</v>
      </c>
      <c r="O3491" s="1" t="n">
        <v>-79.6842768553228</v>
      </c>
      <c r="P3491" s="1" t="s">
        <v>1440</v>
      </c>
      <c r="Q3491" s="1" t="s">
        <v>3942</v>
      </c>
      <c r="R3491" s="1" t="s">
        <v>24</v>
      </c>
    </row>
    <row r="3492" customFormat="false" ht="15" hidden="false" customHeight="false" outlineLevel="0" collapsed="false">
      <c r="A3492" s="1" t="s">
        <v>2973</v>
      </c>
      <c r="B3492" s="1" t="s">
        <v>2973</v>
      </c>
      <c r="C3492" s="1" t="s">
        <v>3940</v>
      </c>
      <c r="D3492" s="1" t="n">
        <v>148.6</v>
      </c>
      <c r="E3492" s="1" t="s">
        <v>3996</v>
      </c>
      <c r="F3492" s="1" t="n">
        <v>55</v>
      </c>
      <c r="G3492" s="1" t="str">
        <f aca="false">F3492&amp;"/"&amp;67</f>
        <v>55/67</v>
      </c>
      <c r="H3492" s="1" t="n">
        <v>2221</v>
      </c>
      <c r="I3492" s="1" t="n">
        <v>101</v>
      </c>
      <c r="J3492" s="1" t="n">
        <v>99.5</v>
      </c>
      <c r="K3492" s="1" t="s">
        <v>1093</v>
      </c>
      <c r="L3492" s="1" t="s">
        <v>1094</v>
      </c>
      <c r="M3492" s="1" t="n">
        <v>2014</v>
      </c>
      <c r="N3492" s="1" t="n">
        <v>42.8660715251959</v>
      </c>
      <c r="O3492" s="1" t="n">
        <v>-79.6908435142413</v>
      </c>
      <c r="P3492" s="1" t="s">
        <v>1440</v>
      </c>
      <c r="Q3492" s="1" t="s">
        <v>3942</v>
      </c>
      <c r="R3492" s="1" t="s">
        <v>24</v>
      </c>
    </row>
    <row r="3493" customFormat="false" ht="15" hidden="false" customHeight="false" outlineLevel="0" collapsed="false">
      <c r="A3493" s="1" t="s">
        <v>2973</v>
      </c>
      <c r="B3493" s="1" t="s">
        <v>2973</v>
      </c>
      <c r="C3493" s="1" t="s">
        <v>3940</v>
      </c>
      <c r="D3493" s="1" t="n">
        <v>148.6</v>
      </c>
      <c r="E3493" s="1" t="s">
        <v>3997</v>
      </c>
      <c r="F3493" s="1" t="n">
        <v>56</v>
      </c>
      <c r="G3493" s="1" t="str">
        <f aca="false">F3493&amp;"/"&amp;67</f>
        <v>56/67</v>
      </c>
      <c r="H3493" s="1" t="n">
        <v>2221</v>
      </c>
      <c r="I3493" s="1" t="n">
        <v>101</v>
      </c>
      <c r="J3493" s="1" t="n">
        <v>99.5</v>
      </c>
      <c r="K3493" s="1" t="s">
        <v>1093</v>
      </c>
      <c r="L3493" s="1" t="s">
        <v>1094</v>
      </c>
      <c r="M3493" s="1" t="n">
        <v>2014</v>
      </c>
      <c r="N3493" s="1" t="n">
        <v>42.8657878144736</v>
      </c>
      <c r="O3493" s="1" t="n">
        <v>-79.686755534162</v>
      </c>
      <c r="P3493" s="1" t="s">
        <v>1440</v>
      </c>
      <c r="Q3493" s="1" t="s">
        <v>3942</v>
      </c>
      <c r="R3493" s="1" t="s">
        <v>24</v>
      </c>
    </row>
    <row r="3494" customFormat="false" ht="15" hidden="false" customHeight="false" outlineLevel="0" collapsed="false">
      <c r="A3494" s="1" t="s">
        <v>2973</v>
      </c>
      <c r="B3494" s="1" t="s">
        <v>2973</v>
      </c>
      <c r="C3494" s="1" t="s">
        <v>3940</v>
      </c>
      <c r="D3494" s="1" t="n">
        <v>148.6</v>
      </c>
      <c r="E3494" s="1" t="s">
        <v>3998</v>
      </c>
      <c r="F3494" s="1" t="n">
        <v>57</v>
      </c>
      <c r="G3494" s="1" t="str">
        <f aca="false">F3494&amp;"/"&amp;67</f>
        <v>57/67</v>
      </c>
      <c r="H3494" s="1" t="n">
        <v>2221</v>
      </c>
      <c r="I3494" s="1" t="n">
        <v>101</v>
      </c>
      <c r="J3494" s="1" t="n">
        <v>99.5</v>
      </c>
      <c r="K3494" s="1" t="s">
        <v>1093</v>
      </c>
      <c r="L3494" s="1" t="s">
        <v>1094</v>
      </c>
      <c r="M3494" s="1" t="n">
        <v>2014</v>
      </c>
      <c r="N3494" s="1" t="n">
        <v>42.8621737605117</v>
      </c>
      <c r="O3494" s="1" t="n">
        <v>-79.6857602676488</v>
      </c>
      <c r="P3494" s="1" t="s">
        <v>1440</v>
      </c>
      <c r="Q3494" s="1" t="s">
        <v>3942</v>
      </c>
      <c r="R3494" s="1" t="s">
        <v>24</v>
      </c>
    </row>
    <row r="3495" customFormat="false" ht="15" hidden="false" customHeight="false" outlineLevel="0" collapsed="false">
      <c r="A3495" s="1" t="s">
        <v>2973</v>
      </c>
      <c r="B3495" s="1" t="s">
        <v>2973</v>
      </c>
      <c r="C3495" s="1" t="s">
        <v>3940</v>
      </c>
      <c r="D3495" s="1" t="n">
        <v>148.6</v>
      </c>
      <c r="E3495" s="1" t="s">
        <v>3999</v>
      </c>
      <c r="F3495" s="1" t="n">
        <v>58</v>
      </c>
      <c r="G3495" s="1" t="str">
        <f aca="false">F3495&amp;"/"&amp;67</f>
        <v>58/67</v>
      </c>
      <c r="H3495" s="1" t="n">
        <v>2221</v>
      </c>
      <c r="I3495" s="1" t="n">
        <v>101</v>
      </c>
      <c r="J3495" s="1" t="n">
        <v>99.5</v>
      </c>
      <c r="K3495" s="1" t="s">
        <v>1093</v>
      </c>
      <c r="L3495" s="1" t="s">
        <v>1094</v>
      </c>
      <c r="M3495" s="1" t="n">
        <v>2014</v>
      </c>
      <c r="N3495" s="1" t="n">
        <v>42.875981113161</v>
      </c>
      <c r="O3495" s="1" t="n">
        <v>-79.6716924575015</v>
      </c>
      <c r="P3495" s="1" t="s">
        <v>1440</v>
      </c>
      <c r="Q3495" s="1" t="s">
        <v>3942</v>
      </c>
      <c r="R3495" s="1" t="s">
        <v>24</v>
      </c>
    </row>
    <row r="3496" customFormat="false" ht="15" hidden="false" customHeight="false" outlineLevel="0" collapsed="false">
      <c r="A3496" s="1" t="s">
        <v>2973</v>
      </c>
      <c r="B3496" s="1" t="s">
        <v>2973</v>
      </c>
      <c r="C3496" s="1" t="s">
        <v>3940</v>
      </c>
      <c r="D3496" s="1" t="n">
        <v>148.6</v>
      </c>
      <c r="E3496" s="1" t="s">
        <v>4000</v>
      </c>
      <c r="F3496" s="1" t="n">
        <v>59</v>
      </c>
      <c r="G3496" s="1" t="str">
        <f aca="false">F3496&amp;"/"&amp;67</f>
        <v>59/67</v>
      </c>
      <c r="H3496" s="1" t="n">
        <v>2221</v>
      </c>
      <c r="I3496" s="1" t="n">
        <v>101</v>
      </c>
      <c r="J3496" s="1" t="n">
        <v>99.5</v>
      </c>
      <c r="K3496" s="1" t="s">
        <v>1093</v>
      </c>
      <c r="L3496" s="1" t="s">
        <v>1094</v>
      </c>
      <c r="M3496" s="1" t="n">
        <v>2014</v>
      </c>
      <c r="N3496" s="1" t="n">
        <v>42.8706377850485</v>
      </c>
      <c r="O3496" s="1" t="n">
        <v>-79.6352428540999</v>
      </c>
      <c r="P3496" s="1" t="s">
        <v>1440</v>
      </c>
      <c r="Q3496" s="1" t="s">
        <v>3942</v>
      </c>
      <c r="R3496" s="1" t="s">
        <v>24</v>
      </c>
    </row>
    <row r="3497" customFormat="false" ht="15" hidden="false" customHeight="false" outlineLevel="0" collapsed="false">
      <c r="A3497" s="1" t="s">
        <v>2973</v>
      </c>
      <c r="B3497" s="1" t="s">
        <v>2973</v>
      </c>
      <c r="C3497" s="1" t="s">
        <v>3940</v>
      </c>
      <c r="D3497" s="1" t="n">
        <v>148.6</v>
      </c>
      <c r="E3497" s="1" t="s">
        <v>4001</v>
      </c>
      <c r="F3497" s="1" t="n">
        <v>60</v>
      </c>
      <c r="G3497" s="1" t="str">
        <f aca="false">F3497&amp;"/"&amp;67</f>
        <v>60/67</v>
      </c>
      <c r="H3497" s="1" t="n">
        <v>2221</v>
      </c>
      <c r="I3497" s="1" t="n">
        <v>101</v>
      </c>
      <c r="J3497" s="1" t="n">
        <v>99.5</v>
      </c>
      <c r="K3497" s="1" t="s">
        <v>1093</v>
      </c>
      <c r="L3497" s="1" t="s">
        <v>1094</v>
      </c>
      <c r="M3497" s="1" t="n">
        <v>2014</v>
      </c>
      <c r="N3497" s="1" t="n">
        <v>42.8705527323098</v>
      </c>
      <c r="O3497" s="1" t="n">
        <v>-79.6319425933483</v>
      </c>
      <c r="P3497" s="1" t="s">
        <v>1440</v>
      </c>
      <c r="Q3497" s="1" t="s">
        <v>3942</v>
      </c>
      <c r="R3497" s="1" t="s">
        <v>24</v>
      </c>
    </row>
    <row r="3498" customFormat="false" ht="15" hidden="false" customHeight="false" outlineLevel="0" collapsed="false">
      <c r="A3498" s="1" t="s">
        <v>2973</v>
      </c>
      <c r="B3498" s="1" t="s">
        <v>2973</v>
      </c>
      <c r="C3498" s="1" t="s">
        <v>3940</v>
      </c>
      <c r="D3498" s="1" t="n">
        <v>148.6</v>
      </c>
      <c r="E3498" s="1" t="s">
        <v>4002</v>
      </c>
      <c r="F3498" s="1" t="n">
        <v>61</v>
      </c>
      <c r="G3498" s="1" t="str">
        <f aca="false">F3498&amp;"/"&amp;67</f>
        <v>61/67</v>
      </c>
      <c r="H3498" s="1" t="n">
        <v>2221</v>
      </c>
      <c r="I3498" s="1" t="n">
        <v>101</v>
      </c>
      <c r="J3498" s="1" t="n">
        <v>99.5</v>
      </c>
      <c r="K3498" s="1" t="s">
        <v>1093</v>
      </c>
      <c r="L3498" s="1" t="s">
        <v>1094</v>
      </c>
      <c r="M3498" s="1" t="n">
        <v>2014</v>
      </c>
      <c r="N3498" s="1" t="n">
        <v>42.8725755562037</v>
      </c>
      <c r="O3498" s="1" t="n">
        <v>-79.6260190193726</v>
      </c>
      <c r="P3498" s="1" t="s">
        <v>1440</v>
      </c>
      <c r="Q3498" s="1" t="s">
        <v>3942</v>
      </c>
      <c r="R3498" s="1" t="s">
        <v>24</v>
      </c>
    </row>
    <row r="3499" customFormat="false" ht="15" hidden="false" customHeight="false" outlineLevel="0" collapsed="false">
      <c r="A3499" s="1" t="s">
        <v>2973</v>
      </c>
      <c r="B3499" s="1" t="s">
        <v>2973</v>
      </c>
      <c r="C3499" s="1" t="s">
        <v>3940</v>
      </c>
      <c r="D3499" s="1" t="n">
        <v>148.6</v>
      </c>
      <c r="E3499" s="1" t="s">
        <v>4003</v>
      </c>
      <c r="F3499" s="1" t="n">
        <v>62</v>
      </c>
      <c r="G3499" s="1" t="str">
        <f aca="false">F3499&amp;"/"&amp;67</f>
        <v>62/67</v>
      </c>
      <c r="H3499" s="1" t="n">
        <v>2221</v>
      </c>
      <c r="I3499" s="1" t="n">
        <v>101</v>
      </c>
      <c r="J3499" s="1" t="n">
        <v>99.5</v>
      </c>
      <c r="K3499" s="1" t="s">
        <v>1093</v>
      </c>
      <c r="L3499" s="1" t="s">
        <v>1094</v>
      </c>
      <c r="M3499" s="1" t="n">
        <v>2014</v>
      </c>
      <c r="N3499" s="1" t="n">
        <v>42.8766392923221</v>
      </c>
      <c r="O3499" s="1" t="n">
        <v>-79.5999939911449</v>
      </c>
      <c r="P3499" s="1" t="s">
        <v>1440</v>
      </c>
      <c r="Q3499" s="1" t="s">
        <v>3942</v>
      </c>
      <c r="R3499" s="1" t="s">
        <v>24</v>
      </c>
    </row>
    <row r="3500" customFormat="false" ht="15" hidden="false" customHeight="false" outlineLevel="0" collapsed="false">
      <c r="A3500" s="1" t="s">
        <v>2973</v>
      </c>
      <c r="B3500" s="1" t="s">
        <v>2973</v>
      </c>
      <c r="C3500" s="1" t="s">
        <v>3940</v>
      </c>
      <c r="D3500" s="1" t="n">
        <v>148.6</v>
      </c>
      <c r="E3500" s="1" t="s">
        <v>4004</v>
      </c>
      <c r="F3500" s="1" t="n">
        <v>63</v>
      </c>
      <c r="G3500" s="1" t="str">
        <f aca="false">F3500&amp;"/"&amp;67</f>
        <v>63/67</v>
      </c>
      <c r="H3500" s="1" t="n">
        <v>2221</v>
      </c>
      <c r="I3500" s="1" t="n">
        <v>101</v>
      </c>
      <c r="J3500" s="1" t="n">
        <v>99.5</v>
      </c>
      <c r="K3500" s="1" t="s">
        <v>1093</v>
      </c>
      <c r="L3500" s="1" t="s">
        <v>1094</v>
      </c>
      <c r="M3500" s="1" t="n">
        <v>2014</v>
      </c>
      <c r="N3500" s="1" t="n">
        <v>42.8771742067848</v>
      </c>
      <c r="O3500" s="1" t="n">
        <v>-79.5958518212576</v>
      </c>
      <c r="P3500" s="1" t="s">
        <v>1440</v>
      </c>
      <c r="Q3500" s="1" t="s">
        <v>3942</v>
      </c>
      <c r="R3500" s="1" t="s">
        <v>24</v>
      </c>
    </row>
    <row r="3501" customFormat="false" ht="15" hidden="false" customHeight="false" outlineLevel="0" collapsed="false">
      <c r="A3501" s="1" t="s">
        <v>2973</v>
      </c>
      <c r="B3501" s="1" t="s">
        <v>2973</v>
      </c>
      <c r="C3501" s="1" t="s">
        <v>3940</v>
      </c>
      <c r="D3501" s="1" t="n">
        <v>148.6</v>
      </c>
      <c r="E3501" s="1" t="s">
        <v>4005</v>
      </c>
      <c r="F3501" s="1" t="n">
        <v>64</v>
      </c>
      <c r="G3501" s="1" t="str">
        <f aca="false">F3501&amp;"/"&amp;67</f>
        <v>64/67</v>
      </c>
      <c r="H3501" s="1" t="n">
        <v>2221</v>
      </c>
      <c r="I3501" s="1" t="n">
        <v>101</v>
      </c>
      <c r="J3501" s="1" t="n">
        <v>99.5</v>
      </c>
      <c r="K3501" s="1" t="s">
        <v>1093</v>
      </c>
      <c r="L3501" s="1" t="s">
        <v>1094</v>
      </c>
      <c r="M3501" s="1" t="n">
        <v>2014</v>
      </c>
      <c r="N3501" s="1" t="n">
        <v>42.8731640043658</v>
      </c>
      <c r="O3501" s="1" t="n">
        <v>-79.6002953701826</v>
      </c>
      <c r="P3501" s="1" t="s">
        <v>1440</v>
      </c>
      <c r="Q3501" s="1" t="s">
        <v>3942</v>
      </c>
      <c r="R3501" s="1" t="s">
        <v>24</v>
      </c>
    </row>
    <row r="3502" customFormat="false" ht="15" hidden="false" customHeight="false" outlineLevel="0" collapsed="false">
      <c r="A3502" s="1" t="s">
        <v>2973</v>
      </c>
      <c r="B3502" s="1" t="s">
        <v>2973</v>
      </c>
      <c r="C3502" s="1" t="s">
        <v>3940</v>
      </c>
      <c r="D3502" s="1" t="n">
        <v>148.6</v>
      </c>
      <c r="E3502" s="1" t="s">
        <v>4006</v>
      </c>
      <c r="F3502" s="1" t="n">
        <v>65</v>
      </c>
      <c r="G3502" s="1" t="str">
        <f aca="false">F3502&amp;"/"&amp;67</f>
        <v>65/67</v>
      </c>
      <c r="H3502" s="1" t="n">
        <v>2221</v>
      </c>
      <c r="I3502" s="1" t="n">
        <v>101</v>
      </c>
      <c r="J3502" s="1" t="n">
        <v>99.5</v>
      </c>
      <c r="K3502" s="1" t="s">
        <v>1093</v>
      </c>
      <c r="L3502" s="1" t="s">
        <v>1094</v>
      </c>
      <c r="M3502" s="1" t="n">
        <v>2014</v>
      </c>
      <c r="N3502" s="1" t="n">
        <v>42.8737785509381</v>
      </c>
      <c r="O3502" s="1" t="n">
        <v>-79.5950210571309</v>
      </c>
      <c r="P3502" s="1" t="s">
        <v>1440</v>
      </c>
      <c r="Q3502" s="1" t="s">
        <v>3942</v>
      </c>
      <c r="R3502" s="1" t="s">
        <v>24</v>
      </c>
    </row>
    <row r="3503" customFormat="false" ht="15" hidden="false" customHeight="false" outlineLevel="0" collapsed="false">
      <c r="A3503" s="1" t="s">
        <v>2973</v>
      </c>
      <c r="B3503" s="1" t="s">
        <v>2973</v>
      </c>
      <c r="C3503" s="1" t="s">
        <v>3940</v>
      </c>
      <c r="D3503" s="1" t="n">
        <v>148.6</v>
      </c>
      <c r="E3503" s="1" t="s">
        <v>4007</v>
      </c>
      <c r="F3503" s="1" t="n">
        <v>66</v>
      </c>
      <c r="G3503" s="1" t="str">
        <f aca="false">F3503&amp;"/"&amp;67</f>
        <v>66/67</v>
      </c>
      <c r="H3503" s="1" t="n">
        <v>2221</v>
      </c>
      <c r="I3503" s="1" t="n">
        <v>101</v>
      </c>
      <c r="J3503" s="1" t="n">
        <v>99.5</v>
      </c>
      <c r="K3503" s="1" t="s">
        <v>1093</v>
      </c>
      <c r="L3503" s="1" t="s">
        <v>1094</v>
      </c>
      <c r="M3503" s="1" t="n">
        <v>2014</v>
      </c>
      <c r="N3503" s="1" t="n">
        <v>42.869623938132</v>
      </c>
      <c r="O3503" s="1" t="n">
        <v>-79.5957487021822</v>
      </c>
      <c r="P3503" s="1" t="s">
        <v>1440</v>
      </c>
      <c r="Q3503" s="1" t="s">
        <v>3942</v>
      </c>
      <c r="R3503" s="1" t="s">
        <v>24</v>
      </c>
    </row>
    <row r="3504" customFormat="false" ht="15" hidden="false" customHeight="false" outlineLevel="0" collapsed="false">
      <c r="A3504" s="1" t="s">
        <v>2973</v>
      </c>
      <c r="B3504" s="1" t="s">
        <v>2973</v>
      </c>
      <c r="C3504" s="1" t="s">
        <v>3940</v>
      </c>
      <c r="D3504" s="1" t="n">
        <v>148.6</v>
      </c>
      <c r="E3504" s="1" t="s">
        <v>4008</v>
      </c>
      <c r="F3504" s="1" t="n">
        <v>67</v>
      </c>
      <c r="G3504" s="1" t="str">
        <f aca="false">F3504&amp;"/"&amp;67</f>
        <v>67/67</v>
      </c>
      <c r="H3504" s="1" t="n">
        <v>2221</v>
      </c>
      <c r="I3504" s="1" t="n">
        <v>101</v>
      </c>
      <c r="J3504" s="1" t="n">
        <v>99.5</v>
      </c>
      <c r="K3504" s="1" t="s">
        <v>1093</v>
      </c>
      <c r="L3504" s="1" t="s">
        <v>1094</v>
      </c>
      <c r="M3504" s="1" t="n">
        <v>2014</v>
      </c>
      <c r="N3504" s="1" t="n">
        <v>42.8706248962841</v>
      </c>
      <c r="O3504" s="1" t="n">
        <v>-79.5922471701701</v>
      </c>
      <c r="P3504" s="1" t="s">
        <v>1440</v>
      </c>
      <c r="Q3504" s="1" t="s">
        <v>3942</v>
      </c>
      <c r="R3504" s="1" t="s">
        <v>24</v>
      </c>
    </row>
    <row r="3505" customFormat="false" ht="15" hidden="false" customHeight="false" outlineLevel="0" collapsed="false">
      <c r="A3505" s="1" t="s">
        <v>2973</v>
      </c>
      <c r="B3505" s="1" t="s">
        <v>2973</v>
      </c>
      <c r="C3505" s="1" t="s">
        <v>4009</v>
      </c>
      <c r="D3505" s="1" t="n">
        <v>59.86</v>
      </c>
      <c r="E3505" s="1" t="s">
        <v>4010</v>
      </c>
      <c r="F3505" s="1" t="n">
        <v>1</v>
      </c>
      <c r="G3505" s="1" t="str">
        <f aca="false">F3505&amp;"/"&amp;25</f>
        <v>1/25</v>
      </c>
      <c r="H3505" s="1" t="n">
        <v>2221</v>
      </c>
      <c r="I3505" s="1" t="n">
        <v>101</v>
      </c>
      <c r="J3505" s="1" t="n">
        <v>80</v>
      </c>
      <c r="K3505" s="1" t="s">
        <v>1093</v>
      </c>
      <c r="L3505" s="1" t="s">
        <v>1094</v>
      </c>
      <c r="M3505" s="1" t="n">
        <v>2012</v>
      </c>
      <c r="N3505" s="1" t="n">
        <v>44.0366743314766</v>
      </c>
      <c r="O3505" s="1" t="n">
        <v>-80.361104956342</v>
      </c>
      <c r="P3505" s="1" t="s">
        <v>1440</v>
      </c>
      <c r="Q3505" s="1" t="s">
        <v>4011</v>
      </c>
      <c r="R3505" s="1" t="s">
        <v>24</v>
      </c>
    </row>
    <row r="3506" customFormat="false" ht="15" hidden="false" customHeight="false" outlineLevel="0" collapsed="false">
      <c r="A3506" s="1" t="s">
        <v>2973</v>
      </c>
      <c r="B3506" s="1" t="s">
        <v>2973</v>
      </c>
      <c r="C3506" s="1" t="s">
        <v>4009</v>
      </c>
      <c r="D3506" s="1" t="n">
        <v>59.86</v>
      </c>
      <c r="E3506" s="1" t="s">
        <v>4012</v>
      </c>
      <c r="F3506" s="1" t="n">
        <v>2</v>
      </c>
      <c r="G3506" s="1" t="str">
        <f aca="false">F3506&amp;"/"&amp;25</f>
        <v>2/25</v>
      </c>
      <c r="H3506" s="1" t="n">
        <v>2221</v>
      </c>
      <c r="I3506" s="1" t="n">
        <v>101</v>
      </c>
      <c r="J3506" s="1" t="n">
        <v>80</v>
      </c>
      <c r="K3506" s="1" t="s">
        <v>1093</v>
      </c>
      <c r="L3506" s="1" t="s">
        <v>1094</v>
      </c>
      <c r="M3506" s="1" t="n">
        <v>2012</v>
      </c>
      <c r="N3506" s="1" t="n">
        <v>44.0329347764769</v>
      </c>
      <c r="O3506" s="1" t="n">
        <v>-80.3607047881014</v>
      </c>
      <c r="P3506" s="1" t="s">
        <v>1440</v>
      </c>
      <c r="Q3506" s="1" t="s">
        <v>4011</v>
      </c>
      <c r="R3506" s="1" t="s">
        <v>24</v>
      </c>
    </row>
    <row r="3507" customFormat="false" ht="15" hidden="false" customHeight="false" outlineLevel="0" collapsed="false">
      <c r="A3507" s="1" t="s">
        <v>2973</v>
      </c>
      <c r="B3507" s="1" t="s">
        <v>2973</v>
      </c>
      <c r="C3507" s="1" t="s">
        <v>4009</v>
      </c>
      <c r="D3507" s="1" t="n">
        <v>59.86</v>
      </c>
      <c r="E3507" s="1" t="s">
        <v>4013</v>
      </c>
      <c r="F3507" s="1" t="n">
        <v>3</v>
      </c>
      <c r="G3507" s="1" t="str">
        <f aca="false">F3507&amp;"/"&amp;25</f>
        <v>3/25</v>
      </c>
      <c r="H3507" s="1" t="n">
        <v>2221</v>
      </c>
      <c r="I3507" s="1" t="n">
        <v>101</v>
      </c>
      <c r="J3507" s="1" t="n">
        <v>80</v>
      </c>
      <c r="K3507" s="1" t="s">
        <v>1093</v>
      </c>
      <c r="L3507" s="1" t="s">
        <v>1094</v>
      </c>
      <c r="M3507" s="1" t="n">
        <v>2012</v>
      </c>
      <c r="N3507" s="1" t="n">
        <v>44.0120524547174</v>
      </c>
      <c r="O3507" s="1" t="n">
        <v>-80.3585855770053</v>
      </c>
      <c r="P3507" s="1" t="s">
        <v>1440</v>
      </c>
      <c r="Q3507" s="1" t="s">
        <v>4011</v>
      </c>
      <c r="R3507" s="1" t="s">
        <v>24</v>
      </c>
    </row>
    <row r="3508" customFormat="false" ht="15" hidden="false" customHeight="false" outlineLevel="0" collapsed="false">
      <c r="A3508" s="1" t="s">
        <v>2973</v>
      </c>
      <c r="B3508" s="1" t="s">
        <v>2973</v>
      </c>
      <c r="C3508" s="1" t="s">
        <v>4009</v>
      </c>
      <c r="D3508" s="1" t="n">
        <v>59.86</v>
      </c>
      <c r="E3508" s="1" t="s">
        <v>4014</v>
      </c>
      <c r="F3508" s="1" t="n">
        <v>4</v>
      </c>
      <c r="G3508" s="1" t="str">
        <f aca="false">F3508&amp;"/"&amp;25</f>
        <v>4/25</v>
      </c>
      <c r="H3508" s="1" t="n">
        <v>2221</v>
      </c>
      <c r="I3508" s="1" t="n">
        <v>101</v>
      </c>
      <c r="J3508" s="1" t="n">
        <v>80</v>
      </c>
      <c r="K3508" s="1" t="s">
        <v>1093</v>
      </c>
      <c r="L3508" s="1" t="s">
        <v>1094</v>
      </c>
      <c r="M3508" s="1" t="n">
        <v>2012</v>
      </c>
      <c r="N3508" s="1" t="n">
        <v>44.0065434672</v>
      </c>
      <c r="O3508" s="1" t="n">
        <v>-80.3556200193662</v>
      </c>
      <c r="P3508" s="1" t="s">
        <v>1440</v>
      </c>
      <c r="Q3508" s="1" t="s">
        <v>4011</v>
      </c>
      <c r="R3508" s="1" t="s">
        <v>24</v>
      </c>
    </row>
    <row r="3509" customFormat="false" ht="15" hidden="false" customHeight="false" outlineLevel="0" collapsed="false">
      <c r="A3509" s="1" t="s">
        <v>2973</v>
      </c>
      <c r="B3509" s="1" t="s">
        <v>2973</v>
      </c>
      <c r="C3509" s="1" t="s">
        <v>4009</v>
      </c>
      <c r="D3509" s="1" t="n">
        <v>59.86</v>
      </c>
      <c r="E3509" s="1" t="s">
        <v>4015</v>
      </c>
      <c r="F3509" s="1" t="n">
        <v>5</v>
      </c>
      <c r="G3509" s="1" t="str">
        <f aca="false">F3509&amp;"/"&amp;25</f>
        <v>5/25</v>
      </c>
      <c r="H3509" s="1" t="n">
        <v>2126</v>
      </c>
      <c r="I3509" s="1" t="n">
        <v>101</v>
      </c>
      <c r="J3509" s="1" t="n">
        <v>80</v>
      </c>
      <c r="K3509" s="1" t="s">
        <v>1093</v>
      </c>
      <c r="L3509" s="1" t="s">
        <v>1094</v>
      </c>
      <c r="M3509" s="1" t="n">
        <v>2012</v>
      </c>
      <c r="N3509" s="1" t="n">
        <v>43.9544444767191</v>
      </c>
      <c r="O3509" s="1" t="n">
        <v>-80.3163720876711</v>
      </c>
      <c r="P3509" s="1" t="s">
        <v>1440</v>
      </c>
      <c r="Q3509" s="1" t="s">
        <v>4011</v>
      </c>
      <c r="R3509" s="1" t="s">
        <v>24</v>
      </c>
    </row>
    <row r="3510" customFormat="false" ht="15" hidden="false" customHeight="false" outlineLevel="0" collapsed="false">
      <c r="A3510" s="1" t="s">
        <v>2973</v>
      </c>
      <c r="B3510" s="1" t="s">
        <v>2973</v>
      </c>
      <c r="C3510" s="1" t="s">
        <v>4009</v>
      </c>
      <c r="D3510" s="1" t="n">
        <v>59.86</v>
      </c>
      <c r="E3510" s="1" t="s">
        <v>4016</v>
      </c>
      <c r="F3510" s="1" t="n">
        <v>6</v>
      </c>
      <c r="G3510" s="1" t="str">
        <f aca="false">F3510&amp;"/"&amp;25</f>
        <v>6/25</v>
      </c>
      <c r="H3510" s="1" t="n">
        <v>2126</v>
      </c>
      <c r="I3510" s="1" t="n">
        <v>101</v>
      </c>
      <c r="J3510" s="1" t="n">
        <v>80</v>
      </c>
      <c r="K3510" s="1" t="s">
        <v>1093</v>
      </c>
      <c r="L3510" s="1" t="s">
        <v>1094</v>
      </c>
      <c r="M3510" s="1" t="n">
        <v>2012</v>
      </c>
      <c r="N3510" s="1" t="n">
        <v>43.9540741738653</v>
      </c>
      <c r="O3510" s="1" t="n">
        <v>-80.3216314952783</v>
      </c>
      <c r="P3510" s="1" t="s">
        <v>1440</v>
      </c>
      <c r="Q3510" s="1" t="s">
        <v>4011</v>
      </c>
      <c r="R3510" s="1" t="s">
        <v>24</v>
      </c>
    </row>
    <row r="3511" customFormat="false" ht="15" hidden="false" customHeight="false" outlineLevel="0" collapsed="false">
      <c r="A3511" s="1" t="s">
        <v>2973</v>
      </c>
      <c r="B3511" s="1" t="s">
        <v>2973</v>
      </c>
      <c r="C3511" s="1" t="s">
        <v>4009</v>
      </c>
      <c r="D3511" s="1" t="n">
        <v>59.86</v>
      </c>
      <c r="E3511" s="1" t="s">
        <v>4017</v>
      </c>
      <c r="F3511" s="1" t="n">
        <v>7</v>
      </c>
      <c r="G3511" s="1" t="str">
        <f aca="false">F3511&amp;"/"&amp;25</f>
        <v>7/25</v>
      </c>
      <c r="H3511" s="1" t="n">
        <v>2221</v>
      </c>
      <c r="I3511" s="1" t="n">
        <v>101</v>
      </c>
      <c r="J3511" s="1" t="n">
        <v>80</v>
      </c>
      <c r="K3511" s="1" t="s">
        <v>1093</v>
      </c>
      <c r="L3511" s="1" t="s">
        <v>1094</v>
      </c>
      <c r="M3511" s="1" t="n">
        <v>2012</v>
      </c>
      <c r="N3511" s="1" t="n">
        <v>43.9625801141767</v>
      </c>
      <c r="O3511" s="1" t="n">
        <v>-80.3445326519007</v>
      </c>
      <c r="P3511" s="1" t="s">
        <v>1440</v>
      </c>
      <c r="Q3511" s="1" t="s">
        <v>4011</v>
      </c>
      <c r="R3511" s="1" t="s">
        <v>24</v>
      </c>
    </row>
    <row r="3512" customFormat="false" ht="15" hidden="false" customHeight="false" outlineLevel="0" collapsed="false">
      <c r="A3512" s="1" t="s">
        <v>2973</v>
      </c>
      <c r="B3512" s="1" t="s">
        <v>2973</v>
      </c>
      <c r="C3512" s="1" t="s">
        <v>4009</v>
      </c>
      <c r="D3512" s="1" t="n">
        <v>59.86</v>
      </c>
      <c r="E3512" s="1" t="s">
        <v>4018</v>
      </c>
      <c r="F3512" s="1" t="n">
        <v>8</v>
      </c>
      <c r="G3512" s="1" t="str">
        <f aca="false">F3512&amp;"/"&amp;25</f>
        <v>8/25</v>
      </c>
      <c r="H3512" s="1" t="n">
        <v>2221</v>
      </c>
      <c r="I3512" s="1" t="n">
        <v>101</v>
      </c>
      <c r="J3512" s="1" t="n">
        <v>80</v>
      </c>
      <c r="K3512" s="1" t="s">
        <v>1093</v>
      </c>
      <c r="L3512" s="1" t="s">
        <v>1094</v>
      </c>
      <c r="M3512" s="1" t="n">
        <v>2012</v>
      </c>
      <c r="N3512" s="1" t="n">
        <v>43.9596825581852</v>
      </c>
      <c r="O3512" s="1" t="n">
        <v>-80.343932987023</v>
      </c>
      <c r="P3512" s="1" t="s">
        <v>1440</v>
      </c>
      <c r="Q3512" s="1" t="s">
        <v>4011</v>
      </c>
      <c r="R3512" s="1" t="s">
        <v>24</v>
      </c>
    </row>
    <row r="3513" customFormat="false" ht="15" hidden="false" customHeight="false" outlineLevel="0" collapsed="false">
      <c r="A3513" s="1" t="s">
        <v>2973</v>
      </c>
      <c r="B3513" s="1" t="s">
        <v>2973</v>
      </c>
      <c r="C3513" s="1" t="s">
        <v>4009</v>
      </c>
      <c r="D3513" s="1" t="n">
        <v>59.86</v>
      </c>
      <c r="E3513" s="1" t="s">
        <v>4019</v>
      </c>
      <c r="F3513" s="1" t="n">
        <v>9</v>
      </c>
      <c r="G3513" s="1" t="str">
        <f aca="false">F3513&amp;"/"&amp;25</f>
        <v>9/25</v>
      </c>
      <c r="H3513" s="1" t="n">
        <v>2221</v>
      </c>
      <c r="I3513" s="1" t="n">
        <v>101</v>
      </c>
      <c r="J3513" s="1" t="n">
        <v>80</v>
      </c>
      <c r="K3513" s="1" t="s">
        <v>1093</v>
      </c>
      <c r="L3513" s="1" t="s">
        <v>1094</v>
      </c>
      <c r="M3513" s="1" t="n">
        <v>2012</v>
      </c>
      <c r="N3513" s="1" t="n">
        <v>43.9617211389932</v>
      </c>
      <c r="O3513" s="1" t="n">
        <v>-80.3367186793919</v>
      </c>
      <c r="P3513" s="1" t="s">
        <v>1440</v>
      </c>
      <c r="Q3513" s="1" t="s">
        <v>4011</v>
      </c>
      <c r="R3513" s="1" t="s">
        <v>24</v>
      </c>
    </row>
    <row r="3514" customFormat="false" ht="15" hidden="false" customHeight="false" outlineLevel="0" collapsed="false">
      <c r="A3514" s="1" t="s">
        <v>2973</v>
      </c>
      <c r="B3514" s="1" t="s">
        <v>2973</v>
      </c>
      <c r="C3514" s="1" t="s">
        <v>4009</v>
      </c>
      <c r="D3514" s="1" t="n">
        <v>59.86</v>
      </c>
      <c r="E3514" s="1" t="s">
        <v>4020</v>
      </c>
      <c r="F3514" s="1" t="n">
        <v>10</v>
      </c>
      <c r="G3514" s="1" t="str">
        <f aca="false">F3514&amp;"/"&amp;25</f>
        <v>10/25</v>
      </c>
      <c r="H3514" s="1" t="n">
        <v>2648</v>
      </c>
      <c r="I3514" s="1" t="n">
        <v>113</v>
      </c>
      <c r="J3514" s="1" t="n">
        <v>99.5</v>
      </c>
      <c r="K3514" s="1" t="s">
        <v>1093</v>
      </c>
      <c r="L3514" s="1" t="s">
        <v>3015</v>
      </c>
      <c r="M3514" s="1" t="n">
        <v>2015</v>
      </c>
      <c r="N3514" s="1" t="n">
        <v>44.0127272146675</v>
      </c>
      <c r="O3514" s="1" t="n">
        <v>-80.4242801941633</v>
      </c>
      <c r="P3514" s="1" t="s">
        <v>1953</v>
      </c>
      <c r="Q3514" s="1" t="s">
        <v>4011</v>
      </c>
      <c r="R3514" s="1" t="s">
        <v>24</v>
      </c>
    </row>
    <row r="3515" customFormat="false" ht="15" hidden="false" customHeight="false" outlineLevel="0" collapsed="false">
      <c r="A3515" s="1" t="s">
        <v>2973</v>
      </c>
      <c r="B3515" s="1" t="s">
        <v>2973</v>
      </c>
      <c r="C3515" s="1" t="s">
        <v>4009</v>
      </c>
      <c r="D3515" s="1" t="n">
        <v>59.86</v>
      </c>
      <c r="E3515" s="1" t="s">
        <v>4021</v>
      </c>
      <c r="F3515" s="1" t="n">
        <v>11</v>
      </c>
      <c r="G3515" s="1" t="str">
        <f aca="false">F3515&amp;"/"&amp;25</f>
        <v>11/25</v>
      </c>
      <c r="H3515" s="1" t="n">
        <v>2648</v>
      </c>
      <c r="I3515" s="1" t="n">
        <v>113</v>
      </c>
      <c r="J3515" s="1" t="n">
        <v>99.5</v>
      </c>
      <c r="K3515" s="1" t="s">
        <v>1093</v>
      </c>
      <c r="L3515" s="1" t="s">
        <v>3015</v>
      </c>
      <c r="M3515" s="1" t="n">
        <v>2015</v>
      </c>
      <c r="N3515" s="1" t="n">
        <v>44.0080449608314</v>
      </c>
      <c r="O3515" s="1" t="n">
        <v>-80.4240003765501</v>
      </c>
      <c r="P3515" s="1" t="s">
        <v>1953</v>
      </c>
      <c r="Q3515" s="1" t="s">
        <v>4011</v>
      </c>
      <c r="R3515" s="1" t="s">
        <v>24</v>
      </c>
    </row>
    <row r="3516" customFormat="false" ht="15" hidden="false" customHeight="false" outlineLevel="0" collapsed="false">
      <c r="A3516" s="1" t="s">
        <v>2973</v>
      </c>
      <c r="B3516" s="1" t="s">
        <v>2973</v>
      </c>
      <c r="C3516" s="1" t="s">
        <v>4009</v>
      </c>
      <c r="D3516" s="1" t="n">
        <v>59.86</v>
      </c>
      <c r="E3516" s="1" t="s">
        <v>4022</v>
      </c>
      <c r="F3516" s="1" t="n">
        <v>12</v>
      </c>
      <c r="G3516" s="1" t="str">
        <f aca="false">F3516&amp;"/"&amp;25</f>
        <v>12/25</v>
      </c>
      <c r="H3516" s="1" t="n">
        <v>2483</v>
      </c>
      <c r="I3516" s="1" t="n">
        <v>113</v>
      </c>
      <c r="J3516" s="1" t="n">
        <v>99.5</v>
      </c>
      <c r="K3516" s="1" t="s">
        <v>1093</v>
      </c>
      <c r="L3516" s="1" t="s">
        <v>3015</v>
      </c>
      <c r="M3516" s="1" t="n">
        <v>2015</v>
      </c>
      <c r="N3516" s="1" t="n">
        <v>44.0056809475485</v>
      </c>
      <c r="O3516" s="1" t="n">
        <v>-80.3991208556549</v>
      </c>
      <c r="P3516" s="1" t="s">
        <v>1953</v>
      </c>
      <c r="Q3516" s="1" t="s">
        <v>4011</v>
      </c>
      <c r="R3516" s="1" t="s">
        <v>24</v>
      </c>
    </row>
    <row r="3517" customFormat="false" ht="15" hidden="false" customHeight="false" outlineLevel="0" collapsed="false">
      <c r="A3517" s="1" t="s">
        <v>2973</v>
      </c>
      <c r="B3517" s="1" t="s">
        <v>2973</v>
      </c>
      <c r="C3517" s="1" t="s">
        <v>4009</v>
      </c>
      <c r="D3517" s="1" t="n">
        <v>59.86</v>
      </c>
      <c r="E3517" s="1" t="s">
        <v>4023</v>
      </c>
      <c r="F3517" s="1" t="n">
        <v>13</v>
      </c>
      <c r="G3517" s="1" t="str">
        <f aca="false">F3517&amp;"/"&amp;25</f>
        <v>13/25</v>
      </c>
      <c r="H3517" s="1" t="n">
        <v>2483</v>
      </c>
      <c r="I3517" s="1" t="n">
        <v>113</v>
      </c>
      <c r="J3517" s="1" t="n">
        <v>99.5</v>
      </c>
      <c r="K3517" s="1" t="s">
        <v>1093</v>
      </c>
      <c r="L3517" s="1" t="s">
        <v>3015</v>
      </c>
      <c r="M3517" s="1" t="n">
        <v>2015</v>
      </c>
      <c r="N3517" s="1" t="n">
        <v>44.0013636859695</v>
      </c>
      <c r="O3517" s="1" t="n">
        <v>-80.397830367141</v>
      </c>
      <c r="P3517" s="1" t="s">
        <v>1953</v>
      </c>
      <c r="Q3517" s="1" t="s">
        <v>4011</v>
      </c>
      <c r="R3517" s="1" t="s">
        <v>24</v>
      </c>
    </row>
    <row r="3518" customFormat="false" ht="15" hidden="false" customHeight="false" outlineLevel="0" collapsed="false">
      <c r="A3518" s="1" t="s">
        <v>2973</v>
      </c>
      <c r="B3518" s="1" t="s">
        <v>2973</v>
      </c>
      <c r="C3518" s="1" t="s">
        <v>4009</v>
      </c>
      <c r="D3518" s="1" t="n">
        <v>59.86</v>
      </c>
      <c r="E3518" s="1" t="s">
        <v>4024</v>
      </c>
      <c r="F3518" s="1" t="n">
        <v>14</v>
      </c>
      <c r="G3518" s="1" t="str">
        <f aca="false">F3518&amp;"/"&amp;25</f>
        <v>14/25</v>
      </c>
      <c r="H3518" s="1" t="n">
        <v>2483</v>
      </c>
      <c r="I3518" s="1" t="n">
        <v>113</v>
      </c>
      <c r="J3518" s="1" t="n">
        <v>99.5</v>
      </c>
      <c r="K3518" s="1" t="s">
        <v>1093</v>
      </c>
      <c r="L3518" s="1" t="s">
        <v>3015</v>
      </c>
      <c r="M3518" s="1" t="n">
        <v>2015</v>
      </c>
      <c r="N3518" s="1" t="n">
        <v>43.9811475364011</v>
      </c>
      <c r="O3518" s="1" t="n">
        <v>-80.3402757484725</v>
      </c>
      <c r="P3518" s="1" t="s">
        <v>1953</v>
      </c>
      <c r="Q3518" s="1" t="s">
        <v>4011</v>
      </c>
      <c r="R3518" s="1" t="s">
        <v>24</v>
      </c>
    </row>
    <row r="3519" customFormat="false" ht="15" hidden="false" customHeight="false" outlineLevel="0" collapsed="false">
      <c r="A3519" s="1" t="s">
        <v>2973</v>
      </c>
      <c r="B3519" s="1" t="s">
        <v>2973</v>
      </c>
      <c r="C3519" s="1" t="s">
        <v>4009</v>
      </c>
      <c r="D3519" s="1" t="n">
        <v>59.86</v>
      </c>
      <c r="E3519" s="1" t="s">
        <v>4025</v>
      </c>
      <c r="F3519" s="1" t="n">
        <v>15</v>
      </c>
      <c r="G3519" s="1" t="str">
        <f aca="false">F3519&amp;"/"&amp;25</f>
        <v>15/25</v>
      </c>
      <c r="H3519" s="1" t="n">
        <v>2483</v>
      </c>
      <c r="I3519" s="1" t="n">
        <v>113</v>
      </c>
      <c r="J3519" s="1" t="n">
        <v>99.5</v>
      </c>
      <c r="K3519" s="1" t="s">
        <v>1093</v>
      </c>
      <c r="L3519" s="1" t="s">
        <v>3015</v>
      </c>
      <c r="M3519" s="1" t="n">
        <v>2015</v>
      </c>
      <c r="N3519" s="1" t="n">
        <v>43.9834097709721</v>
      </c>
      <c r="O3519" s="1" t="n">
        <v>-80.3255154120036</v>
      </c>
      <c r="P3519" s="1" t="s">
        <v>1953</v>
      </c>
      <c r="Q3519" s="1" t="s">
        <v>4011</v>
      </c>
      <c r="R3519" s="1" t="s">
        <v>24</v>
      </c>
    </row>
    <row r="3520" customFormat="false" ht="15" hidden="false" customHeight="false" outlineLevel="0" collapsed="false">
      <c r="A3520" s="1" t="s">
        <v>2973</v>
      </c>
      <c r="B3520" s="1" t="s">
        <v>2973</v>
      </c>
      <c r="C3520" s="1" t="s">
        <v>4009</v>
      </c>
      <c r="D3520" s="1" t="n">
        <v>59.86</v>
      </c>
      <c r="E3520" s="1" t="s">
        <v>4026</v>
      </c>
      <c r="F3520" s="1" t="n">
        <v>16</v>
      </c>
      <c r="G3520" s="1" t="str">
        <f aca="false">F3520&amp;"/"&amp;25</f>
        <v>16/25</v>
      </c>
      <c r="H3520" s="1" t="n">
        <v>2483</v>
      </c>
      <c r="I3520" s="1" t="n">
        <v>113</v>
      </c>
      <c r="J3520" s="1" t="n">
        <v>99.5</v>
      </c>
      <c r="K3520" s="1" t="s">
        <v>1093</v>
      </c>
      <c r="L3520" s="1" t="s">
        <v>3015</v>
      </c>
      <c r="M3520" s="1" t="n">
        <v>2015</v>
      </c>
      <c r="N3520" s="1" t="n">
        <v>43.9788426314124</v>
      </c>
      <c r="O3520" s="1" t="n">
        <v>-80.3247797471995</v>
      </c>
      <c r="P3520" s="1" t="s">
        <v>1953</v>
      </c>
      <c r="Q3520" s="1" t="s">
        <v>4011</v>
      </c>
      <c r="R3520" s="1" t="s">
        <v>24</v>
      </c>
    </row>
    <row r="3521" customFormat="false" ht="15" hidden="false" customHeight="false" outlineLevel="0" collapsed="false">
      <c r="A3521" s="1" t="s">
        <v>2973</v>
      </c>
      <c r="B3521" s="1" t="s">
        <v>2973</v>
      </c>
      <c r="C3521" s="1" t="s">
        <v>4009</v>
      </c>
      <c r="D3521" s="1" t="n">
        <v>59.86</v>
      </c>
      <c r="E3521" s="1" t="s">
        <v>4027</v>
      </c>
      <c r="F3521" s="1" t="n">
        <v>17</v>
      </c>
      <c r="G3521" s="1" t="str">
        <f aca="false">F3521&amp;"/"&amp;25</f>
        <v>17/25</v>
      </c>
      <c r="H3521" s="1" t="n">
        <v>2483</v>
      </c>
      <c r="I3521" s="1" t="n">
        <v>113</v>
      </c>
      <c r="J3521" s="1" t="n">
        <v>99.5</v>
      </c>
      <c r="K3521" s="1" t="s">
        <v>1093</v>
      </c>
      <c r="L3521" s="1" t="s">
        <v>3015</v>
      </c>
      <c r="M3521" s="1" t="n">
        <v>2015</v>
      </c>
      <c r="N3521" s="1" t="n">
        <v>43.9799727080705</v>
      </c>
      <c r="O3521" s="1" t="n">
        <v>-80.3104229642677</v>
      </c>
      <c r="P3521" s="1" t="s">
        <v>1953</v>
      </c>
      <c r="Q3521" s="1" t="s">
        <v>4011</v>
      </c>
      <c r="R3521" s="1" t="s">
        <v>24</v>
      </c>
    </row>
    <row r="3522" customFormat="false" ht="15" hidden="false" customHeight="false" outlineLevel="0" collapsed="false">
      <c r="A3522" s="1" t="s">
        <v>2973</v>
      </c>
      <c r="B3522" s="1" t="s">
        <v>2973</v>
      </c>
      <c r="C3522" s="1" t="s">
        <v>4009</v>
      </c>
      <c r="D3522" s="1" t="n">
        <v>59.86</v>
      </c>
      <c r="E3522" s="1" t="s">
        <v>4028</v>
      </c>
      <c r="F3522" s="1" t="n">
        <v>18</v>
      </c>
      <c r="G3522" s="1" t="str">
        <f aca="false">F3522&amp;"/"&amp;25</f>
        <v>18/25</v>
      </c>
      <c r="H3522" s="1" t="n">
        <v>2483</v>
      </c>
      <c r="I3522" s="1" t="n">
        <v>113</v>
      </c>
      <c r="J3522" s="1" t="n">
        <v>99.5</v>
      </c>
      <c r="K3522" s="1" t="s">
        <v>1093</v>
      </c>
      <c r="L3522" s="1" t="s">
        <v>3015</v>
      </c>
      <c r="M3522" s="1" t="n">
        <v>2015</v>
      </c>
      <c r="N3522" s="1" t="n">
        <v>43.891082434395</v>
      </c>
      <c r="O3522" s="1" t="n">
        <v>-80.3720523042923</v>
      </c>
      <c r="P3522" s="1" t="s">
        <v>1953</v>
      </c>
      <c r="Q3522" s="1" t="s">
        <v>4011</v>
      </c>
      <c r="R3522" s="1" t="s">
        <v>24</v>
      </c>
    </row>
    <row r="3523" customFormat="false" ht="15" hidden="false" customHeight="false" outlineLevel="0" collapsed="false">
      <c r="A3523" s="1" t="s">
        <v>2973</v>
      </c>
      <c r="B3523" s="1" t="s">
        <v>2973</v>
      </c>
      <c r="C3523" s="1" t="s">
        <v>4009</v>
      </c>
      <c r="D3523" s="1" t="n">
        <v>59.86</v>
      </c>
      <c r="E3523" s="1" t="s">
        <v>4029</v>
      </c>
      <c r="F3523" s="1" t="n">
        <v>19</v>
      </c>
      <c r="G3523" s="1" t="str">
        <f aca="false">F3523&amp;"/"&amp;25</f>
        <v>19/25</v>
      </c>
      <c r="H3523" s="1" t="n">
        <v>2483</v>
      </c>
      <c r="I3523" s="1" t="n">
        <v>113</v>
      </c>
      <c r="J3523" s="1" t="n">
        <v>99.5</v>
      </c>
      <c r="K3523" s="1" t="s">
        <v>1093</v>
      </c>
      <c r="L3523" s="1" t="s">
        <v>3015</v>
      </c>
      <c r="M3523" s="1" t="n">
        <v>2015</v>
      </c>
      <c r="N3523" s="1" t="n">
        <v>43.8953513632513</v>
      </c>
      <c r="O3523" s="1" t="n">
        <v>-80.3751674639452</v>
      </c>
      <c r="P3523" s="1" t="s">
        <v>1953</v>
      </c>
      <c r="Q3523" s="1" t="s">
        <v>4011</v>
      </c>
      <c r="R3523" s="1" t="s">
        <v>24</v>
      </c>
    </row>
    <row r="3524" customFormat="false" ht="15" hidden="false" customHeight="false" outlineLevel="0" collapsed="false">
      <c r="A3524" s="1" t="s">
        <v>2973</v>
      </c>
      <c r="B3524" s="1" t="s">
        <v>2973</v>
      </c>
      <c r="C3524" s="1" t="s">
        <v>4009</v>
      </c>
      <c r="D3524" s="1" t="n">
        <v>59.86</v>
      </c>
      <c r="E3524" s="1" t="s">
        <v>4030</v>
      </c>
      <c r="F3524" s="1" t="n">
        <v>20</v>
      </c>
      <c r="G3524" s="1" t="str">
        <f aca="false">F3524&amp;"/"&amp;25</f>
        <v>20/25</v>
      </c>
      <c r="H3524" s="1" t="n">
        <v>2483</v>
      </c>
      <c r="I3524" s="1" t="n">
        <v>113</v>
      </c>
      <c r="J3524" s="1" t="n">
        <v>99.5</v>
      </c>
      <c r="K3524" s="1" t="s">
        <v>1093</v>
      </c>
      <c r="L3524" s="1" t="s">
        <v>3015</v>
      </c>
      <c r="M3524" s="1" t="n">
        <v>2015</v>
      </c>
      <c r="N3524" s="1" t="n">
        <v>43.8950452577004</v>
      </c>
      <c r="O3524" s="1" t="n">
        <v>-80.368196560096</v>
      </c>
      <c r="P3524" s="1" t="s">
        <v>1953</v>
      </c>
      <c r="Q3524" s="1" t="s">
        <v>4011</v>
      </c>
      <c r="R3524" s="1" t="s">
        <v>24</v>
      </c>
    </row>
    <row r="3525" customFormat="false" ht="15" hidden="false" customHeight="false" outlineLevel="0" collapsed="false">
      <c r="A3525" s="1" t="s">
        <v>2973</v>
      </c>
      <c r="B3525" s="1" t="s">
        <v>2973</v>
      </c>
      <c r="C3525" s="1" t="s">
        <v>4009</v>
      </c>
      <c r="D3525" s="1" t="n">
        <v>59.86</v>
      </c>
      <c r="E3525" s="1" t="s">
        <v>4031</v>
      </c>
      <c r="F3525" s="1" t="n">
        <v>21</v>
      </c>
      <c r="G3525" s="1" t="str">
        <f aca="false">F3525&amp;"/"&amp;25</f>
        <v>21/25</v>
      </c>
      <c r="H3525" s="1" t="n">
        <v>2483</v>
      </c>
      <c r="I3525" s="1" t="n">
        <v>113</v>
      </c>
      <c r="J3525" s="1" t="n">
        <v>99.5</v>
      </c>
      <c r="K3525" s="1" t="s">
        <v>1093</v>
      </c>
      <c r="L3525" s="1" t="s">
        <v>3015</v>
      </c>
      <c r="M3525" s="1" t="n">
        <v>2015</v>
      </c>
      <c r="N3525" s="1" t="n">
        <v>43.9061929399823</v>
      </c>
      <c r="O3525" s="1" t="n">
        <v>-80.3668866265439</v>
      </c>
      <c r="P3525" s="1" t="s">
        <v>1953</v>
      </c>
      <c r="Q3525" s="1" t="s">
        <v>4011</v>
      </c>
      <c r="R3525" s="1" t="s">
        <v>24</v>
      </c>
    </row>
    <row r="3526" customFormat="false" ht="15" hidden="false" customHeight="false" outlineLevel="0" collapsed="false">
      <c r="A3526" s="1" t="s">
        <v>2973</v>
      </c>
      <c r="B3526" s="1" t="s">
        <v>2973</v>
      </c>
      <c r="C3526" s="1" t="s">
        <v>4009</v>
      </c>
      <c r="D3526" s="1" t="n">
        <v>59.86</v>
      </c>
      <c r="E3526" s="1" t="s">
        <v>4032</v>
      </c>
      <c r="F3526" s="1" t="n">
        <v>22</v>
      </c>
      <c r="G3526" s="1" t="str">
        <f aca="false">F3526&amp;"/"&amp;25</f>
        <v>22/25</v>
      </c>
      <c r="H3526" s="1" t="n">
        <v>2483</v>
      </c>
      <c r="I3526" s="1" t="n">
        <v>113</v>
      </c>
      <c r="J3526" s="1" t="n">
        <v>99.5</v>
      </c>
      <c r="K3526" s="1" t="s">
        <v>1093</v>
      </c>
      <c r="L3526" s="1" t="s">
        <v>3015</v>
      </c>
      <c r="M3526" s="1" t="n">
        <v>2015</v>
      </c>
      <c r="N3526" s="1" t="n">
        <v>43.9080965723331</v>
      </c>
      <c r="O3526" s="1" t="n">
        <v>-80.3583242710906</v>
      </c>
      <c r="P3526" s="1" t="s">
        <v>1953</v>
      </c>
      <c r="Q3526" s="1" t="s">
        <v>4011</v>
      </c>
      <c r="R3526" s="1" t="s">
        <v>24</v>
      </c>
    </row>
    <row r="3527" customFormat="false" ht="15" hidden="false" customHeight="false" outlineLevel="0" collapsed="false">
      <c r="A3527" s="1" t="s">
        <v>2973</v>
      </c>
      <c r="B3527" s="1" t="s">
        <v>2973</v>
      </c>
      <c r="C3527" s="1" t="s">
        <v>4009</v>
      </c>
      <c r="D3527" s="1" t="n">
        <v>59.86</v>
      </c>
      <c r="E3527" s="1" t="s">
        <v>4033</v>
      </c>
      <c r="F3527" s="1" t="n">
        <v>23</v>
      </c>
      <c r="G3527" s="1" t="str">
        <f aca="false">F3527&amp;"/"&amp;25</f>
        <v>23/25</v>
      </c>
      <c r="H3527" s="1" t="n">
        <v>2483</v>
      </c>
      <c r="I3527" s="1" t="n">
        <v>113</v>
      </c>
      <c r="J3527" s="1" t="n">
        <v>99.5</v>
      </c>
      <c r="K3527" s="1" t="s">
        <v>1093</v>
      </c>
      <c r="L3527" s="1" t="s">
        <v>3015</v>
      </c>
      <c r="M3527" s="1" t="n">
        <v>2015</v>
      </c>
      <c r="N3527" s="1" t="n">
        <v>43.9217401520294</v>
      </c>
      <c r="O3527" s="1" t="n">
        <v>-80.3570578492139</v>
      </c>
      <c r="P3527" s="1" t="s">
        <v>1953</v>
      </c>
      <c r="Q3527" s="1" t="s">
        <v>4011</v>
      </c>
      <c r="R3527" s="1" t="s">
        <v>24</v>
      </c>
    </row>
    <row r="3528" customFormat="false" ht="15" hidden="false" customHeight="false" outlineLevel="0" collapsed="false">
      <c r="A3528" s="1" t="s">
        <v>2973</v>
      </c>
      <c r="B3528" s="1" t="s">
        <v>2973</v>
      </c>
      <c r="C3528" s="1" t="s">
        <v>4009</v>
      </c>
      <c r="D3528" s="1" t="n">
        <v>59.86</v>
      </c>
      <c r="E3528" s="1" t="s">
        <v>4034</v>
      </c>
      <c r="F3528" s="1" t="n">
        <v>24</v>
      </c>
      <c r="G3528" s="1" t="str">
        <f aca="false">F3528&amp;"/"&amp;25</f>
        <v>24/25</v>
      </c>
      <c r="H3528" s="1" t="n">
        <v>2483</v>
      </c>
      <c r="I3528" s="1" t="n">
        <v>113</v>
      </c>
      <c r="J3528" s="1" t="n">
        <v>99.5</v>
      </c>
      <c r="K3528" s="1" t="s">
        <v>1093</v>
      </c>
      <c r="L3528" s="1" t="s">
        <v>3015</v>
      </c>
      <c r="M3528" s="1" t="n">
        <v>2015</v>
      </c>
      <c r="N3528" s="1" t="n">
        <v>43.9290794165226</v>
      </c>
      <c r="O3528" s="1" t="n">
        <v>-80.343552522255</v>
      </c>
      <c r="P3528" s="1" t="s">
        <v>1953</v>
      </c>
      <c r="Q3528" s="1" t="s">
        <v>4011</v>
      </c>
      <c r="R3528" s="1" t="s">
        <v>24</v>
      </c>
    </row>
    <row r="3529" customFormat="false" ht="15" hidden="false" customHeight="false" outlineLevel="0" collapsed="false">
      <c r="A3529" s="1" t="s">
        <v>2973</v>
      </c>
      <c r="B3529" s="1" t="s">
        <v>2973</v>
      </c>
      <c r="C3529" s="1" t="s">
        <v>4009</v>
      </c>
      <c r="D3529" s="1" t="n">
        <v>59.86</v>
      </c>
      <c r="E3529" s="1" t="s">
        <v>4035</v>
      </c>
      <c r="F3529" s="1" t="n">
        <v>25</v>
      </c>
      <c r="G3529" s="1" t="str">
        <f aca="false">F3529&amp;"/"&amp;25</f>
        <v>25/25</v>
      </c>
      <c r="H3529" s="1" t="n">
        <v>2483</v>
      </c>
      <c r="I3529" s="1" t="n">
        <v>113</v>
      </c>
      <c r="J3529" s="1" t="n">
        <v>99.5</v>
      </c>
      <c r="K3529" s="1" t="s">
        <v>1093</v>
      </c>
      <c r="L3529" s="1" t="s">
        <v>3015</v>
      </c>
      <c r="M3529" s="1" t="n">
        <v>2015</v>
      </c>
      <c r="N3529" s="1" t="n">
        <v>43.9232839977279</v>
      </c>
      <c r="O3529" s="1" t="n">
        <v>-80.3412338624107</v>
      </c>
      <c r="P3529" s="1" t="s">
        <v>1953</v>
      </c>
      <c r="Q3529" s="1" t="s">
        <v>4011</v>
      </c>
      <c r="R3529" s="1" t="s">
        <v>24</v>
      </c>
    </row>
    <row r="3530" customFormat="false" ht="15" hidden="false" customHeight="false" outlineLevel="0" collapsed="false">
      <c r="A3530" s="1" t="s">
        <v>2973</v>
      </c>
      <c r="B3530" s="1" t="s">
        <v>2973</v>
      </c>
      <c r="C3530" s="1" t="s">
        <v>4036</v>
      </c>
      <c r="D3530" s="1" t="n">
        <v>98.9</v>
      </c>
      <c r="E3530" s="1" t="s">
        <v>2668</v>
      </c>
      <c r="F3530" s="1" t="n">
        <v>1</v>
      </c>
      <c r="G3530" s="1" t="str">
        <f aca="false">F3530&amp;"/"&amp;43</f>
        <v>1/43</v>
      </c>
      <c r="H3530" s="1" t="n">
        <v>2300</v>
      </c>
      <c r="I3530" s="1" t="n">
        <v>101</v>
      </c>
      <c r="J3530" s="1" t="n">
        <v>80</v>
      </c>
      <c r="K3530" s="1" t="s">
        <v>1093</v>
      </c>
      <c r="L3530" s="1" t="s">
        <v>1094</v>
      </c>
      <c r="M3530" s="1" t="n">
        <v>2011</v>
      </c>
      <c r="N3530" s="1" t="n">
        <v>48.790033429706</v>
      </c>
      <c r="O3530" s="1" t="n">
        <v>-88.8386793121623</v>
      </c>
      <c r="Q3530" s="1" t="s">
        <v>4037</v>
      </c>
      <c r="R3530" s="1" t="s">
        <v>24</v>
      </c>
    </row>
    <row r="3531" customFormat="false" ht="15" hidden="false" customHeight="false" outlineLevel="0" collapsed="false">
      <c r="A3531" s="1" t="s">
        <v>2973</v>
      </c>
      <c r="B3531" s="1" t="s">
        <v>2973</v>
      </c>
      <c r="C3531" s="1" t="s">
        <v>4036</v>
      </c>
      <c r="D3531" s="1" t="n">
        <v>98.9</v>
      </c>
      <c r="E3531" s="1" t="s">
        <v>4038</v>
      </c>
      <c r="F3531" s="1" t="n">
        <v>2</v>
      </c>
      <c r="G3531" s="1" t="str">
        <f aca="false">F3531&amp;"/"&amp;43</f>
        <v>2/43</v>
      </c>
      <c r="H3531" s="1" t="n">
        <v>2300</v>
      </c>
      <c r="I3531" s="1" t="n">
        <v>101</v>
      </c>
      <c r="J3531" s="1" t="n">
        <v>80</v>
      </c>
      <c r="K3531" s="1" t="s">
        <v>1093</v>
      </c>
      <c r="L3531" s="1" t="s">
        <v>1094</v>
      </c>
      <c r="M3531" s="1" t="n">
        <v>2011</v>
      </c>
      <c r="N3531" s="1" t="n">
        <v>48.7901307930927</v>
      </c>
      <c r="O3531" s="1" t="n">
        <v>-88.8339603029834</v>
      </c>
      <c r="Q3531" s="1" t="s">
        <v>4037</v>
      </c>
      <c r="R3531" s="1" t="s">
        <v>24</v>
      </c>
    </row>
    <row r="3532" customFormat="false" ht="15" hidden="false" customHeight="false" outlineLevel="0" collapsed="false">
      <c r="A3532" s="1" t="s">
        <v>2973</v>
      </c>
      <c r="B3532" s="1" t="s">
        <v>2973</v>
      </c>
      <c r="C3532" s="1" t="s">
        <v>4036</v>
      </c>
      <c r="D3532" s="1" t="n">
        <v>98.9</v>
      </c>
      <c r="E3532" s="1" t="s">
        <v>4039</v>
      </c>
      <c r="F3532" s="1" t="n">
        <v>3</v>
      </c>
      <c r="G3532" s="1" t="str">
        <f aca="false">F3532&amp;"/"&amp;43</f>
        <v>3/43</v>
      </c>
      <c r="H3532" s="1" t="n">
        <v>2300</v>
      </c>
      <c r="I3532" s="1" t="n">
        <v>101</v>
      </c>
      <c r="J3532" s="1" t="n">
        <v>80</v>
      </c>
      <c r="K3532" s="1" t="s">
        <v>1093</v>
      </c>
      <c r="L3532" s="1" t="s">
        <v>1094</v>
      </c>
      <c r="M3532" s="1" t="n">
        <v>2011</v>
      </c>
      <c r="N3532" s="1" t="n">
        <v>48.7912939458393</v>
      </c>
      <c r="O3532" s="1" t="n">
        <v>-88.8294856643599</v>
      </c>
      <c r="Q3532" s="1" t="s">
        <v>4037</v>
      </c>
      <c r="R3532" s="1" t="s">
        <v>24</v>
      </c>
    </row>
    <row r="3533" customFormat="false" ht="15" hidden="false" customHeight="false" outlineLevel="0" collapsed="false">
      <c r="A3533" s="1" t="s">
        <v>2973</v>
      </c>
      <c r="B3533" s="1" t="s">
        <v>2973</v>
      </c>
      <c r="C3533" s="1" t="s">
        <v>4036</v>
      </c>
      <c r="D3533" s="1" t="n">
        <v>98.9</v>
      </c>
      <c r="E3533" s="1" t="s">
        <v>4040</v>
      </c>
      <c r="F3533" s="1" t="n">
        <v>4</v>
      </c>
      <c r="G3533" s="1" t="str">
        <f aca="false">F3533&amp;"/"&amp;43</f>
        <v>4/43</v>
      </c>
      <c r="H3533" s="1" t="n">
        <v>2300</v>
      </c>
      <c r="I3533" s="1" t="n">
        <v>101</v>
      </c>
      <c r="J3533" s="1" t="n">
        <v>80</v>
      </c>
      <c r="K3533" s="1" t="s">
        <v>1093</v>
      </c>
      <c r="L3533" s="1" t="s">
        <v>1094</v>
      </c>
      <c r="M3533" s="1" t="n">
        <v>2011</v>
      </c>
      <c r="N3533" s="1" t="n">
        <v>48.7936235259878</v>
      </c>
      <c r="O3533" s="1" t="n">
        <v>-88.8254220402796</v>
      </c>
      <c r="Q3533" s="1" t="s">
        <v>4037</v>
      </c>
      <c r="R3533" s="1" t="s">
        <v>24</v>
      </c>
    </row>
    <row r="3534" customFormat="false" ht="15" hidden="false" customHeight="false" outlineLevel="0" collapsed="false">
      <c r="A3534" s="1" t="s">
        <v>2973</v>
      </c>
      <c r="B3534" s="1" t="s">
        <v>2973</v>
      </c>
      <c r="C3534" s="1" t="s">
        <v>4036</v>
      </c>
      <c r="D3534" s="1" t="n">
        <v>98.9</v>
      </c>
      <c r="E3534" s="1" t="s">
        <v>4041</v>
      </c>
      <c r="F3534" s="1" t="n">
        <v>5</v>
      </c>
      <c r="G3534" s="1" t="str">
        <f aca="false">F3534&amp;"/"&amp;43</f>
        <v>5/43</v>
      </c>
      <c r="H3534" s="1" t="n">
        <v>2300</v>
      </c>
      <c r="I3534" s="1" t="n">
        <v>101</v>
      </c>
      <c r="J3534" s="1" t="n">
        <v>80</v>
      </c>
      <c r="K3534" s="1" t="s">
        <v>1093</v>
      </c>
      <c r="L3534" s="1" t="s">
        <v>1094</v>
      </c>
      <c r="M3534" s="1" t="n">
        <v>2011</v>
      </c>
      <c r="N3534" s="1" t="n">
        <v>48.7937815943407</v>
      </c>
      <c r="O3534" s="1" t="n">
        <v>-88.8175323050643</v>
      </c>
      <c r="Q3534" s="1" t="s">
        <v>4037</v>
      </c>
      <c r="R3534" s="1" t="s">
        <v>24</v>
      </c>
    </row>
    <row r="3535" customFormat="false" ht="15" hidden="false" customHeight="false" outlineLevel="0" collapsed="false">
      <c r="A3535" s="1" t="s">
        <v>2973</v>
      </c>
      <c r="B3535" s="1" t="s">
        <v>2973</v>
      </c>
      <c r="C3535" s="1" t="s">
        <v>4036</v>
      </c>
      <c r="D3535" s="1" t="n">
        <v>98.9</v>
      </c>
      <c r="E3535" s="1" t="s">
        <v>4042</v>
      </c>
      <c r="F3535" s="1" t="n">
        <v>6</v>
      </c>
      <c r="G3535" s="1" t="str">
        <f aca="false">F3535&amp;"/"&amp;43</f>
        <v>6/43</v>
      </c>
      <c r="H3535" s="1" t="n">
        <v>2300</v>
      </c>
      <c r="I3535" s="1" t="n">
        <v>101</v>
      </c>
      <c r="J3535" s="1" t="n">
        <v>80</v>
      </c>
      <c r="K3535" s="1" t="s">
        <v>1093</v>
      </c>
      <c r="L3535" s="1" t="s">
        <v>1094</v>
      </c>
      <c r="M3535" s="1" t="n">
        <v>2011</v>
      </c>
      <c r="N3535" s="1" t="n">
        <v>48.7956482134993</v>
      </c>
      <c r="O3535" s="1" t="n">
        <v>-88.8141770848564</v>
      </c>
      <c r="Q3535" s="1" t="s">
        <v>4037</v>
      </c>
      <c r="R3535" s="1" t="s">
        <v>24</v>
      </c>
    </row>
    <row r="3536" customFormat="false" ht="15" hidden="false" customHeight="false" outlineLevel="0" collapsed="false">
      <c r="A3536" s="1" t="s">
        <v>2973</v>
      </c>
      <c r="B3536" s="1" t="s">
        <v>2973</v>
      </c>
      <c r="C3536" s="1" t="s">
        <v>4036</v>
      </c>
      <c r="D3536" s="1" t="n">
        <v>98.9</v>
      </c>
      <c r="E3536" s="1" t="s">
        <v>4043</v>
      </c>
      <c r="F3536" s="1" t="n">
        <v>7</v>
      </c>
      <c r="G3536" s="1" t="str">
        <f aca="false">F3536&amp;"/"&amp;43</f>
        <v>7/43</v>
      </c>
      <c r="H3536" s="1" t="n">
        <v>2300</v>
      </c>
      <c r="I3536" s="1" t="n">
        <v>101</v>
      </c>
      <c r="J3536" s="1" t="n">
        <v>80</v>
      </c>
      <c r="K3536" s="1" t="s">
        <v>1093</v>
      </c>
      <c r="L3536" s="1" t="s">
        <v>1094</v>
      </c>
      <c r="M3536" s="1" t="n">
        <v>2011</v>
      </c>
      <c r="N3536" s="1" t="n">
        <v>48.7926120608409</v>
      </c>
      <c r="O3536" s="1" t="n">
        <v>-88.8036454074537</v>
      </c>
      <c r="Q3536" s="1" t="s">
        <v>4037</v>
      </c>
      <c r="R3536" s="1" t="s">
        <v>24</v>
      </c>
    </row>
    <row r="3537" customFormat="false" ht="15" hidden="false" customHeight="false" outlineLevel="0" collapsed="false">
      <c r="A3537" s="1" t="s">
        <v>2973</v>
      </c>
      <c r="B3537" s="1" t="s">
        <v>2973</v>
      </c>
      <c r="C3537" s="1" t="s">
        <v>4036</v>
      </c>
      <c r="D3537" s="1" t="n">
        <v>98.9</v>
      </c>
      <c r="E3537" s="1" t="s">
        <v>4044</v>
      </c>
      <c r="F3537" s="1" t="n">
        <v>8</v>
      </c>
      <c r="G3537" s="1" t="str">
        <f aca="false">F3537&amp;"/"&amp;43</f>
        <v>8/43</v>
      </c>
      <c r="H3537" s="1" t="n">
        <v>2300</v>
      </c>
      <c r="I3537" s="1" t="n">
        <v>101</v>
      </c>
      <c r="J3537" s="1" t="n">
        <v>80</v>
      </c>
      <c r="K3537" s="1" t="s">
        <v>1093</v>
      </c>
      <c r="L3537" s="1" t="s">
        <v>1094</v>
      </c>
      <c r="M3537" s="1" t="n">
        <v>2011</v>
      </c>
      <c r="N3537" s="1" t="n">
        <v>48.7959596999278</v>
      </c>
      <c r="O3537" s="1" t="n">
        <v>-88.7949501910694</v>
      </c>
      <c r="Q3537" s="1" t="s">
        <v>4037</v>
      </c>
      <c r="R3537" s="1" t="s">
        <v>24</v>
      </c>
    </row>
    <row r="3538" customFormat="false" ht="15" hidden="false" customHeight="false" outlineLevel="0" collapsed="false">
      <c r="A3538" s="1" t="s">
        <v>2973</v>
      </c>
      <c r="B3538" s="1" t="s">
        <v>2973</v>
      </c>
      <c r="C3538" s="1" t="s">
        <v>4036</v>
      </c>
      <c r="D3538" s="1" t="n">
        <v>98.9</v>
      </c>
      <c r="E3538" s="1" t="s">
        <v>4045</v>
      </c>
      <c r="F3538" s="1" t="n">
        <v>9</v>
      </c>
      <c r="G3538" s="1" t="str">
        <f aca="false">F3538&amp;"/"&amp;43</f>
        <v>9/43</v>
      </c>
      <c r="H3538" s="1" t="n">
        <v>2300</v>
      </c>
      <c r="I3538" s="1" t="n">
        <v>101</v>
      </c>
      <c r="J3538" s="1" t="n">
        <v>80</v>
      </c>
      <c r="K3538" s="1" t="s">
        <v>1093</v>
      </c>
      <c r="L3538" s="1" t="s">
        <v>1094</v>
      </c>
      <c r="M3538" s="1" t="n">
        <v>2011</v>
      </c>
      <c r="N3538" s="1" t="n">
        <v>48.79799256208</v>
      </c>
      <c r="O3538" s="1" t="n">
        <v>-88.7911834255298</v>
      </c>
      <c r="Q3538" s="1" t="s">
        <v>4037</v>
      </c>
      <c r="R3538" s="1" t="s">
        <v>24</v>
      </c>
    </row>
    <row r="3539" customFormat="false" ht="15" hidden="false" customHeight="false" outlineLevel="0" collapsed="false">
      <c r="A3539" s="1" t="s">
        <v>2973</v>
      </c>
      <c r="B3539" s="1" t="s">
        <v>2973</v>
      </c>
      <c r="C3539" s="1" t="s">
        <v>4036</v>
      </c>
      <c r="D3539" s="1" t="n">
        <v>98.9</v>
      </c>
      <c r="E3539" s="1" t="s">
        <v>4046</v>
      </c>
      <c r="F3539" s="1" t="n">
        <v>10</v>
      </c>
      <c r="G3539" s="1" t="str">
        <f aca="false">F3539&amp;"/"&amp;43</f>
        <v>10/43</v>
      </c>
      <c r="H3539" s="1" t="n">
        <v>2300</v>
      </c>
      <c r="I3539" s="1" t="n">
        <v>101</v>
      </c>
      <c r="J3539" s="1" t="n">
        <v>80</v>
      </c>
      <c r="K3539" s="1" t="s">
        <v>1093</v>
      </c>
      <c r="L3539" s="1" t="s">
        <v>1094</v>
      </c>
      <c r="M3539" s="1" t="n">
        <v>2011</v>
      </c>
      <c r="N3539" s="1" t="n">
        <v>48.8004710198705</v>
      </c>
      <c r="O3539" s="1" t="n">
        <v>-88.7857460797329</v>
      </c>
      <c r="Q3539" s="1" t="s">
        <v>4037</v>
      </c>
      <c r="R3539" s="1" t="s">
        <v>24</v>
      </c>
    </row>
    <row r="3540" customFormat="false" ht="15" hidden="false" customHeight="false" outlineLevel="0" collapsed="false">
      <c r="A3540" s="1" t="s">
        <v>2973</v>
      </c>
      <c r="B3540" s="1" t="s">
        <v>2973</v>
      </c>
      <c r="C3540" s="1" t="s">
        <v>4036</v>
      </c>
      <c r="D3540" s="1" t="n">
        <v>98.9</v>
      </c>
      <c r="E3540" s="1" t="s">
        <v>4047</v>
      </c>
      <c r="F3540" s="1" t="n">
        <v>11</v>
      </c>
      <c r="G3540" s="1" t="str">
        <f aca="false">F3540&amp;"/"&amp;43</f>
        <v>11/43</v>
      </c>
      <c r="H3540" s="1" t="n">
        <v>2300</v>
      </c>
      <c r="I3540" s="1" t="n">
        <v>101</v>
      </c>
      <c r="J3540" s="1" t="n">
        <v>80</v>
      </c>
      <c r="K3540" s="1" t="s">
        <v>1093</v>
      </c>
      <c r="L3540" s="1" t="s">
        <v>1094</v>
      </c>
      <c r="M3540" s="1" t="n">
        <v>2011</v>
      </c>
      <c r="N3540" s="1" t="n">
        <v>48.7616839795099</v>
      </c>
      <c r="O3540" s="1" t="n">
        <v>-88.8307165191359</v>
      </c>
      <c r="Q3540" s="1" t="s">
        <v>4037</v>
      </c>
      <c r="R3540" s="1" t="s">
        <v>24</v>
      </c>
    </row>
    <row r="3541" customFormat="false" ht="15" hidden="false" customHeight="false" outlineLevel="0" collapsed="false">
      <c r="A3541" s="1" t="s">
        <v>2973</v>
      </c>
      <c r="B3541" s="1" t="s">
        <v>2973</v>
      </c>
      <c r="C3541" s="1" t="s">
        <v>4036</v>
      </c>
      <c r="D3541" s="1" t="n">
        <v>98.9</v>
      </c>
      <c r="E3541" s="1" t="s">
        <v>4048</v>
      </c>
      <c r="F3541" s="1" t="n">
        <v>12</v>
      </c>
      <c r="G3541" s="1" t="str">
        <f aca="false">F3541&amp;"/"&amp;43</f>
        <v>12/43</v>
      </c>
      <c r="H3541" s="1" t="n">
        <v>2300</v>
      </c>
      <c r="I3541" s="1" t="n">
        <v>101</v>
      </c>
      <c r="J3541" s="1" t="n">
        <v>80</v>
      </c>
      <c r="K3541" s="1" t="s">
        <v>1093</v>
      </c>
      <c r="L3541" s="1" t="s">
        <v>1094</v>
      </c>
      <c r="M3541" s="1" t="n">
        <v>2011</v>
      </c>
      <c r="N3541" s="1" t="n">
        <v>48.7634443699763</v>
      </c>
      <c r="O3541" s="1" t="n">
        <v>-88.8264266177963</v>
      </c>
      <c r="Q3541" s="1" t="s">
        <v>4037</v>
      </c>
      <c r="R3541" s="1" t="s">
        <v>24</v>
      </c>
    </row>
    <row r="3542" customFormat="false" ht="15" hidden="false" customHeight="false" outlineLevel="0" collapsed="false">
      <c r="A3542" s="1" t="s">
        <v>2973</v>
      </c>
      <c r="B3542" s="1" t="s">
        <v>2973</v>
      </c>
      <c r="C3542" s="1" t="s">
        <v>4036</v>
      </c>
      <c r="D3542" s="1" t="n">
        <v>98.9</v>
      </c>
      <c r="E3542" s="1" t="s">
        <v>4049</v>
      </c>
      <c r="F3542" s="1" t="n">
        <v>13</v>
      </c>
      <c r="G3542" s="1" t="str">
        <f aca="false">F3542&amp;"/"&amp;43</f>
        <v>13/43</v>
      </c>
      <c r="H3542" s="1" t="n">
        <v>2300</v>
      </c>
      <c r="I3542" s="1" t="n">
        <v>101</v>
      </c>
      <c r="J3542" s="1" t="n">
        <v>80</v>
      </c>
      <c r="K3542" s="1" t="s">
        <v>1093</v>
      </c>
      <c r="L3542" s="1" t="s">
        <v>1094</v>
      </c>
      <c r="M3542" s="1" t="n">
        <v>2011</v>
      </c>
      <c r="N3542" s="1" t="n">
        <v>48.7650672573471</v>
      </c>
      <c r="O3542" s="1" t="n">
        <v>-88.8224095401352</v>
      </c>
      <c r="Q3542" s="1" t="s">
        <v>4037</v>
      </c>
      <c r="R3542" s="1" t="s">
        <v>24</v>
      </c>
    </row>
    <row r="3543" customFormat="false" ht="15" hidden="false" customHeight="false" outlineLevel="0" collapsed="false">
      <c r="A3543" s="1" t="s">
        <v>2973</v>
      </c>
      <c r="B3543" s="1" t="s">
        <v>2973</v>
      </c>
      <c r="C3543" s="1" t="s">
        <v>4036</v>
      </c>
      <c r="D3543" s="1" t="n">
        <v>98.9</v>
      </c>
      <c r="E3543" s="1" t="s">
        <v>4050</v>
      </c>
      <c r="F3543" s="1" t="n">
        <v>14</v>
      </c>
      <c r="G3543" s="1" t="str">
        <f aca="false">F3543&amp;"/"&amp;43</f>
        <v>14/43</v>
      </c>
      <c r="H3543" s="1" t="n">
        <v>2300</v>
      </c>
      <c r="I3543" s="1" t="n">
        <v>101</v>
      </c>
      <c r="J3543" s="1" t="n">
        <v>80</v>
      </c>
      <c r="K3543" s="1" t="s">
        <v>1093</v>
      </c>
      <c r="L3543" s="1" t="s">
        <v>1094</v>
      </c>
      <c r="M3543" s="1" t="n">
        <v>2011</v>
      </c>
      <c r="N3543" s="1" t="n">
        <v>48.7622721150628</v>
      </c>
      <c r="O3543" s="1" t="n">
        <v>-88.8101053649248</v>
      </c>
      <c r="Q3543" s="1" t="s">
        <v>4037</v>
      </c>
      <c r="R3543" s="1" t="s">
        <v>24</v>
      </c>
    </row>
    <row r="3544" customFormat="false" ht="15" hidden="false" customHeight="false" outlineLevel="0" collapsed="false">
      <c r="A3544" s="1" t="s">
        <v>2973</v>
      </c>
      <c r="B3544" s="1" t="s">
        <v>2973</v>
      </c>
      <c r="C3544" s="1" t="s">
        <v>4036</v>
      </c>
      <c r="D3544" s="1" t="n">
        <v>98.9</v>
      </c>
      <c r="E3544" s="1" t="s">
        <v>4051</v>
      </c>
      <c r="F3544" s="1" t="n">
        <v>15</v>
      </c>
      <c r="G3544" s="1" t="str">
        <f aca="false">F3544&amp;"/"&amp;43</f>
        <v>15/43</v>
      </c>
      <c r="H3544" s="1" t="n">
        <v>2300</v>
      </c>
      <c r="I3544" s="1" t="n">
        <v>101</v>
      </c>
      <c r="J3544" s="1" t="n">
        <v>80</v>
      </c>
      <c r="K3544" s="1" t="s">
        <v>1093</v>
      </c>
      <c r="L3544" s="1" t="s">
        <v>1094</v>
      </c>
      <c r="M3544" s="1" t="n">
        <v>2011</v>
      </c>
      <c r="N3544" s="1" t="n">
        <v>48.7638391829529</v>
      </c>
      <c r="O3544" s="1" t="n">
        <v>-88.8060083811913</v>
      </c>
      <c r="Q3544" s="1" t="s">
        <v>4037</v>
      </c>
      <c r="R3544" s="1" t="s">
        <v>24</v>
      </c>
    </row>
    <row r="3545" customFormat="false" ht="15" hidden="false" customHeight="false" outlineLevel="0" collapsed="false">
      <c r="A3545" s="1" t="s">
        <v>2973</v>
      </c>
      <c r="B3545" s="1" t="s">
        <v>2973</v>
      </c>
      <c r="C3545" s="1" t="s">
        <v>4036</v>
      </c>
      <c r="D3545" s="1" t="n">
        <v>98.9</v>
      </c>
      <c r="E3545" s="1" t="s">
        <v>4052</v>
      </c>
      <c r="F3545" s="1" t="n">
        <v>16</v>
      </c>
      <c r="G3545" s="1" t="str">
        <f aca="false">F3545&amp;"/"&amp;43</f>
        <v>16/43</v>
      </c>
      <c r="H3545" s="1" t="n">
        <v>2300</v>
      </c>
      <c r="I3545" s="1" t="n">
        <v>101</v>
      </c>
      <c r="J3545" s="1" t="n">
        <v>80</v>
      </c>
      <c r="K3545" s="1" t="s">
        <v>1093</v>
      </c>
      <c r="L3545" s="1" t="s">
        <v>1094</v>
      </c>
      <c r="M3545" s="1" t="n">
        <v>2011</v>
      </c>
      <c r="N3545" s="1" t="n">
        <v>48.7632083389554</v>
      </c>
      <c r="O3545" s="1" t="n">
        <v>-88.7951198625693</v>
      </c>
      <c r="Q3545" s="1" t="s">
        <v>4037</v>
      </c>
      <c r="R3545" s="1" t="s">
        <v>24</v>
      </c>
    </row>
    <row r="3546" customFormat="false" ht="15" hidden="false" customHeight="false" outlineLevel="0" collapsed="false">
      <c r="A3546" s="1" t="s">
        <v>2973</v>
      </c>
      <c r="B3546" s="1" t="s">
        <v>2973</v>
      </c>
      <c r="C3546" s="1" t="s">
        <v>4036</v>
      </c>
      <c r="D3546" s="1" t="n">
        <v>98.9</v>
      </c>
      <c r="E3546" s="1" t="s">
        <v>4053</v>
      </c>
      <c r="F3546" s="1" t="n">
        <v>17</v>
      </c>
      <c r="G3546" s="1" t="str">
        <f aca="false">F3546&amp;"/"&amp;43</f>
        <v>17/43</v>
      </c>
      <c r="H3546" s="1" t="n">
        <v>2300</v>
      </c>
      <c r="I3546" s="1" t="n">
        <v>101</v>
      </c>
      <c r="J3546" s="1" t="n">
        <v>80</v>
      </c>
      <c r="K3546" s="1" t="s">
        <v>1093</v>
      </c>
      <c r="L3546" s="1" t="s">
        <v>1094</v>
      </c>
      <c r="M3546" s="1" t="n">
        <v>2011</v>
      </c>
      <c r="N3546" s="1" t="n">
        <v>48.7508740380099</v>
      </c>
      <c r="O3546" s="1" t="n">
        <v>-88.8258326526037</v>
      </c>
      <c r="Q3546" s="1" t="s">
        <v>4037</v>
      </c>
      <c r="R3546" s="1" t="s">
        <v>24</v>
      </c>
    </row>
    <row r="3547" customFormat="false" ht="15" hidden="false" customHeight="false" outlineLevel="0" collapsed="false">
      <c r="A3547" s="1" t="s">
        <v>2973</v>
      </c>
      <c r="B3547" s="1" t="s">
        <v>2973</v>
      </c>
      <c r="C3547" s="1" t="s">
        <v>4036</v>
      </c>
      <c r="D3547" s="1" t="n">
        <v>98.9</v>
      </c>
      <c r="E3547" s="1" t="s">
        <v>4054</v>
      </c>
      <c r="F3547" s="1" t="n">
        <v>18</v>
      </c>
      <c r="G3547" s="1" t="str">
        <f aca="false">F3547&amp;"/"&amp;43</f>
        <v>18/43</v>
      </c>
      <c r="H3547" s="1" t="n">
        <v>2300</v>
      </c>
      <c r="I3547" s="1" t="n">
        <v>101</v>
      </c>
      <c r="J3547" s="1" t="n">
        <v>80</v>
      </c>
      <c r="K3547" s="1" t="s">
        <v>1093</v>
      </c>
      <c r="L3547" s="1" t="s">
        <v>1094</v>
      </c>
      <c r="M3547" s="1" t="n">
        <v>2011</v>
      </c>
      <c r="N3547" s="1" t="n">
        <v>48.7521566582027</v>
      </c>
      <c r="O3547" s="1" t="n">
        <v>-88.8211033547077</v>
      </c>
      <c r="Q3547" s="1" t="s">
        <v>4037</v>
      </c>
      <c r="R3547" s="1" t="s">
        <v>24</v>
      </c>
    </row>
    <row r="3548" customFormat="false" ht="15" hidden="false" customHeight="false" outlineLevel="0" collapsed="false">
      <c r="A3548" s="1" t="s">
        <v>2973</v>
      </c>
      <c r="B3548" s="1" t="s">
        <v>2973</v>
      </c>
      <c r="C3548" s="1" t="s">
        <v>4036</v>
      </c>
      <c r="D3548" s="1" t="n">
        <v>98.9</v>
      </c>
      <c r="E3548" s="1" t="s">
        <v>4055</v>
      </c>
      <c r="F3548" s="1" t="n">
        <v>19</v>
      </c>
      <c r="G3548" s="1" t="str">
        <f aca="false">F3548&amp;"/"&amp;43</f>
        <v>19/43</v>
      </c>
      <c r="H3548" s="1" t="n">
        <v>2300</v>
      </c>
      <c r="I3548" s="1" t="n">
        <v>101</v>
      </c>
      <c r="J3548" s="1" t="n">
        <v>80</v>
      </c>
      <c r="K3548" s="1" t="s">
        <v>1093</v>
      </c>
      <c r="L3548" s="1" t="s">
        <v>1094</v>
      </c>
      <c r="M3548" s="1" t="n">
        <v>2011</v>
      </c>
      <c r="N3548" s="1" t="n">
        <v>48.7540920882478</v>
      </c>
      <c r="O3548" s="1" t="n">
        <v>-88.8178302508075</v>
      </c>
      <c r="Q3548" s="1" t="s">
        <v>4037</v>
      </c>
      <c r="R3548" s="1" t="s">
        <v>24</v>
      </c>
    </row>
    <row r="3549" customFormat="false" ht="15" hidden="false" customHeight="false" outlineLevel="0" collapsed="false">
      <c r="A3549" s="1" t="s">
        <v>2973</v>
      </c>
      <c r="B3549" s="1" t="s">
        <v>2973</v>
      </c>
      <c r="C3549" s="1" t="s">
        <v>4036</v>
      </c>
      <c r="D3549" s="1" t="n">
        <v>98.9</v>
      </c>
      <c r="E3549" s="1" t="s">
        <v>4056</v>
      </c>
      <c r="F3549" s="1" t="n">
        <v>20</v>
      </c>
      <c r="G3549" s="1" t="str">
        <f aca="false">F3549&amp;"/"&amp;43</f>
        <v>20/43</v>
      </c>
      <c r="H3549" s="1" t="n">
        <v>2300</v>
      </c>
      <c r="I3549" s="1" t="n">
        <v>101</v>
      </c>
      <c r="J3549" s="1" t="n">
        <v>80</v>
      </c>
      <c r="K3549" s="1" t="s">
        <v>1093</v>
      </c>
      <c r="L3549" s="1" t="s">
        <v>1094</v>
      </c>
      <c r="M3549" s="1" t="n">
        <v>2011</v>
      </c>
      <c r="N3549" s="1" t="n">
        <v>48.7555472242175</v>
      </c>
      <c r="O3549" s="1" t="n">
        <v>-88.8133490267646</v>
      </c>
      <c r="Q3549" s="1" t="s">
        <v>4037</v>
      </c>
      <c r="R3549" s="1" t="s">
        <v>24</v>
      </c>
    </row>
    <row r="3550" customFormat="false" ht="15" hidden="false" customHeight="false" outlineLevel="0" collapsed="false">
      <c r="A3550" s="1" t="s">
        <v>2973</v>
      </c>
      <c r="B3550" s="1" t="s">
        <v>2973</v>
      </c>
      <c r="C3550" s="1" t="s">
        <v>4036</v>
      </c>
      <c r="D3550" s="1" t="n">
        <v>98.9</v>
      </c>
      <c r="E3550" s="1" t="s">
        <v>4057</v>
      </c>
      <c r="F3550" s="1" t="n">
        <v>21</v>
      </c>
      <c r="G3550" s="1" t="str">
        <f aca="false">F3550&amp;"/"&amp;43</f>
        <v>21/43</v>
      </c>
      <c r="H3550" s="1" t="n">
        <v>2300</v>
      </c>
      <c r="I3550" s="1" t="n">
        <v>101</v>
      </c>
      <c r="J3550" s="1" t="n">
        <v>80</v>
      </c>
      <c r="K3550" s="1" t="s">
        <v>1093</v>
      </c>
      <c r="L3550" s="1" t="s">
        <v>1094</v>
      </c>
      <c r="M3550" s="1" t="n">
        <v>2011</v>
      </c>
      <c r="N3550" s="1" t="n">
        <v>48.7345815282087</v>
      </c>
      <c r="O3550" s="1" t="n">
        <v>-88.8409500065171</v>
      </c>
      <c r="Q3550" s="1" t="s">
        <v>4037</v>
      </c>
      <c r="R3550" s="1" t="s">
        <v>24</v>
      </c>
    </row>
    <row r="3551" customFormat="false" ht="15" hidden="false" customHeight="false" outlineLevel="0" collapsed="false">
      <c r="A3551" s="1" t="s">
        <v>2973</v>
      </c>
      <c r="B3551" s="1" t="s">
        <v>2973</v>
      </c>
      <c r="C3551" s="1" t="s">
        <v>4036</v>
      </c>
      <c r="D3551" s="1" t="n">
        <v>98.9</v>
      </c>
      <c r="E3551" s="1" t="s">
        <v>4058</v>
      </c>
      <c r="F3551" s="1" t="n">
        <v>22</v>
      </c>
      <c r="G3551" s="1" t="str">
        <f aca="false">F3551&amp;"/"&amp;43</f>
        <v>22/43</v>
      </c>
      <c r="H3551" s="1" t="n">
        <v>2300</v>
      </c>
      <c r="I3551" s="1" t="n">
        <v>101</v>
      </c>
      <c r="J3551" s="1" t="n">
        <v>80</v>
      </c>
      <c r="K3551" s="1" t="s">
        <v>1093</v>
      </c>
      <c r="L3551" s="1" t="s">
        <v>1094</v>
      </c>
      <c r="M3551" s="1" t="n">
        <v>2011</v>
      </c>
      <c r="N3551" s="1" t="n">
        <v>48.7379914014039</v>
      </c>
      <c r="O3551" s="1" t="n">
        <v>-88.8379595121897</v>
      </c>
      <c r="Q3551" s="1" t="s">
        <v>4037</v>
      </c>
      <c r="R3551" s="1" t="s">
        <v>24</v>
      </c>
    </row>
    <row r="3552" customFormat="false" ht="15" hidden="false" customHeight="false" outlineLevel="0" collapsed="false">
      <c r="A3552" s="1" t="s">
        <v>2973</v>
      </c>
      <c r="B3552" s="1" t="s">
        <v>2973</v>
      </c>
      <c r="C3552" s="1" t="s">
        <v>4036</v>
      </c>
      <c r="D3552" s="1" t="n">
        <v>98.9</v>
      </c>
      <c r="E3552" s="1" t="s">
        <v>4059</v>
      </c>
      <c r="F3552" s="1" t="n">
        <v>23</v>
      </c>
      <c r="G3552" s="1" t="str">
        <f aca="false">F3552&amp;"/"&amp;43</f>
        <v>23/43</v>
      </c>
      <c r="H3552" s="1" t="n">
        <v>2300</v>
      </c>
      <c r="I3552" s="1" t="n">
        <v>101</v>
      </c>
      <c r="J3552" s="1" t="n">
        <v>80</v>
      </c>
      <c r="K3552" s="1" t="s">
        <v>1093</v>
      </c>
      <c r="L3552" s="1" t="s">
        <v>1094</v>
      </c>
      <c r="M3552" s="1" t="n">
        <v>2011</v>
      </c>
      <c r="N3552" s="1" t="n">
        <v>48.7401084602843</v>
      </c>
      <c r="O3552" s="1" t="n">
        <v>-88.8338095773798</v>
      </c>
      <c r="Q3552" s="1" t="s">
        <v>4037</v>
      </c>
      <c r="R3552" s="1" t="s">
        <v>24</v>
      </c>
    </row>
    <row r="3553" customFormat="false" ht="15" hidden="false" customHeight="false" outlineLevel="0" collapsed="false">
      <c r="A3553" s="1" t="s">
        <v>2973</v>
      </c>
      <c r="B3553" s="1" t="s">
        <v>2973</v>
      </c>
      <c r="C3553" s="1" t="s">
        <v>4036</v>
      </c>
      <c r="D3553" s="1" t="n">
        <v>98.9</v>
      </c>
      <c r="E3553" s="1" t="s">
        <v>4060</v>
      </c>
      <c r="F3553" s="1" t="n">
        <v>24</v>
      </c>
      <c r="G3553" s="1" t="str">
        <f aca="false">F3553&amp;"/"&amp;43</f>
        <v>24/43</v>
      </c>
      <c r="H3553" s="1" t="n">
        <v>2300</v>
      </c>
      <c r="I3553" s="1" t="n">
        <v>101</v>
      </c>
      <c r="J3553" s="1" t="n">
        <v>80</v>
      </c>
      <c r="K3553" s="1" t="s">
        <v>1093</v>
      </c>
      <c r="L3553" s="1" t="s">
        <v>1094</v>
      </c>
      <c r="M3553" s="1" t="n">
        <v>2011</v>
      </c>
      <c r="N3553" s="1" t="n">
        <v>48.7392728520181</v>
      </c>
      <c r="O3553" s="1" t="n">
        <v>-88.8269379499913</v>
      </c>
      <c r="Q3553" s="1" t="s">
        <v>4037</v>
      </c>
      <c r="R3553" s="1" t="s">
        <v>24</v>
      </c>
    </row>
    <row r="3554" customFormat="false" ht="15" hidden="false" customHeight="false" outlineLevel="0" collapsed="false">
      <c r="A3554" s="1" t="s">
        <v>2973</v>
      </c>
      <c r="B3554" s="1" t="s">
        <v>2973</v>
      </c>
      <c r="C3554" s="1" t="s">
        <v>4036</v>
      </c>
      <c r="D3554" s="1" t="n">
        <v>98.9</v>
      </c>
      <c r="E3554" s="1" t="s">
        <v>4061</v>
      </c>
      <c r="F3554" s="1" t="n">
        <v>25</v>
      </c>
      <c r="G3554" s="1" t="str">
        <f aca="false">F3554&amp;"/"&amp;43</f>
        <v>25/43</v>
      </c>
      <c r="H3554" s="1" t="n">
        <v>2300</v>
      </c>
      <c r="I3554" s="1" t="n">
        <v>101</v>
      </c>
      <c r="J3554" s="1" t="n">
        <v>80</v>
      </c>
      <c r="K3554" s="1" t="s">
        <v>1093</v>
      </c>
      <c r="L3554" s="1" t="s">
        <v>1094</v>
      </c>
      <c r="M3554" s="1" t="n">
        <v>2011</v>
      </c>
      <c r="N3554" s="1" t="n">
        <v>48.7900840496668</v>
      </c>
      <c r="O3554" s="1" t="n">
        <v>-88.7724369150012</v>
      </c>
      <c r="Q3554" s="1" t="s">
        <v>4037</v>
      </c>
      <c r="R3554" s="1" t="s">
        <v>24</v>
      </c>
    </row>
    <row r="3555" customFormat="false" ht="15" hidden="false" customHeight="false" outlineLevel="0" collapsed="false">
      <c r="A3555" s="1" t="s">
        <v>2973</v>
      </c>
      <c r="B3555" s="1" t="s">
        <v>2973</v>
      </c>
      <c r="C3555" s="1" t="s">
        <v>4036</v>
      </c>
      <c r="D3555" s="1" t="n">
        <v>98.9</v>
      </c>
      <c r="E3555" s="1" t="s">
        <v>4062</v>
      </c>
      <c r="F3555" s="1" t="n">
        <v>26</v>
      </c>
      <c r="G3555" s="1" t="str">
        <f aca="false">F3555&amp;"/"&amp;43</f>
        <v>26/43</v>
      </c>
      <c r="H3555" s="1" t="n">
        <v>2300</v>
      </c>
      <c r="I3555" s="1" t="n">
        <v>101</v>
      </c>
      <c r="J3555" s="1" t="n">
        <v>80</v>
      </c>
      <c r="K3555" s="1" t="s">
        <v>1093</v>
      </c>
      <c r="L3555" s="1" t="s">
        <v>1094</v>
      </c>
      <c r="M3555" s="1" t="n">
        <v>2011</v>
      </c>
      <c r="N3555" s="1" t="n">
        <v>48.7880865730093</v>
      </c>
      <c r="O3555" s="1" t="n">
        <v>-88.7761270944199</v>
      </c>
      <c r="Q3555" s="1" t="s">
        <v>4037</v>
      </c>
      <c r="R3555" s="1" t="s">
        <v>24</v>
      </c>
    </row>
    <row r="3556" customFormat="false" ht="15" hidden="false" customHeight="false" outlineLevel="0" collapsed="false">
      <c r="A3556" s="1" t="s">
        <v>2973</v>
      </c>
      <c r="B3556" s="1" t="s">
        <v>2973</v>
      </c>
      <c r="C3556" s="1" t="s">
        <v>4036</v>
      </c>
      <c r="D3556" s="1" t="n">
        <v>98.9</v>
      </c>
      <c r="E3556" s="1" t="s">
        <v>4063</v>
      </c>
      <c r="F3556" s="1" t="n">
        <v>27</v>
      </c>
      <c r="G3556" s="1" t="str">
        <f aca="false">F3556&amp;"/"&amp;43</f>
        <v>27/43</v>
      </c>
      <c r="H3556" s="1" t="n">
        <v>2300</v>
      </c>
      <c r="I3556" s="1" t="n">
        <v>101</v>
      </c>
      <c r="J3556" s="1" t="n">
        <v>80</v>
      </c>
      <c r="K3556" s="1" t="s">
        <v>1093</v>
      </c>
      <c r="L3556" s="1" t="s">
        <v>1094</v>
      </c>
      <c r="M3556" s="1" t="n">
        <v>2011</v>
      </c>
      <c r="N3556" s="1" t="n">
        <v>48.7780082161759</v>
      </c>
      <c r="O3556" s="1" t="n">
        <v>-88.7743211297592</v>
      </c>
      <c r="Q3556" s="1" t="s">
        <v>4037</v>
      </c>
      <c r="R3556" s="1" t="s">
        <v>24</v>
      </c>
    </row>
    <row r="3557" customFormat="false" ht="15" hidden="false" customHeight="false" outlineLevel="0" collapsed="false">
      <c r="A3557" s="1" t="s">
        <v>2973</v>
      </c>
      <c r="B3557" s="1" t="s">
        <v>2973</v>
      </c>
      <c r="C3557" s="1" t="s">
        <v>4036</v>
      </c>
      <c r="D3557" s="1" t="n">
        <v>98.9</v>
      </c>
      <c r="E3557" s="1" t="s">
        <v>4064</v>
      </c>
      <c r="F3557" s="1" t="n">
        <v>28</v>
      </c>
      <c r="G3557" s="1" t="str">
        <f aca="false">F3557&amp;"/"&amp;43</f>
        <v>28/43</v>
      </c>
      <c r="H3557" s="1" t="n">
        <v>2300</v>
      </c>
      <c r="I3557" s="1" t="n">
        <v>101</v>
      </c>
      <c r="J3557" s="1" t="n">
        <v>80</v>
      </c>
      <c r="K3557" s="1" t="s">
        <v>1093</v>
      </c>
      <c r="L3557" s="1" t="s">
        <v>1094</v>
      </c>
      <c r="M3557" s="1" t="n">
        <v>2011</v>
      </c>
      <c r="N3557" s="1" t="n">
        <v>48.776450972279</v>
      </c>
      <c r="O3557" s="1" t="n">
        <v>-88.7784977904306</v>
      </c>
      <c r="Q3557" s="1" t="s">
        <v>4037</v>
      </c>
      <c r="R3557" s="1" t="s">
        <v>24</v>
      </c>
    </row>
    <row r="3558" customFormat="false" ht="15" hidden="false" customHeight="false" outlineLevel="0" collapsed="false">
      <c r="A3558" s="1" t="s">
        <v>2973</v>
      </c>
      <c r="B3558" s="1" t="s">
        <v>2973</v>
      </c>
      <c r="C3558" s="1" t="s">
        <v>4036</v>
      </c>
      <c r="D3558" s="1" t="n">
        <v>98.9</v>
      </c>
      <c r="E3558" s="1" t="s">
        <v>4065</v>
      </c>
      <c r="F3558" s="1" t="n">
        <v>29</v>
      </c>
      <c r="G3558" s="1" t="str">
        <f aca="false">F3558&amp;"/"&amp;43</f>
        <v>29/43</v>
      </c>
      <c r="H3558" s="1" t="n">
        <v>2300</v>
      </c>
      <c r="I3558" s="1" t="n">
        <v>101</v>
      </c>
      <c r="J3558" s="1" t="n">
        <v>80</v>
      </c>
      <c r="K3558" s="1" t="s">
        <v>1093</v>
      </c>
      <c r="L3558" s="1" t="s">
        <v>1094</v>
      </c>
      <c r="M3558" s="1" t="n">
        <v>2011</v>
      </c>
      <c r="N3558" s="1" t="n">
        <v>48.7674465057694</v>
      </c>
      <c r="O3558" s="1" t="n">
        <v>-88.7800905493457</v>
      </c>
      <c r="Q3558" s="1" t="s">
        <v>4037</v>
      </c>
      <c r="R3558" s="1" t="s">
        <v>24</v>
      </c>
    </row>
    <row r="3559" customFormat="false" ht="15" hidden="false" customHeight="false" outlineLevel="0" collapsed="false">
      <c r="A3559" s="1" t="s">
        <v>2973</v>
      </c>
      <c r="B3559" s="1" t="s">
        <v>2973</v>
      </c>
      <c r="C3559" s="1" t="s">
        <v>4036</v>
      </c>
      <c r="D3559" s="1" t="n">
        <v>98.9</v>
      </c>
      <c r="E3559" s="1" t="s">
        <v>4066</v>
      </c>
      <c r="F3559" s="1" t="n">
        <v>30</v>
      </c>
      <c r="G3559" s="1" t="str">
        <f aca="false">F3559&amp;"/"&amp;43</f>
        <v>30/43</v>
      </c>
      <c r="H3559" s="1" t="n">
        <v>2300</v>
      </c>
      <c r="I3559" s="1" t="n">
        <v>101</v>
      </c>
      <c r="J3559" s="1" t="n">
        <v>80</v>
      </c>
      <c r="K3559" s="1" t="s">
        <v>1093</v>
      </c>
      <c r="L3559" s="1" t="s">
        <v>1094</v>
      </c>
      <c r="M3559" s="1" t="n">
        <v>2011</v>
      </c>
      <c r="N3559" s="1" t="n">
        <v>48.7649087138592</v>
      </c>
      <c r="O3559" s="1" t="n">
        <v>-88.7842290252808</v>
      </c>
      <c r="Q3559" s="1" t="s">
        <v>4037</v>
      </c>
      <c r="R3559" s="1" t="s">
        <v>24</v>
      </c>
    </row>
    <row r="3560" customFormat="false" ht="15" hidden="false" customHeight="false" outlineLevel="0" collapsed="false">
      <c r="A3560" s="1" t="s">
        <v>2973</v>
      </c>
      <c r="B3560" s="1" t="s">
        <v>2973</v>
      </c>
      <c r="C3560" s="1" t="s">
        <v>4036</v>
      </c>
      <c r="D3560" s="1" t="n">
        <v>98.9</v>
      </c>
      <c r="E3560" s="1" t="s">
        <v>4067</v>
      </c>
      <c r="F3560" s="1" t="n">
        <v>31</v>
      </c>
      <c r="G3560" s="1" t="str">
        <f aca="false">F3560&amp;"/"&amp;43</f>
        <v>31/43</v>
      </c>
      <c r="H3560" s="1" t="n">
        <v>2300</v>
      </c>
      <c r="I3560" s="1" t="n">
        <v>101</v>
      </c>
      <c r="J3560" s="1" t="n">
        <v>80</v>
      </c>
      <c r="K3560" s="1" t="s">
        <v>1093</v>
      </c>
      <c r="L3560" s="1" t="s">
        <v>1094</v>
      </c>
      <c r="M3560" s="1" t="n">
        <v>2011</v>
      </c>
      <c r="N3560" s="1" t="n">
        <v>48.7692139252328</v>
      </c>
      <c r="O3560" s="1" t="n">
        <v>-88.7659947440426</v>
      </c>
      <c r="Q3560" s="1" t="s">
        <v>4037</v>
      </c>
      <c r="R3560" s="1" t="s">
        <v>24</v>
      </c>
    </row>
    <row r="3561" customFormat="false" ht="15" hidden="false" customHeight="false" outlineLevel="0" collapsed="false">
      <c r="A3561" s="1" t="s">
        <v>2973</v>
      </c>
      <c r="B3561" s="1" t="s">
        <v>2973</v>
      </c>
      <c r="C3561" s="1" t="s">
        <v>4036</v>
      </c>
      <c r="D3561" s="1" t="n">
        <v>98.9</v>
      </c>
      <c r="E3561" s="1" t="s">
        <v>4068</v>
      </c>
      <c r="F3561" s="1" t="n">
        <v>32</v>
      </c>
      <c r="G3561" s="1" t="str">
        <f aca="false">F3561&amp;"/"&amp;43</f>
        <v>32/43</v>
      </c>
      <c r="H3561" s="1" t="n">
        <v>2300</v>
      </c>
      <c r="I3561" s="1" t="n">
        <v>101</v>
      </c>
      <c r="J3561" s="1" t="n">
        <v>80</v>
      </c>
      <c r="K3561" s="1" t="s">
        <v>1093</v>
      </c>
      <c r="L3561" s="1" t="s">
        <v>1094</v>
      </c>
      <c r="M3561" s="1" t="n">
        <v>2011</v>
      </c>
      <c r="N3561" s="1" t="n">
        <v>48.7664056820489</v>
      </c>
      <c r="O3561" s="1" t="n">
        <v>-88.7692824659729</v>
      </c>
      <c r="Q3561" s="1" t="s">
        <v>4037</v>
      </c>
      <c r="R3561" s="1" t="s">
        <v>24</v>
      </c>
    </row>
    <row r="3562" customFormat="false" ht="15" hidden="false" customHeight="false" outlineLevel="0" collapsed="false">
      <c r="A3562" s="1" t="s">
        <v>2973</v>
      </c>
      <c r="B3562" s="1" t="s">
        <v>2973</v>
      </c>
      <c r="C3562" s="1" t="s">
        <v>4036</v>
      </c>
      <c r="D3562" s="1" t="n">
        <v>98.9</v>
      </c>
      <c r="E3562" s="1" t="s">
        <v>4069</v>
      </c>
      <c r="F3562" s="1" t="n">
        <v>33</v>
      </c>
      <c r="G3562" s="1" t="str">
        <f aca="false">F3562&amp;"/"&amp;43</f>
        <v>33/43</v>
      </c>
      <c r="H3562" s="1" t="n">
        <v>2300</v>
      </c>
      <c r="I3562" s="1" t="n">
        <v>101</v>
      </c>
      <c r="J3562" s="1" t="n">
        <v>80</v>
      </c>
      <c r="K3562" s="1" t="s">
        <v>1093</v>
      </c>
      <c r="L3562" s="1" t="s">
        <v>1094</v>
      </c>
      <c r="M3562" s="1" t="n">
        <v>2011</v>
      </c>
      <c r="N3562" s="1" t="n">
        <v>48.7768657797302</v>
      </c>
      <c r="O3562" s="1" t="n">
        <v>-88.7501292977762</v>
      </c>
      <c r="Q3562" s="1" t="s">
        <v>4037</v>
      </c>
      <c r="R3562" s="1" t="s">
        <v>24</v>
      </c>
    </row>
    <row r="3563" customFormat="false" ht="15" hidden="false" customHeight="false" outlineLevel="0" collapsed="false">
      <c r="A3563" s="1" t="s">
        <v>2973</v>
      </c>
      <c r="B3563" s="1" t="s">
        <v>2973</v>
      </c>
      <c r="C3563" s="1" t="s">
        <v>4036</v>
      </c>
      <c r="D3563" s="1" t="n">
        <v>98.9</v>
      </c>
      <c r="E3563" s="1" t="s">
        <v>4070</v>
      </c>
      <c r="F3563" s="1" t="n">
        <v>34</v>
      </c>
      <c r="G3563" s="1" t="str">
        <f aca="false">F3563&amp;"/"&amp;43</f>
        <v>34/43</v>
      </c>
      <c r="H3563" s="1" t="n">
        <v>2300</v>
      </c>
      <c r="I3563" s="1" t="n">
        <v>101</v>
      </c>
      <c r="J3563" s="1" t="n">
        <v>80</v>
      </c>
      <c r="K3563" s="1" t="s">
        <v>1093</v>
      </c>
      <c r="L3563" s="1" t="s">
        <v>1094</v>
      </c>
      <c r="M3563" s="1" t="n">
        <v>2011</v>
      </c>
      <c r="N3563" s="1" t="n">
        <v>48.7753435614135</v>
      </c>
      <c r="O3563" s="1" t="n">
        <v>-88.7541436950956</v>
      </c>
      <c r="Q3563" s="1" t="s">
        <v>4037</v>
      </c>
      <c r="R3563" s="1" t="s">
        <v>24</v>
      </c>
    </row>
    <row r="3564" customFormat="false" ht="15" hidden="false" customHeight="false" outlineLevel="0" collapsed="false">
      <c r="A3564" s="1" t="s">
        <v>2973</v>
      </c>
      <c r="B3564" s="1" t="s">
        <v>2973</v>
      </c>
      <c r="C3564" s="1" t="s">
        <v>4036</v>
      </c>
      <c r="D3564" s="1" t="n">
        <v>98.9</v>
      </c>
      <c r="E3564" s="1" t="s">
        <v>4071</v>
      </c>
      <c r="F3564" s="1" t="n">
        <v>35</v>
      </c>
      <c r="G3564" s="1" t="str">
        <f aca="false">F3564&amp;"/"&amp;43</f>
        <v>35/43</v>
      </c>
      <c r="H3564" s="1" t="n">
        <v>2300</v>
      </c>
      <c r="I3564" s="1" t="n">
        <v>101</v>
      </c>
      <c r="J3564" s="1" t="n">
        <v>80</v>
      </c>
      <c r="K3564" s="1" t="s">
        <v>1093</v>
      </c>
      <c r="L3564" s="1" t="s">
        <v>1094</v>
      </c>
      <c r="M3564" s="1" t="n">
        <v>2011</v>
      </c>
      <c r="N3564" s="1" t="n">
        <v>48.7692011504551</v>
      </c>
      <c r="O3564" s="1" t="n">
        <v>-88.7441477282956</v>
      </c>
      <c r="Q3564" s="1" t="s">
        <v>4037</v>
      </c>
      <c r="R3564" s="1" t="s">
        <v>24</v>
      </c>
    </row>
    <row r="3565" customFormat="false" ht="15" hidden="false" customHeight="false" outlineLevel="0" collapsed="false">
      <c r="A3565" s="1" t="s">
        <v>2973</v>
      </c>
      <c r="B3565" s="1" t="s">
        <v>2973</v>
      </c>
      <c r="C3565" s="1" t="s">
        <v>4036</v>
      </c>
      <c r="D3565" s="1" t="n">
        <v>98.9</v>
      </c>
      <c r="E3565" s="1" t="s">
        <v>4072</v>
      </c>
      <c r="F3565" s="1" t="n">
        <v>36</v>
      </c>
      <c r="G3565" s="1" t="str">
        <f aca="false">F3565&amp;"/"&amp;43</f>
        <v>36/43</v>
      </c>
      <c r="H3565" s="1" t="n">
        <v>2300</v>
      </c>
      <c r="I3565" s="1" t="n">
        <v>101</v>
      </c>
      <c r="J3565" s="1" t="n">
        <v>80</v>
      </c>
      <c r="K3565" s="1" t="s">
        <v>1093</v>
      </c>
      <c r="L3565" s="1" t="s">
        <v>1094</v>
      </c>
      <c r="M3565" s="1" t="n">
        <v>2011</v>
      </c>
      <c r="N3565" s="1" t="n">
        <v>48.7706939354167</v>
      </c>
      <c r="O3565" s="1" t="n">
        <v>-88.7397462503473</v>
      </c>
      <c r="Q3565" s="1" t="s">
        <v>4037</v>
      </c>
      <c r="R3565" s="1" t="s">
        <v>24</v>
      </c>
    </row>
    <row r="3566" customFormat="false" ht="15" hidden="false" customHeight="false" outlineLevel="0" collapsed="false">
      <c r="A3566" s="1" t="s">
        <v>2973</v>
      </c>
      <c r="B3566" s="1" t="s">
        <v>2973</v>
      </c>
      <c r="C3566" s="1" t="s">
        <v>4036</v>
      </c>
      <c r="D3566" s="1" t="n">
        <v>98.9</v>
      </c>
      <c r="E3566" s="1" t="s">
        <v>4073</v>
      </c>
      <c r="F3566" s="1" t="n">
        <v>37</v>
      </c>
      <c r="G3566" s="1" t="str">
        <f aca="false">F3566&amp;"/"&amp;43</f>
        <v>37/43</v>
      </c>
      <c r="H3566" s="1" t="n">
        <v>2300</v>
      </c>
      <c r="I3566" s="1" t="n">
        <v>101</v>
      </c>
      <c r="J3566" s="1" t="n">
        <v>80</v>
      </c>
      <c r="K3566" s="1" t="s">
        <v>1093</v>
      </c>
      <c r="L3566" s="1" t="s">
        <v>1094</v>
      </c>
      <c r="M3566" s="1" t="n">
        <v>2011</v>
      </c>
      <c r="N3566" s="1" t="n">
        <v>48.7721727755554</v>
      </c>
      <c r="O3566" s="1" t="n">
        <v>-88.7357494255274</v>
      </c>
      <c r="Q3566" s="1" t="s">
        <v>4037</v>
      </c>
      <c r="R3566" s="1" t="s">
        <v>24</v>
      </c>
    </row>
    <row r="3567" customFormat="false" ht="15" hidden="false" customHeight="false" outlineLevel="0" collapsed="false">
      <c r="A3567" s="1" t="s">
        <v>2973</v>
      </c>
      <c r="B3567" s="1" t="s">
        <v>2973</v>
      </c>
      <c r="C3567" s="1" t="s">
        <v>4036</v>
      </c>
      <c r="D3567" s="1" t="n">
        <v>98.9</v>
      </c>
      <c r="E3567" s="1" t="s">
        <v>4074</v>
      </c>
      <c r="F3567" s="1" t="n">
        <v>38</v>
      </c>
      <c r="G3567" s="1" t="str">
        <f aca="false">F3567&amp;"/"&amp;43</f>
        <v>38/43</v>
      </c>
      <c r="H3567" s="1" t="n">
        <v>2300</v>
      </c>
      <c r="I3567" s="1" t="n">
        <v>101</v>
      </c>
      <c r="J3567" s="1" t="n">
        <v>80</v>
      </c>
      <c r="K3567" s="1" t="s">
        <v>1093</v>
      </c>
      <c r="L3567" s="1" t="s">
        <v>1094</v>
      </c>
      <c r="M3567" s="1" t="n">
        <v>2011</v>
      </c>
      <c r="N3567" s="1" t="n">
        <v>48.7723944564317</v>
      </c>
      <c r="O3567" s="1" t="n">
        <v>-88.7272733228955</v>
      </c>
      <c r="Q3567" s="1" t="s">
        <v>4037</v>
      </c>
      <c r="R3567" s="1" t="s">
        <v>24</v>
      </c>
    </row>
    <row r="3568" customFormat="false" ht="15" hidden="false" customHeight="false" outlineLevel="0" collapsed="false">
      <c r="A3568" s="1" t="s">
        <v>2973</v>
      </c>
      <c r="B3568" s="1" t="s">
        <v>2973</v>
      </c>
      <c r="C3568" s="1" t="s">
        <v>4036</v>
      </c>
      <c r="D3568" s="1" t="n">
        <v>98.9</v>
      </c>
      <c r="E3568" s="1" t="s">
        <v>4075</v>
      </c>
      <c r="F3568" s="1" t="n">
        <v>39</v>
      </c>
      <c r="G3568" s="1" t="str">
        <f aca="false">F3568&amp;"/"&amp;43</f>
        <v>39/43</v>
      </c>
      <c r="H3568" s="1" t="n">
        <v>2300</v>
      </c>
      <c r="I3568" s="1" t="n">
        <v>101</v>
      </c>
      <c r="J3568" s="1" t="n">
        <v>80</v>
      </c>
      <c r="K3568" s="1" t="s">
        <v>1093</v>
      </c>
      <c r="L3568" s="1" t="s">
        <v>1094</v>
      </c>
      <c r="M3568" s="1" t="n">
        <v>2011</v>
      </c>
      <c r="N3568" s="1" t="n">
        <v>48.7456625771362</v>
      </c>
      <c r="O3568" s="1" t="n">
        <v>-88.7359982674078</v>
      </c>
      <c r="Q3568" s="1" t="s">
        <v>4037</v>
      </c>
      <c r="R3568" s="1" t="s">
        <v>24</v>
      </c>
    </row>
    <row r="3569" customFormat="false" ht="15" hidden="false" customHeight="false" outlineLevel="0" collapsed="false">
      <c r="A3569" s="1" t="s">
        <v>2973</v>
      </c>
      <c r="B3569" s="1" t="s">
        <v>2973</v>
      </c>
      <c r="C3569" s="1" t="s">
        <v>4036</v>
      </c>
      <c r="D3569" s="1" t="n">
        <v>98.9</v>
      </c>
      <c r="E3569" s="1" t="s">
        <v>4076</v>
      </c>
      <c r="F3569" s="1" t="n">
        <v>40</v>
      </c>
      <c r="G3569" s="1" t="str">
        <f aca="false">F3569&amp;"/"&amp;43</f>
        <v>40/43</v>
      </c>
      <c r="H3569" s="1" t="n">
        <v>2300</v>
      </c>
      <c r="I3569" s="1" t="n">
        <v>101</v>
      </c>
      <c r="J3569" s="1" t="n">
        <v>80</v>
      </c>
      <c r="K3569" s="1" t="s">
        <v>1093</v>
      </c>
      <c r="L3569" s="1" t="s">
        <v>1094</v>
      </c>
      <c r="M3569" s="1" t="n">
        <v>2011</v>
      </c>
      <c r="N3569" s="1" t="n">
        <v>48.7436225875763</v>
      </c>
      <c r="O3569" s="1" t="n">
        <v>-88.7396212168604</v>
      </c>
      <c r="Q3569" s="1" t="s">
        <v>4037</v>
      </c>
      <c r="R3569" s="1" t="s">
        <v>24</v>
      </c>
    </row>
    <row r="3570" customFormat="false" ht="15" hidden="false" customHeight="false" outlineLevel="0" collapsed="false">
      <c r="A3570" s="1" t="s">
        <v>2973</v>
      </c>
      <c r="B3570" s="1" t="s">
        <v>2973</v>
      </c>
      <c r="C3570" s="1" t="s">
        <v>4036</v>
      </c>
      <c r="D3570" s="1" t="n">
        <v>98.9</v>
      </c>
      <c r="E3570" s="1" t="s">
        <v>4077</v>
      </c>
      <c r="F3570" s="1" t="n">
        <v>41</v>
      </c>
      <c r="G3570" s="1" t="str">
        <f aca="false">F3570&amp;"/"&amp;43</f>
        <v>41/43</v>
      </c>
      <c r="H3570" s="1" t="n">
        <v>2300</v>
      </c>
      <c r="I3570" s="1" t="n">
        <v>101</v>
      </c>
      <c r="J3570" s="1" t="n">
        <v>80</v>
      </c>
      <c r="K3570" s="1" t="s">
        <v>1093</v>
      </c>
      <c r="L3570" s="1" t="s">
        <v>1094</v>
      </c>
      <c r="M3570" s="1" t="n">
        <v>2011</v>
      </c>
      <c r="N3570" s="1" t="n">
        <v>48.7451197936527</v>
      </c>
      <c r="O3570" s="1" t="n">
        <v>-88.7208148520732</v>
      </c>
      <c r="Q3570" s="1" t="s">
        <v>4037</v>
      </c>
      <c r="R3570" s="1" t="s">
        <v>24</v>
      </c>
    </row>
    <row r="3571" customFormat="false" ht="15" hidden="false" customHeight="false" outlineLevel="0" collapsed="false">
      <c r="A3571" s="1" t="s">
        <v>2973</v>
      </c>
      <c r="B3571" s="1" t="s">
        <v>2973</v>
      </c>
      <c r="C3571" s="1" t="s">
        <v>4036</v>
      </c>
      <c r="D3571" s="1" t="n">
        <v>98.9</v>
      </c>
      <c r="E3571" s="1" t="s">
        <v>4078</v>
      </c>
      <c r="F3571" s="1" t="n">
        <v>42</v>
      </c>
      <c r="G3571" s="1" t="str">
        <f aca="false">F3571&amp;"/"&amp;43</f>
        <v>42/43</v>
      </c>
      <c r="H3571" s="1" t="n">
        <v>2300</v>
      </c>
      <c r="I3571" s="1" t="n">
        <v>101</v>
      </c>
      <c r="J3571" s="1" t="n">
        <v>80</v>
      </c>
      <c r="K3571" s="1" t="s">
        <v>1093</v>
      </c>
      <c r="L3571" s="1" t="s">
        <v>1094</v>
      </c>
      <c r="M3571" s="1" t="n">
        <v>2011</v>
      </c>
      <c r="N3571" s="1" t="n">
        <v>48.746685650166</v>
      </c>
      <c r="O3571" s="1" t="n">
        <v>-88.7163294567394</v>
      </c>
      <c r="Q3571" s="1" t="s">
        <v>4037</v>
      </c>
      <c r="R3571" s="1" t="s">
        <v>24</v>
      </c>
    </row>
    <row r="3572" customFormat="false" ht="15" hidden="false" customHeight="false" outlineLevel="0" collapsed="false">
      <c r="A3572" s="1" t="s">
        <v>2973</v>
      </c>
      <c r="B3572" s="1" t="s">
        <v>2973</v>
      </c>
      <c r="C3572" s="1" t="s">
        <v>4036</v>
      </c>
      <c r="D3572" s="1" t="n">
        <v>98.9</v>
      </c>
      <c r="E3572" s="1" t="s">
        <v>4079</v>
      </c>
      <c r="F3572" s="1" t="n">
        <v>43</v>
      </c>
      <c r="G3572" s="1" t="str">
        <f aca="false">F3572&amp;"/"&amp;43</f>
        <v>43/43</v>
      </c>
      <c r="H3572" s="1" t="n">
        <v>2300</v>
      </c>
      <c r="I3572" s="1" t="n">
        <v>101</v>
      </c>
      <c r="J3572" s="1" t="n">
        <v>80</v>
      </c>
      <c r="K3572" s="1" t="s">
        <v>1093</v>
      </c>
      <c r="L3572" s="1" t="s">
        <v>1094</v>
      </c>
      <c r="M3572" s="1" t="n">
        <v>2011</v>
      </c>
      <c r="N3572" s="1" t="n">
        <v>48.7484220662283</v>
      </c>
      <c r="O3572" s="1" t="n">
        <v>-88.7066736927886</v>
      </c>
      <c r="Q3572" s="1" t="s">
        <v>4037</v>
      </c>
      <c r="R3572" s="1" t="s">
        <v>24</v>
      </c>
    </row>
    <row r="3573" customFormat="false" ht="15" hidden="false" customHeight="false" outlineLevel="0" collapsed="false">
      <c r="A3573" s="1" t="s">
        <v>2973</v>
      </c>
      <c r="B3573" s="1" t="s">
        <v>2973</v>
      </c>
      <c r="C3573" s="1" t="s">
        <v>4080</v>
      </c>
      <c r="D3573" s="1" t="n">
        <v>18.45</v>
      </c>
      <c r="E3573" s="1" t="s">
        <v>4081</v>
      </c>
      <c r="F3573" s="1" t="n">
        <v>1</v>
      </c>
      <c r="G3573" s="1" t="str">
        <f aca="false">F3573&amp;"/"&amp;9</f>
        <v>1/9</v>
      </c>
      <c r="H3573" s="1" t="n">
        <v>2050</v>
      </c>
      <c r="I3573" s="1" t="n">
        <v>92.5</v>
      </c>
      <c r="J3573" s="1" t="n">
        <v>100</v>
      </c>
      <c r="K3573" s="1" t="s">
        <v>1951</v>
      </c>
      <c r="L3573" s="1" t="s">
        <v>3801</v>
      </c>
      <c r="M3573" s="1" t="n">
        <v>2016</v>
      </c>
      <c r="N3573" s="1" t="n">
        <v>44.2846781</v>
      </c>
      <c r="O3573" s="1" t="n">
        <v>-80.358241</v>
      </c>
      <c r="Q3573" s="1" t="s">
        <v>4082</v>
      </c>
      <c r="R3573" s="1" t="s">
        <v>24</v>
      </c>
    </row>
    <row r="3574" customFormat="false" ht="15" hidden="false" customHeight="false" outlineLevel="0" collapsed="false">
      <c r="A3574" s="1" t="s">
        <v>2973</v>
      </c>
      <c r="B3574" s="1" t="s">
        <v>2973</v>
      </c>
      <c r="C3574" s="1" t="s">
        <v>4080</v>
      </c>
      <c r="D3574" s="1" t="n">
        <v>18.45</v>
      </c>
      <c r="E3574" s="1" t="s">
        <v>4083</v>
      </c>
      <c r="F3574" s="1" t="n">
        <v>2</v>
      </c>
      <c r="G3574" s="1" t="str">
        <f aca="false">F3574&amp;"/"&amp;9</f>
        <v>2/9</v>
      </c>
      <c r="H3574" s="1" t="n">
        <v>2050</v>
      </c>
      <c r="I3574" s="1" t="n">
        <v>92.5</v>
      </c>
      <c r="J3574" s="1" t="n">
        <v>100</v>
      </c>
      <c r="K3574" s="1" t="s">
        <v>1951</v>
      </c>
      <c r="L3574" s="1" t="s">
        <v>3801</v>
      </c>
      <c r="M3574" s="1" t="n">
        <v>2016</v>
      </c>
      <c r="N3574" s="1" t="n">
        <v>44.2861966</v>
      </c>
      <c r="O3574" s="1" t="n">
        <v>-80.3542956</v>
      </c>
      <c r="Q3574" s="1" t="s">
        <v>4082</v>
      </c>
      <c r="R3574" s="1" t="s">
        <v>24</v>
      </c>
    </row>
    <row r="3575" customFormat="false" ht="15" hidden="false" customHeight="false" outlineLevel="0" collapsed="false">
      <c r="A3575" s="1" t="s">
        <v>2973</v>
      </c>
      <c r="B3575" s="1" t="s">
        <v>2973</v>
      </c>
      <c r="C3575" s="1" t="s">
        <v>4080</v>
      </c>
      <c r="D3575" s="1" t="n">
        <v>18.45</v>
      </c>
      <c r="E3575" s="1" t="s">
        <v>4084</v>
      </c>
      <c r="F3575" s="1" t="n">
        <v>3</v>
      </c>
      <c r="G3575" s="1" t="str">
        <f aca="false">F3575&amp;"/"&amp;9</f>
        <v>3/9</v>
      </c>
      <c r="H3575" s="1" t="n">
        <v>2050</v>
      </c>
      <c r="I3575" s="1" t="n">
        <v>92.5</v>
      </c>
      <c r="J3575" s="1" t="n">
        <v>100</v>
      </c>
      <c r="K3575" s="1" t="s">
        <v>1951</v>
      </c>
      <c r="L3575" s="1" t="s">
        <v>3801</v>
      </c>
      <c r="M3575" s="1" t="n">
        <v>2016</v>
      </c>
      <c r="N3575" s="1" t="n">
        <v>44.2891523</v>
      </c>
      <c r="O3575" s="1" t="n">
        <v>-80.3547159</v>
      </c>
      <c r="Q3575" s="1" t="s">
        <v>4082</v>
      </c>
      <c r="R3575" s="1" t="s">
        <v>24</v>
      </c>
    </row>
    <row r="3576" customFormat="false" ht="15" hidden="false" customHeight="false" outlineLevel="0" collapsed="false">
      <c r="A3576" s="1" t="s">
        <v>2973</v>
      </c>
      <c r="B3576" s="1" t="s">
        <v>2973</v>
      </c>
      <c r="C3576" s="1" t="s">
        <v>4080</v>
      </c>
      <c r="D3576" s="1" t="n">
        <v>18.45</v>
      </c>
      <c r="E3576" s="1" t="s">
        <v>4085</v>
      </c>
      <c r="F3576" s="1" t="n">
        <v>4</v>
      </c>
      <c r="G3576" s="1" t="str">
        <f aca="false">F3576&amp;"/"&amp;9</f>
        <v>4/9</v>
      </c>
      <c r="H3576" s="1" t="n">
        <v>2050</v>
      </c>
      <c r="I3576" s="1" t="n">
        <v>92.5</v>
      </c>
      <c r="J3576" s="1" t="n">
        <v>100</v>
      </c>
      <c r="K3576" s="1" t="s">
        <v>1951</v>
      </c>
      <c r="L3576" s="1" t="s">
        <v>3801</v>
      </c>
      <c r="M3576" s="1" t="n">
        <v>2016</v>
      </c>
      <c r="N3576" s="1" t="n">
        <v>44.2992272</v>
      </c>
      <c r="O3576" s="1" t="n">
        <v>-80.3194777</v>
      </c>
      <c r="Q3576" s="1" t="s">
        <v>4082</v>
      </c>
      <c r="R3576" s="1" t="s">
        <v>751</v>
      </c>
    </row>
    <row r="3577" customFormat="false" ht="15" hidden="false" customHeight="false" outlineLevel="0" collapsed="false">
      <c r="A3577" s="1" t="s">
        <v>2973</v>
      </c>
      <c r="B3577" s="1" t="s">
        <v>2973</v>
      </c>
      <c r="C3577" s="1" t="s">
        <v>4080</v>
      </c>
      <c r="D3577" s="1" t="n">
        <v>18.45</v>
      </c>
      <c r="E3577" s="1" t="s">
        <v>4086</v>
      </c>
      <c r="F3577" s="1" t="n">
        <v>5</v>
      </c>
      <c r="G3577" s="1" t="str">
        <f aca="false">F3577&amp;"/"&amp;9</f>
        <v>5/9</v>
      </c>
      <c r="H3577" s="1" t="n">
        <v>2050</v>
      </c>
      <c r="I3577" s="1" t="n">
        <v>92.5</v>
      </c>
      <c r="J3577" s="1" t="n">
        <v>100</v>
      </c>
      <c r="K3577" s="1" t="s">
        <v>1951</v>
      </c>
      <c r="L3577" s="1" t="s">
        <v>3801</v>
      </c>
      <c r="M3577" s="1" t="n">
        <v>2016</v>
      </c>
      <c r="N3577" s="1" t="n">
        <v>44.3133231</v>
      </c>
      <c r="O3577" s="1" t="n">
        <v>-80.3158481</v>
      </c>
      <c r="Q3577" s="1" t="s">
        <v>4082</v>
      </c>
      <c r="R3577" s="1" t="s">
        <v>24</v>
      </c>
    </row>
    <row r="3578" customFormat="false" ht="15" hidden="false" customHeight="false" outlineLevel="0" collapsed="false">
      <c r="A3578" s="1" t="s">
        <v>2973</v>
      </c>
      <c r="B3578" s="1" t="s">
        <v>2973</v>
      </c>
      <c r="C3578" s="1" t="s">
        <v>4080</v>
      </c>
      <c r="D3578" s="1" t="n">
        <v>18.45</v>
      </c>
      <c r="E3578" s="1" t="s">
        <v>4087</v>
      </c>
      <c r="F3578" s="1" t="n">
        <v>6</v>
      </c>
      <c r="G3578" s="1" t="str">
        <f aca="false">F3578&amp;"/"&amp;9</f>
        <v>6/9</v>
      </c>
      <c r="H3578" s="1" t="n">
        <v>2050</v>
      </c>
      <c r="I3578" s="1" t="n">
        <v>92.5</v>
      </c>
      <c r="J3578" s="1" t="n">
        <v>100</v>
      </c>
      <c r="K3578" s="1" t="s">
        <v>1951</v>
      </c>
      <c r="L3578" s="1" t="s">
        <v>3801</v>
      </c>
      <c r="M3578" s="1" t="n">
        <v>2016</v>
      </c>
      <c r="N3578" s="1" t="n">
        <v>44.3204381</v>
      </c>
      <c r="O3578" s="1" t="n">
        <v>-80.3175543</v>
      </c>
      <c r="Q3578" s="1" t="s">
        <v>4082</v>
      </c>
      <c r="R3578" s="1" t="s">
        <v>751</v>
      </c>
    </row>
    <row r="3579" customFormat="false" ht="15" hidden="false" customHeight="false" outlineLevel="0" collapsed="false">
      <c r="A3579" s="1" t="s">
        <v>2973</v>
      </c>
      <c r="B3579" s="1" t="s">
        <v>2973</v>
      </c>
      <c r="C3579" s="1" t="s">
        <v>4080</v>
      </c>
      <c r="D3579" s="1" t="n">
        <v>18.45</v>
      </c>
      <c r="E3579" s="1" t="s">
        <v>4088</v>
      </c>
      <c r="F3579" s="1" t="n">
        <v>7</v>
      </c>
      <c r="G3579" s="1" t="str">
        <f aca="false">F3579&amp;"/"&amp;9</f>
        <v>7/9</v>
      </c>
      <c r="H3579" s="1" t="n">
        <v>2050</v>
      </c>
      <c r="I3579" s="1" t="n">
        <v>92.5</v>
      </c>
      <c r="J3579" s="1" t="n">
        <v>100</v>
      </c>
      <c r="K3579" s="1" t="s">
        <v>1951</v>
      </c>
      <c r="L3579" s="1" t="s">
        <v>3801</v>
      </c>
      <c r="M3579" s="1" t="n">
        <v>2016</v>
      </c>
      <c r="N3579" s="1" t="n">
        <v>44.3295072</v>
      </c>
      <c r="O3579" s="1" t="n">
        <v>-80.3302257</v>
      </c>
      <c r="Q3579" s="1" t="s">
        <v>4082</v>
      </c>
      <c r="R3579" s="1" t="s">
        <v>751</v>
      </c>
    </row>
    <row r="3580" customFormat="false" ht="15" hidden="false" customHeight="false" outlineLevel="0" collapsed="false">
      <c r="A3580" s="1" t="s">
        <v>2973</v>
      </c>
      <c r="B3580" s="1" t="s">
        <v>2973</v>
      </c>
      <c r="C3580" s="1" t="s">
        <v>4080</v>
      </c>
      <c r="D3580" s="1" t="n">
        <v>18.45</v>
      </c>
      <c r="E3580" s="1" t="s">
        <v>4089</v>
      </c>
      <c r="F3580" s="1" t="n">
        <v>8</v>
      </c>
      <c r="G3580" s="1" t="str">
        <f aca="false">F3580&amp;"/"&amp;9</f>
        <v>8/9</v>
      </c>
      <c r="H3580" s="1" t="n">
        <v>2050</v>
      </c>
      <c r="I3580" s="1" t="n">
        <v>92.5</v>
      </c>
      <c r="J3580" s="1" t="n">
        <v>100</v>
      </c>
      <c r="K3580" s="1" t="s">
        <v>1951</v>
      </c>
      <c r="L3580" s="1" t="s">
        <v>3801</v>
      </c>
      <c r="M3580" s="1" t="n">
        <v>2016</v>
      </c>
      <c r="N3580" s="1" t="n">
        <v>44.3318811</v>
      </c>
      <c r="O3580" s="1" t="n">
        <v>-80.3236195</v>
      </c>
      <c r="Q3580" s="1" t="s">
        <v>4082</v>
      </c>
      <c r="R3580" s="1" t="s">
        <v>751</v>
      </c>
    </row>
    <row r="3581" customFormat="false" ht="15" hidden="false" customHeight="false" outlineLevel="0" collapsed="false">
      <c r="A3581" s="1" t="s">
        <v>2973</v>
      </c>
      <c r="B3581" s="1" t="s">
        <v>2973</v>
      </c>
      <c r="C3581" s="1" t="s">
        <v>4080</v>
      </c>
      <c r="D3581" s="1" t="n">
        <v>18.45</v>
      </c>
      <c r="E3581" s="1" t="s">
        <v>4090</v>
      </c>
      <c r="F3581" s="1" t="n">
        <v>9</v>
      </c>
      <c r="G3581" s="1" t="str">
        <f aca="false">F3581&amp;"/"&amp;9</f>
        <v>9/9</v>
      </c>
      <c r="H3581" s="1" t="n">
        <v>2050</v>
      </c>
      <c r="I3581" s="1" t="n">
        <v>92.5</v>
      </c>
      <c r="J3581" s="1" t="n">
        <v>100</v>
      </c>
      <c r="K3581" s="1" t="s">
        <v>1951</v>
      </c>
      <c r="L3581" s="1" t="s">
        <v>3801</v>
      </c>
      <c r="M3581" s="1" t="n">
        <v>2016</v>
      </c>
      <c r="N3581" s="1" t="n">
        <v>44.3331695</v>
      </c>
      <c r="O3581" s="1" t="n">
        <v>-80.3155708</v>
      </c>
      <c r="Q3581" s="1" t="s">
        <v>4082</v>
      </c>
      <c r="R3581" s="1" t="s">
        <v>24</v>
      </c>
    </row>
    <row r="3582" customFormat="false" ht="15" hidden="false" customHeight="false" outlineLevel="0" collapsed="false">
      <c r="A3582" s="1" t="s">
        <v>2973</v>
      </c>
      <c r="B3582" s="1" t="s">
        <v>2973</v>
      </c>
      <c r="C3582" s="1" t="s">
        <v>4091</v>
      </c>
      <c r="D3582" s="1" t="n">
        <v>10</v>
      </c>
      <c r="E3582" s="1" t="s">
        <v>4092</v>
      </c>
      <c r="F3582" s="1" t="n">
        <v>1</v>
      </c>
      <c r="G3582" s="1" t="str">
        <f aca="false">F3582&amp;"/"&amp;5</f>
        <v>1/5</v>
      </c>
      <c r="H3582" s="1" t="n">
        <v>2000</v>
      </c>
      <c r="I3582" s="1" t="n">
        <v>92.5</v>
      </c>
      <c r="J3582" s="1" t="n">
        <v>100</v>
      </c>
      <c r="K3582" s="1" t="s">
        <v>1951</v>
      </c>
      <c r="L3582" s="1" t="s">
        <v>3801</v>
      </c>
      <c r="M3582" s="1" t="n">
        <v>2016</v>
      </c>
      <c r="N3582" s="1" t="n">
        <v>44.3245192190158</v>
      </c>
      <c r="O3582" s="1" t="n">
        <v>-80.2955567157164</v>
      </c>
      <c r="Q3582" s="1" t="s">
        <v>4093</v>
      </c>
      <c r="R3582" s="1" t="s">
        <v>24</v>
      </c>
    </row>
    <row r="3583" customFormat="false" ht="15" hidden="false" customHeight="false" outlineLevel="0" collapsed="false">
      <c r="A3583" s="1" t="s">
        <v>2973</v>
      </c>
      <c r="B3583" s="1" t="s">
        <v>2973</v>
      </c>
      <c r="C3583" s="1" t="s">
        <v>4091</v>
      </c>
      <c r="D3583" s="1" t="n">
        <v>10</v>
      </c>
      <c r="E3583" s="1" t="s">
        <v>4094</v>
      </c>
      <c r="F3583" s="1" t="n">
        <v>2</v>
      </c>
      <c r="G3583" s="1" t="str">
        <f aca="false">F3583&amp;"/"&amp;5</f>
        <v>2/5</v>
      </c>
      <c r="H3583" s="1" t="n">
        <v>2000</v>
      </c>
      <c r="I3583" s="1" t="n">
        <v>92.5</v>
      </c>
      <c r="J3583" s="1" t="n">
        <v>100</v>
      </c>
      <c r="K3583" s="1" t="s">
        <v>1951</v>
      </c>
      <c r="L3583" s="1" t="s">
        <v>3801</v>
      </c>
      <c r="M3583" s="1" t="n">
        <v>2016</v>
      </c>
      <c r="N3583" s="1" t="n">
        <v>44.3223746531773</v>
      </c>
      <c r="O3583" s="1" t="n">
        <v>-80.2972547748604</v>
      </c>
      <c r="Q3583" s="1" t="s">
        <v>4093</v>
      </c>
      <c r="R3583" s="1" t="s">
        <v>24</v>
      </c>
    </row>
    <row r="3584" customFormat="false" ht="15" hidden="false" customHeight="false" outlineLevel="0" collapsed="false">
      <c r="A3584" s="1" t="s">
        <v>2973</v>
      </c>
      <c r="B3584" s="1" t="s">
        <v>2973</v>
      </c>
      <c r="C3584" s="1" t="s">
        <v>4091</v>
      </c>
      <c r="D3584" s="1" t="n">
        <v>10</v>
      </c>
      <c r="E3584" s="1" t="s">
        <v>4095</v>
      </c>
      <c r="F3584" s="1" t="n">
        <v>3</v>
      </c>
      <c r="G3584" s="1" t="str">
        <f aca="false">F3584&amp;"/"&amp;5</f>
        <v>3/5</v>
      </c>
      <c r="H3584" s="1" t="n">
        <v>2000</v>
      </c>
      <c r="I3584" s="1" t="n">
        <v>92.5</v>
      </c>
      <c r="J3584" s="1" t="n">
        <v>100</v>
      </c>
      <c r="K3584" s="1" t="s">
        <v>1951</v>
      </c>
      <c r="L3584" s="1" t="s">
        <v>3801</v>
      </c>
      <c r="M3584" s="1" t="n">
        <v>2016</v>
      </c>
      <c r="N3584" s="1" t="n">
        <v>44.319669789429</v>
      </c>
      <c r="O3584" s="1" t="n">
        <v>-80.2979862197808</v>
      </c>
      <c r="Q3584" s="1" t="s">
        <v>4093</v>
      </c>
      <c r="R3584" s="1" t="s">
        <v>24</v>
      </c>
    </row>
    <row r="3585" customFormat="false" ht="15" hidden="false" customHeight="false" outlineLevel="0" collapsed="false">
      <c r="A3585" s="1" t="s">
        <v>2973</v>
      </c>
      <c r="B3585" s="1" t="s">
        <v>2973</v>
      </c>
      <c r="C3585" s="1" t="s">
        <v>4091</v>
      </c>
      <c r="D3585" s="1" t="n">
        <v>10</v>
      </c>
      <c r="E3585" s="1" t="s">
        <v>4096</v>
      </c>
      <c r="F3585" s="1" t="n">
        <v>4</v>
      </c>
      <c r="G3585" s="1" t="str">
        <f aca="false">F3585&amp;"/"&amp;5</f>
        <v>4/5</v>
      </c>
      <c r="H3585" s="1" t="n">
        <v>2000</v>
      </c>
      <c r="I3585" s="1" t="n">
        <v>92.5</v>
      </c>
      <c r="J3585" s="1" t="n">
        <v>100</v>
      </c>
      <c r="K3585" s="1" t="s">
        <v>1951</v>
      </c>
      <c r="L3585" s="1" t="s">
        <v>3801</v>
      </c>
      <c r="M3585" s="1" t="n">
        <v>2016</v>
      </c>
      <c r="N3585" s="1" t="n">
        <v>44.3176680801018</v>
      </c>
      <c r="O3585" s="1" t="n">
        <v>-80.2979737995705</v>
      </c>
      <c r="Q3585" s="1" t="s">
        <v>4093</v>
      </c>
      <c r="R3585" s="1" t="s">
        <v>24</v>
      </c>
    </row>
    <row r="3586" customFormat="false" ht="15" hidden="false" customHeight="false" outlineLevel="0" collapsed="false">
      <c r="A3586" s="1" t="s">
        <v>2973</v>
      </c>
      <c r="B3586" s="1" t="s">
        <v>2973</v>
      </c>
      <c r="C3586" s="1" t="s">
        <v>4091</v>
      </c>
      <c r="D3586" s="1" t="n">
        <v>10</v>
      </c>
      <c r="E3586" s="1" t="s">
        <v>4097</v>
      </c>
      <c r="F3586" s="1" t="n">
        <v>5</v>
      </c>
      <c r="G3586" s="1" t="str">
        <f aca="false">F3586&amp;"/"&amp;5</f>
        <v>5/5</v>
      </c>
      <c r="H3586" s="1" t="n">
        <v>2000</v>
      </c>
      <c r="I3586" s="1" t="n">
        <v>92.5</v>
      </c>
      <c r="J3586" s="1" t="n">
        <v>100</v>
      </c>
      <c r="K3586" s="1" t="s">
        <v>1951</v>
      </c>
      <c r="L3586" s="1" t="s">
        <v>3801</v>
      </c>
      <c r="M3586" s="1" t="n">
        <v>2016</v>
      </c>
      <c r="N3586" s="1" t="n">
        <v>44.3224382992575</v>
      </c>
      <c r="O3586" s="1" t="n">
        <v>-80.2770556189157</v>
      </c>
      <c r="Q3586" s="1" t="s">
        <v>4093</v>
      </c>
      <c r="R3586" s="1" t="s">
        <v>24</v>
      </c>
    </row>
    <row r="3587" customFormat="false" ht="15" hidden="false" customHeight="false" outlineLevel="0" collapsed="false">
      <c r="A3587" s="1" t="s">
        <v>2973</v>
      </c>
      <c r="B3587" s="1" t="s">
        <v>2973</v>
      </c>
      <c r="C3587" s="1" t="s">
        <v>4098</v>
      </c>
      <c r="D3587" s="1" t="n">
        <v>18</v>
      </c>
      <c r="E3587" s="1" t="s">
        <v>4099</v>
      </c>
      <c r="F3587" s="1" t="n">
        <v>1</v>
      </c>
      <c r="G3587" s="1" t="str">
        <f aca="false">F3587&amp;"/"&amp;10</f>
        <v>1/10</v>
      </c>
      <c r="H3587" s="1" t="n">
        <v>1800</v>
      </c>
      <c r="I3587" s="1" t="n">
        <v>92.5</v>
      </c>
      <c r="J3587" s="1" t="n">
        <v>100</v>
      </c>
      <c r="K3587" s="1" t="s">
        <v>1951</v>
      </c>
      <c r="L3587" s="1" t="s">
        <v>3801</v>
      </c>
      <c r="M3587" s="1" t="n">
        <v>2016</v>
      </c>
      <c r="N3587" s="1" t="n">
        <v>43.0819857593971</v>
      </c>
      <c r="O3587" s="1" t="n">
        <v>-80.7140249466108</v>
      </c>
      <c r="P3587" s="1" t="s">
        <v>3802</v>
      </c>
      <c r="Q3587" s="1" t="s">
        <v>4100</v>
      </c>
      <c r="R3587" s="1" t="s">
        <v>254</v>
      </c>
    </row>
    <row r="3588" customFormat="false" ht="15" hidden="false" customHeight="false" outlineLevel="0" collapsed="false">
      <c r="A3588" s="1" t="s">
        <v>2973</v>
      </c>
      <c r="B3588" s="1" t="s">
        <v>2973</v>
      </c>
      <c r="C3588" s="1" t="s">
        <v>4098</v>
      </c>
      <c r="D3588" s="1" t="n">
        <v>18</v>
      </c>
      <c r="E3588" s="1" t="s">
        <v>4101</v>
      </c>
      <c r="F3588" s="1" t="n">
        <v>2</v>
      </c>
      <c r="G3588" s="1" t="str">
        <f aca="false">F3588&amp;"/"&amp;10</f>
        <v>2/10</v>
      </c>
      <c r="H3588" s="1" t="n">
        <v>1800</v>
      </c>
      <c r="I3588" s="1" t="n">
        <v>92.5</v>
      </c>
      <c r="J3588" s="1" t="n">
        <v>100</v>
      </c>
      <c r="K3588" s="1" t="s">
        <v>1951</v>
      </c>
      <c r="L3588" s="1" t="s">
        <v>3801</v>
      </c>
      <c r="M3588" s="1" t="n">
        <v>2016</v>
      </c>
      <c r="N3588" s="1" t="n">
        <v>43.0841524717127</v>
      </c>
      <c r="O3588" s="1" t="n">
        <v>-80.7076206689615</v>
      </c>
      <c r="P3588" s="1" t="s">
        <v>3802</v>
      </c>
      <c r="Q3588" s="1" t="s">
        <v>4100</v>
      </c>
      <c r="R3588" s="1" t="s">
        <v>254</v>
      </c>
    </row>
    <row r="3589" customFormat="false" ht="15" hidden="false" customHeight="false" outlineLevel="0" collapsed="false">
      <c r="A3589" s="1" t="s">
        <v>2973</v>
      </c>
      <c r="B3589" s="1" t="s">
        <v>2973</v>
      </c>
      <c r="C3589" s="1" t="s">
        <v>4098</v>
      </c>
      <c r="D3589" s="1" t="n">
        <v>18</v>
      </c>
      <c r="E3589" s="1" t="s">
        <v>4102</v>
      </c>
      <c r="F3589" s="1" t="n">
        <v>3</v>
      </c>
      <c r="G3589" s="1" t="str">
        <f aca="false">F3589&amp;"/"&amp;10</f>
        <v>3/10</v>
      </c>
      <c r="H3589" s="1" t="n">
        <v>1800</v>
      </c>
      <c r="I3589" s="1" t="n">
        <v>92.5</v>
      </c>
      <c r="J3589" s="1" t="n">
        <v>100</v>
      </c>
      <c r="K3589" s="1" t="s">
        <v>1951</v>
      </c>
      <c r="L3589" s="1" t="s">
        <v>3801</v>
      </c>
      <c r="M3589" s="1" t="n">
        <v>2016</v>
      </c>
      <c r="N3589" s="1" t="n">
        <v>43.0813629209102</v>
      </c>
      <c r="O3589" s="1" t="n">
        <v>-80.7067482516533</v>
      </c>
      <c r="P3589" s="1" t="s">
        <v>3802</v>
      </c>
      <c r="Q3589" s="1" t="s">
        <v>4100</v>
      </c>
      <c r="R3589" s="1" t="s">
        <v>254</v>
      </c>
    </row>
    <row r="3590" customFormat="false" ht="15" hidden="false" customHeight="false" outlineLevel="0" collapsed="false">
      <c r="A3590" s="1" t="s">
        <v>2973</v>
      </c>
      <c r="B3590" s="1" t="s">
        <v>2973</v>
      </c>
      <c r="C3590" s="1" t="s">
        <v>4098</v>
      </c>
      <c r="D3590" s="1" t="n">
        <v>18</v>
      </c>
      <c r="E3590" s="1" t="s">
        <v>4103</v>
      </c>
      <c r="F3590" s="1" t="n">
        <v>4</v>
      </c>
      <c r="G3590" s="1" t="str">
        <f aca="false">F3590&amp;"/"&amp;10</f>
        <v>4/10</v>
      </c>
      <c r="H3590" s="1" t="n">
        <v>1800</v>
      </c>
      <c r="I3590" s="1" t="n">
        <v>92.5</v>
      </c>
      <c r="J3590" s="1" t="n">
        <v>100</v>
      </c>
      <c r="K3590" s="1" t="s">
        <v>1951</v>
      </c>
      <c r="L3590" s="1" t="s">
        <v>3801</v>
      </c>
      <c r="M3590" s="1" t="n">
        <v>2016</v>
      </c>
      <c r="N3590" s="1" t="n">
        <v>43.084846586087</v>
      </c>
      <c r="O3590" s="1" t="n">
        <v>-80.6726896931156</v>
      </c>
      <c r="P3590" s="1" t="s">
        <v>3802</v>
      </c>
      <c r="Q3590" s="1" t="s">
        <v>4100</v>
      </c>
      <c r="R3590" s="1" t="s">
        <v>24</v>
      </c>
    </row>
    <row r="3591" customFormat="false" ht="15" hidden="false" customHeight="false" outlineLevel="0" collapsed="false">
      <c r="A3591" s="1" t="s">
        <v>2973</v>
      </c>
      <c r="B3591" s="1" t="s">
        <v>2973</v>
      </c>
      <c r="C3591" s="1" t="s">
        <v>4098</v>
      </c>
      <c r="D3591" s="1" t="n">
        <v>18</v>
      </c>
      <c r="E3591" s="1" t="s">
        <v>4104</v>
      </c>
      <c r="F3591" s="1" t="n">
        <v>5</v>
      </c>
      <c r="G3591" s="1" t="str">
        <f aca="false">F3591&amp;"/"&amp;10</f>
        <v>5/10</v>
      </c>
      <c r="H3591" s="1" t="n">
        <v>1800</v>
      </c>
      <c r="I3591" s="1" t="n">
        <v>92.5</v>
      </c>
      <c r="J3591" s="1" t="n">
        <v>100</v>
      </c>
      <c r="K3591" s="1" t="s">
        <v>1951</v>
      </c>
      <c r="L3591" s="1" t="s">
        <v>3801</v>
      </c>
      <c r="M3591" s="1" t="n">
        <v>2016</v>
      </c>
      <c r="N3591" s="1" t="n">
        <v>43.0844878901669</v>
      </c>
      <c r="O3591" s="1" t="n">
        <v>-80.6685859830453</v>
      </c>
      <c r="P3591" s="1" t="s">
        <v>3802</v>
      </c>
      <c r="Q3591" s="1" t="s">
        <v>4100</v>
      </c>
      <c r="R3591" s="1" t="s">
        <v>24</v>
      </c>
    </row>
    <row r="3592" customFormat="false" ht="15" hidden="false" customHeight="false" outlineLevel="0" collapsed="false">
      <c r="A3592" s="1" t="s">
        <v>2973</v>
      </c>
      <c r="B3592" s="1" t="s">
        <v>2973</v>
      </c>
      <c r="C3592" s="1" t="s">
        <v>4098</v>
      </c>
      <c r="D3592" s="1" t="n">
        <v>18</v>
      </c>
      <c r="E3592" s="1" t="s">
        <v>4105</v>
      </c>
      <c r="F3592" s="1" t="n">
        <v>6</v>
      </c>
      <c r="G3592" s="1" t="str">
        <f aca="false">F3592&amp;"/"&amp;10</f>
        <v>6/10</v>
      </c>
      <c r="H3592" s="1" t="n">
        <v>1800</v>
      </c>
      <c r="I3592" s="1" t="n">
        <v>92.5</v>
      </c>
      <c r="J3592" s="1" t="n">
        <v>100</v>
      </c>
      <c r="K3592" s="1" t="s">
        <v>1951</v>
      </c>
      <c r="L3592" s="1" t="s">
        <v>3801</v>
      </c>
      <c r="M3592" s="1" t="n">
        <v>2016</v>
      </c>
      <c r="N3592" s="1" t="n">
        <v>43.0693255422957</v>
      </c>
      <c r="O3592" s="1" t="n">
        <v>-80.6863398751075</v>
      </c>
      <c r="P3592" s="1" t="s">
        <v>3802</v>
      </c>
      <c r="Q3592" s="1" t="s">
        <v>4100</v>
      </c>
      <c r="R3592" s="1" t="s">
        <v>24</v>
      </c>
    </row>
    <row r="3593" customFormat="false" ht="15" hidden="false" customHeight="false" outlineLevel="0" collapsed="false">
      <c r="A3593" s="1" t="s">
        <v>2973</v>
      </c>
      <c r="B3593" s="1" t="s">
        <v>2973</v>
      </c>
      <c r="C3593" s="1" t="s">
        <v>4098</v>
      </c>
      <c r="D3593" s="1" t="n">
        <v>18</v>
      </c>
      <c r="E3593" s="1" t="s">
        <v>4106</v>
      </c>
      <c r="F3593" s="1" t="n">
        <v>7</v>
      </c>
      <c r="G3593" s="1" t="str">
        <f aca="false">F3593&amp;"/"&amp;10</f>
        <v>7/10</v>
      </c>
      <c r="H3593" s="1" t="n">
        <v>1800</v>
      </c>
      <c r="I3593" s="1" t="n">
        <v>92.5</v>
      </c>
      <c r="J3593" s="1" t="n">
        <v>100</v>
      </c>
      <c r="K3593" s="1" t="s">
        <v>1951</v>
      </c>
      <c r="L3593" s="1" t="s">
        <v>3801</v>
      </c>
      <c r="M3593" s="1" t="n">
        <v>2016</v>
      </c>
      <c r="N3593" s="1" t="n">
        <v>43.0686758035653</v>
      </c>
      <c r="O3593" s="1" t="n">
        <v>-80.6814737076505</v>
      </c>
      <c r="P3593" s="1" t="s">
        <v>3802</v>
      </c>
      <c r="Q3593" s="1" t="s">
        <v>4100</v>
      </c>
      <c r="R3593" s="1" t="s">
        <v>24</v>
      </c>
    </row>
    <row r="3594" customFormat="false" ht="15" hidden="false" customHeight="false" outlineLevel="0" collapsed="false">
      <c r="A3594" s="1" t="s">
        <v>2973</v>
      </c>
      <c r="B3594" s="1" t="s">
        <v>2973</v>
      </c>
      <c r="C3594" s="1" t="s">
        <v>4098</v>
      </c>
      <c r="D3594" s="1" t="n">
        <v>18</v>
      </c>
      <c r="E3594" s="1" t="s">
        <v>4107</v>
      </c>
      <c r="F3594" s="1" t="n">
        <v>8</v>
      </c>
      <c r="G3594" s="1" t="str">
        <f aca="false">F3594&amp;"/"&amp;10</f>
        <v>8/10</v>
      </c>
      <c r="H3594" s="1" t="n">
        <v>1800</v>
      </c>
      <c r="I3594" s="1" t="n">
        <v>92.5</v>
      </c>
      <c r="J3594" s="1" t="n">
        <v>100</v>
      </c>
      <c r="K3594" s="1" t="s">
        <v>1951</v>
      </c>
      <c r="L3594" s="1" t="s">
        <v>3801</v>
      </c>
      <c r="M3594" s="1" t="n">
        <v>2016</v>
      </c>
      <c r="N3594" s="1" t="n">
        <v>43.0716667552992</v>
      </c>
      <c r="O3594" s="1" t="n">
        <v>-80.6670055030971</v>
      </c>
      <c r="P3594" s="1" t="s">
        <v>3802</v>
      </c>
      <c r="Q3594" s="1" t="s">
        <v>4100</v>
      </c>
      <c r="R3594" s="1" t="s">
        <v>24</v>
      </c>
    </row>
    <row r="3595" customFormat="false" ht="15" hidden="false" customHeight="false" outlineLevel="0" collapsed="false">
      <c r="A3595" s="1" t="s">
        <v>2973</v>
      </c>
      <c r="B3595" s="1" t="s">
        <v>2973</v>
      </c>
      <c r="C3595" s="1" t="s">
        <v>4098</v>
      </c>
      <c r="D3595" s="1" t="n">
        <v>18</v>
      </c>
      <c r="E3595" s="1" t="s">
        <v>4108</v>
      </c>
      <c r="F3595" s="1" t="n">
        <v>9</v>
      </c>
      <c r="G3595" s="1" t="str">
        <f aca="false">F3595&amp;"/"&amp;10</f>
        <v>9/10</v>
      </c>
      <c r="H3595" s="1" t="n">
        <v>1800</v>
      </c>
      <c r="I3595" s="1" t="n">
        <v>92.5</v>
      </c>
      <c r="J3595" s="1" t="n">
        <v>100</v>
      </c>
      <c r="K3595" s="1" t="s">
        <v>1951</v>
      </c>
      <c r="L3595" s="1" t="s">
        <v>3801</v>
      </c>
      <c r="M3595" s="1" t="n">
        <v>2016</v>
      </c>
      <c r="N3595" s="1" t="n">
        <v>43.0722105558008</v>
      </c>
      <c r="O3595" s="1" t="n">
        <v>-80.6630345555884</v>
      </c>
      <c r="P3595" s="1" t="s">
        <v>3802</v>
      </c>
      <c r="Q3595" s="1" t="s">
        <v>4100</v>
      </c>
      <c r="R3595" s="1" t="s">
        <v>24</v>
      </c>
    </row>
    <row r="3596" customFormat="false" ht="15" hidden="false" customHeight="false" outlineLevel="0" collapsed="false">
      <c r="A3596" s="1" t="s">
        <v>2973</v>
      </c>
      <c r="B3596" s="1" t="s">
        <v>2973</v>
      </c>
      <c r="C3596" s="1" t="s">
        <v>4098</v>
      </c>
      <c r="D3596" s="1" t="n">
        <v>18</v>
      </c>
      <c r="E3596" s="1" t="s">
        <v>4109</v>
      </c>
      <c r="F3596" s="1" t="n">
        <v>10</v>
      </c>
      <c r="G3596" s="1" t="str">
        <f aca="false">F3596&amp;"/"&amp;10</f>
        <v>10/10</v>
      </c>
      <c r="H3596" s="1" t="n">
        <v>1800</v>
      </c>
      <c r="I3596" s="1" t="n">
        <v>92.5</v>
      </c>
      <c r="J3596" s="1" t="n">
        <v>100</v>
      </c>
      <c r="K3596" s="1" t="s">
        <v>1951</v>
      </c>
      <c r="L3596" s="1" t="s">
        <v>3801</v>
      </c>
      <c r="M3596" s="1" t="n">
        <v>2016</v>
      </c>
      <c r="N3596" s="1" t="n">
        <v>43.0746543310695</v>
      </c>
      <c r="O3596" s="1" t="n">
        <v>-80.6542550907746</v>
      </c>
      <c r="P3596" s="1" t="s">
        <v>3802</v>
      </c>
      <c r="Q3596" s="1" t="s">
        <v>4100</v>
      </c>
      <c r="R3596" s="1" t="s">
        <v>24</v>
      </c>
    </row>
    <row r="3597" customFormat="false" ht="15" hidden="false" customHeight="false" outlineLevel="0" collapsed="false">
      <c r="A3597" s="1" t="s">
        <v>2973</v>
      </c>
      <c r="B3597" s="1" t="s">
        <v>2973</v>
      </c>
      <c r="C3597" s="1" t="s">
        <v>4110</v>
      </c>
      <c r="D3597" s="1" t="n">
        <v>9</v>
      </c>
      <c r="E3597" s="1" t="s">
        <v>4111</v>
      </c>
      <c r="F3597" s="1" t="n">
        <v>1</v>
      </c>
      <c r="G3597" s="1" t="str">
        <f aca="false">F3597&amp;"/"&amp;5</f>
        <v>1/5</v>
      </c>
      <c r="H3597" s="1" t="n">
        <v>1800</v>
      </c>
      <c r="I3597" s="1" t="n">
        <v>100</v>
      </c>
      <c r="J3597" s="1" t="n">
        <v>95</v>
      </c>
      <c r="K3597" s="1" t="s">
        <v>21</v>
      </c>
      <c r="L3597" s="1" t="s">
        <v>49</v>
      </c>
      <c r="M3597" s="1" t="n">
        <v>2014</v>
      </c>
      <c r="N3597" s="1" t="n">
        <v>43.1247877707331</v>
      </c>
      <c r="O3597" s="1" t="n">
        <v>-79.7125198664853</v>
      </c>
      <c r="Q3597" s="1" t="s">
        <v>4112</v>
      </c>
      <c r="R3597" s="1" t="s">
        <v>24</v>
      </c>
    </row>
    <row r="3598" customFormat="false" ht="15" hidden="false" customHeight="false" outlineLevel="0" collapsed="false">
      <c r="A3598" s="1" t="s">
        <v>2973</v>
      </c>
      <c r="B3598" s="1" t="s">
        <v>2973</v>
      </c>
      <c r="C3598" s="1" t="s">
        <v>4110</v>
      </c>
      <c r="D3598" s="1" t="n">
        <v>9</v>
      </c>
      <c r="E3598" s="1" t="s">
        <v>4113</v>
      </c>
      <c r="F3598" s="1" t="n">
        <v>2</v>
      </c>
      <c r="G3598" s="1" t="str">
        <f aca="false">F3598&amp;"/"&amp;5</f>
        <v>2/5</v>
      </c>
      <c r="H3598" s="1" t="n">
        <v>1800</v>
      </c>
      <c r="I3598" s="1" t="n">
        <v>100</v>
      </c>
      <c r="J3598" s="1" t="n">
        <v>95</v>
      </c>
      <c r="K3598" s="1" t="s">
        <v>21</v>
      </c>
      <c r="L3598" s="1" t="s">
        <v>49</v>
      </c>
      <c r="M3598" s="1" t="n">
        <v>2014</v>
      </c>
      <c r="N3598" s="1" t="n">
        <v>43.1214781234894</v>
      </c>
      <c r="O3598" s="1" t="n">
        <v>-79.7103497596767</v>
      </c>
      <c r="Q3598" s="1" t="s">
        <v>4112</v>
      </c>
      <c r="R3598" s="1" t="s">
        <v>24</v>
      </c>
    </row>
    <row r="3599" customFormat="false" ht="15" hidden="false" customHeight="false" outlineLevel="0" collapsed="false">
      <c r="A3599" s="1" t="s">
        <v>2973</v>
      </c>
      <c r="B3599" s="1" t="s">
        <v>2973</v>
      </c>
      <c r="C3599" s="1" t="s">
        <v>4110</v>
      </c>
      <c r="D3599" s="1" t="n">
        <v>9</v>
      </c>
      <c r="E3599" s="1" t="s">
        <v>4114</v>
      </c>
      <c r="F3599" s="1" t="n">
        <v>3</v>
      </c>
      <c r="G3599" s="1" t="str">
        <f aca="false">F3599&amp;"/"&amp;5</f>
        <v>3/5</v>
      </c>
      <c r="H3599" s="1" t="n">
        <v>1800</v>
      </c>
      <c r="I3599" s="1" t="n">
        <v>100</v>
      </c>
      <c r="J3599" s="1" t="n">
        <v>95</v>
      </c>
      <c r="K3599" s="1" t="s">
        <v>21</v>
      </c>
      <c r="L3599" s="1" t="s">
        <v>49</v>
      </c>
      <c r="M3599" s="1" t="n">
        <v>2014</v>
      </c>
      <c r="N3599" s="1" t="n">
        <v>43.1189728368021</v>
      </c>
      <c r="O3599" s="1" t="n">
        <v>-79.6935875720736</v>
      </c>
      <c r="Q3599" s="1" t="s">
        <v>4112</v>
      </c>
      <c r="R3599" s="1" t="s">
        <v>24</v>
      </c>
    </row>
    <row r="3600" customFormat="false" ht="15" hidden="false" customHeight="false" outlineLevel="0" collapsed="false">
      <c r="A3600" s="1" t="s">
        <v>2973</v>
      </c>
      <c r="B3600" s="1" t="s">
        <v>2973</v>
      </c>
      <c r="C3600" s="1" t="s">
        <v>4110</v>
      </c>
      <c r="D3600" s="1" t="n">
        <v>9</v>
      </c>
      <c r="E3600" s="1" t="s">
        <v>4115</v>
      </c>
      <c r="F3600" s="1" t="n">
        <v>4</v>
      </c>
      <c r="G3600" s="1" t="str">
        <f aca="false">F3600&amp;"/"&amp;5</f>
        <v>4/5</v>
      </c>
      <c r="H3600" s="1" t="n">
        <v>1800</v>
      </c>
      <c r="I3600" s="1" t="n">
        <v>100</v>
      </c>
      <c r="J3600" s="1" t="n">
        <v>95</v>
      </c>
      <c r="K3600" s="1" t="s">
        <v>21</v>
      </c>
      <c r="L3600" s="1" t="s">
        <v>49</v>
      </c>
      <c r="M3600" s="1" t="n">
        <v>2014</v>
      </c>
      <c r="N3600" s="1" t="n">
        <v>43.1137806535771</v>
      </c>
      <c r="O3600" s="1" t="n">
        <v>-79.7171731729778</v>
      </c>
      <c r="Q3600" s="1" t="s">
        <v>4112</v>
      </c>
      <c r="R3600" s="1" t="s">
        <v>24</v>
      </c>
    </row>
    <row r="3601" customFormat="false" ht="15" hidden="false" customHeight="false" outlineLevel="0" collapsed="false">
      <c r="A3601" s="1" t="s">
        <v>2973</v>
      </c>
      <c r="B3601" s="1" t="s">
        <v>2973</v>
      </c>
      <c r="C3601" s="1" t="s">
        <v>4110</v>
      </c>
      <c r="D3601" s="1" t="n">
        <v>9</v>
      </c>
      <c r="E3601" s="1" t="s">
        <v>4116</v>
      </c>
      <c r="F3601" s="1" t="n">
        <v>5</v>
      </c>
      <c r="G3601" s="1" t="str">
        <f aca="false">F3601&amp;"/"&amp;5</f>
        <v>5/5</v>
      </c>
      <c r="H3601" s="1" t="n">
        <v>1800</v>
      </c>
      <c r="I3601" s="1" t="n">
        <v>100</v>
      </c>
      <c r="J3601" s="1" t="n">
        <v>95</v>
      </c>
      <c r="K3601" s="1" t="s">
        <v>21</v>
      </c>
      <c r="L3601" s="1" t="s">
        <v>49</v>
      </c>
      <c r="M3601" s="1" t="n">
        <v>2014</v>
      </c>
      <c r="N3601" s="1" t="n">
        <v>43.1055769697141</v>
      </c>
      <c r="O3601" s="1" t="n">
        <v>-79.6945300562087</v>
      </c>
      <c r="Q3601" s="1" t="s">
        <v>4112</v>
      </c>
      <c r="R3601" s="1" t="s">
        <v>24</v>
      </c>
    </row>
    <row r="3602" customFormat="false" ht="15" hidden="false" customHeight="false" outlineLevel="0" collapsed="false">
      <c r="A3602" s="1" t="s">
        <v>2973</v>
      </c>
      <c r="B3602" s="1" t="s">
        <v>2973</v>
      </c>
      <c r="C3602" s="1" t="s">
        <v>4117</v>
      </c>
      <c r="D3602" s="1" t="n">
        <v>39.6</v>
      </c>
      <c r="E3602" s="1" t="s">
        <v>4118</v>
      </c>
      <c r="F3602" s="1" t="n">
        <v>1</v>
      </c>
      <c r="G3602" s="1" t="str">
        <f aca="false">F3602&amp;"/"&amp;24</f>
        <v>1/24</v>
      </c>
      <c r="H3602" s="1" t="n">
        <v>1650</v>
      </c>
      <c r="I3602" s="1" t="n">
        <v>82</v>
      </c>
      <c r="J3602" s="1" t="n">
        <v>80</v>
      </c>
      <c r="K3602" s="1" t="s">
        <v>21</v>
      </c>
      <c r="L3602" s="1" t="s">
        <v>2124</v>
      </c>
      <c r="M3602" s="1" t="n">
        <v>2010</v>
      </c>
      <c r="N3602" s="1" t="n">
        <v>42.0439943484539</v>
      </c>
      <c r="O3602" s="1" t="n">
        <v>-82.986874095583</v>
      </c>
      <c r="Q3602" s="1" t="s">
        <v>4119</v>
      </c>
      <c r="R3602" s="1" t="s">
        <v>24</v>
      </c>
    </row>
    <row r="3603" customFormat="false" ht="15" hidden="false" customHeight="false" outlineLevel="0" collapsed="false">
      <c r="A3603" s="1" t="s">
        <v>2973</v>
      </c>
      <c r="B3603" s="1" t="s">
        <v>2973</v>
      </c>
      <c r="C3603" s="1" t="s">
        <v>4117</v>
      </c>
      <c r="D3603" s="1" t="n">
        <v>39.6</v>
      </c>
      <c r="E3603" s="1" t="s">
        <v>4120</v>
      </c>
      <c r="F3603" s="1" t="n">
        <v>2</v>
      </c>
      <c r="G3603" s="1" t="str">
        <f aca="false">F3603&amp;"/"&amp;24</f>
        <v>2/24</v>
      </c>
      <c r="H3603" s="1" t="n">
        <v>1650</v>
      </c>
      <c r="I3603" s="1" t="n">
        <v>82</v>
      </c>
      <c r="J3603" s="1" t="n">
        <v>80</v>
      </c>
      <c r="K3603" s="1" t="s">
        <v>21</v>
      </c>
      <c r="L3603" s="1" t="s">
        <v>2124</v>
      </c>
      <c r="M3603" s="1" t="n">
        <v>2010</v>
      </c>
      <c r="N3603" s="1" t="n">
        <v>42.043687747237</v>
      </c>
      <c r="O3603" s="1" t="n">
        <v>-82.982946742504</v>
      </c>
      <c r="Q3603" s="1" t="s">
        <v>4119</v>
      </c>
      <c r="R3603" s="1" t="s">
        <v>24</v>
      </c>
    </row>
    <row r="3604" customFormat="false" ht="15" hidden="false" customHeight="false" outlineLevel="0" collapsed="false">
      <c r="A3604" s="1" t="s">
        <v>2973</v>
      </c>
      <c r="B3604" s="1" t="s">
        <v>2973</v>
      </c>
      <c r="C3604" s="1" t="s">
        <v>4117</v>
      </c>
      <c r="D3604" s="1" t="n">
        <v>39.6</v>
      </c>
      <c r="E3604" s="1" t="s">
        <v>4121</v>
      </c>
      <c r="F3604" s="1" t="n">
        <v>3</v>
      </c>
      <c r="G3604" s="1" t="str">
        <f aca="false">F3604&amp;"/"&amp;24</f>
        <v>3/24</v>
      </c>
      <c r="H3604" s="1" t="n">
        <v>1650</v>
      </c>
      <c r="I3604" s="1" t="n">
        <v>82</v>
      </c>
      <c r="J3604" s="1" t="n">
        <v>80</v>
      </c>
      <c r="K3604" s="1" t="s">
        <v>21</v>
      </c>
      <c r="L3604" s="1" t="s">
        <v>2124</v>
      </c>
      <c r="M3604" s="1" t="n">
        <v>2010</v>
      </c>
      <c r="N3604" s="1" t="n">
        <v>42.0429462038578</v>
      </c>
      <c r="O3604" s="1" t="n">
        <v>-82.9777101934245</v>
      </c>
      <c r="Q3604" s="1" t="s">
        <v>4119</v>
      </c>
      <c r="R3604" s="1" t="s">
        <v>24</v>
      </c>
    </row>
    <row r="3605" customFormat="false" ht="15" hidden="false" customHeight="false" outlineLevel="0" collapsed="false">
      <c r="A3605" s="1" t="s">
        <v>2973</v>
      </c>
      <c r="B3605" s="1" t="s">
        <v>2973</v>
      </c>
      <c r="C3605" s="1" t="s">
        <v>4117</v>
      </c>
      <c r="D3605" s="1" t="n">
        <v>39.6</v>
      </c>
      <c r="E3605" s="1" t="s">
        <v>4122</v>
      </c>
      <c r="F3605" s="1" t="n">
        <v>4</v>
      </c>
      <c r="G3605" s="1" t="str">
        <f aca="false">F3605&amp;"/"&amp;24</f>
        <v>4/24</v>
      </c>
      <c r="H3605" s="1" t="n">
        <v>1650</v>
      </c>
      <c r="I3605" s="1" t="n">
        <v>82</v>
      </c>
      <c r="J3605" s="1" t="n">
        <v>80</v>
      </c>
      <c r="K3605" s="1" t="s">
        <v>21</v>
      </c>
      <c r="L3605" s="1" t="s">
        <v>2124</v>
      </c>
      <c r="M3605" s="1" t="n">
        <v>2010</v>
      </c>
      <c r="N3605" s="1" t="n">
        <v>42.0435346878963</v>
      </c>
      <c r="O3605" s="1" t="n">
        <v>-82.9688221776711</v>
      </c>
      <c r="Q3605" s="1" t="s">
        <v>4119</v>
      </c>
      <c r="R3605" s="1" t="s">
        <v>24</v>
      </c>
    </row>
    <row r="3606" customFormat="false" ht="15" hidden="false" customHeight="false" outlineLevel="0" collapsed="false">
      <c r="A3606" s="1" t="s">
        <v>2973</v>
      </c>
      <c r="B3606" s="1" t="s">
        <v>2973</v>
      </c>
      <c r="C3606" s="1" t="s">
        <v>4117</v>
      </c>
      <c r="D3606" s="1" t="n">
        <v>39.6</v>
      </c>
      <c r="E3606" s="1" t="s">
        <v>4123</v>
      </c>
      <c r="F3606" s="1" t="n">
        <v>5</v>
      </c>
      <c r="G3606" s="1" t="str">
        <f aca="false">F3606&amp;"/"&amp;24</f>
        <v>5/24</v>
      </c>
      <c r="H3606" s="1" t="n">
        <v>1650</v>
      </c>
      <c r="I3606" s="1" t="n">
        <v>82</v>
      </c>
      <c r="J3606" s="1" t="n">
        <v>80</v>
      </c>
      <c r="K3606" s="1" t="s">
        <v>21</v>
      </c>
      <c r="L3606" s="1" t="s">
        <v>2124</v>
      </c>
      <c r="M3606" s="1" t="n">
        <v>2010</v>
      </c>
      <c r="N3606" s="1" t="n">
        <v>42.0433298191568</v>
      </c>
      <c r="O3606" s="1" t="n">
        <v>-82.9654116249085</v>
      </c>
      <c r="Q3606" s="1" t="s">
        <v>4119</v>
      </c>
      <c r="R3606" s="1" t="s">
        <v>24</v>
      </c>
    </row>
    <row r="3607" customFormat="false" ht="15" hidden="false" customHeight="false" outlineLevel="0" collapsed="false">
      <c r="A3607" s="1" t="s">
        <v>2973</v>
      </c>
      <c r="B3607" s="1" t="s">
        <v>2973</v>
      </c>
      <c r="C3607" s="1" t="s">
        <v>4117</v>
      </c>
      <c r="D3607" s="1" t="n">
        <v>39.6</v>
      </c>
      <c r="E3607" s="1" t="s">
        <v>4124</v>
      </c>
      <c r="F3607" s="1" t="n">
        <v>6</v>
      </c>
      <c r="G3607" s="1" t="str">
        <f aca="false">F3607&amp;"/"&amp;24</f>
        <v>6/24</v>
      </c>
      <c r="H3607" s="1" t="n">
        <v>1650</v>
      </c>
      <c r="I3607" s="1" t="n">
        <v>82</v>
      </c>
      <c r="J3607" s="1" t="n">
        <v>80</v>
      </c>
      <c r="K3607" s="1" t="s">
        <v>21</v>
      </c>
      <c r="L3607" s="1" t="s">
        <v>2124</v>
      </c>
      <c r="M3607" s="1" t="n">
        <v>2010</v>
      </c>
      <c r="N3607" s="1" t="n">
        <v>42.0431247762809</v>
      </c>
      <c r="O3607" s="1" t="n">
        <v>-82.961243206504</v>
      </c>
      <c r="Q3607" s="1" t="s">
        <v>4119</v>
      </c>
      <c r="R3607" s="1" t="s">
        <v>24</v>
      </c>
    </row>
    <row r="3608" customFormat="false" ht="15" hidden="false" customHeight="false" outlineLevel="0" collapsed="false">
      <c r="A3608" s="1" t="s">
        <v>2973</v>
      </c>
      <c r="B3608" s="1" t="s">
        <v>2973</v>
      </c>
      <c r="C3608" s="1" t="s">
        <v>4117</v>
      </c>
      <c r="D3608" s="1" t="n">
        <v>39.6</v>
      </c>
      <c r="E3608" s="1" t="s">
        <v>4125</v>
      </c>
      <c r="F3608" s="1" t="n">
        <v>7</v>
      </c>
      <c r="G3608" s="1" t="str">
        <f aca="false">F3608&amp;"/"&amp;24</f>
        <v>7/24</v>
      </c>
      <c r="H3608" s="1" t="n">
        <v>1650</v>
      </c>
      <c r="I3608" s="1" t="n">
        <v>82</v>
      </c>
      <c r="J3608" s="1" t="n">
        <v>80</v>
      </c>
      <c r="K3608" s="1" t="s">
        <v>21</v>
      </c>
      <c r="L3608" s="1" t="s">
        <v>2124</v>
      </c>
      <c r="M3608" s="1" t="n">
        <v>2010</v>
      </c>
      <c r="N3608" s="1" t="n">
        <v>42.0320724528237</v>
      </c>
      <c r="O3608" s="1" t="n">
        <v>-82.9617957519981</v>
      </c>
      <c r="Q3608" s="1" t="s">
        <v>4119</v>
      </c>
      <c r="R3608" s="1" t="s">
        <v>24</v>
      </c>
    </row>
    <row r="3609" customFormat="false" ht="15" hidden="false" customHeight="false" outlineLevel="0" collapsed="false">
      <c r="A3609" s="1" t="s">
        <v>2973</v>
      </c>
      <c r="B3609" s="1" t="s">
        <v>2973</v>
      </c>
      <c r="C3609" s="1" t="s">
        <v>4117</v>
      </c>
      <c r="D3609" s="1" t="n">
        <v>39.6</v>
      </c>
      <c r="E3609" s="1" t="s">
        <v>4126</v>
      </c>
      <c r="F3609" s="1" t="n">
        <v>8</v>
      </c>
      <c r="G3609" s="1" t="str">
        <f aca="false">F3609&amp;"/"&amp;24</f>
        <v>8/24</v>
      </c>
      <c r="H3609" s="1" t="n">
        <v>1650</v>
      </c>
      <c r="I3609" s="1" t="n">
        <v>82</v>
      </c>
      <c r="J3609" s="1" t="n">
        <v>80</v>
      </c>
      <c r="K3609" s="1" t="s">
        <v>21</v>
      </c>
      <c r="L3609" s="1" t="s">
        <v>2124</v>
      </c>
      <c r="M3609" s="1" t="n">
        <v>2010</v>
      </c>
      <c r="N3609" s="1" t="n">
        <v>42.0305870126628</v>
      </c>
      <c r="O3609" s="1" t="n">
        <v>-82.9930715190115</v>
      </c>
      <c r="Q3609" s="1" t="s">
        <v>4119</v>
      </c>
      <c r="R3609" s="1" t="s">
        <v>24</v>
      </c>
    </row>
    <row r="3610" customFormat="false" ht="15" hidden="false" customHeight="false" outlineLevel="0" collapsed="false">
      <c r="A3610" s="1" t="s">
        <v>2973</v>
      </c>
      <c r="B3610" s="1" t="s">
        <v>2973</v>
      </c>
      <c r="C3610" s="1" t="s">
        <v>4117</v>
      </c>
      <c r="D3610" s="1" t="n">
        <v>39.6</v>
      </c>
      <c r="E3610" s="1" t="s">
        <v>4127</v>
      </c>
      <c r="F3610" s="1" t="n">
        <v>9</v>
      </c>
      <c r="G3610" s="1" t="str">
        <f aca="false">F3610&amp;"/"&amp;24</f>
        <v>9/24</v>
      </c>
      <c r="H3610" s="1" t="n">
        <v>1650</v>
      </c>
      <c r="I3610" s="1" t="n">
        <v>82</v>
      </c>
      <c r="J3610" s="1" t="n">
        <v>80</v>
      </c>
      <c r="K3610" s="1" t="s">
        <v>21</v>
      </c>
      <c r="L3610" s="1" t="s">
        <v>2124</v>
      </c>
      <c r="M3610" s="1" t="n">
        <v>2010</v>
      </c>
      <c r="N3610" s="1" t="n">
        <v>42.0276960070456</v>
      </c>
      <c r="O3610" s="1" t="n">
        <v>-82.9932428188239</v>
      </c>
      <c r="Q3610" s="1" t="s">
        <v>4119</v>
      </c>
      <c r="R3610" s="1" t="s">
        <v>24</v>
      </c>
    </row>
    <row r="3611" customFormat="false" ht="15" hidden="false" customHeight="false" outlineLevel="0" collapsed="false">
      <c r="A3611" s="1" t="s">
        <v>2973</v>
      </c>
      <c r="B3611" s="1" t="s">
        <v>2973</v>
      </c>
      <c r="C3611" s="1" t="s">
        <v>4117</v>
      </c>
      <c r="D3611" s="1" t="n">
        <v>39.6</v>
      </c>
      <c r="E3611" s="1" t="s">
        <v>4128</v>
      </c>
      <c r="F3611" s="1" t="n">
        <v>10</v>
      </c>
      <c r="G3611" s="1" t="str">
        <f aca="false">F3611&amp;"/"&amp;24</f>
        <v>10/24</v>
      </c>
      <c r="H3611" s="1" t="n">
        <v>1650</v>
      </c>
      <c r="I3611" s="1" t="n">
        <v>82</v>
      </c>
      <c r="J3611" s="1" t="n">
        <v>80</v>
      </c>
      <c r="K3611" s="1" t="s">
        <v>21</v>
      </c>
      <c r="L3611" s="1" t="s">
        <v>2124</v>
      </c>
      <c r="M3611" s="1" t="n">
        <v>2010</v>
      </c>
      <c r="N3611" s="1" t="n">
        <v>42.0314830429368</v>
      </c>
      <c r="O3611" s="1" t="n">
        <v>-82.989145295784</v>
      </c>
      <c r="Q3611" s="1" t="s">
        <v>4119</v>
      </c>
      <c r="R3611" s="1" t="s">
        <v>24</v>
      </c>
    </row>
    <row r="3612" customFormat="false" ht="15" hidden="false" customHeight="false" outlineLevel="0" collapsed="false">
      <c r="A3612" s="1" t="s">
        <v>2973</v>
      </c>
      <c r="B3612" s="1" t="s">
        <v>2973</v>
      </c>
      <c r="C3612" s="1" t="s">
        <v>4117</v>
      </c>
      <c r="D3612" s="1" t="n">
        <v>39.6</v>
      </c>
      <c r="E3612" s="1" t="s">
        <v>4129</v>
      </c>
      <c r="F3612" s="1" t="n">
        <v>11</v>
      </c>
      <c r="G3612" s="1" t="str">
        <f aca="false">F3612&amp;"/"&amp;24</f>
        <v>11/24</v>
      </c>
      <c r="H3612" s="1" t="n">
        <v>1650</v>
      </c>
      <c r="I3612" s="1" t="n">
        <v>82</v>
      </c>
      <c r="J3612" s="1" t="n">
        <v>80</v>
      </c>
      <c r="K3612" s="1" t="s">
        <v>21</v>
      </c>
      <c r="L3612" s="1" t="s">
        <v>2124</v>
      </c>
      <c r="M3612" s="1" t="n">
        <v>2010</v>
      </c>
      <c r="N3612" s="1" t="n">
        <v>42.0259056993503</v>
      </c>
      <c r="O3612" s="1" t="n">
        <v>-82.989591641844</v>
      </c>
      <c r="Q3612" s="1" t="s">
        <v>4119</v>
      </c>
      <c r="R3612" s="1" t="s">
        <v>24</v>
      </c>
    </row>
    <row r="3613" customFormat="false" ht="15" hidden="false" customHeight="false" outlineLevel="0" collapsed="false">
      <c r="A3613" s="1" t="s">
        <v>2973</v>
      </c>
      <c r="B3613" s="1" t="s">
        <v>2973</v>
      </c>
      <c r="C3613" s="1" t="s">
        <v>4117</v>
      </c>
      <c r="D3613" s="1" t="n">
        <v>39.6</v>
      </c>
      <c r="E3613" s="1" t="s">
        <v>4130</v>
      </c>
      <c r="F3613" s="1" t="n">
        <v>12</v>
      </c>
      <c r="G3613" s="1" t="str">
        <f aca="false">F3613&amp;"/"&amp;24</f>
        <v>12/24</v>
      </c>
      <c r="H3613" s="1" t="n">
        <v>1650</v>
      </c>
      <c r="I3613" s="1" t="n">
        <v>82</v>
      </c>
      <c r="J3613" s="1" t="n">
        <v>80</v>
      </c>
      <c r="K3613" s="1" t="s">
        <v>21</v>
      </c>
      <c r="L3613" s="1" t="s">
        <v>2124</v>
      </c>
      <c r="M3613" s="1" t="n">
        <v>2010</v>
      </c>
      <c r="N3613" s="1" t="n">
        <v>42.0282854859463</v>
      </c>
      <c r="O3613" s="1" t="n">
        <v>-82.9855626176747</v>
      </c>
      <c r="Q3613" s="1" t="s">
        <v>4119</v>
      </c>
      <c r="R3613" s="1" t="s">
        <v>24</v>
      </c>
    </row>
    <row r="3614" customFormat="false" ht="15" hidden="false" customHeight="false" outlineLevel="0" collapsed="false">
      <c r="A3614" s="1" t="s">
        <v>2973</v>
      </c>
      <c r="B3614" s="1" t="s">
        <v>2973</v>
      </c>
      <c r="C3614" s="1" t="s">
        <v>4117</v>
      </c>
      <c r="D3614" s="1" t="n">
        <v>39.6</v>
      </c>
      <c r="E3614" s="1" t="s">
        <v>4131</v>
      </c>
      <c r="F3614" s="1" t="n">
        <v>13</v>
      </c>
      <c r="G3614" s="1" t="str">
        <f aca="false">F3614&amp;"/"&amp;24</f>
        <v>13/24</v>
      </c>
      <c r="H3614" s="1" t="n">
        <v>1650</v>
      </c>
      <c r="I3614" s="1" t="n">
        <v>82</v>
      </c>
      <c r="J3614" s="1" t="n">
        <v>80</v>
      </c>
      <c r="K3614" s="1" t="s">
        <v>21</v>
      </c>
      <c r="L3614" s="1" t="s">
        <v>2124</v>
      </c>
      <c r="M3614" s="1" t="n">
        <v>2010</v>
      </c>
      <c r="N3614" s="1" t="n">
        <v>42.0237569237011</v>
      </c>
      <c r="O3614" s="1" t="n">
        <v>-82.985561873551</v>
      </c>
      <c r="Q3614" s="1" t="s">
        <v>4119</v>
      </c>
      <c r="R3614" s="1" t="s">
        <v>24</v>
      </c>
    </row>
    <row r="3615" customFormat="false" ht="15" hidden="false" customHeight="false" outlineLevel="0" collapsed="false">
      <c r="A3615" s="1" t="s">
        <v>2973</v>
      </c>
      <c r="B3615" s="1" t="s">
        <v>2973</v>
      </c>
      <c r="C3615" s="1" t="s">
        <v>4117</v>
      </c>
      <c r="D3615" s="1" t="n">
        <v>39.6</v>
      </c>
      <c r="E3615" s="1" t="s">
        <v>4132</v>
      </c>
      <c r="F3615" s="1" t="n">
        <v>14</v>
      </c>
      <c r="G3615" s="1" t="str">
        <f aca="false">F3615&amp;"/"&amp;24</f>
        <v>14/24</v>
      </c>
      <c r="H3615" s="1" t="n">
        <v>1650</v>
      </c>
      <c r="I3615" s="1" t="n">
        <v>82</v>
      </c>
      <c r="J3615" s="1" t="n">
        <v>80</v>
      </c>
      <c r="K3615" s="1" t="s">
        <v>21</v>
      </c>
      <c r="L3615" s="1" t="s">
        <v>2124</v>
      </c>
      <c r="M3615" s="1" t="n">
        <v>2010</v>
      </c>
      <c r="N3615" s="1" t="n">
        <v>42.0230920361277</v>
      </c>
      <c r="O3615" s="1" t="n">
        <v>-82.9826688731203</v>
      </c>
      <c r="Q3615" s="1" t="s">
        <v>4119</v>
      </c>
      <c r="R3615" s="1" t="s">
        <v>24</v>
      </c>
    </row>
    <row r="3616" customFormat="false" ht="15" hidden="false" customHeight="false" outlineLevel="0" collapsed="false">
      <c r="A3616" s="1" t="s">
        <v>2973</v>
      </c>
      <c r="B3616" s="1" t="s">
        <v>2973</v>
      </c>
      <c r="C3616" s="1" t="s">
        <v>4117</v>
      </c>
      <c r="D3616" s="1" t="n">
        <v>39.6</v>
      </c>
      <c r="E3616" s="1" t="s">
        <v>4133</v>
      </c>
      <c r="F3616" s="1" t="n">
        <v>15</v>
      </c>
      <c r="G3616" s="1" t="str">
        <f aca="false">F3616&amp;"/"&amp;24</f>
        <v>15/24</v>
      </c>
      <c r="H3616" s="1" t="n">
        <v>1650</v>
      </c>
      <c r="I3616" s="1" t="n">
        <v>82</v>
      </c>
      <c r="J3616" s="1" t="n">
        <v>80</v>
      </c>
      <c r="K3616" s="1" t="s">
        <v>21</v>
      </c>
      <c r="L3616" s="1" t="s">
        <v>2124</v>
      </c>
      <c r="M3616" s="1" t="n">
        <v>2010</v>
      </c>
      <c r="N3616" s="1" t="n">
        <v>42.0217362134268</v>
      </c>
      <c r="O3616" s="1" t="n">
        <v>-82.9796723781814</v>
      </c>
      <c r="Q3616" s="1" t="s">
        <v>4119</v>
      </c>
      <c r="R3616" s="1" t="s">
        <v>24</v>
      </c>
    </row>
    <row r="3617" customFormat="false" ht="15" hidden="false" customHeight="false" outlineLevel="0" collapsed="false">
      <c r="A3617" s="1" t="s">
        <v>2973</v>
      </c>
      <c r="B3617" s="1" t="s">
        <v>2973</v>
      </c>
      <c r="C3617" s="1" t="s">
        <v>4117</v>
      </c>
      <c r="D3617" s="1" t="n">
        <v>39.6</v>
      </c>
      <c r="E3617" s="1" t="s">
        <v>4134</v>
      </c>
      <c r="F3617" s="1" t="n">
        <v>16</v>
      </c>
      <c r="G3617" s="1" t="str">
        <f aca="false">F3617&amp;"/"&amp;24</f>
        <v>16/24</v>
      </c>
      <c r="H3617" s="1" t="n">
        <v>1650</v>
      </c>
      <c r="I3617" s="1" t="n">
        <v>82</v>
      </c>
      <c r="J3617" s="1" t="n">
        <v>80</v>
      </c>
      <c r="K3617" s="1" t="s">
        <v>21</v>
      </c>
      <c r="L3617" s="1" t="s">
        <v>2124</v>
      </c>
      <c r="M3617" s="1" t="n">
        <v>2010</v>
      </c>
      <c r="N3617" s="1" t="n">
        <v>42.0188454061375</v>
      </c>
      <c r="O3617" s="1" t="n">
        <v>-82.9757118709192</v>
      </c>
      <c r="Q3617" s="1" t="s">
        <v>4119</v>
      </c>
      <c r="R3617" s="1" t="s">
        <v>24</v>
      </c>
    </row>
    <row r="3618" customFormat="false" ht="15" hidden="false" customHeight="false" outlineLevel="0" collapsed="false">
      <c r="A3618" s="1" t="s">
        <v>2973</v>
      </c>
      <c r="B3618" s="1" t="s">
        <v>2973</v>
      </c>
      <c r="C3618" s="1" t="s">
        <v>4117</v>
      </c>
      <c r="D3618" s="1" t="n">
        <v>39.6</v>
      </c>
      <c r="E3618" s="1" t="s">
        <v>4135</v>
      </c>
      <c r="F3618" s="1" t="n">
        <v>17</v>
      </c>
      <c r="G3618" s="1" t="str">
        <f aca="false">F3618&amp;"/"&amp;24</f>
        <v>17/24</v>
      </c>
      <c r="H3618" s="1" t="n">
        <v>1650</v>
      </c>
      <c r="I3618" s="1" t="n">
        <v>82</v>
      </c>
      <c r="J3618" s="1" t="n">
        <v>80</v>
      </c>
      <c r="K3618" s="1" t="s">
        <v>21</v>
      </c>
      <c r="L3618" s="1" t="s">
        <v>2124</v>
      </c>
      <c r="M3618" s="1" t="n">
        <v>2010</v>
      </c>
      <c r="N3618" s="1" t="n">
        <v>42.0158777078667</v>
      </c>
      <c r="O3618" s="1" t="n">
        <v>-82.9712696380582</v>
      </c>
      <c r="Q3618" s="1" t="s">
        <v>4119</v>
      </c>
      <c r="R3618" s="1" t="s">
        <v>24</v>
      </c>
    </row>
    <row r="3619" customFormat="false" ht="15" hidden="false" customHeight="false" outlineLevel="0" collapsed="false">
      <c r="A3619" s="1" t="s">
        <v>2973</v>
      </c>
      <c r="B3619" s="1" t="s">
        <v>2973</v>
      </c>
      <c r="C3619" s="1" t="s">
        <v>4117</v>
      </c>
      <c r="D3619" s="1" t="n">
        <v>39.6</v>
      </c>
      <c r="E3619" s="1" t="s">
        <v>4136</v>
      </c>
      <c r="F3619" s="1" t="n">
        <v>18</v>
      </c>
      <c r="G3619" s="1" t="str">
        <f aca="false">F3619&amp;"/"&amp;24</f>
        <v>18/24</v>
      </c>
      <c r="H3619" s="1" t="n">
        <v>1650</v>
      </c>
      <c r="I3619" s="1" t="n">
        <v>82</v>
      </c>
      <c r="J3619" s="1" t="n">
        <v>80</v>
      </c>
      <c r="K3619" s="1" t="s">
        <v>21</v>
      </c>
      <c r="L3619" s="1" t="s">
        <v>2124</v>
      </c>
      <c r="M3619" s="1" t="n">
        <v>2010</v>
      </c>
      <c r="N3619" s="1" t="n">
        <v>42.0185639136765</v>
      </c>
      <c r="O3619" s="1" t="n">
        <v>-82.9660695660609</v>
      </c>
      <c r="Q3619" s="1" t="s">
        <v>4119</v>
      </c>
      <c r="R3619" s="1" t="s">
        <v>24</v>
      </c>
    </row>
    <row r="3620" customFormat="false" ht="15" hidden="false" customHeight="false" outlineLevel="0" collapsed="false">
      <c r="A3620" s="1" t="s">
        <v>2973</v>
      </c>
      <c r="B3620" s="1" t="s">
        <v>2973</v>
      </c>
      <c r="C3620" s="1" t="s">
        <v>4117</v>
      </c>
      <c r="D3620" s="1" t="n">
        <v>39.6</v>
      </c>
      <c r="E3620" s="1" t="s">
        <v>4137</v>
      </c>
      <c r="F3620" s="1" t="n">
        <v>19</v>
      </c>
      <c r="G3620" s="1" t="str">
        <f aca="false">F3620&amp;"/"&amp;24</f>
        <v>19/24</v>
      </c>
      <c r="H3620" s="1" t="n">
        <v>1650</v>
      </c>
      <c r="I3620" s="1" t="n">
        <v>82</v>
      </c>
      <c r="J3620" s="1" t="n">
        <v>80</v>
      </c>
      <c r="K3620" s="1" t="s">
        <v>21</v>
      </c>
      <c r="L3620" s="1" t="s">
        <v>2124</v>
      </c>
      <c r="M3620" s="1" t="n">
        <v>2010</v>
      </c>
      <c r="N3620" s="1" t="n">
        <v>42.0144705025041</v>
      </c>
      <c r="O3620" s="1" t="n">
        <v>-82.9673096060567</v>
      </c>
      <c r="Q3620" s="1" t="s">
        <v>4119</v>
      </c>
      <c r="R3620" s="1" t="s">
        <v>24</v>
      </c>
    </row>
    <row r="3621" customFormat="false" ht="15" hidden="false" customHeight="false" outlineLevel="0" collapsed="false">
      <c r="A3621" s="1" t="s">
        <v>2973</v>
      </c>
      <c r="B3621" s="1" t="s">
        <v>2973</v>
      </c>
      <c r="C3621" s="1" t="s">
        <v>4117</v>
      </c>
      <c r="D3621" s="1" t="n">
        <v>39.6</v>
      </c>
      <c r="E3621" s="1" t="s">
        <v>4138</v>
      </c>
      <c r="F3621" s="1" t="n">
        <v>20</v>
      </c>
      <c r="G3621" s="1" t="str">
        <f aca="false">F3621&amp;"/"&amp;24</f>
        <v>20/24</v>
      </c>
      <c r="H3621" s="1" t="n">
        <v>1650</v>
      </c>
      <c r="I3621" s="1" t="n">
        <v>82</v>
      </c>
      <c r="J3621" s="1" t="n">
        <v>80</v>
      </c>
      <c r="K3621" s="1" t="s">
        <v>21</v>
      </c>
      <c r="L3621" s="1" t="s">
        <v>2124</v>
      </c>
      <c r="M3621" s="1" t="n">
        <v>2010</v>
      </c>
      <c r="N3621" s="1" t="n">
        <v>42.0047453785464</v>
      </c>
      <c r="O3621" s="1" t="n">
        <v>-82.9452412256389</v>
      </c>
      <c r="Q3621" s="1" t="s">
        <v>4119</v>
      </c>
      <c r="R3621" s="1" t="s">
        <v>24</v>
      </c>
    </row>
    <row r="3622" customFormat="false" ht="15" hidden="false" customHeight="false" outlineLevel="0" collapsed="false">
      <c r="A3622" s="1" t="s">
        <v>2973</v>
      </c>
      <c r="B3622" s="1" t="s">
        <v>2973</v>
      </c>
      <c r="C3622" s="1" t="s">
        <v>4117</v>
      </c>
      <c r="D3622" s="1" t="n">
        <v>39.6</v>
      </c>
      <c r="E3622" s="1" t="s">
        <v>4139</v>
      </c>
      <c r="F3622" s="1" t="n">
        <v>21</v>
      </c>
      <c r="G3622" s="1" t="str">
        <f aca="false">F3622&amp;"/"&amp;24</f>
        <v>21/24</v>
      </c>
      <c r="H3622" s="1" t="n">
        <v>1650</v>
      </c>
      <c r="I3622" s="1" t="n">
        <v>82</v>
      </c>
      <c r="J3622" s="1" t="n">
        <v>80</v>
      </c>
      <c r="K3622" s="1" t="s">
        <v>21</v>
      </c>
      <c r="L3622" s="1" t="s">
        <v>2124</v>
      </c>
      <c r="M3622" s="1" t="n">
        <v>2010</v>
      </c>
      <c r="N3622" s="1" t="n">
        <v>42.0079945325569</v>
      </c>
      <c r="O3622" s="1" t="n">
        <v>-82.9450331704995</v>
      </c>
      <c r="Q3622" s="1" t="s">
        <v>4119</v>
      </c>
      <c r="R3622" s="1" t="s">
        <v>24</v>
      </c>
    </row>
    <row r="3623" customFormat="false" ht="15" hidden="false" customHeight="false" outlineLevel="0" collapsed="false">
      <c r="A3623" s="1" t="s">
        <v>2973</v>
      </c>
      <c r="B3623" s="1" t="s">
        <v>2973</v>
      </c>
      <c r="C3623" s="1" t="s">
        <v>4117</v>
      </c>
      <c r="D3623" s="1" t="n">
        <v>39.6</v>
      </c>
      <c r="E3623" s="1" t="s">
        <v>4140</v>
      </c>
      <c r="F3623" s="1" t="n">
        <v>22</v>
      </c>
      <c r="G3623" s="1" t="str">
        <f aca="false">F3623&amp;"/"&amp;24</f>
        <v>22/24</v>
      </c>
      <c r="H3623" s="1" t="n">
        <v>1650</v>
      </c>
      <c r="I3623" s="1" t="n">
        <v>82</v>
      </c>
      <c r="J3623" s="1" t="n">
        <v>80</v>
      </c>
      <c r="K3623" s="1" t="s">
        <v>21</v>
      </c>
      <c r="L3623" s="1" t="s">
        <v>2124</v>
      </c>
      <c r="M3623" s="1" t="n">
        <v>2010</v>
      </c>
      <c r="N3623" s="1" t="n">
        <v>42.0112692471048</v>
      </c>
      <c r="O3623" s="1" t="n">
        <v>-82.9448940396539</v>
      </c>
      <c r="Q3623" s="1" t="s">
        <v>4119</v>
      </c>
      <c r="R3623" s="1" t="s">
        <v>24</v>
      </c>
    </row>
    <row r="3624" customFormat="false" ht="15" hidden="false" customHeight="false" outlineLevel="0" collapsed="false">
      <c r="A3624" s="1" t="s">
        <v>2973</v>
      </c>
      <c r="B3624" s="1" t="s">
        <v>2973</v>
      </c>
      <c r="C3624" s="1" t="s">
        <v>4117</v>
      </c>
      <c r="D3624" s="1" t="n">
        <v>39.6</v>
      </c>
      <c r="E3624" s="1" t="s">
        <v>4141</v>
      </c>
      <c r="F3624" s="1" t="n">
        <v>23</v>
      </c>
      <c r="G3624" s="1" t="str">
        <f aca="false">F3624&amp;"/"&amp;24</f>
        <v>23/24</v>
      </c>
      <c r="H3624" s="1" t="n">
        <v>1650</v>
      </c>
      <c r="I3624" s="1" t="n">
        <v>82</v>
      </c>
      <c r="J3624" s="1" t="n">
        <v>80</v>
      </c>
      <c r="K3624" s="1" t="s">
        <v>21</v>
      </c>
      <c r="L3624" s="1" t="s">
        <v>2124</v>
      </c>
      <c r="M3624" s="1" t="n">
        <v>2010</v>
      </c>
      <c r="N3624" s="1" t="n">
        <v>42.0207837499839</v>
      </c>
      <c r="O3624" s="1" t="n">
        <v>-82.9353160796498</v>
      </c>
      <c r="Q3624" s="1" t="s">
        <v>4119</v>
      </c>
      <c r="R3624" s="1" t="s">
        <v>24</v>
      </c>
    </row>
    <row r="3625" customFormat="false" ht="15" hidden="false" customHeight="false" outlineLevel="0" collapsed="false">
      <c r="A3625" s="1" t="s">
        <v>2973</v>
      </c>
      <c r="B3625" s="1" t="s">
        <v>2973</v>
      </c>
      <c r="C3625" s="1" t="s">
        <v>4117</v>
      </c>
      <c r="D3625" s="1" t="n">
        <v>39.6</v>
      </c>
      <c r="E3625" s="1" t="s">
        <v>4142</v>
      </c>
      <c r="F3625" s="1" t="n">
        <v>24</v>
      </c>
      <c r="G3625" s="1" t="str">
        <f aca="false">F3625&amp;"/"&amp;24</f>
        <v>24/24</v>
      </c>
      <c r="H3625" s="1" t="n">
        <v>1650</v>
      </c>
      <c r="I3625" s="1" t="n">
        <v>82</v>
      </c>
      <c r="J3625" s="1" t="n">
        <v>80</v>
      </c>
      <c r="K3625" s="1" t="s">
        <v>21</v>
      </c>
      <c r="L3625" s="1" t="s">
        <v>2124</v>
      </c>
      <c r="M3625" s="1" t="n">
        <v>2010</v>
      </c>
      <c r="N3625" s="1" t="n">
        <v>42.0230094457921</v>
      </c>
      <c r="O3625" s="1" t="n">
        <v>-82.9350737043</v>
      </c>
      <c r="Q3625" s="1" t="s">
        <v>4119</v>
      </c>
      <c r="R3625" s="1" t="s">
        <v>24</v>
      </c>
    </row>
    <row r="3626" customFormat="false" ht="15" hidden="false" customHeight="false" outlineLevel="0" collapsed="false">
      <c r="A3626" s="1" t="s">
        <v>2973</v>
      </c>
      <c r="B3626" s="1" t="s">
        <v>2973</v>
      </c>
      <c r="C3626" s="1" t="s">
        <v>4143</v>
      </c>
      <c r="D3626" s="1" t="n">
        <v>300.15</v>
      </c>
      <c r="E3626" s="1" t="s">
        <v>4144</v>
      </c>
      <c r="F3626" s="1" t="n">
        <v>1</v>
      </c>
      <c r="G3626" s="1" t="str">
        <f aca="false">F3626&amp;"/"&amp;87</f>
        <v>1/87</v>
      </c>
      <c r="H3626" s="1" t="n">
        <v>3450</v>
      </c>
      <c r="I3626" s="1" t="n">
        <v>136</v>
      </c>
      <c r="J3626" s="1" t="n">
        <v>132</v>
      </c>
      <c r="K3626" s="1" t="s">
        <v>21</v>
      </c>
      <c r="L3626" s="1" t="s">
        <v>4145</v>
      </c>
      <c r="M3626" s="1" t="n">
        <v>2019</v>
      </c>
      <c r="N3626" s="1" t="n">
        <v>45.871066</v>
      </c>
      <c r="O3626" s="1" t="n">
        <v>-80.7110954</v>
      </c>
      <c r="Q3626" s="1" t="s">
        <v>4146</v>
      </c>
      <c r="R3626" s="1" t="s">
        <v>24</v>
      </c>
    </row>
    <row r="3627" customFormat="false" ht="15" hidden="false" customHeight="false" outlineLevel="0" collapsed="false">
      <c r="A3627" s="1" t="s">
        <v>2973</v>
      </c>
      <c r="B3627" s="1" t="s">
        <v>2973</v>
      </c>
      <c r="C3627" s="1" t="s">
        <v>4143</v>
      </c>
      <c r="D3627" s="1" t="n">
        <v>300.15</v>
      </c>
      <c r="E3627" s="1" t="s">
        <v>4147</v>
      </c>
      <c r="F3627" s="1" t="n">
        <v>2</v>
      </c>
      <c r="G3627" s="1" t="str">
        <f aca="false">F3627&amp;"/"&amp;87</f>
        <v>2/87</v>
      </c>
      <c r="H3627" s="1" t="n">
        <v>3450</v>
      </c>
      <c r="I3627" s="1" t="n">
        <v>136</v>
      </c>
      <c r="J3627" s="1" t="n">
        <v>132</v>
      </c>
      <c r="K3627" s="1" t="s">
        <v>21</v>
      </c>
      <c r="L3627" s="1" t="s">
        <v>4145</v>
      </c>
      <c r="M3627" s="1" t="n">
        <v>2019</v>
      </c>
      <c r="N3627" s="1" t="n">
        <v>45.8680292</v>
      </c>
      <c r="O3627" s="1" t="n">
        <v>-80.7067066</v>
      </c>
      <c r="Q3627" s="1" t="s">
        <v>4146</v>
      </c>
      <c r="R3627" s="1" t="s">
        <v>24</v>
      </c>
    </row>
    <row r="3628" customFormat="false" ht="15" hidden="false" customHeight="false" outlineLevel="0" collapsed="false">
      <c r="A3628" s="1" t="s">
        <v>2973</v>
      </c>
      <c r="B3628" s="1" t="s">
        <v>2973</v>
      </c>
      <c r="C3628" s="1" t="s">
        <v>4143</v>
      </c>
      <c r="D3628" s="1" t="n">
        <v>300.15</v>
      </c>
      <c r="E3628" s="1" t="s">
        <v>4148</v>
      </c>
      <c r="F3628" s="1" t="n">
        <v>3</v>
      </c>
      <c r="G3628" s="1" t="str">
        <f aca="false">F3628&amp;"/"&amp;87</f>
        <v>3/87</v>
      </c>
      <c r="H3628" s="1" t="n">
        <v>3450</v>
      </c>
      <c r="I3628" s="1" t="n">
        <v>136</v>
      </c>
      <c r="J3628" s="1" t="n">
        <v>132</v>
      </c>
      <c r="K3628" s="1" t="s">
        <v>21</v>
      </c>
      <c r="L3628" s="1" t="s">
        <v>4145</v>
      </c>
      <c r="M3628" s="1" t="n">
        <v>2019</v>
      </c>
      <c r="N3628" s="1" t="n">
        <v>45.8640361</v>
      </c>
      <c r="O3628" s="1" t="n">
        <v>-80.7034192</v>
      </c>
      <c r="Q3628" s="1" t="s">
        <v>4146</v>
      </c>
      <c r="R3628" s="1" t="s">
        <v>24</v>
      </c>
    </row>
    <row r="3629" customFormat="false" ht="15" hidden="false" customHeight="false" outlineLevel="0" collapsed="false">
      <c r="A3629" s="1" t="s">
        <v>2973</v>
      </c>
      <c r="B3629" s="1" t="s">
        <v>2973</v>
      </c>
      <c r="C3629" s="1" t="s">
        <v>4143</v>
      </c>
      <c r="D3629" s="1" t="n">
        <v>300.15</v>
      </c>
      <c r="E3629" s="1" t="s">
        <v>4149</v>
      </c>
      <c r="F3629" s="1" t="n">
        <v>4</v>
      </c>
      <c r="G3629" s="1" t="str">
        <f aca="false">F3629&amp;"/"&amp;87</f>
        <v>4/87</v>
      </c>
      <c r="H3629" s="1" t="n">
        <v>3450</v>
      </c>
      <c r="I3629" s="1" t="n">
        <v>136</v>
      </c>
      <c r="J3629" s="1" t="n">
        <v>132</v>
      </c>
      <c r="K3629" s="1" t="s">
        <v>21</v>
      </c>
      <c r="L3629" s="1" t="s">
        <v>4145</v>
      </c>
      <c r="M3629" s="1" t="n">
        <v>2019</v>
      </c>
      <c r="N3629" s="1" t="n">
        <v>45.8583017</v>
      </c>
      <c r="O3629" s="1" t="n">
        <v>-80.6969779</v>
      </c>
      <c r="Q3629" s="1" t="s">
        <v>4146</v>
      </c>
      <c r="R3629" s="1" t="s">
        <v>24</v>
      </c>
    </row>
    <row r="3630" customFormat="false" ht="15" hidden="false" customHeight="false" outlineLevel="0" collapsed="false">
      <c r="A3630" s="1" t="s">
        <v>2973</v>
      </c>
      <c r="B3630" s="1" t="s">
        <v>2973</v>
      </c>
      <c r="C3630" s="1" t="s">
        <v>4143</v>
      </c>
      <c r="D3630" s="1" t="n">
        <v>300.15</v>
      </c>
      <c r="E3630" s="1" t="s">
        <v>4150</v>
      </c>
      <c r="F3630" s="1" t="n">
        <v>5</v>
      </c>
      <c r="G3630" s="1" t="str">
        <f aca="false">F3630&amp;"/"&amp;87</f>
        <v>5/87</v>
      </c>
      <c r="H3630" s="1" t="n">
        <v>3450</v>
      </c>
      <c r="I3630" s="1" t="n">
        <v>136</v>
      </c>
      <c r="J3630" s="1" t="n">
        <v>132</v>
      </c>
      <c r="K3630" s="1" t="s">
        <v>21</v>
      </c>
      <c r="L3630" s="1" t="s">
        <v>4145</v>
      </c>
      <c r="M3630" s="1" t="n">
        <v>2019</v>
      </c>
      <c r="N3630" s="1" t="n">
        <v>45.8511628</v>
      </c>
      <c r="O3630" s="1" t="n">
        <v>-80.6920925</v>
      </c>
      <c r="Q3630" s="1" t="s">
        <v>4146</v>
      </c>
      <c r="R3630" s="1" t="s">
        <v>24</v>
      </c>
    </row>
    <row r="3631" customFormat="false" ht="15" hidden="false" customHeight="false" outlineLevel="0" collapsed="false">
      <c r="A3631" s="1" t="s">
        <v>2973</v>
      </c>
      <c r="B3631" s="1" t="s">
        <v>2973</v>
      </c>
      <c r="C3631" s="1" t="s">
        <v>4143</v>
      </c>
      <c r="D3631" s="1" t="n">
        <v>300.15</v>
      </c>
      <c r="E3631" s="1" t="s">
        <v>4151</v>
      </c>
      <c r="F3631" s="1" t="n">
        <v>6</v>
      </c>
      <c r="G3631" s="1" t="str">
        <f aca="false">F3631&amp;"/"&amp;87</f>
        <v>6/87</v>
      </c>
      <c r="H3631" s="1" t="n">
        <v>3450</v>
      </c>
      <c r="I3631" s="1" t="n">
        <v>136</v>
      </c>
      <c r="J3631" s="1" t="n">
        <v>132</v>
      </c>
      <c r="K3631" s="1" t="s">
        <v>21</v>
      </c>
      <c r="L3631" s="1" t="s">
        <v>4145</v>
      </c>
      <c r="M3631" s="1" t="n">
        <v>2019</v>
      </c>
      <c r="N3631" s="1" t="n">
        <v>45.85581</v>
      </c>
      <c r="O3631" s="1" t="n">
        <v>-80.6900317</v>
      </c>
      <c r="Q3631" s="1" t="s">
        <v>4146</v>
      </c>
      <c r="R3631" s="1" t="s">
        <v>24</v>
      </c>
    </row>
    <row r="3632" customFormat="false" ht="15" hidden="false" customHeight="false" outlineLevel="0" collapsed="false">
      <c r="A3632" s="1" t="s">
        <v>2973</v>
      </c>
      <c r="B3632" s="1" t="s">
        <v>2973</v>
      </c>
      <c r="C3632" s="1" t="s">
        <v>4143</v>
      </c>
      <c r="D3632" s="1" t="n">
        <v>300.15</v>
      </c>
      <c r="E3632" s="1" t="s">
        <v>4152</v>
      </c>
      <c r="F3632" s="1" t="n">
        <v>7</v>
      </c>
      <c r="G3632" s="1" t="str">
        <f aca="false">F3632&amp;"/"&amp;87</f>
        <v>7/87</v>
      </c>
      <c r="H3632" s="1" t="n">
        <v>3450</v>
      </c>
      <c r="I3632" s="1" t="n">
        <v>136</v>
      </c>
      <c r="J3632" s="1" t="n">
        <v>132</v>
      </c>
      <c r="K3632" s="1" t="s">
        <v>21</v>
      </c>
      <c r="L3632" s="1" t="s">
        <v>4145</v>
      </c>
      <c r="M3632" s="1" t="n">
        <v>2019</v>
      </c>
      <c r="N3632" s="1" t="n">
        <v>45.8723367</v>
      </c>
      <c r="O3632" s="1" t="n">
        <v>-80.7020838</v>
      </c>
      <c r="Q3632" s="1" t="s">
        <v>4146</v>
      </c>
      <c r="R3632" s="1" t="s">
        <v>24</v>
      </c>
    </row>
    <row r="3633" customFormat="false" ht="15" hidden="false" customHeight="false" outlineLevel="0" collapsed="false">
      <c r="A3633" s="1" t="s">
        <v>2973</v>
      </c>
      <c r="B3633" s="1" t="s">
        <v>2973</v>
      </c>
      <c r="C3633" s="1" t="s">
        <v>4143</v>
      </c>
      <c r="D3633" s="1" t="n">
        <v>300.15</v>
      </c>
      <c r="E3633" s="1" t="s">
        <v>4153</v>
      </c>
      <c r="F3633" s="1" t="n">
        <v>8</v>
      </c>
      <c r="G3633" s="1" t="str">
        <f aca="false">F3633&amp;"/"&amp;87</f>
        <v>8/87</v>
      </c>
      <c r="H3633" s="1" t="n">
        <v>3450</v>
      </c>
      <c r="I3633" s="1" t="n">
        <v>136</v>
      </c>
      <c r="J3633" s="1" t="n">
        <v>132</v>
      </c>
      <c r="K3633" s="1" t="s">
        <v>21</v>
      </c>
      <c r="L3633" s="1" t="s">
        <v>4145</v>
      </c>
      <c r="M3633" s="1" t="n">
        <v>2019</v>
      </c>
      <c r="N3633" s="1" t="n">
        <v>45.8687268</v>
      </c>
      <c r="O3633" s="1" t="n">
        <v>-80.6968708</v>
      </c>
      <c r="Q3633" s="1" t="s">
        <v>4146</v>
      </c>
      <c r="R3633" s="1" t="s">
        <v>24</v>
      </c>
    </row>
    <row r="3634" customFormat="false" ht="15" hidden="false" customHeight="false" outlineLevel="0" collapsed="false">
      <c r="A3634" s="1" t="s">
        <v>2973</v>
      </c>
      <c r="B3634" s="1" t="s">
        <v>2973</v>
      </c>
      <c r="C3634" s="1" t="s">
        <v>4143</v>
      </c>
      <c r="D3634" s="1" t="n">
        <v>300.15</v>
      </c>
      <c r="E3634" s="1" t="s">
        <v>4154</v>
      </c>
      <c r="F3634" s="1" t="n">
        <v>9</v>
      </c>
      <c r="G3634" s="1" t="str">
        <f aca="false">F3634&amp;"/"&amp;87</f>
        <v>9/87</v>
      </c>
      <c r="H3634" s="1" t="n">
        <v>3450</v>
      </c>
      <c r="I3634" s="1" t="n">
        <v>136</v>
      </c>
      <c r="J3634" s="1" t="n">
        <v>132</v>
      </c>
      <c r="K3634" s="1" t="s">
        <v>21</v>
      </c>
      <c r="L3634" s="1" t="s">
        <v>4145</v>
      </c>
      <c r="M3634" s="1" t="n">
        <v>2019</v>
      </c>
      <c r="N3634" s="1" t="n">
        <v>45.8640571</v>
      </c>
      <c r="O3634" s="1" t="n">
        <v>-80.6933723</v>
      </c>
      <c r="Q3634" s="1" t="s">
        <v>4146</v>
      </c>
      <c r="R3634" s="1" t="s">
        <v>24</v>
      </c>
    </row>
    <row r="3635" customFormat="false" ht="15" hidden="false" customHeight="false" outlineLevel="0" collapsed="false">
      <c r="A3635" s="1" t="s">
        <v>2973</v>
      </c>
      <c r="B3635" s="1" t="s">
        <v>2973</v>
      </c>
      <c r="C3635" s="1" t="s">
        <v>4143</v>
      </c>
      <c r="D3635" s="1" t="n">
        <v>300.15</v>
      </c>
      <c r="E3635" s="1" t="s">
        <v>4155</v>
      </c>
      <c r="F3635" s="1" t="n">
        <v>10</v>
      </c>
      <c r="G3635" s="1" t="str">
        <f aca="false">F3635&amp;"/"&amp;87</f>
        <v>10/87</v>
      </c>
      <c r="H3635" s="1" t="n">
        <v>3450</v>
      </c>
      <c r="I3635" s="1" t="n">
        <v>136</v>
      </c>
      <c r="J3635" s="1" t="n">
        <v>132</v>
      </c>
      <c r="K3635" s="1" t="s">
        <v>21</v>
      </c>
      <c r="L3635" s="1" t="s">
        <v>4145</v>
      </c>
      <c r="M3635" s="1" t="n">
        <v>2019</v>
      </c>
      <c r="N3635" s="1" t="n">
        <v>45.8600513</v>
      </c>
      <c r="O3635" s="1" t="n">
        <v>-80.6895603</v>
      </c>
      <c r="Q3635" s="1" t="s">
        <v>4146</v>
      </c>
      <c r="R3635" s="1" t="s">
        <v>24</v>
      </c>
    </row>
    <row r="3636" customFormat="false" ht="15" hidden="false" customHeight="false" outlineLevel="0" collapsed="false">
      <c r="A3636" s="1" t="s">
        <v>2973</v>
      </c>
      <c r="B3636" s="1" t="s">
        <v>2973</v>
      </c>
      <c r="C3636" s="1" t="s">
        <v>4143</v>
      </c>
      <c r="D3636" s="1" t="n">
        <v>300.15</v>
      </c>
      <c r="E3636" s="1" t="s">
        <v>4156</v>
      </c>
      <c r="F3636" s="1" t="n">
        <v>11</v>
      </c>
      <c r="G3636" s="1" t="str">
        <f aca="false">F3636&amp;"/"&amp;87</f>
        <v>11/87</v>
      </c>
      <c r="H3636" s="1" t="n">
        <v>3450</v>
      </c>
      <c r="I3636" s="1" t="n">
        <v>136</v>
      </c>
      <c r="J3636" s="1" t="n">
        <v>132</v>
      </c>
      <c r="K3636" s="1" t="s">
        <v>21</v>
      </c>
      <c r="L3636" s="1" t="s">
        <v>4145</v>
      </c>
      <c r="M3636" s="1" t="n">
        <v>2019</v>
      </c>
      <c r="N3636" s="1" t="n">
        <v>45.8570868</v>
      </c>
      <c r="O3636" s="1" t="n">
        <v>-80.6825859</v>
      </c>
      <c r="Q3636" s="1" t="s">
        <v>4146</v>
      </c>
      <c r="R3636" s="1" t="s">
        <v>24</v>
      </c>
    </row>
    <row r="3637" customFormat="false" ht="15" hidden="false" customHeight="false" outlineLevel="0" collapsed="false">
      <c r="A3637" s="1" t="s">
        <v>2973</v>
      </c>
      <c r="B3637" s="1" t="s">
        <v>2973</v>
      </c>
      <c r="C3637" s="1" t="s">
        <v>4143</v>
      </c>
      <c r="D3637" s="1" t="n">
        <v>300.15</v>
      </c>
      <c r="E3637" s="1" t="s">
        <v>4157</v>
      </c>
      <c r="F3637" s="1" t="n">
        <v>12</v>
      </c>
      <c r="G3637" s="1" t="str">
        <f aca="false">F3637&amp;"/"&amp;87</f>
        <v>12/87</v>
      </c>
      <c r="H3637" s="1" t="n">
        <v>3450</v>
      </c>
      <c r="I3637" s="1" t="n">
        <v>136</v>
      </c>
      <c r="J3637" s="1" t="n">
        <v>132</v>
      </c>
      <c r="K3637" s="1" t="s">
        <v>21</v>
      </c>
      <c r="L3637" s="1" t="s">
        <v>4145</v>
      </c>
      <c r="M3637" s="1" t="n">
        <v>2019</v>
      </c>
      <c r="N3637" s="1" t="n">
        <v>45.880573</v>
      </c>
      <c r="O3637" s="1" t="n">
        <v>-80.6915116</v>
      </c>
      <c r="Q3637" s="1" t="s">
        <v>4146</v>
      </c>
      <c r="R3637" s="1" t="s">
        <v>24</v>
      </c>
    </row>
    <row r="3638" customFormat="false" ht="15" hidden="false" customHeight="false" outlineLevel="0" collapsed="false">
      <c r="A3638" s="1" t="s">
        <v>2973</v>
      </c>
      <c r="B3638" s="1" t="s">
        <v>2973</v>
      </c>
      <c r="C3638" s="1" t="s">
        <v>4143</v>
      </c>
      <c r="D3638" s="1" t="n">
        <v>300.15</v>
      </c>
      <c r="E3638" s="1" t="s">
        <v>4158</v>
      </c>
      <c r="F3638" s="1" t="n">
        <v>13</v>
      </c>
      <c r="G3638" s="1" t="str">
        <f aca="false">F3638&amp;"/"&amp;87</f>
        <v>13/87</v>
      </c>
      <c r="H3638" s="1" t="n">
        <v>3450</v>
      </c>
      <c r="I3638" s="1" t="n">
        <v>136</v>
      </c>
      <c r="J3638" s="1" t="n">
        <v>132</v>
      </c>
      <c r="K3638" s="1" t="s">
        <v>21</v>
      </c>
      <c r="L3638" s="1" t="s">
        <v>4145</v>
      </c>
      <c r="M3638" s="1" t="n">
        <v>2019</v>
      </c>
      <c r="N3638" s="1" t="n">
        <v>45.875752</v>
      </c>
      <c r="O3638" s="1" t="n">
        <v>-80.6942579</v>
      </c>
      <c r="Q3638" s="1" t="s">
        <v>4146</v>
      </c>
      <c r="R3638" s="1" t="s">
        <v>24</v>
      </c>
    </row>
    <row r="3639" customFormat="false" ht="15" hidden="false" customHeight="false" outlineLevel="0" collapsed="false">
      <c r="A3639" s="1" t="s">
        <v>2973</v>
      </c>
      <c r="B3639" s="1" t="s">
        <v>2973</v>
      </c>
      <c r="C3639" s="1" t="s">
        <v>4143</v>
      </c>
      <c r="D3639" s="1" t="n">
        <v>300.15</v>
      </c>
      <c r="E3639" s="1" t="s">
        <v>4159</v>
      </c>
      <c r="F3639" s="1" t="n">
        <v>14</v>
      </c>
      <c r="G3639" s="1" t="str">
        <f aca="false">F3639&amp;"/"&amp;87</f>
        <v>14/87</v>
      </c>
      <c r="H3639" s="1" t="n">
        <v>3450</v>
      </c>
      <c r="I3639" s="1" t="n">
        <v>136</v>
      </c>
      <c r="J3639" s="1" t="n">
        <v>132</v>
      </c>
      <c r="K3639" s="1" t="s">
        <v>21</v>
      </c>
      <c r="L3639" s="1" t="s">
        <v>4145</v>
      </c>
      <c r="M3639" s="1" t="n">
        <v>2019</v>
      </c>
      <c r="N3639" s="1" t="n">
        <v>45.8721787</v>
      </c>
      <c r="O3639" s="1" t="n">
        <v>-80.6901357</v>
      </c>
      <c r="Q3639" s="1" t="s">
        <v>4146</v>
      </c>
      <c r="R3639" s="1" t="s">
        <v>24</v>
      </c>
    </row>
    <row r="3640" customFormat="false" ht="15" hidden="false" customHeight="false" outlineLevel="0" collapsed="false">
      <c r="A3640" s="1" t="s">
        <v>2973</v>
      </c>
      <c r="B3640" s="1" t="s">
        <v>2973</v>
      </c>
      <c r="C3640" s="1" t="s">
        <v>4143</v>
      </c>
      <c r="D3640" s="1" t="n">
        <v>300.15</v>
      </c>
      <c r="E3640" s="1" t="s">
        <v>4160</v>
      </c>
      <c r="F3640" s="1" t="n">
        <v>15</v>
      </c>
      <c r="G3640" s="1" t="str">
        <f aca="false">F3640&amp;"/"&amp;87</f>
        <v>15/87</v>
      </c>
      <c r="H3640" s="1" t="n">
        <v>3450</v>
      </c>
      <c r="I3640" s="1" t="n">
        <v>136</v>
      </c>
      <c r="J3640" s="1" t="n">
        <v>132</v>
      </c>
      <c r="K3640" s="1" t="s">
        <v>21</v>
      </c>
      <c r="L3640" s="1" t="s">
        <v>4145</v>
      </c>
      <c r="M3640" s="1" t="n">
        <v>2019</v>
      </c>
      <c r="N3640" s="1" t="n">
        <v>45.8668026</v>
      </c>
      <c r="O3640" s="1" t="n">
        <v>-80.6862003</v>
      </c>
      <c r="Q3640" s="1" t="s">
        <v>4146</v>
      </c>
      <c r="R3640" s="1" t="s">
        <v>24</v>
      </c>
    </row>
    <row r="3641" customFormat="false" ht="15" hidden="false" customHeight="false" outlineLevel="0" collapsed="false">
      <c r="A3641" s="1" t="s">
        <v>2973</v>
      </c>
      <c r="B3641" s="1" t="s">
        <v>2973</v>
      </c>
      <c r="C3641" s="1" t="s">
        <v>4143</v>
      </c>
      <c r="D3641" s="1" t="n">
        <v>300.15</v>
      </c>
      <c r="E3641" s="1" t="s">
        <v>4161</v>
      </c>
      <c r="F3641" s="1" t="n">
        <v>16</v>
      </c>
      <c r="G3641" s="1" t="str">
        <f aca="false">F3641&amp;"/"&amp;87</f>
        <v>16/87</v>
      </c>
      <c r="H3641" s="1" t="n">
        <v>3450</v>
      </c>
      <c r="I3641" s="1" t="n">
        <v>136</v>
      </c>
      <c r="J3641" s="1" t="n">
        <v>132</v>
      </c>
      <c r="K3641" s="1" t="s">
        <v>21</v>
      </c>
      <c r="L3641" s="1" t="s">
        <v>4145</v>
      </c>
      <c r="M3641" s="1" t="n">
        <v>2019</v>
      </c>
      <c r="N3641" s="1" t="n">
        <v>45.8630287</v>
      </c>
      <c r="O3641" s="1" t="n">
        <v>-80.6818185</v>
      </c>
      <c r="Q3641" s="1" t="s">
        <v>4146</v>
      </c>
      <c r="R3641" s="1" t="s">
        <v>24</v>
      </c>
    </row>
    <row r="3642" customFormat="false" ht="15" hidden="false" customHeight="false" outlineLevel="0" collapsed="false">
      <c r="A3642" s="1" t="s">
        <v>2973</v>
      </c>
      <c r="B3642" s="1" t="s">
        <v>2973</v>
      </c>
      <c r="C3642" s="1" t="s">
        <v>4143</v>
      </c>
      <c r="D3642" s="1" t="n">
        <v>300.15</v>
      </c>
      <c r="E3642" s="1" t="s">
        <v>4162</v>
      </c>
      <c r="F3642" s="1" t="n">
        <v>17</v>
      </c>
      <c r="G3642" s="1" t="str">
        <f aca="false">F3642&amp;"/"&amp;87</f>
        <v>17/87</v>
      </c>
      <c r="H3642" s="1" t="n">
        <v>3450</v>
      </c>
      <c r="I3642" s="1" t="n">
        <v>136</v>
      </c>
      <c r="J3642" s="1" t="n">
        <v>132</v>
      </c>
      <c r="K3642" s="1" t="s">
        <v>21</v>
      </c>
      <c r="L3642" s="1" t="s">
        <v>4145</v>
      </c>
      <c r="M3642" s="1" t="n">
        <v>2019</v>
      </c>
      <c r="N3642" s="1" t="n">
        <v>45.8547094</v>
      </c>
      <c r="O3642" s="1" t="n">
        <v>-80.6747884</v>
      </c>
      <c r="Q3642" s="1" t="s">
        <v>4146</v>
      </c>
      <c r="R3642" s="1" t="s">
        <v>24</v>
      </c>
    </row>
    <row r="3643" customFormat="false" ht="15" hidden="false" customHeight="false" outlineLevel="0" collapsed="false">
      <c r="A3643" s="1" t="s">
        <v>2973</v>
      </c>
      <c r="B3643" s="1" t="s">
        <v>2973</v>
      </c>
      <c r="C3643" s="1" t="s">
        <v>4143</v>
      </c>
      <c r="D3643" s="1" t="n">
        <v>300.15</v>
      </c>
      <c r="E3643" s="1" t="s">
        <v>4163</v>
      </c>
      <c r="F3643" s="1" t="n">
        <v>18</v>
      </c>
      <c r="G3643" s="1" t="str">
        <f aca="false">F3643&amp;"/"&amp;87</f>
        <v>18/87</v>
      </c>
      <c r="H3643" s="1" t="n">
        <v>3450</v>
      </c>
      <c r="I3643" s="1" t="n">
        <v>136</v>
      </c>
      <c r="J3643" s="1" t="n">
        <v>132</v>
      </c>
      <c r="K3643" s="1" t="s">
        <v>21</v>
      </c>
      <c r="L3643" s="1" t="s">
        <v>4145</v>
      </c>
      <c r="M3643" s="1" t="n">
        <v>2019</v>
      </c>
      <c r="N3643" s="1" t="n">
        <v>45.8594836</v>
      </c>
      <c r="O3643" s="1" t="n">
        <v>-80.6734515</v>
      </c>
      <c r="Q3643" s="1" t="s">
        <v>4146</v>
      </c>
      <c r="R3643" s="1" t="s">
        <v>24</v>
      </c>
    </row>
    <row r="3644" customFormat="false" ht="15" hidden="false" customHeight="false" outlineLevel="0" collapsed="false">
      <c r="A3644" s="1" t="s">
        <v>2973</v>
      </c>
      <c r="B3644" s="1" t="s">
        <v>2973</v>
      </c>
      <c r="C3644" s="1" t="s">
        <v>4143</v>
      </c>
      <c r="D3644" s="1" t="n">
        <v>300.15</v>
      </c>
      <c r="E3644" s="1" t="s">
        <v>4164</v>
      </c>
      <c r="F3644" s="1" t="n">
        <v>19</v>
      </c>
      <c r="G3644" s="1" t="str">
        <f aca="false">F3644&amp;"/"&amp;87</f>
        <v>19/87</v>
      </c>
      <c r="H3644" s="1" t="n">
        <v>3450</v>
      </c>
      <c r="I3644" s="1" t="n">
        <v>136</v>
      </c>
      <c r="J3644" s="1" t="n">
        <v>132</v>
      </c>
      <c r="K3644" s="1" t="s">
        <v>21</v>
      </c>
      <c r="L3644" s="1" t="s">
        <v>4145</v>
      </c>
      <c r="M3644" s="1" t="n">
        <v>2019</v>
      </c>
      <c r="N3644" s="1" t="n">
        <v>45.8647356</v>
      </c>
      <c r="O3644" s="1" t="n">
        <v>-80.6738383</v>
      </c>
      <c r="Q3644" s="1" t="s">
        <v>4146</v>
      </c>
      <c r="R3644" s="1" t="s">
        <v>24</v>
      </c>
    </row>
    <row r="3645" customFormat="false" ht="15" hidden="false" customHeight="false" outlineLevel="0" collapsed="false">
      <c r="A3645" s="1" t="s">
        <v>2973</v>
      </c>
      <c r="B3645" s="1" t="s">
        <v>2973</v>
      </c>
      <c r="C3645" s="1" t="s">
        <v>4143</v>
      </c>
      <c r="D3645" s="1" t="n">
        <v>300.15</v>
      </c>
      <c r="E3645" s="1" t="s">
        <v>4165</v>
      </c>
      <c r="F3645" s="1" t="n">
        <v>20</v>
      </c>
      <c r="G3645" s="1" t="str">
        <f aca="false">F3645&amp;"/"&amp;87</f>
        <v>20/87</v>
      </c>
      <c r="H3645" s="1" t="n">
        <v>3450</v>
      </c>
      <c r="I3645" s="1" t="n">
        <v>136</v>
      </c>
      <c r="J3645" s="1" t="n">
        <v>132</v>
      </c>
      <c r="K3645" s="1" t="s">
        <v>21</v>
      </c>
      <c r="L3645" s="1" t="s">
        <v>4145</v>
      </c>
      <c r="M3645" s="1" t="n">
        <v>2019</v>
      </c>
      <c r="N3645" s="1" t="n">
        <v>45.858958</v>
      </c>
      <c r="O3645" s="1" t="n">
        <v>-80.6640382</v>
      </c>
      <c r="Q3645" s="1" t="s">
        <v>4146</v>
      </c>
      <c r="R3645" s="1" t="s">
        <v>24</v>
      </c>
    </row>
    <row r="3646" customFormat="false" ht="15" hidden="false" customHeight="false" outlineLevel="0" collapsed="false">
      <c r="A3646" s="1" t="s">
        <v>2973</v>
      </c>
      <c r="B3646" s="1" t="s">
        <v>2973</v>
      </c>
      <c r="C3646" s="1" t="s">
        <v>4143</v>
      </c>
      <c r="D3646" s="1" t="n">
        <v>300.15</v>
      </c>
      <c r="E3646" s="1" t="s">
        <v>4166</v>
      </c>
      <c r="F3646" s="1" t="n">
        <v>21</v>
      </c>
      <c r="G3646" s="1" t="str">
        <f aca="false">F3646&amp;"/"&amp;87</f>
        <v>21/87</v>
      </c>
      <c r="H3646" s="1" t="n">
        <v>3450</v>
      </c>
      <c r="I3646" s="1" t="n">
        <v>136</v>
      </c>
      <c r="J3646" s="1" t="n">
        <v>132</v>
      </c>
      <c r="K3646" s="1" t="s">
        <v>21</v>
      </c>
      <c r="L3646" s="1" t="s">
        <v>4145</v>
      </c>
      <c r="M3646" s="1" t="n">
        <v>2019</v>
      </c>
      <c r="N3646" s="1" t="n">
        <v>45.881204</v>
      </c>
      <c r="O3646" s="1" t="n">
        <v>-80.6745717</v>
      </c>
      <c r="Q3646" s="1" t="s">
        <v>4146</v>
      </c>
      <c r="R3646" s="1" t="s">
        <v>24</v>
      </c>
    </row>
    <row r="3647" customFormat="false" ht="15" hidden="false" customHeight="false" outlineLevel="0" collapsed="false">
      <c r="A3647" s="1" t="s">
        <v>2973</v>
      </c>
      <c r="B3647" s="1" t="s">
        <v>2973</v>
      </c>
      <c r="C3647" s="1" t="s">
        <v>4143</v>
      </c>
      <c r="D3647" s="1" t="n">
        <v>300.15</v>
      </c>
      <c r="E3647" s="1" t="s">
        <v>4167</v>
      </c>
      <c r="F3647" s="1" t="n">
        <v>22</v>
      </c>
      <c r="G3647" s="1" t="str">
        <f aca="false">F3647&amp;"/"&amp;87</f>
        <v>22/87</v>
      </c>
      <c r="H3647" s="1" t="n">
        <v>3450</v>
      </c>
      <c r="I3647" s="1" t="n">
        <v>136</v>
      </c>
      <c r="J3647" s="1" t="n">
        <v>132</v>
      </c>
      <c r="K3647" s="1" t="s">
        <v>21</v>
      </c>
      <c r="L3647" s="1" t="s">
        <v>4145</v>
      </c>
      <c r="M3647" s="1" t="n">
        <v>2019</v>
      </c>
      <c r="N3647" s="1" t="n">
        <v>45.8763139</v>
      </c>
      <c r="O3647" s="1" t="n">
        <v>-80.6763325</v>
      </c>
      <c r="Q3647" s="1" t="s">
        <v>4146</v>
      </c>
      <c r="R3647" s="1" t="s">
        <v>24</v>
      </c>
    </row>
    <row r="3648" customFormat="false" ht="15" hidden="false" customHeight="false" outlineLevel="0" collapsed="false">
      <c r="A3648" s="1" t="s">
        <v>2973</v>
      </c>
      <c r="B3648" s="1" t="s">
        <v>2973</v>
      </c>
      <c r="C3648" s="1" t="s">
        <v>4143</v>
      </c>
      <c r="D3648" s="1" t="n">
        <v>300.15</v>
      </c>
      <c r="E3648" s="1" t="s">
        <v>4168</v>
      </c>
      <c r="F3648" s="1" t="n">
        <v>23</v>
      </c>
      <c r="G3648" s="1" t="str">
        <f aca="false">F3648&amp;"/"&amp;87</f>
        <v>23/87</v>
      </c>
      <c r="H3648" s="1" t="n">
        <v>3450</v>
      </c>
      <c r="I3648" s="1" t="n">
        <v>136</v>
      </c>
      <c r="J3648" s="1" t="n">
        <v>132</v>
      </c>
      <c r="K3648" s="1" t="s">
        <v>21</v>
      </c>
      <c r="L3648" s="1" t="s">
        <v>4145</v>
      </c>
      <c r="M3648" s="1" t="n">
        <v>2019</v>
      </c>
      <c r="N3648" s="1" t="n">
        <v>45.8741886</v>
      </c>
      <c r="O3648" s="1" t="n">
        <v>-80.6690308</v>
      </c>
      <c r="Q3648" s="1" t="s">
        <v>4146</v>
      </c>
      <c r="R3648" s="1" t="s">
        <v>24</v>
      </c>
    </row>
    <row r="3649" customFormat="false" ht="15" hidden="false" customHeight="false" outlineLevel="0" collapsed="false">
      <c r="A3649" s="1" t="s">
        <v>2973</v>
      </c>
      <c r="B3649" s="1" t="s">
        <v>2973</v>
      </c>
      <c r="C3649" s="1" t="s">
        <v>4143</v>
      </c>
      <c r="D3649" s="1" t="n">
        <v>300.15</v>
      </c>
      <c r="E3649" s="1" t="s">
        <v>4169</v>
      </c>
      <c r="F3649" s="1" t="n">
        <v>24</v>
      </c>
      <c r="G3649" s="1" t="str">
        <f aca="false">F3649&amp;"/"&amp;87</f>
        <v>24/87</v>
      </c>
      <c r="H3649" s="1" t="n">
        <v>3450</v>
      </c>
      <c r="I3649" s="1" t="n">
        <v>136</v>
      </c>
      <c r="J3649" s="1" t="n">
        <v>132</v>
      </c>
      <c r="K3649" s="1" t="s">
        <v>21</v>
      </c>
      <c r="L3649" s="1" t="s">
        <v>4145</v>
      </c>
      <c r="M3649" s="1" t="n">
        <v>2019</v>
      </c>
      <c r="N3649" s="1" t="n">
        <v>45.8706963</v>
      </c>
      <c r="O3649" s="1" t="n">
        <v>-80.6654356</v>
      </c>
      <c r="Q3649" s="1" t="s">
        <v>4146</v>
      </c>
      <c r="R3649" s="1" t="s">
        <v>24</v>
      </c>
    </row>
    <row r="3650" customFormat="false" ht="15" hidden="false" customHeight="false" outlineLevel="0" collapsed="false">
      <c r="A3650" s="1" t="s">
        <v>2973</v>
      </c>
      <c r="B3650" s="1" t="s">
        <v>2973</v>
      </c>
      <c r="C3650" s="1" t="s">
        <v>4143</v>
      </c>
      <c r="D3650" s="1" t="n">
        <v>300.15</v>
      </c>
      <c r="E3650" s="1" t="s">
        <v>4170</v>
      </c>
      <c r="F3650" s="1" t="n">
        <v>25</v>
      </c>
      <c r="G3650" s="1" t="str">
        <f aca="false">F3650&amp;"/"&amp;87</f>
        <v>25/87</v>
      </c>
      <c r="H3650" s="1" t="n">
        <v>3450</v>
      </c>
      <c r="I3650" s="1" t="n">
        <v>136</v>
      </c>
      <c r="J3650" s="1" t="n">
        <v>132</v>
      </c>
      <c r="K3650" s="1" t="s">
        <v>21</v>
      </c>
      <c r="L3650" s="1" t="s">
        <v>4145</v>
      </c>
      <c r="M3650" s="1" t="n">
        <v>2019</v>
      </c>
      <c r="N3650" s="1" t="n">
        <v>45.8659881</v>
      </c>
      <c r="O3650" s="1" t="n">
        <v>-80.6647031</v>
      </c>
      <c r="Q3650" s="1" t="s">
        <v>4146</v>
      </c>
      <c r="R3650" s="1" t="s">
        <v>24</v>
      </c>
    </row>
    <row r="3651" customFormat="false" ht="15" hidden="false" customHeight="false" outlineLevel="0" collapsed="false">
      <c r="A3651" s="1" t="s">
        <v>2973</v>
      </c>
      <c r="B3651" s="1" t="s">
        <v>2973</v>
      </c>
      <c r="C3651" s="1" t="s">
        <v>4143</v>
      </c>
      <c r="D3651" s="1" t="n">
        <v>300.15</v>
      </c>
      <c r="E3651" s="1" t="s">
        <v>4171</v>
      </c>
      <c r="F3651" s="1" t="n">
        <v>26</v>
      </c>
      <c r="G3651" s="1" t="str">
        <f aca="false">F3651&amp;"/"&amp;87</f>
        <v>26/87</v>
      </c>
      <c r="H3651" s="1" t="n">
        <v>3450</v>
      </c>
      <c r="I3651" s="1" t="n">
        <v>136</v>
      </c>
      <c r="J3651" s="1" t="n">
        <v>132</v>
      </c>
      <c r="K3651" s="1" t="s">
        <v>21</v>
      </c>
      <c r="L3651" s="1" t="s">
        <v>4145</v>
      </c>
      <c r="M3651" s="1" t="n">
        <v>2019</v>
      </c>
      <c r="N3651" s="1" t="n">
        <v>45.8620679</v>
      </c>
      <c r="O3651" s="1" t="n">
        <v>-80.6568326</v>
      </c>
      <c r="Q3651" s="1" t="s">
        <v>4146</v>
      </c>
      <c r="R3651" s="1" t="s">
        <v>24</v>
      </c>
    </row>
    <row r="3652" customFormat="false" ht="15" hidden="false" customHeight="false" outlineLevel="0" collapsed="false">
      <c r="A3652" s="1" t="s">
        <v>2973</v>
      </c>
      <c r="B3652" s="1" t="s">
        <v>2973</v>
      </c>
      <c r="C3652" s="1" t="s">
        <v>4143</v>
      </c>
      <c r="D3652" s="1" t="n">
        <v>300.15</v>
      </c>
      <c r="E3652" s="1" t="s">
        <v>4172</v>
      </c>
      <c r="F3652" s="1" t="n">
        <v>27</v>
      </c>
      <c r="G3652" s="1" t="str">
        <f aca="false">F3652&amp;"/"&amp;87</f>
        <v>27/87</v>
      </c>
      <c r="H3652" s="1" t="n">
        <v>3450</v>
      </c>
      <c r="I3652" s="1" t="n">
        <v>136</v>
      </c>
      <c r="J3652" s="1" t="n">
        <v>132</v>
      </c>
      <c r="K3652" s="1" t="s">
        <v>21</v>
      </c>
      <c r="L3652" s="1" t="s">
        <v>4145</v>
      </c>
      <c r="M3652" s="1" t="n">
        <v>2019</v>
      </c>
      <c r="N3652" s="1" t="n">
        <v>45.8663507</v>
      </c>
      <c r="O3652" s="1" t="n">
        <v>-80.6527482</v>
      </c>
      <c r="Q3652" s="1" t="s">
        <v>4146</v>
      </c>
      <c r="R3652" s="1" t="s">
        <v>24</v>
      </c>
    </row>
    <row r="3653" customFormat="false" ht="15" hidden="false" customHeight="false" outlineLevel="0" collapsed="false">
      <c r="A3653" s="1" t="s">
        <v>2973</v>
      </c>
      <c r="B3653" s="1" t="s">
        <v>2973</v>
      </c>
      <c r="C3653" s="1" t="s">
        <v>4143</v>
      </c>
      <c r="D3653" s="1" t="n">
        <v>300.15</v>
      </c>
      <c r="E3653" s="1" t="s">
        <v>4173</v>
      </c>
      <c r="F3653" s="1" t="n">
        <v>28</v>
      </c>
      <c r="G3653" s="1" t="str">
        <f aca="false">F3653&amp;"/"&amp;87</f>
        <v>28/87</v>
      </c>
      <c r="H3653" s="1" t="n">
        <v>3450</v>
      </c>
      <c r="I3653" s="1" t="n">
        <v>136</v>
      </c>
      <c r="J3653" s="1" t="n">
        <v>132</v>
      </c>
      <c r="K3653" s="1" t="s">
        <v>21</v>
      </c>
      <c r="L3653" s="1" t="s">
        <v>4145</v>
      </c>
      <c r="M3653" s="1" t="n">
        <v>2019</v>
      </c>
      <c r="N3653" s="1" t="n">
        <v>45.8627394</v>
      </c>
      <c r="O3653" s="1" t="n">
        <v>-80.6467565</v>
      </c>
      <c r="Q3653" s="1" t="s">
        <v>4146</v>
      </c>
      <c r="R3653" s="1" t="s">
        <v>24</v>
      </c>
    </row>
    <row r="3654" customFormat="false" ht="15" hidden="false" customHeight="false" outlineLevel="0" collapsed="false">
      <c r="A3654" s="1" t="s">
        <v>2973</v>
      </c>
      <c r="B3654" s="1" t="s">
        <v>2973</v>
      </c>
      <c r="C3654" s="1" t="s">
        <v>4143</v>
      </c>
      <c r="D3654" s="1" t="n">
        <v>300.15</v>
      </c>
      <c r="E3654" s="1" t="s">
        <v>4174</v>
      </c>
      <c r="F3654" s="1" t="n">
        <v>29</v>
      </c>
      <c r="G3654" s="1" t="str">
        <f aca="false">F3654&amp;"/"&amp;87</f>
        <v>29/87</v>
      </c>
      <c r="H3654" s="1" t="n">
        <v>3450</v>
      </c>
      <c r="I3654" s="1" t="n">
        <v>136</v>
      </c>
      <c r="J3654" s="1" t="n">
        <v>132</v>
      </c>
      <c r="K3654" s="1" t="s">
        <v>21</v>
      </c>
      <c r="L3654" s="1" t="s">
        <v>4145</v>
      </c>
      <c r="M3654" s="1" t="n">
        <v>2019</v>
      </c>
      <c r="N3654" s="1" t="n">
        <v>45.8683885</v>
      </c>
      <c r="O3654" s="1" t="n">
        <v>-80.6445056</v>
      </c>
      <c r="Q3654" s="1" t="s">
        <v>4146</v>
      </c>
      <c r="R3654" s="1" t="s">
        <v>24</v>
      </c>
    </row>
    <row r="3655" customFormat="false" ht="15" hidden="false" customHeight="false" outlineLevel="0" collapsed="false">
      <c r="A3655" s="1" t="s">
        <v>2973</v>
      </c>
      <c r="B3655" s="1" t="s">
        <v>2973</v>
      </c>
      <c r="C3655" s="1" t="s">
        <v>4143</v>
      </c>
      <c r="D3655" s="1" t="n">
        <v>300.15</v>
      </c>
      <c r="E3655" s="1" t="s">
        <v>4175</v>
      </c>
      <c r="F3655" s="1" t="n">
        <v>30</v>
      </c>
      <c r="G3655" s="1" t="str">
        <f aca="false">F3655&amp;"/"&amp;87</f>
        <v>30/87</v>
      </c>
      <c r="H3655" s="1" t="n">
        <v>3450</v>
      </c>
      <c r="I3655" s="1" t="n">
        <v>136</v>
      </c>
      <c r="J3655" s="1" t="n">
        <v>132</v>
      </c>
      <c r="K3655" s="1" t="s">
        <v>21</v>
      </c>
      <c r="L3655" s="1" t="s">
        <v>4145</v>
      </c>
      <c r="M3655" s="1" t="n">
        <v>2019</v>
      </c>
      <c r="N3655" s="1" t="n">
        <v>45.866002</v>
      </c>
      <c r="O3655" s="1" t="n">
        <v>-80.6373994</v>
      </c>
      <c r="Q3655" s="1" t="s">
        <v>4146</v>
      </c>
      <c r="R3655" s="1" t="s">
        <v>24</v>
      </c>
    </row>
    <row r="3656" customFormat="false" ht="15" hidden="false" customHeight="false" outlineLevel="0" collapsed="false">
      <c r="A3656" s="1" t="s">
        <v>2973</v>
      </c>
      <c r="B3656" s="1" t="s">
        <v>2973</v>
      </c>
      <c r="C3656" s="1" t="s">
        <v>4143</v>
      </c>
      <c r="D3656" s="1" t="n">
        <v>300.15</v>
      </c>
      <c r="E3656" s="1" t="s">
        <v>4176</v>
      </c>
      <c r="F3656" s="1" t="n">
        <v>31</v>
      </c>
      <c r="G3656" s="1" t="str">
        <f aca="false">F3656&amp;"/"&amp;87</f>
        <v>31/87</v>
      </c>
      <c r="H3656" s="1" t="n">
        <v>3450</v>
      </c>
      <c r="I3656" s="1" t="n">
        <v>136</v>
      </c>
      <c r="J3656" s="1" t="n">
        <v>132</v>
      </c>
      <c r="K3656" s="1" t="s">
        <v>21</v>
      </c>
      <c r="L3656" s="1" t="s">
        <v>4145</v>
      </c>
      <c r="M3656" s="1" t="n">
        <v>2019</v>
      </c>
      <c r="N3656" s="1" t="n">
        <v>45.8714926</v>
      </c>
      <c r="O3656" s="1" t="n">
        <v>-80.6347793</v>
      </c>
      <c r="Q3656" s="1" t="s">
        <v>4146</v>
      </c>
      <c r="R3656" s="1" t="s">
        <v>24</v>
      </c>
    </row>
    <row r="3657" customFormat="false" ht="15" hidden="false" customHeight="false" outlineLevel="0" collapsed="false">
      <c r="A3657" s="1" t="s">
        <v>2973</v>
      </c>
      <c r="B3657" s="1" t="s">
        <v>2973</v>
      </c>
      <c r="C3657" s="1" t="s">
        <v>4143</v>
      </c>
      <c r="D3657" s="1" t="n">
        <v>300.15</v>
      </c>
      <c r="E3657" s="1" t="s">
        <v>4177</v>
      </c>
      <c r="F3657" s="1" t="n">
        <v>32</v>
      </c>
      <c r="G3657" s="1" t="str">
        <f aca="false">F3657&amp;"/"&amp;87</f>
        <v>32/87</v>
      </c>
      <c r="H3657" s="1" t="n">
        <v>3450</v>
      </c>
      <c r="I3657" s="1" t="n">
        <v>136</v>
      </c>
      <c r="J3657" s="1" t="n">
        <v>132</v>
      </c>
      <c r="K3657" s="1" t="s">
        <v>21</v>
      </c>
      <c r="L3657" s="1" t="s">
        <v>4145</v>
      </c>
      <c r="M3657" s="1" t="n">
        <v>2019</v>
      </c>
      <c r="N3657" s="1" t="n">
        <v>45.8700739</v>
      </c>
      <c r="O3657" s="1" t="n">
        <v>-80.6276299</v>
      </c>
      <c r="Q3657" s="1" t="s">
        <v>4146</v>
      </c>
      <c r="R3657" s="1" t="s">
        <v>24</v>
      </c>
    </row>
    <row r="3658" customFormat="false" ht="15" hidden="false" customHeight="false" outlineLevel="0" collapsed="false">
      <c r="A3658" s="1" t="s">
        <v>2973</v>
      </c>
      <c r="B3658" s="1" t="s">
        <v>2973</v>
      </c>
      <c r="C3658" s="1" t="s">
        <v>4143</v>
      </c>
      <c r="D3658" s="1" t="n">
        <v>300.15</v>
      </c>
      <c r="E3658" s="1" t="s">
        <v>4178</v>
      </c>
      <c r="F3658" s="1" t="n">
        <v>33</v>
      </c>
      <c r="G3658" s="1" t="str">
        <f aca="false">F3658&amp;"/"&amp;87</f>
        <v>33/87</v>
      </c>
      <c r="H3658" s="1" t="n">
        <v>3450</v>
      </c>
      <c r="I3658" s="1" t="n">
        <v>136</v>
      </c>
      <c r="J3658" s="1" t="n">
        <v>132</v>
      </c>
      <c r="K3658" s="1" t="s">
        <v>21</v>
      </c>
      <c r="L3658" s="1" t="s">
        <v>4145</v>
      </c>
      <c r="M3658" s="1" t="n">
        <v>2019</v>
      </c>
      <c r="N3658" s="1" t="n">
        <v>45.8744732</v>
      </c>
      <c r="O3658" s="1" t="n">
        <v>-80.6225151</v>
      </c>
      <c r="Q3658" s="1" t="s">
        <v>4146</v>
      </c>
      <c r="R3658" s="1" t="s">
        <v>24</v>
      </c>
    </row>
    <row r="3659" customFormat="false" ht="15" hidden="false" customHeight="false" outlineLevel="0" collapsed="false">
      <c r="A3659" s="1" t="s">
        <v>2973</v>
      </c>
      <c r="B3659" s="1" t="s">
        <v>2973</v>
      </c>
      <c r="C3659" s="1" t="s">
        <v>4143</v>
      </c>
      <c r="D3659" s="1" t="n">
        <v>300.15</v>
      </c>
      <c r="E3659" s="1" t="s">
        <v>4179</v>
      </c>
      <c r="F3659" s="1" t="n">
        <v>34</v>
      </c>
      <c r="G3659" s="1" t="str">
        <f aca="false">F3659&amp;"/"&amp;87</f>
        <v>34/87</v>
      </c>
      <c r="H3659" s="1" t="n">
        <v>3450</v>
      </c>
      <c r="I3659" s="1" t="n">
        <v>136</v>
      </c>
      <c r="J3659" s="1" t="n">
        <v>132</v>
      </c>
      <c r="K3659" s="1" t="s">
        <v>21</v>
      </c>
      <c r="L3659" s="1" t="s">
        <v>4145</v>
      </c>
      <c r="M3659" s="1" t="n">
        <v>2019</v>
      </c>
      <c r="N3659" s="1" t="n">
        <v>45.8709877</v>
      </c>
      <c r="O3659" s="1" t="n">
        <v>-80.618611</v>
      </c>
      <c r="Q3659" s="1" t="s">
        <v>4146</v>
      </c>
      <c r="R3659" s="1" t="s">
        <v>24</v>
      </c>
    </row>
    <row r="3660" customFormat="false" ht="15" hidden="false" customHeight="false" outlineLevel="0" collapsed="false">
      <c r="A3660" s="1" t="s">
        <v>2973</v>
      </c>
      <c r="B3660" s="1" t="s">
        <v>2973</v>
      </c>
      <c r="C3660" s="1" t="s">
        <v>4143</v>
      </c>
      <c r="D3660" s="1" t="n">
        <v>300.15</v>
      </c>
      <c r="E3660" s="1" t="s">
        <v>4180</v>
      </c>
      <c r="F3660" s="1" t="n">
        <v>35</v>
      </c>
      <c r="G3660" s="1" t="str">
        <f aca="false">F3660&amp;"/"&amp;87</f>
        <v>35/87</v>
      </c>
      <c r="H3660" s="1" t="n">
        <v>3450</v>
      </c>
      <c r="I3660" s="1" t="n">
        <v>136</v>
      </c>
      <c r="J3660" s="1" t="n">
        <v>132</v>
      </c>
      <c r="K3660" s="1" t="s">
        <v>21</v>
      </c>
      <c r="L3660" s="1" t="s">
        <v>4145</v>
      </c>
      <c r="M3660" s="1" t="n">
        <v>2019</v>
      </c>
      <c r="N3660" s="1" t="n">
        <v>45.8322532</v>
      </c>
      <c r="O3660" s="1" t="n">
        <v>-80.712194</v>
      </c>
      <c r="Q3660" s="1" t="s">
        <v>4146</v>
      </c>
      <c r="R3660" s="1" t="s">
        <v>24</v>
      </c>
    </row>
    <row r="3661" customFormat="false" ht="15" hidden="false" customHeight="false" outlineLevel="0" collapsed="false">
      <c r="A3661" s="1" t="s">
        <v>2973</v>
      </c>
      <c r="B3661" s="1" t="s">
        <v>2973</v>
      </c>
      <c r="C3661" s="1" t="s">
        <v>4143</v>
      </c>
      <c r="D3661" s="1" t="n">
        <v>300.15</v>
      </c>
      <c r="E3661" s="1" t="s">
        <v>4181</v>
      </c>
      <c r="F3661" s="1" t="n">
        <v>36</v>
      </c>
      <c r="G3661" s="1" t="str">
        <f aca="false">F3661&amp;"/"&amp;87</f>
        <v>36/87</v>
      </c>
      <c r="H3661" s="1" t="n">
        <v>3450</v>
      </c>
      <c r="I3661" s="1" t="n">
        <v>136</v>
      </c>
      <c r="J3661" s="1" t="n">
        <v>132</v>
      </c>
      <c r="K3661" s="1" t="s">
        <v>21</v>
      </c>
      <c r="L3661" s="1" t="s">
        <v>4145</v>
      </c>
      <c r="M3661" s="1" t="n">
        <v>2019</v>
      </c>
      <c r="N3661" s="1" t="n">
        <v>45.8284811</v>
      </c>
      <c r="O3661" s="1" t="n">
        <v>-80.7096917</v>
      </c>
      <c r="Q3661" s="1" t="s">
        <v>4146</v>
      </c>
      <c r="R3661" s="1" t="s">
        <v>24</v>
      </c>
    </row>
    <row r="3662" customFormat="false" ht="15" hidden="false" customHeight="false" outlineLevel="0" collapsed="false">
      <c r="A3662" s="1" t="s">
        <v>2973</v>
      </c>
      <c r="B3662" s="1" t="s">
        <v>2973</v>
      </c>
      <c r="C3662" s="1" t="s">
        <v>4143</v>
      </c>
      <c r="D3662" s="1" t="n">
        <v>300.15</v>
      </c>
      <c r="E3662" s="1" t="s">
        <v>4182</v>
      </c>
      <c r="F3662" s="1" t="n">
        <v>37</v>
      </c>
      <c r="G3662" s="1" t="str">
        <f aca="false">F3662&amp;"/"&amp;87</f>
        <v>37/87</v>
      </c>
      <c r="H3662" s="1" t="n">
        <v>3450</v>
      </c>
      <c r="I3662" s="1" t="n">
        <v>136</v>
      </c>
      <c r="J3662" s="1" t="n">
        <v>132</v>
      </c>
      <c r="K3662" s="1" t="s">
        <v>21</v>
      </c>
      <c r="L3662" s="1" t="s">
        <v>4145</v>
      </c>
      <c r="M3662" s="1" t="n">
        <v>2019</v>
      </c>
      <c r="N3662" s="1" t="n">
        <v>45.8243366</v>
      </c>
      <c r="O3662" s="1" t="n">
        <v>-80.7076402</v>
      </c>
      <c r="Q3662" s="1" t="s">
        <v>4146</v>
      </c>
      <c r="R3662" s="1" t="s">
        <v>24</v>
      </c>
    </row>
    <row r="3663" customFormat="false" ht="15" hidden="false" customHeight="false" outlineLevel="0" collapsed="false">
      <c r="A3663" s="1" t="s">
        <v>2973</v>
      </c>
      <c r="B3663" s="1" t="s">
        <v>2973</v>
      </c>
      <c r="C3663" s="1" t="s">
        <v>4143</v>
      </c>
      <c r="D3663" s="1" t="n">
        <v>300.15</v>
      </c>
      <c r="E3663" s="1" t="s">
        <v>4183</v>
      </c>
      <c r="F3663" s="1" t="n">
        <v>38</v>
      </c>
      <c r="G3663" s="1" t="str">
        <f aca="false">F3663&amp;"/"&amp;87</f>
        <v>38/87</v>
      </c>
      <c r="H3663" s="1" t="n">
        <v>3450</v>
      </c>
      <c r="I3663" s="1" t="n">
        <v>136</v>
      </c>
      <c r="J3663" s="1" t="n">
        <v>132</v>
      </c>
      <c r="K3663" s="1" t="s">
        <v>21</v>
      </c>
      <c r="L3663" s="1" t="s">
        <v>4145</v>
      </c>
      <c r="M3663" s="1" t="n">
        <v>2019</v>
      </c>
      <c r="N3663" s="1" t="n">
        <v>45.8345213</v>
      </c>
      <c r="O3663" s="1" t="n">
        <v>-80.7040669</v>
      </c>
      <c r="Q3663" s="1" t="s">
        <v>4146</v>
      </c>
      <c r="R3663" s="1" t="s">
        <v>24</v>
      </c>
    </row>
    <row r="3664" customFormat="false" ht="15" hidden="false" customHeight="false" outlineLevel="0" collapsed="false">
      <c r="A3664" s="1" t="s">
        <v>2973</v>
      </c>
      <c r="B3664" s="1" t="s">
        <v>2973</v>
      </c>
      <c r="C3664" s="1" t="s">
        <v>4143</v>
      </c>
      <c r="D3664" s="1" t="n">
        <v>300.15</v>
      </c>
      <c r="E3664" s="1" t="s">
        <v>4184</v>
      </c>
      <c r="F3664" s="1" t="n">
        <v>39</v>
      </c>
      <c r="G3664" s="1" t="str">
        <f aca="false">F3664&amp;"/"&amp;87</f>
        <v>39/87</v>
      </c>
      <c r="H3664" s="1" t="n">
        <v>3450</v>
      </c>
      <c r="I3664" s="1" t="n">
        <v>136</v>
      </c>
      <c r="J3664" s="1" t="n">
        <v>132</v>
      </c>
      <c r="K3664" s="1" t="s">
        <v>21</v>
      </c>
      <c r="L3664" s="1" t="s">
        <v>4145</v>
      </c>
      <c r="M3664" s="1" t="n">
        <v>2019</v>
      </c>
      <c r="N3664" s="1" t="n">
        <v>45.8310937</v>
      </c>
      <c r="O3664" s="1" t="n">
        <v>-80.6998704</v>
      </c>
      <c r="Q3664" s="1" t="s">
        <v>4146</v>
      </c>
      <c r="R3664" s="1" t="s">
        <v>24</v>
      </c>
    </row>
    <row r="3665" customFormat="false" ht="15" hidden="false" customHeight="false" outlineLevel="0" collapsed="false">
      <c r="A3665" s="1" t="s">
        <v>2973</v>
      </c>
      <c r="B3665" s="1" t="s">
        <v>2973</v>
      </c>
      <c r="C3665" s="1" t="s">
        <v>4143</v>
      </c>
      <c r="D3665" s="1" t="n">
        <v>300.15</v>
      </c>
      <c r="E3665" s="1" t="s">
        <v>4185</v>
      </c>
      <c r="F3665" s="1" t="n">
        <v>40</v>
      </c>
      <c r="G3665" s="1" t="str">
        <f aca="false">F3665&amp;"/"&amp;87</f>
        <v>40/87</v>
      </c>
      <c r="H3665" s="1" t="n">
        <v>3450</v>
      </c>
      <c r="I3665" s="1" t="n">
        <v>136</v>
      </c>
      <c r="J3665" s="1" t="n">
        <v>132</v>
      </c>
      <c r="K3665" s="1" t="s">
        <v>21</v>
      </c>
      <c r="L3665" s="1" t="s">
        <v>4145</v>
      </c>
      <c r="M3665" s="1" t="n">
        <v>2019</v>
      </c>
      <c r="N3665" s="1" t="n">
        <v>45.8252616</v>
      </c>
      <c r="O3665" s="1" t="n">
        <v>-80.6987034</v>
      </c>
      <c r="Q3665" s="1" t="s">
        <v>4146</v>
      </c>
      <c r="R3665" s="1" t="s">
        <v>24</v>
      </c>
    </row>
    <row r="3666" customFormat="false" ht="15" hidden="false" customHeight="false" outlineLevel="0" collapsed="false">
      <c r="A3666" s="1" t="s">
        <v>2973</v>
      </c>
      <c r="B3666" s="1" t="s">
        <v>2973</v>
      </c>
      <c r="C3666" s="1" t="s">
        <v>4143</v>
      </c>
      <c r="D3666" s="1" t="n">
        <v>300.15</v>
      </c>
      <c r="E3666" s="1" t="s">
        <v>4186</v>
      </c>
      <c r="F3666" s="1" t="n">
        <v>41</v>
      </c>
      <c r="G3666" s="1" t="str">
        <f aca="false">F3666&amp;"/"&amp;87</f>
        <v>41/87</v>
      </c>
      <c r="H3666" s="1" t="n">
        <v>3450</v>
      </c>
      <c r="I3666" s="1" t="n">
        <v>136</v>
      </c>
      <c r="J3666" s="1" t="n">
        <v>132</v>
      </c>
      <c r="K3666" s="1" t="s">
        <v>21</v>
      </c>
      <c r="L3666" s="1" t="s">
        <v>4145</v>
      </c>
      <c r="M3666" s="1" t="n">
        <v>2019</v>
      </c>
      <c r="N3666" s="1" t="n">
        <v>45.8278543</v>
      </c>
      <c r="O3666" s="1" t="n">
        <v>-80.6834413</v>
      </c>
      <c r="Q3666" s="1" t="s">
        <v>4146</v>
      </c>
      <c r="R3666" s="1" t="s">
        <v>24</v>
      </c>
    </row>
    <row r="3667" customFormat="false" ht="15" hidden="false" customHeight="false" outlineLevel="0" collapsed="false">
      <c r="A3667" s="1" t="s">
        <v>2973</v>
      </c>
      <c r="B3667" s="1" t="s">
        <v>2973</v>
      </c>
      <c r="C3667" s="1" t="s">
        <v>4143</v>
      </c>
      <c r="D3667" s="1" t="n">
        <v>300.15</v>
      </c>
      <c r="E3667" s="1" t="s">
        <v>4187</v>
      </c>
      <c r="F3667" s="1" t="n">
        <v>42</v>
      </c>
      <c r="G3667" s="1" t="str">
        <f aca="false">F3667&amp;"/"&amp;87</f>
        <v>42/87</v>
      </c>
      <c r="H3667" s="1" t="n">
        <v>3450</v>
      </c>
      <c r="I3667" s="1" t="n">
        <v>136</v>
      </c>
      <c r="J3667" s="1" t="n">
        <v>132</v>
      </c>
      <c r="K3667" s="1" t="s">
        <v>21</v>
      </c>
      <c r="L3667" s="1" t="s">
        <v>4145</v>
      </c>
      <c r="M3667" s="1" t="n">
        <v>2019</v>
      </c>
      <c r="N3667" s="1" t="n">
        <v>45.8238301</v>
      </c>
      <c r="O3667" s="1" t="n">
        <v>-80.6827892</v>
      </c>
      <c r="Q3667" s="1" t="s">
        <v>4146</v>
      </c>
      <c r="R3667" s="1" t="s">
        <v>24</v>
      </c>
    </row>
    <row r="3668" customFormat="false" ht="15" hidden="false" customHeight="false" outlineLevel="0" collapsed="false">
      <c r="A3668" s="1" t="s">
        <v>2973</v>
      </c>
      <c r="B3668" s="1" t="s">
        <v>2973</v>
      </c>
      <c r="C3668" s="1" t="s">
        <v>4143</v>
      </c>
      <c r="D3668" s="1" t="n">
        <v>300.15</v>
      </c>
      <c r="E3668" s="1" t="s">
        <v>4188</v>
      </c>
      <c r="F3668" s="1" t="n">
        <v>43</v>
      </c>
      <c r="G3668" s="1" t="str">
        <f aca="false">F3668&amp;"/"&amp;87</f>
        <v>43/87</v>
      </c>
      <c r="H3668" s="1" t="n">
        <v>3450</v>
      </c>
      <c r="I3668" s="1" t="n">
        <v>136</v>
      </c>
      <c r="J3668" s="1" t="n">
        <v>132</v>
      </c>
      <c r="K3668" s="1" t="s">
        <v>21</v>
      </c>
      <c r="L3668" s="1" t="s">
        <v>4145</v>
      </c>
      <c r="M3668" s="1" t="n">
        <v>2019</v>
      </c>
      <c r="N3668" s="1" t="n">
        <v>45.8273551</v>
      </c>
      <c r="O3668" s="1" t="n">
        <v>-80.671627</v>
      </c>
      <c r="Q3668" s="1" t="s">
        <v>4146</v>
      </c>
      <c r="R3668" s="1" t="s">
        <v>24</v>
      </c>
    </row>
    <row r="3669" customFormat="false" ht="15" hidden="false" customHeight="false" outlineLevel="0" collapsed="false">
      <c r="A3669" s="1" t="s">
        <v>2973</v>
      </c>
      <c r="B3669" s="1" t="s">
        <v>2973</v>
      </c>
      <c r="C3669" s="1" t="s">
        <v>4143</v>
      </c>
      <c r="D3669" s="1" t="n">
        <v>300.15</v>
      </c>
      <c r="E3669" s="1" t="s">
        <v>4189</v>
      </c>
      <c r="F3669" s="1" t="n">
        <v>44</v>
      </c>
      <c r="G3669" s="1" t="str">
        <f aca="false">F3669&amp;"/"&amp;87</f>
        <v>44/87</v>
      </c>
      <c r="H3669" s="1" t="n">
        <v>3450</v>
      </c>
      <c r="I3669" s="1" t="n">
        <v>136</v>
      </c>
      <c r="J3669" s="1" t="n">
        <v>132</v>
      </c>
      <c r="K3669" s="1" t="s">
        <v>21</v>
      </c>
      <c r="L3669" s="1" t="s">
        <v>4145</v>
      </c>
      <c r="M3669" s="1" t="n">
        <v>2019</v>
      </c>
      <c r="N3669" s="1" t="n">
        <v>45.8203893</v>
      </c>
      <c r="O3669" s="1" t="n">
        <v>-80.6760929</v>
      </c>
      <c r="Q3669" s="1" t="s">
        <v>4146</v>
      </c>
      <c r="R3669" s="1" t="s">
        <v>24</v>
      </c>
    </row>
    <row r="3670" customFormat="false" ht="15" hidden="false" customHeight="false" outlineLevel="0" collapsed="false">
      <c r="A3670" s="1" t="s">
        <v>2973</v>
      </c>
      <c r="B3670" s="1" t="s">
        <v>2973</v>
      </c>
      <c r="C3670" s="1" t="s">
        <v>4143</v>
      </c>
      <c r="D3670" s="1" t="n">
        <v>300.15</v>
      </c>
      <c r="E3670" s="1" t="s">
        <v>4190</v>
      </c>
      <c r="F3670" s="1" t="n">
        <v>45</v>
      </c>
      <c r="G3670" s="1" t="str">
        <f aca="false">F3670&amp;"/"&amp;87</f>
        <v>45/87</v>
      </c>
      <c r="H3670" s="1" t="n">
        <v>3450</v>
      </c>
      <c r="I3670" s="1" t="n">
        <v>136</v>
      </c>
      <c r="J3670" s="1" t="n">
        <v>132</v>
      </c>
      <c r="K3670" s="1" t="s">
        <v>21</v>
      </c>
      <c r="L3670" s="1" t="s">
        <v>4145</v>
      </c>
      <c r="M3670" s="1" t="n">
        <v>2019</v>
      </c>
      <c r="N3670" s="1" t="n">
        <v>45.8219009</v>
      </c>
      <c r="O3670" s="1" t="n">
        <v>-80.6685263</v>
      </c>
      <c r="Q3670" s="1" t="s">
        <v>4146</v>
      </c>
      <c r="R3670" s="1" t="s">
        <v>24</v>
      </c>
    </row>
    <row r="3671" customFormat="false" ht="15" hidden="false" customHeight="false" outlineLevel="0" collapsed="false">
      <c r="A3671" s="1" t="s">
        <v>2973</v>
      </c>
      <c r="B3671" s="1" t="s">
        <v>2973</v>
      </c>
      <c r="C3671" s="1" t="s">
        <v>4143</v>
      </c>
      <c r="D3671" s="1" t="n">
        <v>300.15</v>
      </c>
      <c r="E3671" s="1" t="s">
        <v>4191</v>
      </c>
      <c r="F3671" s="1" t="n">
        <v>46</v>
      </c>
      <c r="G3671" s="1" t="str">
        <f aca="false">F3671&amp;"/"&amp;87</f>
        <v>46/87</v>
      </c>
      <c r="H3671" s="1" t="n">
        <v>3450</v>
      </c>
      <c r="I3671" s="1" t="n">
        <v>136</v>
      </c>
      <c r="J3671" s="1" t="n">
        <v>132</v>
      </c>
      <c r="K3671" s="1" t="s">
        <v>21</v>
      </c>
      <c r="L3671" s="1" t="s">
        <v>4145</v>
      </c>
      <c r="M3671" s="1" t="n">
        <v>2019</v>
      </c>
      <c r="N3671" s="1" t="n">
        <v>45.8178652</v>
      </c>
      <c r="O3671" s="1" t="n">
        <v>-80.6632823</v>
      </c>
      <c r="Q3671" s="1" t="s">
        <v>4146</v>
      </c>
      <c r="R3671" s="1" t="s">
        <v>24</v>
      </c>
    </row>
    <row r="3672" customFormat="false" ht="15" hidden="false" customHeight="false" outlineLevel="0" collapsed="false">
      <c r="A3672" s="1" t="s">
        <v>2973</v>
      </c>
      <c r="B3672" s="1" t="s">
        <v>2973</v>
      </c>
      <c r="C3672" s="1" t="s">
        <v>4143</v>
      </c>
      <c r="D3672" s="1" t="n">
        <v>300.15</v>
      </c>
      <c r="E3672" s="1" t="s">
        <v>4192</v>
      </c>
      <c r="F3672" s="1" t="n">
        <v>47</v>
      </c>
      <c r="G3672" s="1" t="str">
        <f aca="false">F3672&amp;"/"&amp;87</f>
        <v>47/87</v>
      </c>
      <c r="H3672" s="1" t="n">
        <v>3450</v>
      </c>
      <c r="I3672" s="1" t="n">
        <v>136</v>
      </c>
      <c r="J3672" s="1" t="n">
        <v>132</v>
      </c>
      <c r="K3672" s="1" t="s">
        <v>21</v>
      </c>
      <c r="L3672" s="1" t="s">
        <v>4145</v>
      </c>
      <c r="M3672" s="1" t="n">
        <v>2019</v>
      </c>
      <c r="N3672" s="1" t="n">
        <v>45.8180039</v>
      </c>
      <c r="O3672" s="1" t="n">
        <v>-80.6542759</v>
      </c>
      <c r="Q3672" s="1" t="s">
        <v>4146</v>
      </c>
      <c r="R3672" s="1" t="s">
        <v>24</v>
      </c>
    </row>
    <row r="3673" customFormat="false" ht="15" hidden="false" customHeight="false" outlineLevel="0" collapsed="false">
      <c r="A3673" s="1" t="s">
        <v>2973</v>
      </c>
      <c r="B3673" s="1" t="s">
        <v>2973</v>
      </c>
      <c r="C3673" s="1" t="s">
        <v>4143</v>
      </c>
      <c r="D3673" s="1" t="n">
        <v>300.15</v>
      </c>
      <c r="E3673" s="1" t="s">
        <v>4193</v>
      </c>
      <c r="F3673" s="1" t="n">
        <v>48</v>
      </c>
      <c r="G3673" s="1" t="str">
        <f aca="false">F3673&amp;"/"&amp;87</f>
        <v>48/87</v>
      </c>
      <c r="H3673" s="1" t="n">
        <v>3450</v>
      </c>
      <c r="I3673" s="1" t="n">
        <v>136</v>
      </c>
      <c r="J3673" s="1" t="n">
        <v>132</v>
      </c>
      <c r="K3673" s="1" t="s">
        <v>21</v>
      </c>
      <c r="L3673" s="1" t="s">
        <v>4145</v>
      </c>
      <c r="M3673" s="1" t="n">
        <v>2019</v>
      </c>
      <c r="N3673" s="1" t="n">
        <v>45.8208665</v>
      </c>
      <c r="O3673" s="1" t="n">
        <v>-80.6463688</v>
      </c>
      <c r="Q3673" s="1" t="s">
        <v>4146</v>
      </c>
      <c r="R3673" s="1" t="s">
        <v>24</v>
      </c>
    </row>
    <row r="3674" customFormat="false" ht="15" hidden="false" customHeight="false" outlineLevel="0" collapsed="false">
      <c r="A3674" s="1" t="s">
        <v>2973</v>
      </c>
      <c r="B3674" s="1" t="s">
        <v>2973</v>
      </c>
      <c r="C3674" s="1" t="s">
        <v>4143</v>
      </c>
      <c r="D3674" s="1" t="n">
        <v>300.15</v>
      </c>
      <c r="E3674" s="1" t="s">
        <v>4194</v>
      </c>
      <c r="F3674" s="1" t="n">
        <v>49</v>
      </c>
      <c r="G3674" s="1" t="str">
        <f aca="false">F3674&amp;"/"&amp;87</f>
        <v>49/87</v>
      </c>
      <c r="H3674" s="1" t="n">
        <v>3450</v>
      </c>
      <c r="I3674" s="1" t="n">
        <v>136</v>
      </c>
      <c r="J3674" s="1" t="n">
        <v>132</v>
      </c>
      <c r="K3674" s="1" t="s">
        <v>21</v>
      </c>
      <c r="L3674" s="1" t="s">
        <v>4145</v>
      </c>
      <c r="M3674" s="1" t="n">
        <v>2019</v>
      </c>
      <c r="N3674" s="1" t="n">
        <v>45.81513</v>
      </c>
      <c r="O3674" s="1" t="n">
        <v>-80.6472697</v>
      </c>
      <c r="Q3674" s="1" t="s">
        <v>4146</v>
      </c>
      <c r="R3674" s="1" t="s">
        <v>24</v>
      </c>
    </row>
    <row r="3675" customFormat="false" ht="15" hidden="false" customHeight="false" outlineLevel="0" collapsed="false">
      <c r="A3675" s="1" t="s">
        <v>2973</v>
      </c>
      <c r="B3675" s="1" t="s">
        <v>2973</v>
      </c>
      <c r="C3675" s="1" t="s">
        <v>4143</v>
      </c>
      <c r="D3675" s="1" t="n">
        <v>300.15</v>
      </c>
      <c r="E3675" s="1" t="s">
        <v>4195</v>
      </c>
      <c r="F3675" s="1" t="n">
        <v>50</v>
      </c>
      <c r="G3675" s="1" t="str">
        <f aca="false">F3675&amp;"/"&amp;87</f>
        <v>50/87</v>
      </c>
      <c r="H3675" s="1" t="n">
        <v>3450</v>
      </c>
      <c r="I3675" s="1" t="n">
        <v>136</v>
      </c>
      <c r="J3675" s="1" t="n">
        <v>132</v>
      </c>
      <c r="K3675" s="1" t="s">
        <v>21</v>
      </c>
      <c r="L3675" s="1" t="s">
        <v>4145</v>
      </c>
      <c r="M3675" s="1" t="n">
        <v>2019</v>
      </c>
      <c r="N3675" s="1" t="n">
        <v>45.8123217</v>
      </c>
      <c r="O3675" s="1" t="n">
        <v>-80.6429775</v>
      </c>
      <c r="Q3675" s="1" t="s">
        <v>4146</v>
      </c>
      <c r="R3675" s="1" t="s">
        <v>24</v>
      </c>
    </row>
    <row r="3676" customFormat="false" ht="15" hidden="false" customHeight="false" outlineLevel="0" collapsed="false">
      <c r="A3676" s="1" t="s">
        <v>2973</v>
      </c>
      <c r="B3676" s="1" t="s">
        <v>2973</v>
      </c>
      <c r="C3676" s="1" t="s">
        <v>4143</v>
      </c>
      <c r="D3676" s="1" t="n">
        <v>300.15</v>
      </c>
      <c r="E3676" s="1" t="s">
        <v>4196</v>
      </c>
      <c r="F3676" s="1" t="n">
        <v>51</v>
      </c>
      <c r="G3676" s="1" t="str">
        <f aca="false">F3676&amp;"/"&amp;87</f>
        <v>51/87</v>
      </c>
      <c r="H3676" s="1" t="n">
        <v>3450</v>
      </c>
      <c r="I3676" s="1" t="n">
        <v>136</v>
      </c>
      <c r="J3676" s="1" t="n">
        <v>132</v>
      </c>
      <c r="K3676" s="1" t="s">
        <v>21</v>
      </c>
      <c r="L3676" s="1" t="s">
        <v>4145</v>
      </c>
      <c r="M3676" s="1" t="n">
        <v>2019</v>
      </c>
      <c r="N3676" s="1" t="n">
        <v>45.8184537</v>
      </c>
      <c r="O3676" s="1" t="n">
        <v>-80.640681</v>
      </c>
      <c r="Q3676" s="1" t="s">
        <v>4146</v>
      </c>
      <c r="R3676" s="1" t="s">
        <v>24</v>
      </c>
    </row>
    <row r="3677" customFormat="false" ht="15" hidden="false" customHeight="false" outlineLevel="0" collapsed="false">
      <c r="A3677" s="1" t="s">
        <v>2973</v>
      </c>
      <c r="B3677" s="1" t="s">
        <v>2973</v>
      </c>
      <c r="C3677" s="1" t="s">
        <v>4143</v>
      </c>
      <c r="D3677" s="1" t="n">
        <v>300.15</v>
      </c>
      <c r="E3677" s="1" t="s">
        <v>4197</v>
      </c>
      <c r="F3677" s="1" t="n">
        <v>52</v>
      </c>
      <c r="G3677" s="1" t="str">
        <f aca="false">F3677&amp;"/"&amp;87</f>
        <v>52/87</v>
      </c>
      <c r="H3677" s="1" t="n">
        <v>3450</v>
      </c>
      <c r="I3677" s="1" t="n">
        <v>136</v>
      </c>
      <c r="J3677" s="1" t="n">
        <v>132</v>
      </c>
      <c r="K3677" s="1" t="s">
        <v>21</v>
      </c>
      <c r="L3677" s="1" t="s">
        <v>4145</v>
      </c>
      <c r="M3677" s="1" t="n">
        <v>2019</v>
      </c>
      <c r="N3677" s="1" t="n">
        <v>45.814795</v>
      </c>
      <c r="O3677" s="1" t="n">
        <v>-80.6341862</v>
      </c>
      <c r="Q3677" s="1" t="s">
        <v>4146</v>
      </c>
      <c r="R3677" s="1" t="s">
        <v>24</v>
      </c>
    </row>
    <row r="3678" customFormat="false" ht="15" hidden="false" customHeight="false" outlineLevel="0" collapsed="false">
      <c r="A3678" s="1" t="s">
        <v>2973</v>
      </c>
      <c r="B3678" s="1" t="s">
        <v>2973</v>
      </c>
      <c r="C3678" s="1" t="s">
        <v>4143</v>
      </c>
      <c r="D3678" s="1" t="n">
        <v>300.15</v>
      </c>
      <c r="E3678" s="1" t="s">
        <v>4198</v>
      </c>
      <c r="F3678" s="1" t="n">
        <v>53</v>
      </c>
      <c r="G3678" s="1" t="str">
        <f aca="false">F3678&amp;"/"&amp;87</f>
        <v>53/87</v>
      </c>
      <c r="H3678" s="1" t="n">
        <v>3450</v>
      </c>
      <c r="I3678" s="1" t="n">
        <v>136</v>
      </c>
      <c r="J3678" s="1" t="n">
        <v>132</v>
      </c>
      <c r="K3678" s="1" t="s">
        <v>21</v>
      </c>
      <c r="L3678" s="1" t="s">
        <v>4145</v>
      </c>
      <c r="M3678" s="1" t="n">
        <v>2019</v>
      </c>
      <c r="N3678" s="1" t="n">
        <v>45.8228104</v>
      </c>
      <c r="O3678" s="1" t="n">
        <v>-80.6380913</v>
      </c>
      <c r="Q3678" s="1" t="s">
        <v>4146</v>
      </c>
      <c r="R3678" s="1" t="s">
        <v>24</v>
      </c>
    </row>
    <row r="3679" customFormat="false" ht="15" hidden="false" customHeight="false" outlineLevel="0" collapsed="false">
      <c r="A3679" s="1" t="s">
        <v>2973</v>
      </c>
      <c r="B3679" s="1" t="s">
        <v>2973</v>
      </c>
      <c r="C3679" s="1" t="s">
        <v>4143</v>
      </c>
      <c r="D3679" s="1" t="n">
        <v>300.15</v>
      </c>
      <c r="E3679" s="1" t="s">
        <v>4199</v>
      </c>
      <c r="F3679" s="1" t="n">
        <v>54</v>
      </c>
      <c r="G3679" s="1" t="str">
        <f aca="false">F3679&amp;"/"&amp;87</f>
        <v>54/87</v>
      </c>
      <c r="H3679" s="1" t="n">
        <v>3450</v>
      </c>
      <c r="I3679" s="1" t="n">
        <v>136</v>
      </c>
      <c r="J3679" s="1" t="n">
        <v>132</v>
      </c>
      <c r="K3679" s="1" t="s">
        <v>21</v>
      </c>
      <c r="L3679" s="1" t="s">
        <v>4145</v>
      </c>
      <c r="M3679" s="1" t="n">
        <v>2019</v>
      </c>
      <c r="N3679" s="1" t="n">
        <v>45.8195061</v>
      </c>
      <c r="O3679" s="1" t="n">
        <v>-80.6286715</v>
      </c>
      <c r="Q3679" s="1" t="s">
        <v>4146</v>
      </c>
      <c r="R3679" s="1" t="s">
        <v>24</v>
      </c>
    </row>
    <row r="3680" customFormat="false" ht="15" hidden="false" customHeight="false" outlineLevel="0" collapsed="false">
      <c r="A3680" s="1" t="s">
        <v>2973</v>
      </c>
      <c r="B3680" s="1" t="s">
        <v>2973</v>
      </c>
      <c r="C3680" s="1" t="s">
        <v>4143</v>
      </c>
      <c r="D3680" s="1" t="n">
        <v>300.15</v>
      </c>
      <c r="E3680" s="1" t="s">
        <v>4200</v>
      </c>
      <c r="F3680" s="1" t="n">
        <v>55</v>
      </c>
      <c r="G3680" s="1" t="str">
        <f aca="false">F3680&amp;"/"&amp;87</f>
        <v>55/87</v>
      </c>
      <c r="H3680" s="1" t="n">
        <v>3450</v>
      </c>
      <c r="I3680" s="1" t="n">
        <v>136</v>
      </c>
      <c r="J3680" s="1" t="n">
        <v>132</v>
      </c>
      <c r="K3680" s="1" t="s">
        <v>21</v>
      </c>
      <c r="L3680" s="1" t="s">
        <v>4145</v>
      </c>
      <c r="M3680" s="1" t="n">
        <v>2019</v>
      </c>
      <c r="N3680" s="1" t="n">
        <v>45.8293562</v>
      </c>
      <c r="O3680" s="1" t="n">
        <v>-80.6658286</v>
      </c>
      <c r="Q3680" s="1" t="s">
        <v>4146</v>
      </c>
      <c r="R3680" s="1" t="s">
        <v>24</v>
      </c>
    </row>
    <row r="3681" customFormat="false" ht="15" hidden="false" customHeight="false" outlineLevel="0" collapsed="false">
      <c r="A3681" s="1" t="s">
        <v>2973</v>
      </c>
      <c r="B3681" s="1" t="s">
        <v>2973</v>
      </c>
      <c r="C3681" s="1" t="s">
        <v>4143</v>
      </c>
      <c r="D3681" s="1" t="n">
        <v>300.15</v>
      </c>
      <c r="E3681" s="1" t="s">
        <v>4201</v>
      </c>
      <c r="F3681" s="1" t="n">
        <v>56</v>
      </c>
      <c r="G3681" s="1" t="str">
        <f aca="false">F3681&amp;"/"&amp;87</f>
        <v>56/87</v>
      </c>
      <c r="H3681" s="1" t="n">
        <v>3450</v>
      </c>
      <c r="I3681" s="1" t="n">
        <v>136</v>
      </c>
      <c r="J3681" s="1" t="n">
        <v>132</v>
      </c>
      <c r="K3681" s="1" t="s">
        <v>21</v>
      </c>
      <c r="L3681" s="1" t="s">
        <v>4145</v>
      </c>
      <c r="M3681" s="1" t="n">
        <v>2019</v>
      </c>
      <c r="N3681" s="1" t="n">
        <v>45.823722</v>
      </c>
      <c r="O3681" s="1" t="n">
        <v>-80.6594317</v>
      </c>
      <c r="Q3681" s="1" t="s">
        <v>4146</v>
      </c>
      <c r="R3681" s="1" t="s">
        <v>24</v>
      </c>
    </row>
    <row r="3682" customFormat="false" ht="15" hidden="false" customHeight="false" outlineLevel="0" collapsed="false">
      <c r="A3682" s="1" t="s">
        <v>2973</v>
      </c>
      <c r="B3682" s="1" t="s">
        <v>2973</v>
      </c>
      <c r="C3682" s="1" t="s">
        <v>4143</v>
      </c>
      <c r="D3682" s="1" t="n">
        <v>300.15</v>
      </c>
      <c r="E3682" s="1" t="s">
        <v>4202</v>
      </c>
      <c r="F3682" s="1" t="n">
        <v>57</v>
      </c>
      <c r="G3682" s="1" t="str">
        <f aca="false">F3682&amp;"/"&amp;87</f>
        <v>57/87</v>
      </c>
      <c r="H3682" s="1" t="n">
        <v>3450</v>
      </c>
      <c r="I3682" s="1" t="n">
        <v>136</v>
      </c>
      <c r="J3682" s="1" t="n">
        <v>132</v>
      </c>
      <c r="K3682" s="1" t="s">
        <v>21</v>
      </c>
      <c r="L3682" s="1" t="s">
        <v>4145</v>
      </c>
      <c r="M3682" s="1" t="n">
        <v>2019</v>
      </c>
      <c r="N3682" s="1" t="n">
        <v>45.8281432</v>
      </c>
      <c r="O3682" s="1" t="n">
        <v>-80.6595379</v>
      </c>
      <c r="Q3682" s="1" t="s">
        <v>4146</v>
      </c>
      <c r="R3682" s="1" t="s">
        <v>24</v>
      </c>
    </row>
    <row r="3683" customFormat="false" ht="15" hidden="false" customHeight="false" outlineLevel="0" collapsed="false">
      <c r="A3683" s="1" t="s">
        <v>2973</v>
      </c>
      <c r="B3683" s="1" t="s">
        <v>2973</v>
      </c>
      <c r="C3683" s="1" t="s">
        <v>4143</v>
      </c>
      <c r="D3683" s="1" t="n">
        <v>300.15</v>
      </c>
      <c r="E3683" s="1" t="s">
        <v>4203</v>
      </c>
      <c r="F3683" s="1" t="n">
        <v>58</v>
      </c>
      <c r="G3683" s="1" t="str">
        <f aca="false">F3683&amp;"/"&amp;87</f>
        <v>58/87</v>
      </c>
      <c r="H3683" s="1" t="n">
        <v>3450</v>
      </c>
      <c r="I3683" s="1" t="n">
        <v>136</v>
      </c>
      <c r="J3683" s="1" t="n">
        <v>132</v>
      </c>
      <c r="K3683" s="1" t="s">
        <v>21</v>
      </c>
      <c r="L3683" s="1" t="s">
        <v>4145</v>
      </c>
      <c r="M3683" s="1" t="n">
        <v>2019</v>
      </c>
      <c r="N3683" s="1" t="n">
        <v>45.8289085</v>
      </c>
      <c r="O3683" s="1" t="n">
        <v>-80.650884</v>
      </c>
      <c r="Q3683" s="1" t="s">
        <v>4146</v>
      </c>
      <c r="R3683" s="1" t="s">
        <v>24</v>
      </c>
    </row>
    <row r="3684" customFormat="false" ht="15" hidden="false" customHeight="false" outlineLevel="0" collapsed="false">
      <c r="A3684" s="1" t="s">
        <v>2973</v>
      </c>
      <c r="B3684" s="1" t="s">
        <v>2973</v>
      </c>
      <c r="C3684" s="1" t="s">
        <v>4143</v>
      </c>
      <c r="D3684" s="1" t="n">
        <v>300.15</v>
      </c>
      <c r="E3684" s="1" t="s">
        <v>4204</v>
      </c>
      <c r="F3684" s="1" t="n">
        <v>59</v>
      </c>
      <c r="G3684" s="1" t="str">
        <f aca="false">F3684&amp;"/"&amp;87</f>
        <v>59/87</v>
      </c>
      <c r="H3684" s="1" t="n">
        <v>3450</v>
      </c>
      <c r="I3684" s="1" t="n">
        <v>136</v>
      </c>
      <c r="J3684" s="1" t="n">
        <v>132</v>
      </c>
      <c r="K3684" s="1" t="s">
        <v>21</v>
      </c>
      <c r="L3684" s="1" t="s">
        <v>4145</v>
      </c>
      <c r="M3684" s="1" t="n">
        <v>2019</v>
      </c>
      <c r="N3684" s="1" t="n">
        <v>45.825138</v>
      </c>
      <c r="O3684" s="1" t="n">
        <v>-80.6479375</v>
      </c>
      <c r="Q3684" s="1" t="s">
        <v>4146</v>
      </c>
      <c r="R3684" s="1" t="s">
        <v>24</v>
      </c>
    </row>
    <row r="3685" customFormat="false" ht="15" hidden="false" customHeight="false" outlineLevel="0" collapsed="false">
      <c r="A3685" s="1" t="s">
        <v>2973</v>
      </c>
      <c r="B3685" s="1" t="s">
        <v>2973</v>
      </c>
      <c r="C3685" s="1" t="s">
        <v>4143</v>
      </c>
      <c r="D3685" s="1" t="n">
        <v>300.15</v>
      </c>
      <c r="E3685" s="1" t="s">
        <v>4205</v>
      </c>
      <c r="F3685" s="1" t="n">
        <v>60</v>
      </c>
      <c r="G3685" s="1" t="str">
        <f aca="false">F3685&amp;"/"&amp;87</f>
        <v>60/87</v>
      </c>
      <c r="H3685" s="1" t="n">
        <v>3450</v>
      </c>
      <c r="I3685" s="1" t="n">
        <v>136</v>
      </c>
      <c r="J3685" s="1" t="n">
        <v>132</v>
      </c>
      <c r="K3685" s="1" t="s">
        <v>21</v>
      </c>
      <c r="L3685" s="1" t="s">
        <v>4145</v>
      </c>
      <c r="M3685" s="1" t="n">
        <v>2019</v>
      </c>
      <c r="N3685" s="1" t="n">
        <v>45.8317058</v>
      </c>
      <c r="O3685" s="1" t="n">
        <v>-80.643199</v>
      </c>
      <c r="Q3685" s="1" t="s">
        <v>4146</v>
      </c>
      <c r="R3685" s="1" t="s">
        <v>24</v>
      </c>
    </row>
    <row r="3686" customFormat="false" ht="15" hidden="false" customHeight="false" outlineLevel="0" collapsed="false">
      <c r="A3686" s="1" t="s">
        <v>2973</v>
      </c>
      <c r="B3686" s="1" t="s">
        <v>2973</v>
      </c>
      <c r="C3686" s="1" t="s">
        <v>4143</v>
      </c>
      <c r="D3686" s="1" t="n">
        <v>300.15</v>
      </c>
      <c r="E3686" s="1" t="s">
        <v>4206</v>
      </c>
      <c r="F3686" s="1" t="n">
        <v>61</v>
      </c>
      <c r="G3686" s="1" t="str">
        <f aca="false">F3686&amp;"/"&amp;87</f>
        <v>61/87</v>
      </c>
      <c r="H3686" s="1" t="n">
        <v>3450</v>
      </c>
      <c r="I3686" s="1" t="n">
        <v>136</v>
      </c>
      <c r="J3686" s="1" t="n">
        <v>132</v>
      </c>
      <c r="K3686" s="1" t="s">
        <v>21</v>
      </c>
      <c r="L3686" s="1" t="s">
        <v>4145</v>
      </c>
      <c r="M3686" s="1" t="n">
        <v>2019</v>
      </c>
      <c r="N3686" s="1" t="n">
        <v>45.8338706</v>
      </c>
      <c r="O3686" s="1" t="n">
        <v>-80.6580269</v>
      </c>
      <c r="Q3686" s="1" t="s">
        <v>4146</v>
      </c>
      <c r="R3686" s="1" t="s">
        <v>24</v>
      </c>
    </row>
    <row r="3687" customFormat="false" ht="15" hidden="false" customHeight="false" outlineLevel="0" collapsed="false">
      <c r="A3687" s="1" t="s">
        <v>2973</v>
      </c>
      <c r="B3687" s="1" t="s">
        <v>2973</v>
      </c>
      <c r="C3687" s="1" t="s">
        <v>4143</v>
      </c>
      <c r="D3687" s="1" t="n">
        <v>300.15</v>
      </c>
      <c r="E3687" s="1" t="s">
        <v>4207</v>
      </c>
      <c r="F3687" s="1" t="n">
        <v>62</v>
      </c>
      <c r="G3687" s="1" t="str">
        <f aca="false">F3687&amp;"/"&amp;87</f>
        <v>62/87</v>
      </c>
      <c r="H3687" s="1" t="n">
        <v>3450</v>
      </c>
      <c r="I3687" s="1" t="n">
        <v>136</v>
      </c>
      <c r="J3687" s="1" t="n">
        <v>132</v>
      </c>
      <c r="K3687" s="1" t="s">
        <v>21</v>
      </c>
      <c r="L3687" s="1" t="s">
        <v>4145</v>
      </c>
      <c r="M3687" s="1" t="n">
        <v>2019</v>
      </c>
      <c r="N3687" s="1" t="n">
        <v>45.8397656</v>
      </c>
      <c r="O3687" s="1" t="n">
        <v>-80.6547913</v>
      </c>
      <c r="Q3687" s="1" t="s">
        <v>4146</v>
      </c>
      <c r="R3687" s="1" t="s">
        <v>24</v>
      </c>
    </row>
    <row r="3688" customFormat="false" ht="15" hidden="false" customHeight="false" outlineLevel="0" collapsed="false">
      <c r="A3688" s="1" t="s">
        <v>2973</v>
      </c>
      <c r="B3688" s="1" t="s">
        <v>2973</v>
      </c>
      <c r="C3688" s="1" t="s">
        <v>4143</v>
      </c>
      <c r="D3688" s="1" t="n">
        <v>300.15</v>
      </c>
      <c r="E3688" s="1" t="s">
        <v>4208</v>
      </c>
      <c r="F3688" s="1" t="n">
        <v>63</v>
      </c>
      <c r="G3688" s="1" t="str">
        <f aca="false">F3688&amp;"/"&amp;87</f>
        <v>63/87</v>
      </c>
      <c r="H3688" s="1" t="n">
        <v>3450</v>
      </c>
      <c r="I3688" s="1" t="n">
        <v>136</v>
      </c>
      <c r="J3688" s="1" t="n">
        <v>132</v>
      </c>
      <c r="K3688" s="1" t="s">
        <v>21</v>
      </c>
      <c r="L3688" s="1" t="s">
        <v>4145</v>
      </c>
      <c r="M3688" s="1" t="n">
        <v>2019</v>
      </c>
      <c r="N3688" s="1" t="n">
        <v>45.8374486</v>
      </c>
      <c r="O3688" s="1" t="n">
        <v>-80.6489196</v>
      </c>
      <c r="Q3688" s="1" t="s">
        <v>4146</v>
      </c>
      <c r="R3688" s="1" t="s">
        <v>24</v>
      </c>
    </row>
    <row r="3689" customFormat="false" ht="15" hidden="false" customHeight="false" outlineLevel="0" collapsed="false">
      <c r="A3689" s="1" t="s">
        <v>2973</v>
      </c>
      <c r="B3689" s="1" t="s">
        <v>2973</v>
      </c>
      <c r="C3689" s="1" t="s">
        <v>4143</v>
      </c>
      <c r="D3689" s="1" t="n">
        <v>300.15</v>
      </c>
      <c r="E3689" s="1" t="s">
        <v>4209</v>
      </c>
      <c r="F3689" s="1" t="n">
        <v>64</v>
      </c>
      <c r="G3689" s="1" t="str">
        <f aca="false">F3689&amp;"/"&amp;87</f>
        <v>64/87</v>
      </c>
      <c r="H3689" s="1" t="n">
        <v>3450</v>
      </c>
      <c r="I3689" s="1" t="n">
        <v>136</v>
      </c>
      <c r="J3689" s="1" t="n">
        <v>132</v>
      </c>
      <c r="K3689" s="1" t="s">
        <v>21</v>
      </c>
      <c r="L3689" s="1" t="s">
        <v>4145</v>
      </c>
      <c r="M3689" s="1" t="n">
        <v>2019</v>
      </c>
      <c r="N3689" s="1" t="n">
        <v>45.8393381</v>
      </c>
      <c r="O3689" s="1" t="n">
        <v>-80.6385594</v>
      </c>
      <c r="Q3689" s="1" t="s">
        <v>4146</v>
      </c>
      <c r="R3689" s="1" t="s">
        <v>24</v>
      </c>
    </row>
    <row r="3690" customFormat="false" ht="15" hidden="false" customHeight="false" outlineLevel="0" collapsed="false">
      <c r="A3690" s="1" t="s">
        <v>2973</v>
      </c>
      <c r="B3690" s="1" t="s">
        <v>2973</v>
      </c>
      <c r="C3690" s="1" t="s">
        <v>4143</v>
      </c>
      <c r="D3690" s="1" t="n">
        <v>300.15</v>
      </c>
      <c r="E3690" s="1" t="s">
        <v>4210</v>
      </c>
      <c r="F3690" s="1" t="n">
        <v>65</v>
      </c>
      <c r="G3690" s="1" t="str">
        <f aca="false">F3690&amp;"/"&amp;87</f>
        <v>65/87</v>
      </c>
      <c r="H3690" s="1" t="n">
        <v>3450</v>
      </c>
      <c r="I3690" s="1" t="n">
        <v>136</v>
      </c>
      <c r="J3690" s="1" t="n">
        <v>132</v>
      </c>
      <c r="K3690" s="1" t="s">
        <v>21</v>
      </c>
      <c r="L3690" s="1" t="s">
        <v>4145</v>
      </c>
      <c r="M3690" s="1" t="n">
        <v>2019</v>
      </c>
      <c r="N3690" s="1" t="n">
        <v>45.8345137</v>
      </c>
      <c r="O3690" s="1" t="n">
        <v>-80.6346786</v>
      </c>
      <c r="Q3690" s="1" t="s">
        <v>4146</v>
      </c>
      <c r="R3690" s="1" t="s">
        <v>24</v>
      </c>
    </row>
    <row r="3691" customFormat="false" ht="15" hidden="false" customHeight="false" outlineLevel="0" collapsed="false">
      <c r="A3691" s="1" t="s">
        <v>2973</v>
      </c>
      <c r="B3691" s="1" t="s">
        <v>2973</v>
      </c>
      <c r="C3691" s="1" t="s">
        <v>4143</v>
      </c>
      <c r="D3691" s="1" t="n">
        <v>300.15</v>
      </c>
      <c r="E3691" s="1" t="s">
        <v>4211</v>
      </c>
      <c r="F3691" s="1" t="n">
        <v>66</v>
      </c>
      <c r="G3691" s="1" t="str">
        <f aca="false">F3691&amp;"/"&amp;87</f>
        <v>66/87</v>
      </c>
      <c r="H3691" s="1" t="n">
        <v>3450</v>
      </c>
      <c r="I3691" s="1" t="n">
        <v>136</v>
      </c>
      <c r="J3691" s="1" t="n">
        <v>132</v>
      </c>
      <c r="K3691" s="1" t="s">
        <v>21</v>
      </c>
      <c r="L3691" s="1" t="s">
        <v>4145</v>
      </c>
      <c r="M3691" s="1" t="n">
        <v>2019</v>
      </c>
      <c r="N3691" s="1" t="n">
        <v>45.8280992</v>
      </c>
      <c r="O3691" s="1" t="n">
        <v>-80.6376816</v>
      </c>
      <c r="Q3691" s="1" t="s">
        <v>4146</v>
      </c>
      <c r="R3691" s="1" t="s">
        <v>24</v>
      </c>
    </row>
    <row r="3692" customFormat="false" ht="15" hidden="false" customHeight="false" outlineLevel="0" collapsed="false">
      <c r="A3692" s="1" t="s">
        <v>2973</v>
      </c>
      <c r="B3692" s="1" t="s">
        <v>2973</v>
      </c>
      <c r="C3692" s="1" t="s">
        <v>4143</v>
      </c>
      <c r="D3692" s="1" t="n">
        <v>300.15</v>
      </c>
      <c r="E3692" s="1" t="s">
        <v>4212</v>
      </c>
      <c r="F3692" s="1" t="n">
        <v>67</v>
      </c>
      <c r="G3692" s="1" t="str">
        <f aca="false">F3692&amp;"/"&amp;87</f>
        <v>67/87</v>
      </c>
      <c r="H3692" s="1" t="n">
        <v>3450</v>
      </c>
      <c r="I3692" s="1" t="n">
        <v>136</v>
      </c>
      <c r="J3692" s="1" t="n">
        <v>132</v>
      </c>
      <c r="K3692" s="1" t="s">
        <v>21</v>
      </c>
      <c r="L3692" s="1" t="s">
        <v>4145</v>
      </c>
      <c r="M3692" s="1" t="n">
        <v>2019</v>
      </c>
      <c r="N3692" s="1" t="n">
        <v>45.8311539</v>
      </c>
      <c r="O3692" s="1" t="n">
        <v>-80.6291133</v>
      </c>
      <c r="Q3692" s="1" t="s">
        <v>4146</v>
      </c>
      <c r="R3692" s="1" t="s">
        <v>24</v>
      </c>
    </row>
    <row r="3693" customFormat="false" ht="15" hidden="false" customHeight="false" outlineLevel="0" collapsed="false">
      <c r="A3693" s="1" t="s">
        <v>2973</v>
      </c>
      <c r="B3693" s="1" t="s">
        <v>2973</v>
      </c>
      <c r="C3693" s="1" t="s">
        <v>4143</v>
      </c>
      <c r="D3693" s="1" t="n">
        <v>300.15</v>
      </c>
      <c r="E3693" s="1" t="s">
        <v>4213</v>
      </c>
      <c r="F3693" s="1" t="n">
        <v>68</v>
      </c>
      <c r="G3693" s="1" t="str">
        <f aca="false">F3693&amp;"/"&amp;87</f>
        <v>68/87</v>
      </c>
      <c r="H3693" s="1" t="n">
        <v>3450</v>
      </c>
      <c r="I3693" s="1" t="n">
        <v>136</v>
      </c>
      <c r="J3693" s="1" t="n">
        <v>132</v>
      </c>
      <c r="K3693" s="1" t="s">
        <v>21</v>
      </c>
      <c r="L3693" s="1" t="s">
        <v>4145</v>
      </c>
      <c r="M3693" s="1" t="n">
        <v>2019</v>
      </c>
      <c r="N3693" s="1" t="n">
        <v>45.8254125</v>
      </c>
      <c r="O3693" s="1" t="n">
        <v>-80.6291394</v>
      </c>
      <c r="Q3693" s="1" t="s">
        <v>4146</v>
      </c>
      <c r="R3693" s="1" t="s">
        <v>24</v>
      </c>
    </row>
    <row r="3694" customFormat="false" ht="15" hidden="false" customHeight="false" outlineLevel="0" collapsed="false">
      <c r="A3694" s="1" t="s">
        <v>2973</v>
      </c>
      <c r="B3694" s="1" t="s">
        <v>2973</v>
      </c>
      <c r="C3694" s="1" t="s">
        <v>4143</v>
      </c>
      <c r="D3694" s="1" t="n">
        <v>300.15</v>
      </c>
      <c r="E3694" s="1" t="s">
        <v>4214</v>
      </c>
      <c r="F3694" s="1" t="n">
        <v>69</v>
      </c>
      <c r="G3694" s="1" t="str">
        <f aca="false">F3694&amp;"/"&amp;87</f>
        <v>69/87</v>
      </c>
      <c r="H3694" s="1" t="n">
        <v>3450</v>
      </c>
      <c r="I3694" s="1" t="n">
        <v>136</v>
      </c>
      <c r="J3694" s="1" t="n">
        <v>132</v>
      </c>
      <c r="K3694" s="1" t="s">
        <v>21</v>
      </c>
      <c r="L3694" s="1" t="s">
        <v>4145</v>
      </c>
      <c r="M3694" s="1" t="n">
        <v>2019</v>
      </c>
      <c r="N3694" s="1" t="n">
        <v>45.8238573</v>
      </c>
      <c r="O3694" s="1" t="n">
        <v>-80.6222</v>
      </c>
      <c r="Q3694" s="1" t="s">
        <v>4146</v>
      </c>
      <c r="R3694" s="1" t="s">
        <v>24</v>
      </c>
    </row>
    <row r="3695" customFormat="false" ht="15" hidden="false" customHeight="false" outlineLevel="0" collapsed="false">
      <c r="A3695" s="1" t="s">
        <v>2973</v>
      </c>
      <c r="B3695" s="1" t="s">
        <v>2973</v>
      </c>
      <c r="C3695" s="1" t="s">
        <v>4143</v>
      </c>
      <c r="D3695" s="1" t="n">
        <v>300.15</v>
      </c>
      <c r="E3695" s="1" t="s">
        <v>4215</v>
      </c>
      <c r="F3695" s="1" t="n">
        <v>70</v>
      </c>
      <c r="G3695" s="1" t="str">
        <f aca="false">F3695&amp;"/"&amp;87</f>
        <v>70/87</v>
      </c>
      <c r="H3695" s="1" t="n">
        <v>3450</v>
      </c>
      <c r="I3695" s="1" t="n">
        <v>136</v>
      </c>
      <c r="J3695" s="1" t="n">
        <v>132</v>
      </c>
      <c r="K3695" s="1" t="s">
        <v>21</v>
      </c>
      <c r="L3695" s="1" t="s">
        <v>4145</v>
      </c>
      <c r="M3695" s="1" t="n">
        <v>2019</v>
      </c>
      <c r="N3695" s="1" t="n">
        <v>45.8326393</v>
      </c>
      <c r="O3695" s="1" t="n">
        <v>-80.6207009</v>
      </c>
      <c r="Q3695" s="1" t="s">
        <v>4146</v>
      </c>
      <c r="R3695" s="1" t="s">
        <v>24</v>
      </c>
    </row>
    <row r="3696" customFormat="false" ht="15" hidden="false" customHeight="false" outlineLevel="0" collapsed="false">
      <c r="A3696" s="1" t="s">
        <v>2973</v>
      </c>
      <c r="B3696" s="1" t="s">
        <v>2973</v>
      </c>
      <c r="C3696" s="1" t="s">
        <v>4143</v>
      </c>
      <c r="D3696" s="1" t="n">
        <v>300.15</v>
      </c>
      <c r="E3696" s="1" t="s">
        <v>4216</v>
      </c>
      <c r="F3696" s="1" t="n">
        <v>71</v>
      </c>
      <c r="G3696" s="1" t="str">
        <f aca="false">F3696&amp;"/"&amp;87</f>
        <v>71/87</v>
      </c>
      <c r="H3696" s="1" t="n">
        <v>3450</v>
      </c>
      <c r="I3696" s="1" t="n">
        <v>136</v>
      </c>
      <c r="J3696" s="1" t="n">
        <v>132</v>
      </c>
      <c r="K3696" s="1" t="s">
        <v>21</v>
      </c>
      <c r="L3696" s="1" t="s">
        <v>4145</v>
      </c>
      <c r="M3696" s="1" t="n">
        <v>2019</v>
      </c>
      <c r="N3696" s="1" t="n">
        <v>45.8291475</v>
      </c>
      <c r="O3696" s="1" t="n">
        <v>-80.615734</v>
      </c>
      <c r="Q3696" s="1" t="s">
        <v>4146</v>
      </c>
      <c r="R3696" s="1" t="s">
        <v>24</v>
      </c>
    </row>
    <row r="3697" customFormat="false" ht="15" hidden="false" customHeight="false" outlineLevel="0" collapsed="false">
      <c r="A3697" s="1" t="s">
        <v>2973</v>
      </c>
      <c r="B3697" s="1" t="s">
        <v>2973</v>
      </c>
      <c r="C3697" s="1" t="s">
        <v>4143</v>
      </c>
      <c r="D3697" s="1" t="n">
        <v>300.15</v>
      </c>
      <c r="E3697" s="1" t="s">
        <v>4217</v>
      </c>
      <c r="F3697" s="1" t="n">
        <v>72</v>
      </c>
      <c r="G3697" s="1" t="str">
        <f aca="false">F3697&amp;"/"&amp;87</f>
        <v>72/87</v>
      </c>
      <c r="H3697" s="1" t="n">
        <v>3450</v>
      </c>
      <c r="I3697" s="1" t="n">
        <v>136</v>
      </c>
      <c r="J3697" s="1" t="n">
        <v>132</v>
      </c>
      <c r="K3697" s="1" t="s">
        <v>21</v>
      </c>
      <c r="L3697" s="1" t="s">
        <v>4145</v>
      </c>
      <c r="M3697" s="1" t="n">
        <v>2019</v>
      </c>
      <c r="N3697" s="1" t="n">
        <v>45.8248756</v>
      </c>
      <c r="O3697" s="1" t="n">
        <v>-80.6135594</v>
      </c>
      <c r="Q3697" s="1" t="s">
        <v>4146</v>
      </c>
      <c r="R3697" s="1" t="s">
        <v>24</v>
      </c>
    </row>
    <row r="3698" customFormat="false" ht="15" hidden="false" customHeight="false" outlineLevel="0" collapsed="false">
      <c r="A3698" s="1" t="s">
        <v>2973</v>
      </c>
      <c r="B3698" s="1" t="s">
        <v>2973</v>
      </c>
      <c r="C3698" s="1" t="s">
        <v>4143</v>
      </c>
      <c r="D3698" s="1" t="n">
        <v>300.15</v>
      </c>
      <c r="E3698" s="1" t="s">
        <v>4218</v>
      </c>
      <c r="F3698" s="1" t="n">
        <v>73</v>
      </c>
      <c r="G3698" s="1" t="str">
        <f aca="false">F3698&amp;"/"&amp;87</f>
        <v>73/87</v>
      </c>
      <c r="H3698" s="1" t="n">
        <v>3450</v>
      </c>
      <c r="I3698" s="1" t="n">
        <v>136</v>
      </c>
      <c r="J3698" s="1" t="n">
        <v>132</v>
      </c>
      <c r="K3698" s="1" t="s">
        <v>21</v>
      </c>
      <c r="L3698" s="1" t="s">
        <v>4145</v>
      </c>
      <c r="M3698" s="1" t="n">
        <v>2019</v>
      </c>
      <c r="N3698" s="1" t="n">
        <v>45.8425763</v>
      </c>
      <c r="O3698" s="1" t="n">
        <v>-80.6101096</v>
      </c>
      <c r="Q3698" s="1" t="s">
        <v>4146</v>
      </c>
      <c r="R3698" s="1" t="s">
        <v>24</v>
      </c>
    </row>
    <row r="3699" customFormat="false" ht="15" hidden="false" customHeight="false" outlineLevel="0" collapsed="false">
      <c r="A3699" s="1" t="s">
        <v>2973</v>
      </c>
      <c r="B3699" s="1" t="s">
        <v>2973</v>
      </c>
      <c r="C3699" s="1" t="s">
        <v>4143</v>
      </c>
      <c r="D3699" s="1" t="n">
        <v>300.15</v>
      </c>
      <c r="E3699" s="1" t="s">
        <v>4219</v>
      </c>
      <c r="F3699" s="1" t="n">
        <v>74</v>
      </c>
      <c r="G3699" s="1" t="str">
        <f aca="false">F3699&amp;"/"&amp;87</f>
        <v>74/87</v>
      </c>
      <c r="H3699" s="1" t="n">
        <v>3450</v>
      </c>
      <c r="I3699" s="1" t="n">
        <v>136</v>
      </c>
      <c r="J3699" s="1" t="n">
        <v>132</v>
      </c>
      <c r="K3699" s="1" t="s">
        <v>21</v>
      </c>
      <c r="L3699" s="1" t="s">
        <v>4145</v>
      </c>
      <c r="M3699" s="1" t="n">
        <v>2019</v>
      </c>
      <c r="N3699" s="1" t="n">
        <v>45.8378697</v>
      </c>
      <c r="O3699" s="1" t="n">
        <v>-80.6133473</v>
      </c>
      <c r="Q3699" s="1" t="s">
        <v>4146</v>
      </c>
      <c r="R3699" s="1" t="s">
        <v>24</v>
      </c>
    </row>
    <row r="3700" customFormat="false" ht="15" hidden="false" customHeight="false" outlineLevel="0" collapsed="false">
      <c r="A3700" s="1" t="s">
        <v>2973</v>
      </c>
      <c r="B3700" s="1" t="s">
        <v>2973</v>
      </c>
      <c r="C3700" s="1" t="s">
        <v>4143</v>
      </c>
      <c r="D3700" s="1" t="n">
        <v>300.15</v>
      </c>
      <c r="E3700" s="1" t="s">
        <v>4220</v>
      </c>
      <c r="F3700" s="1" t="n">
        <v>75</v>
      </c>
      <c r="G3700" s="1" t="str">
        <f aca="false">F3700&amp;"/"&amp;87</f>
        <v>75/87</v>
      </c>
      <c r="H3700" s="1" t="n">
        <v>3450</v>
      </c>
      <c r="I3700" s="1" t="n">
        <v>136</v>
      </c>
      <c r="J3700" s="1" t="n">
        <v>132</v>
      </c>
      <c r="K3700" s="1" t="s">
        <v>21</v>
      </c>
      <c r="L3700" s="1" t="s">
        <v>4145</v>
      </c>
      <c r="M3700" s="1" t="n">
        <v>2019</v>
      </c>
      <c r="N3700" s="1" t="n">
        <v>45.8332346</v>
      </c>
      <c r="O3700" s="1" t="n">
        <v>-80.6087225</v>
      </c>
      <c r="Q3700" s="1" t="s">
        <v>4146</v>
      </c>
      <c r="R3700" s="1" t="s">
        <v>24</v>
      </c>
    </row>
    <row r="3701" customFormat="false" ht="15" hidden="false" customHeight="false" outlineLevel="0" collapsed="false">
      <c r="A3701" s="1" t="s">
        <v>2973</v>
      </c>
      <c r="B3701" s="1" t="s">
        <v>2973</v>
      </c>
      <c r="C3701" s="1" t="s">
        <v>4143</v>
      </c>
      <c r="D3701" s="1" t="n">
        <v>300.15</v>
      </c>
      <c r="E3701" s="1" t="s">
        <v>4221</v>
      </c>
      <c r="F3701" s="1" t="n">
        <v>76</v>
      </c>
      <c r="G3701" s="1" t="str">
        <f aca="false">F3701&amp;"/"&amp;87</f>
        <v>76/87</v>
      </c>
      <c r="H3701" s="1" t="n">
        <v>3450</v>
      </c>
      <c r="I3701" s="1" t="n">
        <v>136</v>
      </c>
      <c r="J3701" s="1" t="n">
        <v>132</v>
      </c>
      <c r="K3701" s="1" t="s">
        <v>21</v>
      </c>
      <c r="L3701" s="1" t="s">
        <v>4145</v>
      </c>
      <c r="M3701" s="1" t="n">
        <v>2019</v>
      </c>
      <c r="N3701" s="1" t="n">
        <v>45.8317634</v>
      </c>
      <c r="O3701" s="1" t="n">
        <v>-80.6005798</v>
      </c>
      <c r="Q3701" s="1" t="s">
        <v>4146</v>
      </c>
      <c r="R3701" s="1" t="s">
        <v>24</v>
      </c>
    </row>
    <row r="3702" customFormat="false" ht="15" hidden="false" customHeight="false" outlineLevel="0" collapsed="false">
      <c r="A3702" s="1" t="s">
        <v>2973</v>
      </c>
      <c r="B3702" s="1" t="s">
        <v>2973</v>
      </c>
      <c r="C3702" s="1" t="s">
        <v>4143</v>
      </c>
      <c r="D3702" s="1" t="n">
        <v>300.15</v>
      </c>
      <c r="E3702" s="1" t="s">
        <v>4222</v>
      </c>
      <c r="F3702" s="1" t="n">
        <v>77</v>
      </c>
      <c r="G3702" s="1" t="str">
        <f aca="false">F3702&amp;"/"&amp;87</f>
        <v>77/87</v>
      </c>
      <c r="H3702" s="1" t="n">
        <v>3450</v>
      </c>
      <c r="I3702" s="1" t="n">
        <v>136</v>
      </c>
      <c r="J3702" s="1" t="n">
        <v>132</v>
      </c>
      <c r="K3702" s="1" t="s">
        <v>21</v>
      </c>
      <c r="L3702" s="1" t="s">
        <v>4145</v>
      </c>
      <c r="M3702" s="1" t="n">
        <v>2019</v>
      </c>
      <c r="N3702" s="1" t="n">
        <v>45.8361019</v>
      </c>
      <c r="O3702" s="1" t="n">
        <v>-80.5922344</v>
      </c>
      <c r="Q3702" s="1" t="s">
        <v>4146</v>
      </c>
      <c r="R3702" s="1" t="s">
        <v>24</v>
      </c>
    </row>
    <row r="3703" customFormat="false" ht="15" hidden="false" customHeight="false" outlineLevel="0" collapsed="false">
      <c r="A3703" s="1" t="s">
        <v>2973</v>
      </c>
      <c r="B3703" s="1" t="s">
        <v>2973</v>
      </c>
      <c r="C3703" s="1" t="s">
        <v>4143</v>
      </c>
      <c r="D3703" s="1" t="n">
        <v>300.15</v>
      </c>
      <c r="E3703" s="1" t="s">
        <v>4223</v>
      </c>
      <c r="F3703" s="1" t="n">
        <v>78</v>
      </c>
      <c r="G3703" s="1" t="str">
        <f aca="false">F3703&amp;"/"&amp;87</f>
        <v>78/87</v>
      </c>
      <c r="H3703" s="1" t="n">
        <v>3450</v>
      </c>
      <c r="I3703" s="1" t="n">
        <v>136</v>
      </c>
      <c r="J3703" s="1" t="n">
        <v>132</v>
      </c>
      <c r="K3703" s="1" t="s">
        <v>21</v>
      </c>
      <c r="L3703" s="1" t="s">
        <v>4145</v>
      </c>
      <c r="M3703" s="1" t="n">
        <v>2019</v>
      </c>
      <c r="N3703" s="1" t="n">
        <v>45.8401294</v>
      </c>
      <c r="O3703" s="1" t="n">
        <v>-80.6003097</v>
      </c>
      <c r="Q3703" s="1" t="s">
        <v>4146</v>
      </c>
      <c r="R3703" s="1" t="s">
        <v>24</v>
      </c>
    </row>
    <row r="3704" customFormat="false" ht="15" hidden="false" customHeight="false" outlineLevel="0" collapsed="false">
      <c r="A3704" s="1" t="s">
        <v>2973</v>
      </c>
      <c r="B3704" s="1" t="s">
        <v>2973</v>
      </c>
      <c r="C3704" s="1" t="s">
        <v>4143</v>
      </c>
      <c r="D3704" s="1" t="n">
        <v>300.15</v>
      </c>
      <c r="E3704" s="1" t="s">
        <v>4224</v>
      </c>
      <c r="F3704" s="1" t="n">
        <v>79</v>
      </c>
      <c r="G3704" s="1" t="str">
        <f aca="false">F3704&amp;"/"&amp;87</f>
        <v>79/87</v>
      </c>
      <c r="H3704" s="1" t="n">
        <v>3450</v>
      </c>
      <c r="I3704" s="1" t="n">
        <v>136</v>
      </c>
      <c r="J3704" s="1" t="n">
        <v>132</v>
      </c>
      <c r="K3704" s="1" t="s">
        <v>21</v>
      </c>
      <c r="L3704" s="1" t="s">
        <v>4145</v>
      </c>
      <c r="M3704" s="1" t="n">
        <v>2019</v>
      </c>
      <c r="N3704" s="1" t="n">
        <v>45.8450847</v>
      </c>
      <c r="O3704" s="1" t="n">
        <v>-80.6335645</v>
      </c>
      <c r="Q3704" s="1" t="s">
        <v>4146</v>
      </c>
      <c r="R3704" s="1" t="s">
        <v>24</v>
      </c>
    </row>
    <row r="3705" customFormat="false" ht="15" hidden="false" customHeight="false" outlineLevel="0" collapsed="false">
      <c r="A3705" s="1" t="s">
        <v>2973</v>
      </c>
      <c r="B3705" s="1" t="s">
        <v>2973</v>
      </c>
      <c r="C3705" s="1" t="s">
        <v>4143</v>
      </c>
      <c r="D3705" s="1" t="n">
        <v>300.15</v>
      </c>
      <c r="E3705" s="1" t="s">
        <v>4225</v>
      </c>
      <c r="F3705" s="1" t="n">
        <v>80</v>
      </c>
      <c r="G3705" s="1" t="str">
        <f aca="false">F3705&amp;"/"&amp;87</f>
        <v>80/87</v>
      </c>
      <c r="H3705" s="1" t="n">
        <v>3450</v>
      </c>
      <c r="I3705" s="1" t="n">
        <v>136</v>
      </c>
      <c r="J3705" s="1" t="n">
        <v>132</v>
      </c>
      <c r="K3705" s="1" t="s">
        <v>21</v>
      </c>
      <c r="L3705" s="1" t="s">
        <v>4145</v>
      </c>
      <c r="M3705" s="1" t="n">
        <v>2019</v>
      </c>
      <c r="N3705" s="1" t="n">
        <v>45.8417347</v>
      </c>
      <c r="O3705" s="1" t="n">
        <v>-80.6248105</v>
      </c>
      <c r="Q3705" s="1" t="s">
        <v>4146</v>
      </c>
      <c r="R3705" s="1" t="s">
        <v>24</v>
      </c>
    </row>
    <row r="3706" customFormat="false" ht="15" hidden="false" customHeight="false" outlineLevel="0" collapsed="false">
      <c r="A3706" s="1" t="s">
        <v>2973</v>
      </c>
      <c r="B3706" s="1" t="s">
        <v>2973</v>
      </c>
      <c r="C3706" s="1" t="s">
        <v>4143</v>
      </c>
      <c r="D3706" s="1" t="n">
        <v>300.15</v>
      </c>
      <c r="E3706" s="1" t="s">
        <v>4226</v>
      </c>
      <c r="F3706" s="1" t="n">
        <v>81</v>
      </c>
      <c r="G3706" s="1" t="str">
        <f aca="false">F3706&amp;"/"&amp;87</f>
        <v>81/87</v>
      </c>
      <c r="H3706" s="1" t="n">
        <v>3450</v>
      </c>
      <c r="I3706" s="1" t="n">
        <v>136</v>
      </c>
      <c r="J3706" s="1" t="n">
        <v>132</v>
      </c>
      <c r="K3706" s="1" t="s">
        <v>21</v>
      </c>
      <c r="L3706" s="1" t="s">
        <v>4145</v>
      </c>
      <c r="M3706" s="1" t="n">
        <v>2019</v>
      </c>
      <c r="N3706" s="1" t="n">
        <v>45.8471835</v>
      </c>
      <c r="O3706" s="1" t="n">
        <v>-80.62443</v>
      </c>
      <c r="Q3706" s="1" t="s">
        <v>4146</v>
      </c>
      <c r="R3706" s="1" t="s">
        <v>24</v>
      </c>
    </row>
    <row r="3707" customFormat="false" ht="15" hidden="false" customHeight="false" outlineLevel="0" collapsed="false">
      <c r="A3707" s="1" t="s">
        <v>2973</v>
      </c>
      <c r="B3707" s="1" t="s">
        <v>2973</v>
      </c>
      <c r="C3707" s="1" t="s">
        <v>4143</v>
      </c>
      <c r="D3707" s="1" t="n">
        <v>300.15</v>
      </c>
      <c r="E3707" s="1" t="s">
        <v>4227</v>
      </c>
      <c r="F3707" s="1" t="n">
        <v>82</v>
      </c>
      <c r="G3707" s="1" t="str">
        <f aca="false">F3707&amp;"/"&amp;87</f>
        <v>82/87</v>
      </c>
      <c r="H3707" s="1" t="n">
        <v>3450</v>
      </c>
      <c r="I3707" s="1" t="n">
        <v>136</v>
      </c>
      <c r="J3707" s="1" t="n">
        <v>132</v>
      </c>
      <c r="K3707" s="1" t="s">
        <v>21</v>
      </c>
      <c r="L3707" s="1" t="s">
        <v>4145</v>
      </c>
      <c r="M3707" s="1" t="n">
        <v>2019</v>
      </c>
      <c r="N3707" s="1" t="n">
        <v>45.852973</v>
      </c>
      <c r="O3707" s="1" t="n">
        <v>-80.6275523</v>
      </c>
      <c r="Q3707" s="1" t="s">
        <v>4146</v>
      </c>
      <c r="R3707" s="1" t="s">
        <v>24</v>
      </c>
    </row>
    <row r="3708" customFormat="false" ht="15" hidden="false" customHeight="false" outlineLevel="0" collapsed="false">
      <c r="A3708" s="1" t="s">
        <v>2973</v>
      </c>
      <c r="B3708" s="1" t="s">
        <v>2973</v>
      </c>
      <c r="C3708" s="1" t="s">
        <v>4143</v>
      </c>
      <c r="D3708" s="1" t="n">
        <v>300.15</v>
      </c>
      <c r="E3708" s="1" t="s">
        <v>4228</v>
      </c>
      <c r="F3708" s="1" t="n">
        <v>83</v>
      </c>
      <c r="G3708" s="1" t="str">
        <f aca="false">F3708&amp;"/"&amp;87</f>
        <v>83/87</v>
      </c>
      <c r="H3708" s="1" t="n">
        <v>3450</v>
      </c>
      <c r="I3708" s="1" t="n">
        <v>136</v>
      </c>
      <c r="J3708" s="1" t="n">
        <v>132</v>
      </c>
      <c r="K3708" s="1" t="s">
        <v>21</v>
      </c>
      <c r="L3708" s="1" t="s">
        <v>4145</v>
      </c>
      <c r="M3708" s="1" t="n">
        <v>2019</v>
      </c>
      <c r="N3708" s="1" t="n">
        <v>45.8520782</v>
      </c>
      <c r="O3708" s="1" t="n">
        <v>-80.6195274</v>
      </c>
      <c r="Q3708" s="1" t="s">
        <v>4146</v>
      </c>
      <c r="R3708" s="1" t="s">
        <v>24</v>
      </c>
    </row>
    <row r="3709" customFormat="false" ht="15" hidden="false" customHeight="false" outlineLevel="0" collapsed="false">
      <c r="A3709" s="1" t="s">
        <v>2973</v>
      </c>
      <c r="B3709" s="1" t="s">
        <v>2973</v>
      </c>
      <c r="C3709" s="1" t="s">
        <v>4143</v>
      </c>
      <c r="D3709" s="1" t="n">
        <v>300.15</v>
      </c>
      <c r="E3709" s="1" t="s">
        <v>4229</v>
      </c>
      <c r="F3709" s="1" t="n">
        <v>84</v>
      </c>
      <c r="G3709" s="1" t="str">
        <f aca="false">F3709&amp;"/"&amp;87</f>
        <v>84/87</v>
      </c>
      <c r="H3709" s="1" t="n">
        <v>3450</v>
      </c>
      <c r="I3709" s="1" t="n">
        <v>136</v>
      </c>
      <c r="J3709" s="1" t="n">
        <v>132</v>
      </c>
      <c r="K3709" s="1" t="s">
        <v>21</v>
      </c>
      <c r="L3709" s="1" t="s">
        <v>4145</v>
      </c>
      <c r="M3709" s="1" t="n">
        <v>2019</v>
      </c>
      <c r="N3709" s="1" t="n">
        <v>45.8568321</v>
      </c>
      <c r="O3709" s="1" t="n">
        <v>-80.6206178</v>
      </c>
      <c r="Q3709" s="1" t="s">
        <v>4146</v>
      </c>
      <c r="R3709" s="1" t="s">
        <v>24</v>
      </c>
    </row>
    <row r="3710" customFormat="false" ht="15" hidden="false" customHeight="false" outlineLevel="0" collapsed="false">
      <c r="A3710" s="1" t="s">
        <v>2973</v>
      </c>
      <c r="B3710" s="1" t="s">
        <v>2973</v>
      </c>
      <c r="C3710" s="1" t="s">
        <v>4143</v>
      </c>
      <c r="D3710" s="1" t="n">
        <v>300.15</v>
      </c>
      <c r="E3710" s="1" t="s">
        <v>4230</v>
      </c>
      <c r="F3710" s="1" t="n">
        <v>85</v>
      </c>
      <c r="G3710" s="1" t="str">
        <f aca="false">F3710&amp;"/"&amp;87</f>
        <v>85/87</v>
      </c>
      <c r="H3710" s="1" t="n">
        <v>3450</v>
      </c>
      <c r="I3710" s="1" t="n">
        <v>136</v>
      </c>
      <c r="J3710" s="1" t="n">
        <v>132</v>
      </c>
      <c r="K3710" s="1" t="s">
        <v>21</v>
      </c>
      <c r="L3710" s="1" t="s">
        <v>4145</v>
      </c>
      <c r="M3710" s="1" t="n">
        <v>2019</v>
      </c>
      <c r="N3710" s="1" t="n">
        <v>45.8560262</v>
      </c>
      <c r="O3710" s="1" t="n">
        <v>-80.6110335</v>
      </c>
      <c r="Q3710" s="1" t="s">
        <v>4146</v>
      </c>
      <c r="R3710" s="1" t="s">
        <v>24</v>
      </c>
    </row>
    <row r="3711" customFormat="false" ht="15" hidden="false" customHeight="false" outlineLevel="0" collapsed="false">
      <c r="A3711" s="1" t="s">
        <v>2973</v>
      </c>
      <c r="B3711" s="1" t="s">
        <v>2973</v>
      </c>
      <c r="C3711" s="1" t="s">
        <v>4143</v>
      </c>
      <c r="D3711" s="1" t="n">
        <v>300.15</v>
      </c>
      <c r="E3711" s="1" t="s">
        <v>4231</v>
      </c>
      <c r="F3711" s="1" t="n">
        <v>86</v>
      </c>
      <c r="G3711" s="1" t="str">
        <f aca="false">F3711&amp;"/"&amp;87</f>
        <v>86/87</v>
      </c>
      <c r="H3711" s="1" t="n">
        <v>3450</v>
      </c>
      <c r="I3711" s="1" t="n">
        <v>136</v>
      </c>
      <c r="J3711" s="1" t="n">
        <v>132</v>
      </c>
      <c r="K3711" s="1" t="s">
        <v>21</v>
      </c>
      <c r="L3711" s="1" t="s">
        <v>4145</v>
      </c>
      <c r="M3711" s="1" t="n">
        <v>2019</v>
      </c>
      <c r="N3711" s="1" t="n">
        <v>45.8438547</v>
      </c>
      <c r="O3711" s="1" t="n">
        <v>-80.6169831</v>
      </c>
      <c r="Q3711" s="1" t="s">
        <v>4146</v>
      </c>
      <c r="R3711" s="1" t="s">
        <v>24</v>
      </c>
    </row>
    <row r="3712" customFormat="false" ht="15" hidden="false" customHeight="false" outlineLevel="0" collapsed="false">
      <c r="A3712" s="1" t="s">
        <v>2973</v>
      </c>
      <c r="B3712" s="1" t="s">
        <v>2973</v>
      </c>
      <c r="C3712" s="1" t="s">
        <v>4143</v>
      </c>
      <c r="D3712" s="1" t="n">
        <v>300.15</v>
      </c>
      <c r="E3712" s="1" t="s">
        <v>4232</v>
      </c>
      <c r="F3712" s="1" t="n">
        <v>87</v>
      </c>
      <c r="G3712" s="1" t="str">
        <f aca="false">F3712&amp;"/"&amp;87</f>
        <v>87/87</v>
      </c>
      <c r="H3712" s="1" t="n">
        <v>3450</v>
      </c>
      <c r="I3712" s="1" t="n">
        <v>136</v>
      </c>
      <c r="J3712" s="1" t="n">
        <v>132</v>
      </c>
      <c r="K3712" s="1" t="s">
        <v>21</v>
      </c>
      <c r="L3712" s="1" t="s">
        <v>4145</v>
      </c>
      <c r="M3712" s="1" t="n">
        <v>2019</v>
      </c>
      <c r="N3712" s="1" t="n">
        <v>45.8482692</v>
      </c>
      <c r="O3712" s="1" t="n">
        <v>-80.6105645</v>
      </c>
      <c r="Q3712" s="1" t="s">
        <v>4146</v>
      </c>
      <c r="R3712" s="1" t="s">
        <v>24</v>
      </c>
    </row>
    <row r="3713" customFormat="false" ht="15" hidden="false" customHeight="false" outlineLevel="0" collapsed="false">
      <c r="A3713" s="1" t="s">
        <v>2973</v>
      </c>
      <c r="B3713" s="1" t="s">
        <v>2973</v>
      </c>
      <c r="C3713" s="1" t="s">
        <v>4233</v>
      </c>
      <c r="D3713" s="1" t="n">
        <v>0.25</v>
      </c>
      <c r="E3713" s="1" t="s">
        <v>4234</v>
      </c>
      <c r="F3713" s="1" t="n">
        <v>1</v>
      </c>
      <c r="G3713" s="1" t="str">
        <f aca="false">F3713&amp;"/"&amp;1</f>
        <v>1/1</v>
      </c>
      <c r="H3713" s="1" t="n">
        <v>250</v>
      </c>
      <c r="I3713" s="1" t="n">
        <v>30</v>
      </c>
      <c r="J3713" s="1" t="n">
        <v>30</v>
      </c>
      <c r="K3713" s="1" t="s">
        <v>4235</v>
      </c>
      <c r="L3713" s="1" t="s">
        <v>4236</v>
      </c>
      <c r="M3713" s="1" t="n">
        <v>2007</v>
      </c>
      <c r="N3713" s="1" t="n">
        <v>43.104582</v>
      </c>
      <c r="O3713" s="1" t="n">
        <v>-81.857571</v>
      </c>
      <c r="P3713" s="1" t="s">
        <v>4237</v>
      </c>
      <c r="Q3713" s="1" t="s">
        <v>4238</v>
      </c>
      <c r="R3713" s="1" t="s">
        <v>24</v>
      </c>
    </row>
    <row r="3714" customFormat="false" ht="15" hidden="false" customHeight="false" outlineLevel="0" collapsed="false">
      <c r="A3714" s="1" t="s">
        <v>2973</v>
      </c>
      <c r="B3714" s="1" t="s">
        <v>2973</v>
      </c>
      <c r="C3714" s="1" t="s">
        <v>4239</v>
      </c>
      <c r="D3714" s="1" t="n">
        <v>9</v>
      </c>
      <c r="E3714" s="1" t="s">
        <v>4240</v>
      </c>
      <c r="F3714" s="1" t="n">
        <v>1</v>
      </c>
      <c r="G3714" s="1" t="str">
        <f aca="false">F3714&amp;"/"&amp;5</f>
        <v>1/5</v>
      </c>
      <c r="H3714" s="1" t="n">
        <v>1800</v>
      </c>
      <c r="I3714" s="1" t="n">
        <v>80</v>
      </c>
      <c r="J3714" s="1" t="n">
        <v>80</v>
      </c>
      <c r="K3714" s="1" t="s">
        <v>21</v>
      </c>
      <c r="L3714" s="1" t="s">
        <v>864</v>
      </c>
      <c r="M3714" s="1" t="n">
        <v>2002</v>
      </c>
      <c r="N3714" s="1" t="n">
        <v>44.3110243607278</v>
      </c>
      <c r="O3714" s="1" t="n">
        <v>-81.5456936295158</v>
      </c>
      <c r="Q3714" s="1" t="s">
        <v>4241</v>
      </c>
      <c r="R3714" s="1" t="s">
        <v>24</v>
      </c>
    </row>
    <row r="3715" customFormat="false" ht="15" hidden="false" customHeight="false" outlineLevel="0" collapsed="false">
      <c r="A3715" s="1" t="s">
        <v>2973</v>
      </c>
      <c r="B3715" s="1" t="s">
        <v>2973</v>
      </c>
      <c r="C3715" s="1" t="s">
        <v>4239</v>
      </c>
      <c r="D3715" s="1" t="n">
        <v>9</v>
      </c>
      <c r="E3715" s="1" t="s">
        <v>4242</v>
      </c>
      <c r="F3715" s="1" t="n">
        <v>2</v>
      </c>
      <c r="G3715" s="1" t="str">
        <f aca="false">F3715&amp;"/"&amp;5</f>
        <v>2/5</v>
      </c>
      <c r="H3715" s="1" t="n">
        <v>1800</v>
      </c>
      <c r="I3715" s="1" t="n">
        <v>80</v>
      </c>
      <c r="J3715" s="1" t="n">
        <v>80</v>
      </c>
      <c r="K3715" s="1" t="s">
        <v>21</v>
      </c>
      <c r="L3715" s="1" t="s">
        <v>864</v>
      </c>
      <c r="M3715" s="1" t="n">
        <v>2002</v>
      </c>
      <c r="N3715" s="1" t="n">
        <v>44.3150465072375</v>
      </c>
      <c r="O3715" s="1" t="n">
        <v>-81.5425680253212</v>
      </c>
      <c r="Q3715" s="1" t="s">
        <v>4241</v>
      </c>
      <c r="R3715" s="1" t="s">
        <v>24</v>
      </c>
    </row>
    <row r="3716" customFormat="false" ht="15" hidden="false" customHeight="false" outlineLevel="0" collapsed="false">
      <c r="A3716" s="1" t="s">
        <v>2973</v>
      </c>
      <c r="B3716" s="1" t="s">
        <v>2973</v>
      </c>
      <c r="C3716" s="1" t="s">
        <v>4239</v>
      </c>
      <c r="D3716" s="1" t="n">
        <v>9</v>
      </c>
      <c r="E3716" s="1" t="s">
        <v>4243</v>
      </c>
      <c r="F3716" s="1" t="n">
        <v>3</v>
      </c>
      <c r="G3716" s="1" t="str">
        <f aca="false">F3716&amp;"/"&amp;5</f>
        <v>3/5</v>
      </c>
      <c r="H3716" s="1" t="n">
        <v>1800</v>
      </c>
      <c r="I3716" s="1" t="n">
        <v>80</v>
      </c>
      <c r="J3716" s="1" t="n">
        <v>80</v>
      </c>
      <c r="K3716" s="1" t="s">
        <v>21</v>
      </c>
      <c r="L3716" s="1" t="s">
        <v>864</v>
      </c>
      <c r="M3716" s="1" t="n">
        <v>2002</v>
      </c>
      <c r="N3716" s="1" t="n">
        <v>44.3180592826314</v>
      </c>
      <c r="O3716" s="1" t="n">
        <v>-81.5403439559677</v>
      </c>
      <c r="Q3716" s="1" t="s">
        <v>4241</v>
      </c>
      <c r="R3716" s="1" t="s">
        <v>24</v>
      </c>
    </row>
    <row r="3717" customFormat="false" ht="15" hidden="false" customHeight="false" outlineLevel="0" collapsed="false">
      <c r="A3717" s="1" t="s">
        <v>2973</v>
      </c>
      <c r="B3717" s="1" t="s">
        <v>2973</v>
      </c>
      <c r="C3717" s="1" t="s">
        <v>4239</v>
      </c>
      <c r="D3717" s="1" t="n">
        <v>9</v>
      </c>
      <c r="E3717" s="1" t="s">
        <v>4244</v>
      </c>
      <c r="F3717" s="1" t="n">
        <v>4</v>
      </c>
      <c r="G3717" s="1" t="str">
        <f aca="false">F3717&amp;"/"&amp;5</f>
        <v>4/5</v>
      </c>
      <c r="H3717" s="1" t="n">
        <v>1800</v>
      </c>
      <c r="I3717" s="1" t="n">
        <v>80</v>
      </c>
      <c r="J3717" s="1" t="n">
        <v>80</v>
      </c>
      <c r="K3717" s="1" t="s">
        <v>21</v>
      </c>
      <c r="L3717" s="1" t="s">
        <v>864</v>
      </c>
      <c r="M3717" s="1" t="n">
        <v>2002</v>
      </c>
      <c r="N3717" s="1" t="n">
        <v>44.317830861282</v>
      </c>
      <c r="O3717" s="1" t="n">
        <v>-81.5440502978521</v>
      </c>
      <c r="Q3717" s="1" t="s">
        <v>4241</v>
      </c>
      <c r="R3717" s="1" t="s">
        <v>24</v>
      </c>
    </row>
    <row r="3718" customFormat="false" ht="15" hidden="false" customHeight="false" outlineLevel="0" collapsed="false">
      <c r="A3718" s="1" t="s">
        <v>2973</v>
      </c>
      <c r="B3718" s="1" t="s">
        <v>2973</v>
      </c>
      <c r="C3718" s="1" t="s">
        <v>4239</v>
      </c>
      <c r="D3718" s="1" t="n">
        <v>9</v>
      </c>
      <c r="E3718" s="1" t="s">
        <v>4245</v>
      </c>
      <c r="F3718" s="1" t="n">
        <v>5</v>
      </c>
      <c r="G3718" s="1" t="str">
        <f aca="false">F3718&amp;"/"&amp;5</f>
        <v>5/5</v>
      </c>
      <c r="H3718" s="1" t="n">
        <v>1800</v>
      </c>
      <c r="I3718" s="1" t="n">
        <v>80</v>
      </c>
      <c r="J3718" s="1" t="n">
        <v>80</v>
      </c>
      <c r="K3718" s="1" t="s">
        <v>21</v>
      </c>
      <c r="L3718" s="1" t="s">
        <v>864</v>
      </c>
      <c r="M3718" s="1" t="n">
        <v>2002</v>
      </c>
      <c r="N3718" s="1" t="n">
        <v>44.3154249439464</v>
      </c>
      <c r="O3718" s="1" t="n">
        <v>-81.5467987119421</v>
      </c>
      <c r="Q3718" s="1" t="s">
        <v>4241</v>
      </c>
      <c r="R3718" s="1" t="s">
        <v>24</v>
      </c>
    </row>
    <row r="3719" customFormat="false" ht="15" hidden="false" customHeight="false" outlineLevel="0" collapsed="false">
      <c r="A3719" s="1" t="s">
        <v>2973</v>
      </c>
      <c r="B3719" s="1" t="s">
        <v>2973</v>
      </c>
      <c r="C3719" s="1" t="s">
        <v>4246</v>
      </c>
      <c r="D3719" s="1" t="n">
        <v>149</v>
      </c>
      <c r="E3719" s="1" t="s">
        <v>4247</v>
      </c>
      <c r="F3719" s="1" t="n">
        <v>1</v>
      </c>
      <c r="G3719" s="1" t="str">
        <f aca="false">F3719&amp;"/"&amp;92</f>
        <v>1/92</v>
      </c>
      <c r="H3719" s="1" t="n">
        <v>1620</v>
      </c>
      <c r="I3719" s="1" t="n">
        <v>100</v>
      </c>
      <c r="J3719" s="1" t="n">
        <v>80</v>
      </c>
      <c r="K3719" s="1" t="s">
        <v>271</v>
      </c>
      <c r="L3719" s="1" t="s">
        <v>3182</v>
      </c>
      <c r="M3719" s="1" t="n">
        <v>2014</v>
      </c>
      <c r="N3719" s="1" t="n">
        <v>43.1925113607979</v>
      </c>
      <c r="O3719" s="1" t="n">
        <v>-81.9489307910717</v>
      </c>
      <c r="P3719" s="1" t="s">
        <v>3222</v>
      </c>
      <c r="Q3719" s="1" t="s">
        <v>4248</v>
      </c>
      <c r="R3719" s="1" t="s">
        <v>24</v>
      </c>
    </row>
    <row r="3720" customFormat="false" ht="15" hidden="false" customHeight="false" outlineLevel="0" collapsed="false">
      <c r="A3720" s="1" t="s">
        <v>2973</v>
      </c>
      <c r="B3720" s="1" t="s">
        <v>2973</v>
      </c>
      <c r="C3720" s="1" t="s">
        <v>4246</v>
      </c>
      <c r="D3720" s="1" t="n">
        <v>149</v>
      </c>
      <c r="E3720" s="1" t="s">
        <v>4249</v>
      </c>
      <c r="F3720" s="1" t="n">
        <v>2</v>
      </c>
      <c r="G3720" s="1" t="str">
        <f aca="false">F3720&amp;"/"&amp;92</f>
        <v>2/92</v>
      </c>
      <c r="H3720" s="1" t="n">
        <v>1620</v>
      </c>
      <c r="I3720" s="1" t="n">
        <v>100</v>
      </c>
      <c r="J3720" s="1" t="n">
        <v>80</v>
      </c>
      <c r="K3720" s="1" t="s">
        <v>271</v>
      </c>
      <c r="L3720" s="1" t="s">
        <v>3182</v>
      </c>
      <c r="M3720" s="1" t="n">
        <v>2014</v>
      </c>
      <c r="N3720" s="1" t="n">
        <v>43.1827536208567</v>
      </c>
      <c r="O3720" s="1" t="n">
        <v>-81.9441096894253</v>
      </c>
      <c r="P3720" s="1" t="s">
        <v>3222</v>
      </c>
      <c r="Q3720" s="1" t="s">
        <v>4248</v>
      </c>
      <c r="R3720" s="1" t="s">
        <v>24</v>
      </c>
    </row>
    <row r="3721" customFormat="false" ht="15" hidden="false" customHeight="false" outlineLevel="0" collapsed="false">
      <c r="A3721" s="1" t="s">
        <v>2973</v>
      </c>
      <c r="B3721" s="1" t="s">
        <v>2973</v>
      </c>
      <c r="C3721" s="1" t="s">
        <v>4246</v>
      </c>
      <c r="D3721" s="1" t="n">
        <v>149</v>
      </c>
      <c r="E3721" s="1" t="s">
        <v>4250</v>
      </c>
      <c r="F3721" s="1" t="n">
        <v>3</v>
      </c>
      <c r="G3721" s="1" t="str">
        <f aca="false">F3721&amp;"/"&amp;92</f>
        <v>3/92</v>
      </c>
      <c r="H3721" s="1" t="n">
        <v>1620</v>
      </c>
      <c r="I3721" s="1" t="n">
        <v>100</v>
      </c>
      <c r="J3721" s="1" t="n">
        <v>80</v>
      </c>
      <c r="K3721" s="1" t="s">
        <v>271</v>
      </c>
      <c r="L3721" s="1" t="s">
        <v>3182</v>
      </c>
      <c r="M3721" s="1" t="n">
        <v>2014</v>
      </c>
      <c r="N3721" s="1" t="n">
        <v>43.1787654739384</v>
      </c>
      <c r="O3721" s="1" t="n">
        <v>-81.9420055869507</v>
      </c>
      <c r="P3721" s="1" t="s">
        <v>3222</v>
      </c>
      <c r="Q3721" s="1" t="s">
        <v>4248</v>
      </c>
      <c r="R3721" s="1" t="s">
        <v>24</v>
      </c>
    </row>
    <row r="3722" customFormat="false" ht="15" hidden="false" customHeight="false" outlineLevel="0" collapsed="false">
      <c r="A3722" s="1" t="s">
        <v>2973</v>
      </c>
      <c r="B3722" s="1" t="s">
        <v>2973</v>
      </c>
      <c r="C3722" s="1" t="s">
        <v>4246</v>
      </c>
      <c r="D3722" s="1" t="n">
        <v>149</v>
      </c>
      <c r="E3722" s="1" t="s">
        <v>4251</v>
      </c>
      <c r="F3722" s="1" t="n">
        <v>4</v>
      </c>
      <c r="G3722" s="1" t="str">
        <f aca="false">F3722&amp;"/"&amp;92</f>
        <v>4/92</v>
      </c>
      <c r="H3722" s="1" t="n">
        <v>1620</v>
      </c>
      <c r="I3722" s="1" t="n">
        <v>100</v>
      </c>
      <c r="J3722" s="1" t="n">
        <v>80</v>
      </c>
      <c r="K3722" s="1" t="s">
        <v>271</v>
      </c>
      <c r="L3722" s="1" t="s">
        <v>3182</v>
      </c>
      <c r="M3722" s="1" t="n">
        <v>2014</v>
      </c>
      <c r="N3722" s="1" t="n">
        <v>43.1925992371752</v>
      </c>
      <c r="O3722" s="1" t="n">
        <v>-81.9182643230396</v>
      </c>
      <c r="P3722" s="1" t="s">
        <v>3222</v>
      </c>
      <c r="Q3722" s="1" t="s">
        <v>4248</v>
      </c>
      <c r="R3722" s="1" t="s">
        <v>24</v>
      </c>
    </row>
    <row r="3723" customFormat="false" ht="15" hidden="false" customHeight="false" outlineLevel="0" collapsed="false">
      <c r="A3723" s="1" t="s">
        <v>2973</v>
      </c>
      <c r="B3723" s="1" t="s">
        <v>2973</v>
      </c>
      <c r="C3723" s="1" t="s">
        <v>4246</v>
      </c>
      <c r="D3723" s="1" t="n">
        <v>149</v>
      </c>
      <c r="E3723" s="1" t="s">
        <v>4252</v>
      </c>
      <c r="F3723" s="1" t="n">
        <v>5</v>
      </c>
      <c r="G3723" s="1" t="str">
        <f aca="false">F3723&amp;"/"&amp;92</f>
        <v>5/92</v>
      </c>
      <c r="H3723" s="1" t="n">
        <v>1620</v>
      </c>
      <c r="I3723" s="1" t="n">
        <v>100</v>
      </c>
      <c r="J3723" s="1" t="n">
        <v>80</v>
      </c>
      <c r="K3723" s="1" t="s">
        <v>271</v>
      </c>
      <c r="L3723" s="1" t="s">
        <v>3182</v>
      </c>
      <c r="M3723" s="1" t="n">
        <v>2014</v>
      </c>
      <c r="N3723" s="1" t="n">
        <v>43.1895754382777</v>
      </c>
      <c r="O3723" s="1" t="n">
        <v>-81.9224209660521</v>
      </c>
      <c r="P3723" s="1" t="s">
        <v>3222</v>
      </c>
      <c r="Q3723" s="1" t="s">
        <v>4248</v>
      </c>
      <c r="R3723" s="1" t="s">
        <v>24</v>
      </c>
    </row>
    <row r="3724" customFormat="false" ht="15" hidden="false" customHeight="false" outlineLevel="0" collapsed="false">
      <c r="A3724" s="1" t="s">
        <v>2973</v>
      </c>
      <c r="B3724" s="1" t="s">
        <v>2973</v>
      </c>
      <c r="C3724" s="1" t="s">
        <v>4246</v>
      </c>
      <c r="D3724" s="1" t="n">
        <v>149</v>
      </c>
      <c r="E3724" s="1" t="s">
        <v>4253</v>
      </c>
      <c r="F3724" s="1" t="n">
        <v>6</v>
      </c>
      <c r="G3724" s="1" t="str">
        <f aca="false">F3724&amp;"/"&amp;92</f>
        <v>6/92</v>
      </c>
      <c r="H3724" s="1" t="n">
        <v>1620</v>
      </c>
      <c r="I3724" s="1" t="n">
        <v>100</v>
      </c>
      <c r="J3724" s="1" t="n">
        <v>80</v>
      </c>
      <c r="K3724" s="1" t="s">
        <v>271</v>
      </c>
      <c r="L3724" s="1" t="s">
        <v>3182</v>
      </c>
      <c r="M3724" s="1" t="n">
        <v>2014</v>
      </c>
      <c r="N3724" s="1" t="n">
        <v>43.1811638464036</v>
      </c>
      <c r="O3724" s="1" t="n">
        <v>-81.9219576096038</v>
      </c>
      <c r="P3724" s="1" t="s">
        <v>3222</v>
      </c>
      <c r="Q3724" s="1" t="s">
        <v>4248</v>
      </c>
      <c r="R3724" s="1" t="s">
        <v>24</v>
      </c>
    </row>
    <row r="3725" customFormat="false" ht="15" hidden="false" customHeight="false" outlineLevel="0" collapsed="false">
      <c r="A3725" s="1" t="s">
        <v>2973</v>
      </c>
      <c r="B3725" s="1" t="s">
        <v>2973</v>
      </c>
      <c r="C3725" s="1" t="s">
        <v>4246</v>
      </c>
      <c r="D3725" s="1" t="n">
        <v>149</v>
      </c>
      <c r="E3725" s="1" t="s">
        <v>4254</v>
      </c>
      <c r="F3725" s="1" t="n">
        <v>7</v>
      </c>
      <c r="G3725" s="1" t="str">
        <f aca="false">F3725&amp;"/"&amp;92</f>
        <v>7/92</v>
      </c>
      <c r="H3725" s="1" t="n">
        <v>1620</v>
      </c>
      <c r="I3725" s="1" t="n">
        <v>100</v>
      </c>
      <c r="J3725" s="1" t="n">
        <v>80</v>
      </c>
      <c r="K3725" s="1" t="s">
        <v>271</v>
      </c>
      <c r="L3725" s="1" t="s">
        <v>3182</v>
      </c>
      <c r="M3725" s="1" t="n">
        <v>2014</v>
      </c>
      <c r="N3725" s="1" t="n">
        <v>43.1742557918634</v>
      </c>
      <c r="O3725" s="1" t="n">
        <v>-81.9179100955697</v>
      </c>
      <c r="P3725" s="1" t="s">
        <v>3222</v>
      </c>
      <c r="Q3725" s="1" t="s">
        <v>4248</v>
      </c>
      <c r="R3725" s="1" t="s">
        <v>24</v>
      </c>
    </row>
    <row r="3726" customFormat="false" ht="15" hidden="false" customHeight="false" outlineLevel="0" collapsed="false">
      <c r="A3726" s="1" t="s">
        <v>2973</v>
      </c>
      <c r="B3726" s="1" t="s">
        <v>2973</v>
      </c>
      <c r="C3726" s="1" t="s">
        <v>4246</v>
      </c>
      <c r="D3726" s="1" t="n">
        <v>149</v>
      </c>
      <c r="E3726" s="1" t="s">
        <v>4255</v>
      </c>
      <c r="F3726" s="1" t="n">
        <v>8</v>
      </c>
      <c r="G3726" s="1" t="str">
        <f aca="false">F3726&amp;"/"&amp;92</f>
        <v>8/92</v>
      </c>
      <c r="H3726" s="1" t="n">
        <v>1620</v>
      </c>
      <c r="I3726" s="1" t="n">
        <v>100</v>
      </c>
      <c r="J3726" s="1" t="n">
        <v>80</v>
      </c>
      <c r="K3726" s="1" t="s">
        <v>271</v>
      </c>
      <c r="L3726" s="1" t="s">
        <v>3182</v>
      </c>
      <c r="M3726" s="1" t="n">
        <v>2014</v>
      </c>
      <c r="N3726" s="1" t="n">
        <v>43.1948746772145</v>
      </c>
      <c r="O3726" s="1" t="n">
        <v>-81.90611220407</v>
      </c>
      <c r="P3726" s="1" t="s">
        <v>3222</v>
      </c>
      <c r="Q3726" s="1" t="s">
        <v>4248</v>
      </c>
      <c r="R3726" s="1" t="s">
        <v>24</v>
      </c>
    </row>
    <row r="3727" customFormat="false" ht="15" hidden="false" customHeight="false" outlineLevel="0" collapsed="false">
      <c r="A3727" s="1" t="s">
        <v>2973</v>
      </c>
      <c r="B3727" s="1" t="s">
        <v>2973</v>
      </c>
      <c r="C3727" s="1" t="s">
        <v>4246</v>
      </c>
      <c r="D3727" s="1" t="n">
        <v>149</v>
      </c>
      <c r="E3727" s="1" t="s">
        <v>4256</v>
      </c>
      <c r="F3727" s="1" t="n">
        <v>9</v>
      </c>
      <c r="G3727" s="1" t="str">
        <f aca="false">F3727&amp;"/"&amp;92</f>
        <v>9/92</v>
      </c>
      <c r="H3727" s="1" t="n">
        <v>1620</v>
      </c>
      <c r="I3727" s="1" t="n">
        <v>100</v>
      </c>
      <c r="J3727" s="1" t="n">
        <v>80</v>
      </c>
      <c r="K3727" s="1" t="s">
        <v>271</v>
      </c>
      <c r="L3727" s="1" t="s">
        <v>3182</v>
      </c>
      <c r="M3727" s="1" t="n">
        <v>2014</v>
      </c>
      <c r="N3727" s="1" t="n">
        <v>43.1992959406373</v>
      </c>
      <c r="O3727" s="1" t="n">
        <v>-81.9008248076873</v>
      </c>
      <c r="P3727" s="1" t="s">
        <v>3222</v>
      </c>
      <c r="Q3727" s="1" t="s">
        <v>4248</v>
      </c>
      <c r="R3727" s="1" t="s">
        <v>24</v>
      </c>
    </row>
    <row r="3728" customFormat="false" ht="15" hidden="false" customHeight="false" outlineLevel="0" collapsed="false">
      <c r="A3728" s="1" t="s">
        <v>2973</v>
      </c>
      <c r="B3728" s="1" t="s">
        <v>2973</v>
      </c>
      <c r="C3728" s="1" t="s">
        <v>4246</v>
      </c>
      <c r="D3728" s="1" t="n">
        <v>149</v>
      </c>
      <c r="E3728" s="1" t="s">
        <v>4257</v>
      </c>
      <c r="F3728" s="1" t="n">
        <v>10</v>
      </c>
      <c r="G3728" s="1" t="str">
        <f aca="false">F3728&amp;"/"&amp;92</f>
        <v>10/92</v>
      </c>
      <c r="H3728" s="1" t="n">
        <v>1620</v>
      </c>
      <c r="I3728" s="1" t="n">
        <v>100</v>
      </c>
      <c r="J3728" s="1" t="n">
        <v>80</v>
      </c>
      <c r="K3728" s="1" t="s">
        <v>271</v>
      </c>
      <c r="L3728" s="1" t="s">
        <v>3182</v>
      </c>
      <c r="M3728" s="1" t="n">
        <v>2014</v>
      </c>
      <c r="N3728" s="1" t="n">
        <v>43.1953900328563</v>
      </c>
      <c r="O3728" s="1" t="n">
        <v>-81.8878661277414</v>
      </c>
      <c r="P3728" s="1" t="s">
        <v>3222</v>
      </c>
      <c r="Q3728" s="1" t="s">
        <v>4248</v>
      </c>
      <c r="R3728" s="1" t="s">
        <v>24</v>
      </c>
    </row>
    <row r="3729" customFormat="false" ht="15" hidden="false" customHeight="false" outlineLevel="0" collapsed="false">
      <c r="A3729" s="1" t="s">
        <v>2973</v>
      </c>
      <c r="B3729" s="1" t="s">
        <v>2973</v>
      </c>
      <c r="C3729" s="1" t="s">
        <v>4246</v>
      </c>
      <c r="D3729" s="1" t="n">
        <v>149</v>
      </c>
      <c r="E3729" s="1" t="s">
        <v>4258</v>
      </c>
      <c r="F3729" s="1" t="n">
        <v>11</v>
      </c>
      <c r="G3729" s="1" t="str">
        <f aca="false">F3729&amp;"/"&amp;92</f>
        <v>11/92</v>
      </c>
      <c r="H3729" s="1" t="n">
        <v>1620</v>
      </c>
      <c r="I3729" s="1" t="n">
        <v>100</v>
      </c>
      <c r="J3729" s="1" t="n">
        <v>80</v>
      </c>
      <c r="K3729" s="1" t="s">
        <v>271</v>
      </c>
      <c r="L3729" s="1" t="s">
        <v>3182</v>
      </c>
      <c r="M3729" s="1" t="n">
        <v>2014</v>
      </c>
      <c r="N3729" s="1" t="n">
        <v>43.1968262553015</v>
      </c>
      <c r="O3729" s="1" t="n">
        <v>-81.8630432680622</v>
      </c>
      <c r="P3729" s="1" t="s">
        <v>3222</v>
      </c>
      <c r="Q3729" s="1" t="s">
        <v>4248</v>
      </c>
      <c r="R3729" s="1" t="s">
        <v>24</v>
      </c>
    </row>
    <row r="3730" customFormat="false" ht="15" hidden="false" customHeight="false" outlineLevel="0" collapsed="false">
      <c r="A3730" s="1" t="s">
        <v>2973</v>
      </c>
      <c r="B3730" s="1" t="s">
        <v>2973</v>
      </c>
      <c r="C3730" s="1" t="s">
        <v>4246</v>
      </c>
      <c r="D3730" s="1" t="n">
        <v>149</v>
      </c>
      <c r="E3730" s="1" t="s">
        <v>4259</v>
      </c>
      <c r="F3730" s="1" t="n">
        <v>12</v>
      </c>
      <c r="G3730" s="1" t="str">
        <f aca="false">F3730&amp;"/"&amp;92</f>
        <v>12/92</v>
      </c>
      <c r="H3730" s="1" t="n">
        <v>1620</v>
      </c>
      <c r="I3730" s="1" t="n">
        <v>100</v>
      </c>
      <c r="J3730" s="1" t="n">
        <v>80</v>
      </c>
      <c r="K3730" s="1" t="s">
        <v>271</v>
      </c>
      <c r="L3730" s="1" t="s">
        <v>3182</v>
      </c>
      <c r="M3730" s="1" t="n">
        <v>2014</v>
      </c>
      <c r="N3730" s="1" t="n">
        <v>43.1932006641556</v>
      </c>
      <c r="O3730" s="1" t="n">
        <v>-81.8466121372205</v>
      </c>
      <c r="P3730" s="1" t="s">
        <v>3222</v>
      </c>
      <c r="Q3730" s="1" t="s">
        <v>4248</v>
      </c>
      <c r="R3730" s="1" t="s">
        <v>24</v>
      </c>
    </row>
    <row r="3731" customFormat="false" ht="15" hidden="false" customHeight="false" outlineLevel="0" collapsed="false">
      <c r="A3731" s="1" t="s">
        <v>2973</v>
      </c>
      <c r="B3731" s="1" t="s">
        <v>2973</v>
      </c>
      <c r="C3731" s="1" t="s">
        <v>4246</v>
      </c>
      <c r="D3731" s="1" t="n">
        <v>149</v>
      </c>
      <c r="E3731" s="1" t="s">
        <v>4260</v>
      </c>
      <c r="F3731" s="1" t="n">
        <v>13</v>
      </c>
      <c r="G3731" s="1" t="str">
        <f aca="false">F3731&amp;"/"&amp;92</f>
        <v>13/92</v>
      </c>
      <c r="H3731" s="1" t="n">
        <v>1620</v>
      </c>
      <c r="I3731" s="1" t="n">
        <v>100</v>
      </c>
      <c r="J3731" s="1" t="n">
        <v>80</v>
      </c>
      <c r="K3731" s="1" t="s">
        <v>271</v>
      </c>
      <c r="L3731" s="1" t="s">
        <v>3182</v>
      </c>
      <c r="M3731" s="1" t="n">
        <v>2014</v>
      </c>
      <c r="N3731" s="1" t="n">
        <v>43.1935776652155</v>
      </c>
      <c r="O3731" s="1" t="n">
        <v>-81.8254158905292</v>
      </c>
      <c r="P3731" s="1" t="s">
        <v>3222</v>
      </c>
      <c r="Q3731" s="1" t="s">
        <v>4248</v>
      </c>
      <c r="R3731" s="1" t="s">
        <v>24</v>
      </c>
    </row>
    <row r="3732" customFormat="false" ht="15" hidden="false" customHeight="false" outlineLevel="0" collapsed="false">
      <c r="A3732" s="1" t="s">
        <v>2973</v>
      </c>
      <c r="B3732" s="1" t="s">
        <v>2973</v>
      </c>
      <c r="C3732" s="1" t="s">
        <v>4246</v>
      </c>
      <c r="D3732" s="1" t="n">
        <v>149</v>
      </c>
      <c r="E3732" s="1" t="s">
        <v>4261</v>
      </c>
      <c r="F3732" s="1" t="n">
        <v>14</v>
      </c>
      <c r="G3732" s="1" t="str">
        <f aca="false">F3732&amp;"/"&amp;92</f>
        <v>14/92</v>
      </c>
      <c r="H3732" s="1" t="n">
        <v>1620</v>
      </c>
      <c r="I3732" s="1" t="n">
        <v>100</v>
      </c>
      <c r="J3732" s="1" t="n">
        <v>80</v>
      </c>
      <c r="K3732" s="1" t="s">
        <v>271</v>
      </c>
      <c r="L3732" s="1" t="s">
        <v>3182</v>
      </c>
      <c r="M3732" s="1" t="n">
        <v>2014</v>
      </c>
      <c r="N3732" s="1" t="n">
        <v>43.1906617623895</v>
      </c>
      <c r="O3732" s="1" t="n">
        <v>-81.825205597403</v>
      </c>
      <c r="P3732" s="1" t="s">
        <v>3222</v>
      </c>
      <c r="Q3732" s="1" t="s">
        <v>4248</v>
      </c>
      <c r="R3732" s="1" t="s">
        <v>24</v>
      </c>
    </row>
    <row r="3733" customFormat="false" ht="15" hidden="false" customHeight="false" outlineLevel="0" collapsed="false">
      <c r="A3733" s="1" t="s">
        <v>2973</v>
      </c>
      <c r="B3733" s="1" t="s">
        <v>2973</v>
      </c>
      <c r="C3733" s="1" t="s">
        <v>4246</v>
      </c>
      <c r="D3733" s="1" t="n">
        <v>149</v>
      </c>
      <c r="E3733" s="1" t="s">
        <v>4262</v>
      </c>
      <c r="F3733" s="1" t="n">
        <v>15</v>
      </c>
      <c r="G3733" s="1" t="str">
        <f aca="false">F3733&amp;"/"&amp;92</f>
        <v>15/92</v>
      </c>
      <c r="H3733" s="1" t="n">
        <v>1620</v>
      </c>
      <c r="I3733" s="1" t="n">
        <v>100</v>
      </c>
      <c r="J3733" s="1" t="n">
        <v>80</v>
      </c>
      <c r="K3733" s="1" t="s">
        <v>271</v>
      </c>
      <c r="L3733" s="1" t="s">
        <v>3182</v>
      </c>
      <c r="M3733" s="1" t="n">
        <v>2014</v>
      </c>
      <c r="N3733" s="1" t="n">
        <v>43.1828034671452</v>
      </c>
      <c r="O3733" s="1" t="n">
        <v>-81.8993766493164</v>
      </c>
      <c r="P3733" s="1" t="s">
        <v>3222</v>
      </c>
      <c r="Q3733" s="1" t="s">
        <v>4248</v>
      </c>
      <c r="R3733" s="1" t="s">
        <v>24</v>
      </c>
    </row>
    <row r="3734" customFormat="false" ht="15" hidden="false" customHeight="false" outlineLevel="0" collapsed="false">
      <c r="A3734" s="1" t="s">
        <v>2973</v>
      </c>
      <c r="B3734" s="1" t="s">
        <v>2973</v>
      </c>
      <c r="C3734" s="1" t="s">
        <v>4246</v>
      </c>
      <c r="D3734" s="1" t="n">
        <v>149</v>
      </c>
      <c r="E3734" s="1" t="s">
        <v>4263</v>
      </c>
      <c r="F3734" s="1" t="n">
        <v>16</v>
      </c>
      <c r="G3734" s="1" t="str">
        <f aca="false">F3734&amp;"/"&amp;92</f>
        <v>16/92</v>
      </c>
      <c r="H3734" s="1" t="n">
        <v>1620</v>
      </c>
      <c r="I3734" s="1" t="n">
        <v>100</v>
      </c>
      <c r="J3734" s="1" t="n">
        <v>80</v>
      </c>
      <c r="K3734" s="1" t="s">
        <v>271</v>
      </c>
      <c r="L3734" s="1" t="s">
        <v>3182</v>
      </c>
      <c r="M3734" s="1" t="n">
        <v>2014</v>
      </c>
      <c r="N3734" s="1" t="n">
        <v>43.182650633861</v>
      </c>
      <c r="O3734" s="1" t="n">
        <v>-81.8907719913083</v>
      </c>
      <c r="P3734" s="1" t="s">
        <v>3222</v>
      </c>
      <c r="Q3734" s="1" t="s">
        <v>4248</v>
      </c>
      <c r="R3734" s="1" t="s">
        <v>24</v>
      </c>
    </row>
    <row r="3735" customFormat="false" ht="15" hidden="false" customHeight="false" outlineLevel="0" collapsed="false">
      <c r="A3735" s="1" t="s">
        <v>2973</v>
      </c>
      <c r="B3735" s="1" t="s">
        <v>2973</v>
      </c>
      <c r="C3735" s="1" t="s">
        <v>4246</v>
      </c>
      <c r="D3735" s="1" t="n">
        <v>149</v>
      </c>
      <c r="E3735" s="1" t="s">
        <v>4264</v>
      </c>
      <c r="F3735" s="1" t="n">
        <v>17</v>
      </c>
      <c r="G3735" s="1" t="str">
        <f aca="false">F3735&amp;"/"&amp;92</f>
        <v>17/92</v>
      </c>
      <c r="H3735" s="1" t="n">
        <v>1620</v>
      </c>
      <c r="I3735" s="1" t="n">
        <v>100</v>
      </c>
      <c r="J3735" s="1" t="n">
        <v>80</v>
      </c>
      <c r="K3735" s="1" t="s">
        <v>271</v>
      </c>
      <c r="L3735" s="1" t="s">
        <v>3182</v>
      </c>
      <c r="M3735" s="1" t="n">
        <v>2014</v>
      </c>
      <c r="N3735" s="1" t="n">
        <v>43.1731305938828</v>
      </c>
      <c r="O3735" s="1" t="n">
        <v>-81.8756612867305</v>
      </c>
      <c r="P3735" s="1" t="s">
        <v>3222</v>
      </c>
      <c r="Q3735" s="1" t="s">
        <v>4248</v>
      </c>
      <c r="R3735" s="1" t="s">
        <v>24</v>
      </c>
    </row>
    <row r="3736" customFormat="false" ht="15" hidden="false" customHeight="false" outlineLevel="0" collapsed="false">
      <c r="A3736" s="1" t="s">
        <v>2973</v>
      </c>
      <c r="B3736" s="1" t="s">
        <v>2973</v>
      </c>
      <c r="C3736" s="1" t="s">
        <v>4246</v>
      </c>
      <c r="D3736" s="1" t="n">
        <v>149</v>
      </c>
      <c r="E3736" s="1" t="s">
        <v>4265</v>
      </c>
      <c r="F3736" s="1" t="n">
        <v>18</v>
      </c>
      <c r="G3736" s="1" t="str">
        <f aca="false">F3736&amp;"/"&amp;92</f>
        <v>18/92</v>
      </c>
      <c r="H3736" s="1" t="n">
        <v>1620</v>
      </c>
      <c r="I3736" s="1" t="n">
        <v>100</v>
      </c>
      <c r="J3736" s="1" t="n">
        <v>80</v>
      </c>
      <c r="K3736" s="1" t="s">
        <v>271</v>
      </c>
      <c r="L3736" s="1" t="s">
        <v>3182</v>
      </c>
      <c r="M3736" s="1" t="n">
        <v>2014</v>
      </c>
      <c r="N3736" s="1" t="n">
        <v>43.1793281843327</v>
      </c>
      <c r="O3736" s="1" t="n">
        <v>-81.865431397652</v>
      </c>
      <c r="P3736" s="1" t="s">
        <v>3222</v>
      </c>
      <c r="Q3736" s="1" t="s">
        <v>4248</v>
      </c>
      <c r="R3736" s="1" t="s">
        <v>24</v>
      </c>
    </row>
    <row r="3737" customFormat="false" ht="15" hidden="false" customHeight="false" outlineLevel="0" collapsed="false">
      <c r="A3737" s="1" t="s">
        <v>2973</v>
      </c>
      <c r="B3737" s="1" t="s">
        <v>2973</v>
      </c>
      <c r="C3737" s="1" t="s">
        <v>4246</v>
      </c>
      <c r="D3737" s="1" t="n">
        <v>149</v>
      </c>
      <c r="E3737" s="1" t="s">
        <v>4266</v>
      </c>
      <c r="F3737" s="1" t="n">
        <v>19</v>
      </c>
      <c r="G3737" s="1" t="str">
        <f aca="false">F3737&amp;"/"&amp;92</f>
        <v>19/92</v>
      </c>
      <c r="H3737" s="1" t="n">
        <v>1620</v>
      </c>
      <c r="I3737" s="1" t="n">
        <v>100</v>
      </c>
      <c r="J3737" s="1" t="n">
        <v>80</v>
      </c>
      <c r="K3737" s="1" t="s">
        <v>271</v>
      </c>
      <c r="L3737" s="1" t="s">
        <v>3182</v>
      </c>
      <c r="M3737" s="1" t="n">
        <v>2014</v>
      </c>
      <c r="N3737" s="1" t="n">
        <v>43.1743777883312</v>
      </c>
      <c r="O3737" s="1" t="n">
        <v>-81.8253423783159</v>
      </c>
      <c r="P3737" s="1" t="s">
        <v>3222</v>
      </c>
      <c r="Q3737" s="1" t="s">
        <v>4248</v>
      </c>
      <c r="R3737" s="1" t="s">
        <v>24</v>
      </c>
    </row>
    <row r="3738" customFormat="false" ht="15" hidden="false" customHeight="false" outlineLevel="0" collapsed="false">
      <c r="A3738" s="1" t="s">
        <v>2973</v>
      </c>
      <c r="B3738" s="1" t="s">
        <v>2973</v>
      </c>
      <c r="C3738" s="1" t="s">
        <v>4246</v>
      </c>
      <c r="D3738" s="1" t="n">
        <v>149</v>
      </c>
      <c r="E3738" s="1" t="s">
        <v>4267</v>
      </c>
      <c r="F3738" s="1" t="n">
        <v>20</v>
      </c>
      <c r="G3738" s="1" t="str">
        <f aca="false">F3738&amp;"/"&amp;92</f>
        <v>20/92</v>
      </c>
      <c r="H3738" s="1" t="n">
        <v>1620</v>
      </c>
      <c r="I3738" s="1" t="n">
        <v>100</v>
      </c>
      <c r="J3738" s="1" t="n">
        <v>80</v>
      </c>
      <c r="K3738" s="1" t="s">
        <v>271</v>
      </c>
      <c r="L3738" s="1" t="s">
        <v>3182</v>
      </c>
      <c r="M3738" s="1" t="n">
        <v>2014</v>
      </c>
      <c r="N3738" s="1" t="n">
        <v>43.1661101304329</v>
      </c>
      <c r="O3738" s="1" t="n">
        <v>-81.9175423486114</v>
      </c>
      <c r="P3738" s="1" t="s">
        <v>3222</v>
      </c>
      <c r="Q3738" s="1" t="s">
        <v>4248</v>
      </c>
      <c r="R3738" s="1" t="s">
        <v>24</v>
      </c>
    </row>
    <row r="3739" customFormat="false" ht="15" hidden="false" customHeight="false" outlineLevel="0" collapsed="false">
      <c r="A3739" s="1" t="s">
        <v>2973</v>
      </c>
      <c r="B3739" s="1" t="s">
        <v>2973</v>
      </c>
      <c r="C3739" s="1" t="s">
        <v>4246</v>
      </c>
      <c r="D3739" s="1" t="n">
        <v>149</v>
      </c>
      <c r="E3739" s="1" t="s">
        <v>4268</v>
      </c>
      <c r="F3739" s="1" t="n">
        <v>21</v>
      </c>
      <c r="G3739" s="1" t="str">
        <f aca="false">F3739&amp;"/"&amp;92</f>
        <v>21/92</v>
      </c>
      <c r="H3739" s="1" t="n">
        <v>1620</v>
      </c>
      <c r="I3739" s="1" t="n">
        <v>100</v>
      </c>
      <c r="J3739" s="1" t="n">
        <v>80</v>
      </c>
      <c r="K3739" s="1" t="s">
        <v>271</v>
      </c>
      <c r="L3739" s="1" t="s">
        <v>3182</v>
      </c>
      <c r="M3739" s="1" t="n">
        <v>2014</v>
      </c>
      <c r="N3739" s="1" t="n">
        <v>43.1624319769074</v>
      </c>
      <c r="O3739" s="1" t="n">
        <v>-81.9177075329152</v>
      </c>
      <c r="P3739" s="1" t="s">
        <v>3222</v>
      </c>
      <c r="Q3739" s="1" t="s">
        <v>4248</v>
      </c>
      <c r="R3739" s="1" t="s">
        <v>24</v>
      </c>
    </row>
    <row r="3740" customFormat="false" ht="15" hidden="false" customHeight="false" outlineLevel="0" collapsed="false">
      <c r="A3740" s="1" t="s">
        <v>2973</v>
      </c>
      <c r="B3740" s="1" t="s">
        <v>2973</v>
      </c>
      <c r="C3740" s="1" t="s">
        <v>4246</v>
      </c>
      <c r="D3740" s="1" t="n">
        <v>149</v>
      </c>
      <c r="E3740" s="1" t="s">
        <v>4269</v>
      </c>
      <c r="F3740" s="1" t="n">
        <v>22</v>
      </c>
      <c r="G3740" s="1" t="str">
        <f aca="false">F3740&amp;"/"&amp;92</f>
        <v>22/92</v>
      </c>
      <c r="H3740" s="1" t="n">
        <v>1620</v>
      </c>
      <c r="I3740" s="1" t="n">
        <v>100</v>
      </c>
      <c r="J3740" s="1" t="n">
        <v>80</v>
      </c>
      <c r="K3740" s="1" t="s">
        <v>271</v>
      </c>
      <c r="L3740" s="1" t="s">
        <v>3182</v>
      </c>
      <c r="M3740" s="1" t="n">
        <v>2014</v>
      </c>
      <c r="N3740" s="1" t="n">
        <v>43.1593238493016</v>
      </c>
      <c r="O3740" s="1" t="n">
        <v>-81.9175534255786</v>
      </c>
      <c r="P3740" s="1" t="s">
        <v>3222</v>
      </c>
      <c r="Q3740" s="1" t="s">
        <v>4248</v>
      </c>
      <c r="R3740" s="1" t="s">
        <v>24</v>
      </c>
    </row>
    <row r="3741" customFormat="false" ht="15" hidden="false" customHeight="false" outlineLevel="0" collapsed="false">
      <c r="A3741" s="1" t="s">
        <v>2973</v>
      </c>
      <c r="B3741" s="1" t="s">
        <v>2973</v>
      </c>
      <c r="C3741" s="1" t="s">
        <v>4246</v>
      </c>
      <c r="D3741" s="1" t="n">
        <v>149</v>
      </c>
      <c r="E3741" s="1" t="s">
        <v>4270</v>
      </c>
      <c r="F3741" s="1" t="n">
        <v>23</v>
      </c>
      <c r="G3741" s="1" t="str">
        <f aca="false">F3741&amp;"/"&amp;92</f>
        <v>23/92</v>
      </c>
      <c r="H3741" s="1" t="n">
        <v>1620</v>
      </c>
      <c r="I3741" s="1" t="n">
        <v>100</v>
      </c>
      <c r="J3741" s="1" t="n">
        <v>80</v>
      </c>
      <c r="K3741" s="1" t="s">
        <v>271</v>
      </c>
      <c r="L3741" s="1" t="s">
        <v>3182</v>
      </c>
      <c r="M3741" s="1" t="n">
        <v>2014</v>
      </c>
      <c r="N3741" s="1" t="n">
        <v>43.1471402430747</v>
      </c>
      <c r="O3741" s="1" t="n">
        <v>-81.9265129422281</v>
      </c>
      <c r="P3741" s="1" t="s">
        <v>3222</v>
      </c>
      <c r="Q3741" s="1" t="s">
        <v>4248</v>
      </c>
      <c r="R3741" s="1" t="s">
        <v>24</v>
      </c>
    </row>
    <row r="3742" customFormat="false" ht="15" hidden="false" customHeight="false" outlineLevel="0" collapsed="false">
      <c r="A3742" s="1" t="s">
        <v>2973</v>
      </c>
      <c r="B3742" s="1" t="s">
        <v>2973</v>
      </c>
      <c r="C3742" s="1" t="s">
        <v>4246</v>
      </c>
      <c r="D3742" s="1" t="n">
        <v>149</v>
      </c>
      <c r="E3742" s="1" t="s">
        <v>4271</v>
      </c>
      <c r="F3742" s="1" t="n">
        <v>24</v>
      </c>
      <c r="G3742" s="1" t="str">
        <f aca="false">F3742&amp;"/"&amp;92</f>
        <v>24/92</v>
      </c>
      <c r="H3742" s="1" t="n">
        <v>1620</v>
      </c>
      <c r="I3742" s="1" t="n">
        <v>100</v>
      </c>
      <c r="J3742" s="1" t="n">
        <v>80</v>
      </c>
      <c r="K3742" s="1" t="s">
        <v>271</v>
      </c>
      <c r="L3742" s="1" t="s">
        <v>3182</v>
      </c>
      <c r="M3742" s="1" t="n">
        <v>2014</v>
      </c>
      <c r="N3742" s="1" t="n">
        <v>43.1641546109299</v>
      </c>
      <c r="O3742" s="1" t="n">
        <v>-81.8994621526918</v>
      </c>
      <c r="P3742" s="1" t="s">
        <v>3222</v>
      </c>
      <c r="Q3742" s="1" t="s">
        <v>4248</v>
      </c>
      <c r="R3742" s="1" t="s">
        <v>24</v>
      </c>
    </row>
    <row r="3743" customFormat="false" ht="15" hidden="false" customHeight="false" outlineLevel="0" collapsed="false">
      <c r="A3743" s="1" t="s">
        <v>2973</v>
      </c>
      <c r="B3743" s="1" t="s">
        <v>2973</v>
      </c>
      <c r="C3743" s="1" t="s">
        <v>4246</v>
      </c>
      <c r="D3743" s="1" t="n">
        <v>149</v>
      </c>
      <c r="E3743" s="1" t="s">
        <v>4272</v>
      </c>
      <c r="F3743" s="1" t="n">
        <v>25</v>
      </c>
      <c r="G3743" s="1" t="str">
        <f aca="false">F3743&amp;"/"&amp;92</f>
        <v>25/92</v>
      </c>
      <c r="H3743" s="1" t="n">
        <v>1620</v>
      </c>
      <c r="I3743" s="1" t="n">
        <v>100</v>
      </c>
      <c r="J3743" s="1" t="n">
        <v>80</v>
      </c>
      <c r="K3743" s="1" t="s">
        <v>271</v>
      </c>
      <c r="L3743" s="1" t="s">
        <v>3182</v>
      </c>
      <c r="M3743" s="1" t="n">
        <v>2014</v>
      </c>
      <c r="N3743" s="1" t="n">
        <v>43.1630822964537</v>
      </c>
      <c r="O3743" s="1" t="n">
        <v>-81.8921796660708</v>
      </c>
      <c r="P3743" s="1" t="s">
        <v>3222</v>
      </c>
      <c r="Q3743" s="1" t="s">
        <v>4248</v>
      </c>
      <c r="R3743" s="1" t="s">
        <v>24</v>
      </c>
    </row>
    <row r="3744" customFormat="false" ht="15" hidden="false" customHeight="false" outlineLevel="0" collapsed="false">
      <c r="A3744" s="1" t="s">
        <v>2973</v>
      </c>
      <c r="B3744" s="1" t="s">
        <v>2973</v>
      </c>
      <c r="C3744" s="1" t="s">
        <v>4246</v>
      </c>
      <c r="D3744" s="1" t="n">
        <v>149</v>
      </c>
      <c r="E3744" s="1" t="s">
        <v>4273</v>
      </c>
      <c r="F3744" s="1" t="n">
        <v>26</v>
      </c>
      <c r="G3744" s="1" t="str">
        <f aca="false">F3744&amp;"/"&amp;92</f>
        <v>26/92</v>
      </c>
      <c r="H3744" s="1" t="n">
        <v>1620</v>
      </c>
      <c r="I3744" s="1" t="n">
        <v>100</v>
      </c>
      <c r="J3744" s="1" t="n">
        <v>80</v>
      </c>
      <c r="K3744" s="1" t="s">
        <v>271</v>
      </c>
      <c r="L3744" s="1" t="s">
        <v>3182</v>
      </c>
      <c r="M3744" s="1" t="n">
        <v>2014</v>
      </c>
      <c r="N3744" s="1" t="n">
        <v>43.160878279094</v>
      </c>
      <c r="O3744" s="1" t="n">
        <v>-81.8990980833385</v>
      </c>
      <c r="P3744" s="1" t="s">
        <v>3222</v>
      </c>
      <c r="Q3744" s="1" t="s">
        <v>4248</v>
      </c>
      <c r="R3744" s="1" t="s">
        <v>24</v>
      </c>
    </row>
    <row r="3745" customFormat="false" ht="15" hidden="false" customHeight="false" outlineLevel="0" collapsed="false">
      <c r="A3745" s="1" t="s">
        <v>2973</v>
      </c>
      <c r="B3745" s="1" t="s">
        <v>2973</v>
      </c>
      <c r="C3745" s="1" t="s">
        <v>4246</v>
      </c>
      <c r="D3745" s="1" t="n">
        <v>149</v>
      </c>
      <c r="E3745" s="1" t="s">
        <v>4274</v>
      </c>
      <c r="F3745" s="1" t="n">
        <v>27</v>
      </c>
      <c r="G3745" s="1" t="str">
        <f aca="false">F3745&amp;"/"&amp;92</f>
        <v>27/92</v>
      </c>
      <c r="H3745" s="1" t="n">
        <v>1620</v>
      </c>
      <c r="I3745" s="1" t="n">
        <v>100</v>
      </c>
      <c r="J3745" s="1" t="n">
        <v>80</v>
      </c>
      <c r="K3745" s="1" t="s">
        <v>271</v>
      </c>
      <c r="L3745" s="1" t="s">
        <v>3182</v>
      </c>
      <c r="M3745" s="1" t="n">
        <v>2014</v>
      </c>
      <c r="N3745" s="1" t="n">
        <v>43.1596265623469</v>
      </c>
      <c r="O3745" s="1" t="n">
        <v>-81.8921281544275</v>
      </c>
      <c r="P3745" s="1" t="s">
        <v>3222</v>
      </c>
      <c r="Q3745" s="1" t="s">
        <v>4248</v>
      </c>
      <c r="R3745" s="1" t="s">
        <v>24</v>
      </c>
    </row>
    <row r="3746" customFormat="false" ht="15" hidden="false" customHeight="false" outlineLevel="0" collapsed="false">
      <c r="A3746" s="1" t="s">
        <v>2973</v>
      </c>
      <c r="B3746" s="1" t="s">
        <v>2973</v>
      </c>
      <c r="C3746" s="1" t="s">
        <v>4246</v>
      </c>
      <c r="D3746" s="1" t="n">
        <v>149</v>
      </c>
      <c r="E3746" s="1" t="s">
        <v>4275</v>
      </c>
      <c r="F3746" s="1" t="n">
        <v>28</v>
      </c>
      <c r="G3746" s="1" t="str">
        <f aca="false">F3746&amp;"/"&amp;92</f>
        <v>28/92</v>
      </c>
      <c r="H3746" s="1" t="n">
        <v>1620</v>
      </c>
      <c r="I3746" s="1" t="n">
        <v>100</v>
      </c>
      <c r="J3746" s="1" t="n">
        <v>80</v>
      </c>
      <c r="K3746" s="1" t="s">
        <v>271</v>
      </c>
      <c r="L3746" s="1" t="s">
        <v>3182</v>
      </c>
      <c r="M3746" s="1" t="n">
        <v>2014</v>
      </c>
      <c r="N3746" s="1" t="n">
        <v>43.1570782122566</v>
      </c>
      <c r="O3746" s="1" t="n">
        <v>-81.9017043753359</v>
      </c>
      <c r="P3746" s="1" t="s">
        <v>3222</v>
      </c>
      <c r="Q3746" s="1" t="s">
        <v>4248</v>
      </c>
      <c r="R3746" s="1" t="s">
        <v>24</v>
      </c>
    </row>
    <row r="3747" customFormat="false" ht="15" hidden="false" customHeight="false" outlineLevel="0" collapsed="false">
      <c r="A3747" s="1" t="s">
        <v>2973</v>
      </c>
      <c r="B3747" s="1" t="s">
        <v>2973</v>
      </c>
      <c r="C3747" s="1" t="s">
        <v>4246</v>
      </c>
      <c r="D3747" s="1" t="n">
        <v>149</v>
      </c>
      <c r="E3747" s="1" t="s">
        <v>4276</v>
      </c>
      <c r="F3747" s="1" t="n">
        <v>29</v>
      </c>
      <c r="G3747" s="1" t="str">
        <f aca="false">F3747&amp;"/"&amp;92</f>
        <v>29/92</v>
      </c>
      <c r="H3747" s="1" t="n">
        <v>1620</v>
      </c>
      <c r="I3747" s="1" t="n">
        <v>100</v>
      </c>
      <c r="J3747" s="1" t="n">
        <v>80</v>
      </c>
      <c r="K3747" s="1" t="s">
        <v>271</v>
      </c>
      <c r="L3747" s="1" t="s">
        <v>3182</v>
      </c>
      <c r="M3747" s="1" t="n">
        <v>2014</v>
      </c>
      <c r="N3747" s="1" t="n">
        <v>43.1461568523732</v>
      </c>
      <c r="O3747" s="1" t="n">
        <v>-81.900533373489</v>
      </c>
      <c r="P3747" s="1" t="s">
        <v>3222</v>
      </c>
      <c r="Q3747" s="1" t="s">
        <v>4248</v>
      </c>
      <c r="R3747" s="1" t="s">
        <v>24</v>
      </c>
    </row>
    <row r="3748" customFormat="false" ht="15" hidden="false" customHeight="false" outlineLevel="0" collapsed="false">
      <c r="A3748" s="1" t="s">
        <v>2973</v>
      </c>
      <c r="B3748" s="1" t="s">
        <v>2973</v>
      </c>
      <c r="C3748" s="1" t="s">
        <v>4246</v>
      </c>
      <c r="D3748" s="1" t="n">
        <v>149</v>
      </c>
      <c r="E3748" s="1" t="s">
        <v>4277</v>
      </c>
      <c r="F3748" s="1" t="n">
        <v>30</v>
      </c>
      <c r="G3748" s="1" t="str">
        <f aca="false">F3748&amp;"/"&amp;92</f>
        <v>30/92</v>
      </c>
      <c r="H3748" s="1" t="n">
        <v>1620</v>
      </c>
      <c r="I3748" s="1" t="n">
        <v>100</v>
      </c>
      <c r="J3748" s="1" t="n">
        <v>80</v>
      </c>
      <c r="K3748" s="1" t="s">
        <v>271</v>
      </c>
      <c r="L3748" s="1" t="s">
        <v>3182</v>
      </c>
      <c r="M3748" s="1" t="n">
        <v>2014</v>
      </c>
      <c r="N3748" s="1" t="n">
        <v>43.1324330991757</v>
      </c>
      <c r="O3748" s="1" t="n">
        <v>-81.8940287893909</v>
      </c>
      <c r="P3748" s="1" t="s">
        <v>3222</v>
      </c>
      <c r="Q3748" s="1" t="s">
        <v>4248</v>
      </c>
      <c r="R3748" s="1" t="s">
        <v>24</v>
      </c>
    </row>
    <row r="3749" customFormat="false" ht="15" hidden="false" customHeight="false" outlineLevel="0" collapsed="false">
      <c r="A3749" s="1" t="s">
        <v>2973</v>
      </c>
      <c r="B3749" s="1" t="s">
        <v>2973</v>
      </c>
      <c r="C3749" s="1" t="s">
        <v>4246</v>
      </c>
      <c r="D3749" s="1" t="n">
        <v>149</v>
      </c>
      <c r="E3749" s="1" t="s">
        <v>4278</v>
      </c>
      <c r="F3749" s="1" t="n">
        <v>31</v>
      </c>
      <c r="G3749" s="1" t="str">
        <f aca="false">F3749&amp;"/"&amp;92</f>
        <v>31/92</v>
      </c>
      <c r="H3749" s="1" t="n">
        <v>1620</v>
      </c>
      <c r="I3749" s="1" t="n">
        <v>100</v>
      </c>
      <c r="J3749" s="1" t="n">
        <v>80</v>
      </c>
      <c r="K3749" s="1" t="s">
        <v>271</v>
      </c>
      <c r="L3749" s="1" t="s">
        <v>3182</v>
      </c>
      <c r="M3749" s="1" t="n">
        <v>2014</v>
      </c>
      <c r="N3749" s="1" t="n">
        <v>43.1246603950259</v>
      </c>
      <c r="O3749" s="1" t="n">
        <v>-81.893154872514</v>
      </c>
      <c r="P3749" s="1" t="s">
        <v>3222</v>
      </c>
      <c r="Q3749" s="1" t="s">
        <v>4248</v>
      </c>
      <c r="R3749" s="1" t="s">
        <v>24</v>
      </c>
    </row>
    <row r="3750" customFormat="false" ht="15" hidden="false" customHeight="false" outlineLevel="0" collapsed="false">
      <c r="A3750" s="1" t="s">
        <v>2973</v>
      </c>
      <c r="B3750" s="1" t="s">
        <v>2973</v>
      </c>
      <c r="C3750" s="1" t="s">
        <v>4246</v>
      </c>
      <c r="D3750" s="1" t="n">
        <v>149</v>
      </c>
      <c r="E3750" s="1" t="s">
        <v>4279</v>
      </c>
      <c r="F3750" s="1" t="n">
        <v>32</v>
      </c>
      <c r="G3750" s="1" t="str">
        <f aca="false">F3750&amp;"/"&amp;92</f>
        <v>32/92</v>
      </c>
      <c r="H3750" s="1" t="n">
        <v>1620</v>
      </c>
      <c r="I3750" s="1" t="n">
        <v>100</v>
      </c>
      <c r="J3750" s="1" t="n">
        <v>80</v>
      </c>
      <c r="K3750" s="1" t="s">
        <v>271</v>
      </c>
      <c r="L3750" s="1" t="s">
        <v>3182</v>
      </c>
      <c r="M3750" s="1" t="n">
        <v>2014</v>
      </c>
      <c r="N3750" s="1" t="n">
        <v>43.1642124787112</v>
      </c>
      <c r="O3750" s="1" t="n">
        <v>-81.872660747017</v>
      </c>
      <c r="P3750" s="1" t="s">
        <v>3222</v>
      </c>
      <c r="Q3750" s="1" t="s">
        <v>4248</v>
      </c>
      <c r="R3750" s="1" t="s">
        <v>24</v>
      </c>
    </row>
    <row r="3751" customFormat="false" ht="15" hidden="false" customHeight="false" outlineLevel="0" collapsed="false">
      <c r="A3751" s="1" t="s">
        <v>2973</v>
      </c>
      <c r="B3751" s="1" t="s">
        <v>2973</v>
      </c>
      <c r="C3751" s="1" t="s">
        <v>4246</v>
      </c>
      <c r="D3751" s="1" t="n">
        <v>149</v>
      </c>
      <c r="E3751" s="1" t="s">
        <v>4280</v>
      </c>
      <c r="F3751" s="1" t="n">
        <v>33</v>
      </c>
      <c r="G3751" s="1" t="str">
        <f aca="false">F3751&amp;"/"&amp;92</f>
        <v>33/92</v>
      </c>
      <c r="H3751" s="1" t="n">
        <v>1620</v>
      </c>
      <c r="I3751" s="1" t="n">
        <v>100</v>
      </c>
      <c r="J3751" s="1" t="n">
        <v>80</v>
      </c>
      <c r="K3751" s="1" t="s">
        <v>271</v>
      </c>
      <c r="L3751" s="1" t="s">
        <v>3182</v>
      </c>
      <c r="M3751" s="1" t="n">
        <v>2014</v>
      </c>
      <c r="N3751" s="1" t="n">
        <v>43.1616589964204</v>
      </c>
      <c r="O3751" s="1" t="n">
        <v>-81.8740946670599</v>
      </c>
      <c r="P3751" s="1" t="s">
        <v>3222</v>
      </c>
      <c r="Q3751" s="1" t="s">
        <v>4248</v>
      </c>
      <c r="R3751" s="1" t="s">
        <v>24</v>
      </c>
    </row>
    <row r="3752" customFormat="false" ht="15" hidden="false" customHeight="false" outlineLevel="0" collapsed="false">
      <c r="A3752" s="1" t="s">
        <v>2973</v>
      </c>
      <c r="B3752" s="1" t="s">
        <v>2973</v>
      </c>
      <c r="C3752" s="1" t="s">
        <v>4246</v>
      </c>
      <c r="D3752" s="1" t="n">
        <v>149</v>
      </c>
      <c r="E3752" s="1" t="s">
        <v>4281</v>
      </c>
      <c r="F3752" s="1" t="n">
        <v>34</v>
      </c>
      <c r="G3752" s="1" t="str">
        <f aca="false">F3752&amp;"/"&amp;92</f>
        <v>34/92</v>
      </c>
      <c r="H3752" s="1" t="n">
        <v>1620</v>
      </c>
      <c r="I3752" s="1" t="n">
        <v>100</v>
      </c>
      <c r="J3752" s="1" t="n">
        <v>80</v>
      </c>
      <c r="K3752" s="1" t="s">
        <v>271</v>
      </c>
      <c r="L3752" s="1" t="s">
        <v>3182</v>
      </c>
      <c r="M3752" s="1" t="n">
        <v>2014</v>
      </c>
      <c r="N3752" s="1" t="n">
        <v>43.1265894861853</v>
      </c>
      <c r="O3752" s="1" t="n">
        <v>-81.8703775386345</v>
      </c>
      <c r="P3752" s="1" t="s">
        <v>3222</v>
      </c>
      <c r="Q3752" s="1" t="s">
        <v>4248</v>
      </c>
      <c r="R3752" s="1" t="s">
        <v>24</v>
      </c>
    </row>
    <row r="3753" customFormat="false" ht="15" hidden="false" customHeight="false" outlineLevel="0" collapsed="false">
      <c r="A3753" s="1" t="s">
        <v>2973</v>
      </c>
      <c r="B3753" s="1" t="s">
        <v>2973</v>
      </c>
      <c r="C3753" s="1" t="s">
        <v>4246</v>
      </c>
      <c r="D3753" s="1" t="n">
        <v>149</v>
      </c>
      <c r="E3753" s="1" t="s">
        <v>4282</v>
      </c>
      <c r="F3753" s="1" t="n">
        <v>35</v>
      </c>
      <c r="G3753" s="1" t="str">
        <f aca="false">F3753&amp;"/"&amp;92</f>
        <v>35/92</v>
      </c>
      <c r="H3753" s="1" t="n">
        <v>1620</v>
      </c>
      <c r="I3753" s="1" t="n">
        <v>100</v>
      </c>
      <c r="J3753" s="1" t="n">
        <v>80</v>
      </c>
      <c r="K3753" s="1" t="s">
        <v>271</v>
      </c>
      <c r="L3753" s="1" t="s">
        <v>3182</v>
      </c>
      <c r="M3753" s="1" t="n">
        <v>2014</v>
      </c>
      <c r="N3753" s="1" t="n">
        <v>43.1210836908304</v>
      </c>
      <c r="O3753" s="1" t="n">
        <v>-81.8723493411699</v>
      </c>
      <c r="P3753" s="1" t="s">
        <v>3222</v>
      </c>
      <c r="Q3753" s="1" t="s">
        <v>4248</v>
      </c>
      <c r="R3753" s="1" t="s">
        <v>24</v>
      </c>
    </row>
    <row r="3754" customFormat="false" ht="15" hidden="false" customHeight="false" outlineLevel="0" collapsed="false">
      <c r="A3754" s="1" t="s">
        <v>2973</v>
      </c>
      <c r="B3754" s="1" t="s">
        <v>2973</v>
      </c>
      <c r="C3754" s="1" t="s">
        <v>4246</v>
      </c>
      <c r="D3754" s="1" t="n">
        <v>149</v>
      </c>
      <c r="E3754" s="1" t="s">
        <v>4283</v>
      </c>
      <c r="F3754" s="1" t="n">
        <v>36</v>
      </c>
      <c r="G3754" s="1" t="str">
        <f aca="false">F3754&amp;"/"&amp;92</f>
        <v>36/92</v>
      </c>
      <c r="H3754" s="1" t="n">
        <v>1620</v>
      </c>
      <c r="I3754" s="1" t="n">
        <v>100</v>
      </c>
      <c r="J3754" s="1" t="n">
        <v>80</v>
      </c>
      <c r="K3754" s="1" t="s">
        <v>271</v>
      </c>
      <c r="L3754" s="1" t="s">
        <v>3182</v>
      </c>
      <c r="M3754" s="1" t="n">
        <v>2014</v>
      </c>
      <c r="N3754" s="1" t="n">
        <v>43.1392362906445</v>
      </c>
      <c r="O3754" s="1" t="n">
        <v>-81.8415800090993</v>
      </c>
      <c r="P3754" s="1" t="s">
        <v>3222</v>
      </c>
      <c r="Q3754" s="1" t="s">
        <v>4248</v>
      </c>
      <c r="R3754" s="1" t="s">
        <v>24</v>
      </c>
    </row>
    <row r="3755" customFormat="false" ht="15" hidden="false" customHeight="false" outlineLevel="0" collapsed="false">
      <c r="A3755" s="1" t="s">
        <v>2973</v>
      </c>
      <c r="B3755" s="1" t="s">
        <v>2973</v>
      </c>
      <c r="C3755" s="1" t="s">
        <v>4246</v>
      </c>
      <c r="D3755" s="1" t="n">
        <v>149</v>
      </c>
      <c r="E3755" s="1" t="s">
        <v>4284</v>
      </c>
      <c r="F3755" s="1" t="n">
        <v>37</v>
      </c>
      <c r="G3755" s="1" t="str">
        <f aca="false">F3755&amp;"/"&amp;92</f>
        <v>37/92</v>
      </c>
      <c r="H3755" s="1" t="n">
        <v>1620</v>
      </c>
      <c r="I3755" s="1" t="n">
        <v>100</v>
      </c>
      <c r="J3755" s="1" t="n">
        <v>80</v>
      </c>
      <c r="K3755" s="1" t="s">
        <v>271</v>
      </c>
      <c r="L3755" s="1" t="s">
        <v>3182</v>
      </c>
      <c r="M3755" s="1" t="n">
        <v>2014</v>
      </c>
      <c r="N3755" s="1" t="n">
        <v>43.132668504437</v>
      </c>
      <c r="O3755" s="1" t="n">
        <v>-81.8495740781861</v>
      </c>
      <c r="P3755" s="1" t="s">
        <v>3222</v>
      </c>
      <c r="Q3755" s="1" t="s">
        <v>4248</v>
      </c>
      <c r="R3755" s="1" t="s">
        <v>24</v>
      </c>
    </row>
    <row r="3756" customFormat="false" ht="15" hidden="false" customHeight="false" outlineLevel="0" collapsed="false">
      <c r="A3756" s="1" t="s">
        <v>2973</v>
      </c>
      <c r="B3756" s="1" t="s">
        <v>2973</v>
      </c>
      <c r="C3756" s="1" t="s">
        <v>4246</v>
      </c>
      <c r="D3756" s="1" t="n">
        <v>149</v>
      </c>
      <c r="E3756" s="1" t="s">
        <v>4285</v>
      </c>
      <c r="F3756" s="1" t="n">
        <v>38</v>
      </c>
      <c r="G3756" s="1" t="str">
        <f aca="false">F3756&amp;"/"&amp;92</f>
        <v>38/92</v>
      </c>
      <c r="H3756" s="1" t="n">
        <v>1620</v>
      </c>
      <c r="I3756" s="1" t="n">
        <v>100</v>
      </c>
      <c r="J3756" s="1" t="n">
        <v>80</v>
      </c>
      <c r="K3756" s="1" t="s">
        <v>271</v>
      </c>
      <c r="L3756" s="1" t="s">
        <v>3182</v>
      </c>
      <c r="M3756" s="1" t="n">
        <v>2014</v>
      </c>
      <c r="N3756" s="1" t="n">
        <v>43.1312097573443</v>
      </c>
      <c r="O3756" s="1" t="n">
        <v>-81.8441830343032</v>
      </c>
      <c r="P3756" s="1" t="s">
        <v>3222</v>
      </c>
      <c r="Q3756" s="1" t="s">
        <v>4248</v>
      </c>
      <c r="R3756" s="1" t="s">
        <v>24</v>
      </c>
    </row>
    <row r="3757" customFormat="false" ht="15" hidden="false" customHeight="false" outlineLevel="0" collapsed="false">
      <c r="A3757" s="1" t="s">
        <v>2973</v>
      </c>
      <c r="B3757" s="1" t="s">
        <v>2973</v>
      </c>
      <c r="C3757" s="1" t="s">
        <v>4246</v>
      </c>
      <c r="D3757" s="1" t="n">
        <v>149</v>
      </c>
      <c r="E3757" s="1" t="s">
        <v>4286</v>
      </c>
      <c r="F3757" s="1" t="n">
        <v>39</v>
      </c>
      <c r="G3757" s="1" t="str">
        <f aca="false">F3757&amp;"/"&amp;92</f>
        <v>39/92</v>
      </c>
      <c r="H3757" s="1" t="n">
        <v>1620</v>
      </c>
      <c r="I3757" s="1" t="n">
        <v>100</v>
      </c>
      <c r="J3757" s="1" t="n">
        <v>80</v>
      </c>
      <c r="K3757" s="1" t="s">
        <v>271</v>
      </c>
      <c r="L3757" s="1" t="s">
        <v>3182</v>
      </c>
      <c r="M3757" s="1" t="n">
        <v>2014</v>
      </c>
      <c r="N3757" s="1" t="n">
        <v>43.1287884241579</v>
      </c>
      <c r="O3757" s="1" t="n">
        <v>-81.8494509451887</v>
      </c>
      <c r="P3757" s="1" t="s">
        <v>3222</v>
      </c>
      <c r="Q3757" s="1" t="s">
        <v>4248</v>
      </c>
      <c r="R3757" s="1" t="s">
        <v>24</v>
      </c>
    </row>
    <row r="3758" customFormat="false" ht="15" hidden="false" customHeight="false" outlineLevel="0" collapsed="false">
      <c r="A3758" s="1" t="s">
        <v>2973</v>
      </c>
      <c r="B3758" s="1" t="s">
        <v>2973</v>
      </c>
      <c r="C3758" s="1" t="s">
        <v>4246</v>
      </c>
      <c r="D3758" s="1" t="n">
        <v>149</v>
      </c>
      <c r="E3758" s="1" t="s">
        <v>4287</v>
      </c>
      <c r="F3758" s="1" t="n">
        <v>40</v>
      </c>
      <c r="G3758" s="1" t="str">
        <f aca="false">F3758&amp;"/"&amp;92</f>
        <v>40/92</v>
      </c>
      <c r="H3758" s="1" t="n">
        <v>1620</v>
      </c>
      <c r="I3758" s="1" t="n">
        <v>100</v>
      </c>
      <c r="J3758" s="1" t="n">
        <v>80</v>
      </c>
      <c r="K3758" s="1" t="s">
        <v>271</v>
      </c>
      <c r="L3758" s="1" t="s">
        <v>3182</v>
      </c>
      <c r="M3758" s="1" t="n">
        <v>2014</v>
      </c>
      <c r="N3758" s="1" t="n">
        <v>43.1263338714179</v>
      </c>
      <c r="O3758" s="1" t="n">
        <v>-81.8485319680605</v>
      </c>
      <c r="P3758" s="1" t="s">
        <v>3222</v>
      </c>
      <c r="Q3758" s="1" t="s">
        <v>4248</v>
      </c>
      <c r="R3758" s="1" t="s">
        <v>24</v>
      </c>
    </row>
    <row r="3759" customFormat="false" ht="15" hidden="false" customHeight="false" outlineLevel="0" collapsed="false">
      <c r="A3759" s="1" t="s">
        <v>2973</v>
      </c>
      <c r="B3759" s="1" t="s">
        <v>2973</v>
      </c>
      <c r="C3759" s="1" t="s">
        <v>4246</v>
      </c>
      <c r="D3759" s="1" t="n">
        <v>149</v>
      </c>
      <c r="E3759" s="1" t="s">
        <v>4288</v>
      </c>
      <c r="F3759" s="1" t="n">
        <v>41</v>
      </c>
      <c r="G3759" s="1" t="str">
        <f aca="false">F3759&amp;"/"&amp;92</f>
        <v>41/92</v>
      </c>
      <c r="H3759" s="1" t="n">
        <v>1620</v>
      </c>
      <c r="I3759" s="1" t="n">
        <v>100</v>
      </c>
      <c r="J3759" s="1" t="n">
        <v>80</v>
      </c>
      <c r="K3759" s="1" t="s">
        <v>271</v>
      </c>
      <c r="L3759" s="1" t="s">
        <v>3182</v>
      </c>
      <c r="M3759" s="1" t="n">
        <v>2014</v>
      </c>
      <c r="N3759" s="1" t="n">
        <v>43.1588257816614</v>
      </c>
      <c r="O3759" s="1" t="n">
        <v>-81.821192275905</v>
      </c>
      <c r="P3759" s="1" t="s">
        <v>3222</v>
      </c>
      <c r="Q3759" s="1" t="s">
        <v>4248</v>
      </c>
      <c r="R3759" s="1" t="s">
        <v>24</v>
      </c>
    </row>
    <row r="3760" customFormat="false" ht="15" hidden="false" customHeight="false" outlineLevel="0" collapsed="false">
      <c r="A3760" s="1" t="s">
        <v>2973</v>
      </c>
      <c r="B3760" s="1" t="s">
        <v>2973</v>
      </c>
      <c r="C3760" s="1" t="s">
        <v>4246</v>
      </c>
      <c r="D3760" s="1" t="n">
        <v>149</v>
      </c>
      <c r="E3760" s="1" t="s">
        <v>4289</v>
      </c>
      <c r="F3760" s="1" t="n">
        <v>42</v>
      </c>
      <c r="G3760" s="1" t="str">
        <f aca="false">F3760&amp;"/"&amp;92</f>
        <v>42/92</v>
      </c>
      <c r="H3760" s="1" t="n">
        <v>1620</v>
      </c>
      <c r="I3760" s="1" t="n">
        <v>100</v>
      </c>
      <c r="J3760" s="1" t="n">
        <v>80</v>
      </c>
      <c r="K3760" s="1" t="s">
        <v>271</v>
      </c>
      <c r="L3760" s="1" t="s">
        <v>3182</v>
      </c>
      <c r="M3760" s="1" t="n">
        <v>2014</v>
      </c>
      <c r="N3760" s="1" t="n">
        <v>43.141687453972</v>
      </c>
      <c r="O3760" s="1" t="n">
        <v>-81.8217821091958</v>
      </c>
      <c r="P3760" s="1" t="s">
        <v>3222</v>
      </c>
      <c r="Q3760" s="1" t="s">
        <v>4248</v>
      </c>
      <c r="R3760" s="1" t="s">
        <v>24</v>
      </c>
    </row>
    <row r="3761" customFormat="false" ht="15" hidden="false" customHeight="false" outlineLevel="0" collapsed="false">
      <c r="A3761" s="1" t="s">
        <v>2973</v>
      </c>
      <c r="B3761" s="1" t="s">
        <v>2973</v>
      </c>
      <c r="C3761" s="1" t="s">
        <v>4246</v>
      </c>
      <c r="D3761" s="1" t="n">
        <v>149</v>
      </c>
      <c r="E3761" s="1" t="s">
        <v>4290</v>
      </c>
      <c r="F3761" s="1" t="n">
        <v>43</v>
      </c>
      <c r="G3761" s="1" t="str">
        <f aca="false">F3761&amp;"/"&amp;92</f>
        <v>43/92</v>
      </c>
      <c r="H3761" s="1" t="n">
        <v>1620</v>
      </c>
      <c r="I3761" s="1" t="n">
        <v>100</v>
      </c>
      <c r="J3761" s="1" t="n">
        <v>80</v>
      </c>
      <c r="K3761" s="1" t="s">
        <v>271</v>
      </c>
      <c r="L3761" s="1" t="s">
        <v>3182</v>
      </c>
      <c r="M3761" s="1" t="n">
        <v>2014</v>
      </c>
      <c r="N3761" s="1" t="n">
        <v>43.1405244158451</v>
      </c>
      <c r="O3761" s="1" t="n">
        <v>-81.8177772008758</v>
      </c>
      <c r="P3761" s="1" t="s">
        <v>3222</v>
      </c>
      <c r="Q3761" s="1" t="s">
        <v>4248</v>
      </c>
      <c r="R3761" s="1" t="s">
        <v>24</v>
      </c>
    </row>
    <row r="3762" customFormat="false" ht="15" hidden="false" customHeight="false" outlineLevel="0" collapsed="false">
      <c r="A3762" s="1" t="s">
        <v>2973</v>
      </c>
      <c r="B3762" s="1" t="s">
        <v>2973</v>
      </c>
      <c r="C3762" s="1" t="s">
        <v>4246</v>
      </c>
      <c r="D3762" s="1" t="n">
        <v>149</v>
      </c>
      <c r="E3762" s="1" t="s">
        <v>4291</v>
      </c>
      <c r="F3762" s="1" t="n">
        <v>44</v>
      </c>
      <c r="G3762" s="1" t="str">
        <f aca="false">F3762&amp;"/"&amp;92</f>
        <v>44/92</v>
      </c>
      <c r="H3762" s="1" t="n">
        <v>1620</v>
      </c>
      <c r="I3762" s="1" t="n">
        <v>100</v>
      </c>
      <c r="J3762" s="1" t="n">
        <v>80</v>
      </c>
      <c r="K3762" s="1" t="s">
        <v>271</v>
      </c>
      <c r="L3762" s="1" t="s">
        <v>3182</v>
      </c>
      <c r="M3762" s="1" t="n">
        <v>2014</v>
      </c>
      <c r="N3762" s="1" t="n">
        <v>43.1387751905398</v>
      </c>
      <c r="O3762" s="1" t="n">
        <v>-81.8183452650602</v>
      </c>
      <c r="P3762" s="1" t="s">
        <v>3222</v>
      </c>
      <c r="Q3762" s="1" t="s">
        <v>4248</v>
      </c>
      <c r="R3762" s="1" t="s">
        <v>24</v>
      </c>
    </row>
    <row r="3763" customFormat="false" ht="15" hidden="false" customHeight="false" outlineLevel="0" collapsed="false">
      <c r="A3763" s="1" t="s">
        <v>2973</v>
      </c>
      <c r="B3763" s="1" t="s">
        <v>2973</v>
      </c>
      <c r="C3763" s="1" t="s">
        <v>4246</v>
      </c>
      <c r="D3763" s="1" t="n">
        <v>149</v>
      </c>
      <c r="E3763" s="1" t="s">
        <v>4292</v>
      </c>
      <c r="F3763" s="1" t="n">
        <v>45</v>
      </c>
      <c r="G3763" s="1" t="str">
        <f aca="false">F3763&amp;"/"&amp;92</f>
        <v>45/92</v>
      </c>
      <c r="H3763" s="1" t="n">
        <v>1620</v>
      </c>
      <c r="I3763" s="1" t="n">
        <v>100</v>
      </c>
      <c r="J3763" s="1" t="n">
        <v>80</v>
      </c>
      <c r="K3763" s="1" t="s">
        <v>271</v>
      </c>
      <c r="L3763" s="1" t="s">
        <v>3182</v>
      </c>
      <c r="M3763" s="1" t="n">
        <v>2014</v>
      </c>
      <c r="N3763" s="1" t="n">
        <v>43.1259968618044</v>
      </c>
      <c r="O3763" s="1" t="n">
        <v>-81.8240008976709</v>
      </c>
      <c r="P3763" s="1" t="s">
        <v>3222</v>
      </c>
      <c r="Q3763" s="1" t="s">
        <v>4248</v>
      </c>
      <c r="R3763" s="1" t="s">
        <v>24</v>
      </c>
    </row>
    <row r="3764" customFormat="false" ht="15" hidden="false" customHeight="false" outlineLevel="0" collapsed="false">
      <c r="A3764" s="1" t="s">
        <v>2973</v>
      </c>
      <c r="B3764" s="1" t="s">
        <v>2973</v>
      </c>
      <c r="C3764" s="1" t="s">
        <v>4246</v>
      </c>
      <c r="D3764" s="1" t="n">
        <v>149</v>
      </c>
      <c r="E3764" s="1" t="s">
        <v>4293</v>
      </c>
      <c r="F3764" s="1" t="n">
        <v>46</v>
      </c>
      <c r="G3764" s="1" t="str">
        <f aca="false">F3764&amp;"/"&amp;92</f>
        <v>46/92</v>
      </c>
      <c r="H3764" s="1" t="n">
        <v>1620</v>
      </c>
      <c r="I3764" s="1" t="n">
        <v>100</v>
      </c>
      <c r="J3764" s="1" t="n">
        <v>80</v>
      </c>
      <c r="K3764" s="1" t="s">
        <v>271</v>
      </c>
      <c r="L3764" s="1" t="s">
        <v>3182</v>
      </c>
      <c r="M3764" s="1" t="n">
        <v>2014</v>
      </c>
      <c r="N3764" s="1" t="n">
        <v>43.1257429818173</v>
      </c>
      <c r="O3764" s="1" t="n">
        <v>-81.8184748829135</v>
      </c>
      <c r="P3764" s="1" t="s">
        <v>3222</v>
      </c>
      <c r="Q3764" s="1" t="s">
        <v>4248</v>
      </c>
      <c r="R3764" s="1" t="s">
        <v>24</v>
      </c>
    </row>
    <row r="3765" customFormat="false" ht="15" hidden="false" customHeight="false" outlineLevel="0" collapsed="false">
      <c r="A3765" s="1" t="s">
        <v>2973</v>
      </c>
      <c r="B3765" s="1" t="s">
        <v>2973</v>
      </c>
      <c r="C3765" s="1" t="s">
        <v>4246</v>
      </c>
      <c r="D3765" s="1" t="n">
        <v>149</v>
      </c>
      <c r="E3765" s="1" t="s">
        <v>4294</v>
      </c>
      <c r="F3765" s="1" t="n">
        <v>47</v>
      </c>
      <c r="G3765" s="1" t="str">
        <f aca="false">F3765&amp;"/"&amp;92</f>
        <v>47/92</v>
      </c>
      <c r="H3765" s="1" t="n">
        <v>1620</v>
      </c>
      <c r="I3765" s="1" t="n">
        <v>100</v>
      </c>
      <c r="J3765" s="1" t="n">
        <v>80</v>
      </c>
      <c r="K3765" s="1" t="s">
        <v>271</v>
      </c>
      <c r="L3765" s="1" t="s">
        <v>3182</v>
      </c>
      <c r="M3765" s="1" t="n">
        <v>2014</v>
      </c>
      <c r="N3765" s="1" t="n">
        <v>43.1285138530805</v>
      </c>
      <c r="O3765" s="1" t="n">
        <v>-81.9255158216739</v>
      </c>
      <c r="P3765" s="1" t="s">
        <v>3222</v>
      </c>
      <c r="Q3765" s="1" t="s">
        <v>4248</v>
      </c>
      <c r="R3765" s="1" t="s">
        <v>24</v>
      </c>
    </row>
    <row r="3766" customFormat="false" ht="15" hidden="false" customHeight="false" outlineLevel="0" collapsed="false">
      <c r="A3766" s="1" t="s">
        <v>2973</v>
      </c>
      <c r="B3766" s="1" t="s">
        <v>2973</v>
      </c>
      <c r="C3766" s="1" t="s">
        <v>4246</v>
      </c>
      <c r="D3766" s="1" t="n">
        <v>149</v>
      </c>
      <c r="E3766" s="1" t="s">
        <v>4295</v>
      </c>
      <c r="F3766" s="1" t="n">
        <v>48</v>
      </c>
      <c r="G3766" s="1" t="str">
        <f aca="false">F3766&amp;"/"&amp;92</f>
        <v>48/92</v>
      </c>
      <c r="H3766" s="1" t="n">
        <v>1620</v>
      </c>
      <c r="I3766" s="1" t="n">
        <v>100</v>
      </c>
      <c r="J3766" s="1" t="n">
        <v>80</v>
      </c>
      <c r="K3766" s="1" t="s">
        <v>271</v>
      </c>
      <c r="L3766" s="1" t="s">
        <v>3182</v>
      </c>
      <c r="M3766" s="1" t="n">
        <v>2014</v>
      </c>
      <c r="N3766" s="1" t="n">
        <v>43.1191038543793</v>
      </c>
      <c r="O3766" s="1" t="n">
        <v>-81.9254533387757</v>
      </c>
      <c r="P3766" s="1" t="s">
        <v>3222</v>
      </c>
      <c r="Q3766" s="1" t="s">
        <v>4248</v>
      </c>
      <c r="R3766" s="1" t="s">
        <v>24</v>
      </c>
    </row>
    <row r="3767" customFormat="false" ht="15" hidden="false" customHeight="false" outlineLevel="0" collapsed="false">
      <c r="A3767" s="1" t="s">
        <v>2973</v>
      </c>
      <c r="B3767" s="1" t="s">
        <v>2973</v>
      </c>
      <c r="C3767" s="1" t="s">
        <v>4246</v>
      </c>
      <c r="D3767" s="1" t="n">
        <v>149</v>
      </c>
      <c r="E3767" s="1" t="s">
        <v>4296</v>
      </c>
      <c r="F3767" s="1" t="n">
        <v>49</v>
      </c>
      <c r="G3767" s="1" t="str">
        <f aca="false">F3767&amp;"/"&amp;92</f>
        <v>49/92</v>
      </c>
      <c r="H3767" s="1" t="n">
        <v>1620</v>
      </c>
      <c r="I3767" s="1" t="n">
        <v>100</v>
      </c>
      <c r="J3767" s="1" t="n">
        <v>80</v>
      </c>
      <c r="K3767" s="1" t="s">
        <v>271</v>
      </c>
      <c r="L3767" s="1" t="s">
        <v>3182</v>
      </c>
      <c r="M3767" s="1" t="n">
        <v>2014</v>
      </c>
      <c r="N3767" s="1" t="n">
        <v>43.117713205576</v>
      </c>
      <c r="O3767" s="1" t="n">
        <v>-81.9189087237716</v>
      </c>
      <c r="P3767" s="1" t="s">
        <v>3222</v>
      </c>
      <c r="Q3767" s="1" t="s">
        <v>4248</v>
      </c>
      <c r="R3767" s="1" t="s">
        <v>24</v>
      </c>
    </row>
    <row r="3768" customFormat="false" ht="15" hidden="false" customHeight="false" outlineLevel="0" collapsed="false">
      <c r="A3768" s="1" t="s">
        <v>2973</v>
      </c>
      <c r="B3768" s="1" t="s">
        <v>2973</v>
      </c>
      <c r="C3768" s="1" t="s">
        <v>4246</v>
      </c>
      <c r="D3768" s="1" t="n">
        <v>149</v>
      </c>
      <c r="E3768" s="1" t="s">
        <v>4297</v>
      </c>
      <c r="F3768" s="1" t="n">
        <v>50</v>
      </c>
      <c r="G3768" s="1" t="str">
        <f aca="false">F3768&amp;"/"&amp;92</f>
        <v>50/92</v>
      </c>
      <c r="H3768" s="1" t="n">
        <v>1620</v>
      </c>
      <c r="I3768" s="1" t="n">
        <v>100</v>
      </c>
      <c r="J3768" s="1" t="n">
        <v>80</v>
      </c>
      <c r="K3768" s="1" t="s">
        <v>271</v>
      </c>
      <c r="L3768" s="1" t="s">
        <v>3182</v>
      </c>
      <c r="M3768" s="1" t="n">
        <v>2014</v>
      </c>
      <c r="N3768" s="1" t="n">
        <v>43.1137007228164</v>
      </c>
      <c r="O3768" s="1" t="n">
        <v>-81.9200271283335</v>
      </c>
      <c r="P3768" s="1" t="s">
        <v>3222</v>
      </c>
      <c r="Q3768" s="1" t="s">
        <v>4248</v>
      </c>
      <c r="R3768" s="1" t="s">
        <v>24</v>
      </c>
    </row>
    <row r="3769" customFormat="false" ht="15" hidden="false" customHeight="false" outlineLevel="0" collapsed="false">
      <c r="A3769" s="1" t="s">
        <v>2973</v>
      </c>
      <c r="B3769" s="1" t="s">
        <v>2973</v>
      </c>
      <c r="C3769" s="1" t="s">
        <v>4246</v>
      </c>
      <c r="D3769" s="1" t="n">
        <v>149</v>
      </c>
      <c r="E3769" s="1" t="s">
        <v>4298</v>
      </c>
      <c r="F3769" s="1" t="n">
        <v>51</v>
      </c>
      <c r="G3769" s="1" t="str">
        <f aca="false">F3769&amp;"/"&amp;92</f>
        <v>51/92</v>
      </c>
      <c r="H3769" s="1" t="n">
        <v>1620</v>
      </c>
      <c r="I3769" s="1" t="n">
        <v>100</v>
      </c>
      <c r="J3769" s="1" t="n">
        <v>80</v>
      </c>
      <c r="K3769" s="1" t="s">
        <v>271</v>
      </c>
      <c r="L3769" s="1" t="s">
        <v>3182</v>
      </c>
      <c r="M3769" s="1" t="n">
        <v>2014</v>
      </c>
      <c r="N3769" s="1" t="n">
        <v>43.1088014903564</v>
      </c>
      <c r="O3769" s="1" t="n">
        <v>-81.9273901038866</v>
      </c>
      <c r="P3769" s="1" t="s">
        <v>3222</v>
      </c>
      <c r="Q3769" s="1" t="s">
        <v>4248</v>
      </c>
      <c r="R3769" s="1" t="s">
        <v>24</v>
      </c>
    </row>
    <row r="3770" customFormat="false" ht="15" hidden="false" customHeight="false" outlineLevel="0" collapsed="false">
      <c r="A3770" s="1" t="s">
        <v>2973</v>
      </c>
      <c r="B3770" s="1" t="s">
        <v>2973</v>
      </c>
      <c r="C3770" s="1" t="s">
        <v>4246</v>
      </c>
      <c r="D3770" s="1" t="n">
        <v>149</v>
      </c>
      <c r="E3770" s="1" t="s">
        <v>4299</v>
      </c>
      <c r="F3770" s="1" t="n">
        <v>52</v>
      </c>
      <c r="G3770" s="1" t="str">
        <f aca="false">F3770&amp;"/"&amp;92</f>
        <v>52/92</v>
      </c>
      <c r="H3770" s="1" t="n">
        <v>1620</v>
      </c>
      <c r="I3770" s="1" t="n">
        <v>100</v>
      </c>
      <c r="J3770" s="1" t="n">
        <v>80</v>
      </c>
      <c r="K3770" s="1" t="s">
        <v>271</v>
      </c>
      <c r="L3770" s="1" t="s">
        <v>3182</v>
      </c>
      <c r="M3770" s="1" t="n">
        <v>2014</v>
      </c>
      <c r="N3770" s="1" t="n">
        <v>43.0947812771315</v>
      </c>
      <c r="O3770" s="1" t="n">
        <v>-81.9191101029073</v>
      </c>
      <c r="P3770" s="1" t="s">
        <v>3222</v>
      </c>
      <c r="Q3770" s="1" t="s">
        <v>4248</v>
      </c>
      <c r="R3770" s="1" t="s">
        <v>24</v>
      </c>
    </row>
    <row r="3771" customFormat="false" ht="15" hidden="false" customHeight="false" outlineLevel="0" collapsed="false">
      <c r="A3771" s="1" t="s">
        <v>2973</v>
      </c>
      <c r="B3771" s="1" t="s">
        <v>2973</v>
      </c>
      <c r="C3771" s="1" t="s">
        <v>4246</v>
      </c>
      <c r="D3771" s="1" t="n">
        <v>149</v>
      </c>
      <c r="E3771" s="1" t="s">
        <v>4300</v>
      </c>
      <c r="F3771" s="1" t="n">
        <v>53</v>
      </c>
      <c r="G3771" s="1" t="str">
        <f aca="false">F3771&amp;"/"&amp;92</f>
        <v>53/92</v>
      </c>
      <c r="H3771" s="1" t="n">
        <v>1620</v>
      </c>
      <c r="I3771" s="1" t="n">
        <v>100</v>
      </c>
      <c r="J3771" s="1" t="n">
        <v>80</v>
      </c>
      <c r="K3771" s="1" t="s">
        <v>271</v>
      </c>
      <c r="L3771" s="1" t="s">
        <v>3182</v>
      </c>
      <c r="M3771" s="1" t="n">
        <v>2014</v>
      </c>
      <c r="N3771" s="1" t="n">
        <v>43.1158594469395</v>
      </c>
      <c r="O3771" s="1" t="n">
        <v>-81.9464486223657</v>
      </c>
      <c r="P3771" s="1" t="s">
        <v>3222</v>
      </c>
      <c r="Q3771" s="1" t="s">
        <v>4248</v>
      </c>
      <c r="R3771" s="1" t="s">
        <v>24</v>
      </c>
    </row>
    <row r="3772" customFormat="false" ht="15" hidden="false" customHeight="false" outlineLevel="0" collapsed="false">
      <c r="A3772" s="1" t="s">
        <v>2973</v>
      </c>
      <c r="B3772" s="1" t="s">
        <v>2973</v>
      </c>
      <c r="C3772" s="1" t="s">
        <v>4246</v>
      </c>
      <c r="D3772" s="1" t="n">
        <v>149</v>
      </c>
      <c r="E3772" s="1" t="s">
        <v>4301</v>
      </c>
      <c r="F3772" s="1" t="n">
        <v>54</v>
      </c>
      <c r="G3772" s="1" t="str">
        <f aca="false">F3772&amp;"/"&amp;92</f>
        <v>54/92</v>
      </c>
      <c r="H3772" s="1" t="n">
        <v>1620</v>
      </c>
      <c r="I3772" s="1" t="n">
        <v>100</v>
      </c>
      <c r="J3772" s="1" t="n">
        <v>80</v>
      </c>
      <c r="K3772" s="1" t="s">
        <v>271</v>
      </c>
      <c r="L3772" s="1" t="s">
        <v>3182</v>
      </c>
      <c r="M3772" s="1" t="n">
        <v>2014</v>
      </c>
      <c r="N3772" s="1" t="n">
        <v>43.1126199311549</v>
      </c>
      <c r="O3772" s="1" t="n">
        <v>-81.9446585289333</v>
      </c>
      <c r="P3772" s="1" t="s">
        <v>3222</v>
      </c>
      <c r="Q3772" s="1" t="s">
        <v>4248</v>
      </c>
      <c r="R3772" s="1" t="s">
        <v>24</v>
      </c>
    </row>
    <row r="3773" customFormat="false" ht="15" hidden="false" customHeight="false" outlineLevel="0" collapsed="false">
      <c r="A3773" s="1" t="s">
        <v>2973</v>
      </c>
      <c r="B3773" s="1" t="s">
        <v>2973</v>
      </c>
      <c r="C3773" s="1" t="s">
        <v>4246</v>
      </c>
      <c r="D3773" s="1" t="n">
        <v>149</v>
      </c>
      <c r="E3773" s="1" t="s">
        <v>4302</v>
      </c>
      <c r="F3773" s="1" t="n">
        <v>55</v>
      </c>
      <c r="G3773" s="1" t="str">
        <f aca="false">F3773&amp;"/"&amp;92</f>
        <v>55/92</v>
      </c>
      <c r="H3773" s="1" t="n">
        <v>1620</v>
      </c>
      <c r="I3773" s="1" t="n">
        <v>100</v>
      </c>
      <c r="J3773" s="1" t="n">
        <v>80</v>
      </c>
      <c r="K3773" s="1" t="s">
        <v>271</v>
      </c>
      <c r="L3773" s="1" t="s">
        <v>3182</v>
      </c>
      <c r="M3773" s="1" t="n">
        <v>2014</v>
      </c>
      <c r="N3773" s="1" t="n">
        <v>43.108598802597</v>
      </c>
      <c r="O3773" s="1" t="n">
        <v>-81.950127028534</v>
      </c>
      <c r="P3773" s="1" t="s">
        <v>3222</v>
      </c>
      <c r="Q3773" s="1" t="s">
        <v>4248</v>
      </c>
      <c r="R3773" s="1" t="s">
        <v>24</v>
      </c>
    </row>
    <row r="3774" customFormat="false" ht="15" hidden="false" customHeight="false" outlineLevel="0" collapsed="false">
      <c r="A3774" s="1" t="s">
        <v>2973</v>
      </c>
      <c r="B3774" s="1" t="s">
        <v>2973</v>
      </c>
      <c r="C3774" s="1" t="s">
        <v>4246</v>
      </c>
      <c r="D3774" s="1" t="n">
        <v>149</v>
      </c>
      <c r="E3774" s="1" t="s">
        <v>4303</v>
      </c>
      <c r="F3774" s="1" t="n">
        <v>56</v>
      </c>
      <c r="G3774" s="1" t="str">
        <f aca="false">F3774&amp;"/"&amp;92</f>
        <v>56/92</v>
      </c>
      <c r="H3774" s="1" t="n">
        <v>1620</v>
      </c>
      <c r="I3774" s="1" t="n">
        <v>100</v>
      </c>
      <c r="J3774" s="1" t="n">
        <v>80</v>
      </c>
      <c r="K3774" s="1" t="s">
        <v>271</v>
      </c>
      <c r="L3774" s="1" t="s">
        <v>3182</v>
      </c>
      <c r="M3774" s="1" t="n">
        <v>2014</v>
      </c>
      <c r="N3774" s="1" t="n">
        <v>43.0992636088168</v>
      </c>
      <c r="O3774" s="1" t="n">
        <v>-81.9548891260929</v>
      </c>
      <c r="P3774" s="1" t="s">
        <v>3222</v>
      </c>
      <c r="Q3774" s="1" t="s">
        <v>4248</v>
      </c>
      <c r="R3774" s="1" t="s">
        <v>24</v>
      </c>
    </row>
    <row r="3775" customFormat="false" ht="15" hidden="false" customHeight="false" outlineLevel="0" collapsed="false">
      <c r="A3775" s="1" t="s">
        <v>2973</v>
      </c>
      <c r="B3775" s="1" t="s">
        <v>2973</v>
      </c>
      <c r="C3775" s="1" t="s">
        <v>4246</v>
      </c>
      <c r="D3775" s="1" t="n">
        <v>149</v>
      </c>
      <c r="E3775" s="1" t="s">
        <v>4304</v>
      </c>
      <c r="F3775" s="1" t="n">
        <v>57</v>
      </c>
      <c r="G3775" s="1" t="str">
        <f aca="false">F3775&amp;"/"&amp;92</f>
        <v>57/92</v>
      </c>
      <c r="H3775" s="1" t="n">
        <v>1620</v>
      </c>
      <c r="I3775" s="1" t="n">
        <v>100</v>
      </c>
      <c r="J3775" s="1" t="n">
        <v>80</v>
      </c>
      <c r="K3775" s="1" t="s">
        <v>271</v>
      </c>
      <c r="L3775" s="1" t="s">
        <v>3182</v>
      </c>
      <c r="M3775" s="1" t="n">
        <v>2014</v>
      </c>
      <c r="N3775" s="1" t="n">
        <v>43.1173590118034</v>
      </c>
      <c r="O3775" s="1" t="n">
        <v>-81.894727119646</v>
      </c>
      <c r="P3775" s="1" t="s">
        <v>3222</v>
      </c>
      <c r="Q3775" s="1" t="s">
        <v>4248</v>
      </c>
      <c r="R3775" s="1" t="s">
        <v>24</v>
      </c>
    </row>
    <row r="3776" customFormat="false" ht="15" hidden="false" customHeight="false" outlineLevel="0" collapsed="false">
      <c r="A3776" s="1" t="s">
        <v>2973</v>
      </c>
      <c r="B3776" s="1" t="s">
        <v>2973</v>
      </c>
      <c r="C3776" s="1" t="s">
        <v>4246</v>
      </c>
      <c r="D3776" s="1" t="n">
        <v>149</v>
      </c>
      <c r="E3776" s="1" t="s">
        <v>4305</v>
      </c>
      <c r="F3776" s="1" t="n">
        <v>58</v>
      </c>
      <c r="G3776" s="1" t="str">
        <f aca="false">F3776&amp;"/"&amp;92</f>
        <v>58/92</v>
      </c>
      <c r="H3776" s="1" t="n">
        <v>1620</v>
      </c>
      <c r="I3776" s="1" t="n">
        <v>100</v>
      </c>
      <c r="J3776" s="1" t="n">
        <v>80</v>
      </c>
      <c r="K3776" s="1" t="s">
        <v>271</v>
      </c>
      <c r="L3776" s="1" t="s">
        <v>3182</v>
      </c>
      <c r="M3776" s="1" t="n">
        <v>2014</v>
      </c>
      <c r="N3776" s="1" t="n">
        <v>43.1139082808856</v>
      </c>
      <c r="O3776" s="1" t="n">
        <v>-81.8977447298513</v>
      </c>
      <c r="P3776" s="1" t="s">
        <v>3222</v>
      </c>
      <c r="Q3776" s="1" t="s">
        <v>4248</v>
      </c>
      <c r="R3776" s="1" t="s">
        <v>24</v>
      </c>
    </row>
    <row r="3777" customFormat="false" ht="15" hidden="false" customHeight="false" outlineLevel="0" collapsed="false">
      <c r="A3777" s="1" t="s">
        <v>2973</v>
      </c>
      <c r="B3777" s="1" t="s">
        <v>2973</v>
      </c>
      <c r="C3777" s="1" t="s">
        <v>4246</v>
      </c>
      <c r="D3777" s="1" t="n">
        <v>149</v>
      </c>
      <c r="E3777" s="1" t="s">
        <v>4306</v>
      </c>
      <c r="F3777" s="1" t="n">
        <v>59</v>
      </c>
      <c r="G3777" s="1" t="str">
        <f aca="false">F3777&amp;"/"&amp;92</f>
        <v>59/92</v>
      </c>
      <c r="H3777" s="1" t="n">
        <v>1620</v>
      </c>
      <c r="I3777" s="1" t="n">
        <v>100</v>
      </c>
      <c r="J3777" s="1" t="n">
        <v>80</v>
      </c>
      <c r="K3777" s="1" t="s">
        <v>271</v>
      </c>
      <c r="L3777" s="1" t="s">
        <v>3182</v>
      </c>
      <c r="M3777" s="1" t="n">
        <v>2014</v>
      </c>
      <c r="N3777" s="1" t="n">
        <v>43.1103035957169</v>
      </c>
      <c r="O3777" s="1" t="n">
        <v>-81.8989100849589</v>
      </c>
      <c r="P3777" s="1" t="s">
        <v>3222</v>
      </c>
      <c r="Q3777" s="1" t="s">
        <v>4248</v>
      </c>
      <c r="R3777" s="1" t="s">
        <v>24</v>
      </c>
    </row>
    <row r="3778" customFormat="false" ht="15" hidden="false" customHeight="false" outlineLevel="0" collapsed="false">
      <c r="A3778" s="1" t="s">
        <v>2973</v>
      </c>
      <c r="B3778" s="1" t="s">
        <v>2973</v>
      </c>
      <c r="C3778" s="1" t="s">
        <v>4246</v>
      </c>
      <c r="D3778" s="1" t="n">
        <v>149</v>
      </c>
      <c r="E3778" s="1" t="s">
        <v>4307</v>
      </c>
      <c r="F3778" s="1" t="n">
        <v>60</v>
      </c>
      <c r="G3778" s="1" t="str">
        <f aca="false">F3778&amp;"/"&amp;92</f>
        <v>60/92</v>
      </c>
      <c r="H3778" s="1" t="n">
        <v>1620</v>
      </c>
      <c r="I3778" s="1" t="n">
        <v>100</v>
      </c>
      <c r="J3778" s="1" t="n">
        <v>80</v>
      </c>
      <c r="K3778" s="1" t="s">
        <v>271</v>
      </c>
      <c r="L3778" s="1" t="s">
        <v>3182</v>
      </c>
      <c r="M3778" s="1" t="n">
        <v>2014</v>
      </c>
      <c r="N3778" s="1" t="n">
        <v>43.107698078503</v>
      </c>
      <c r="O3778" s="1" t="n">
        <v>-81.8983538549148</v>
      </c>
      <c r="P3778" s="1" t="s">
        <v>3222</v>
      </c>
      <c r="Q3778" s="1" t="s">
        <v>4248</v>
      </c>
      <c r="R3778" s="1" t="s">
        <v>24</v>
      </c>
    </row>
    <row r="3779" customFormat="false" ht="15" hidden="false" customHeight="false" outlineLevel="0" collapsed="false">
      <c r="A3779" s="1" t="s">
        <v>2973</v>
      </c>
      <c r="B3779" s="1" t="s">
        <v>2973</v>
      </c>
      <c r="C3779" s="1" t="s">
        <v>4246</v>
      </c>
      <c r="D3779" s="1" t="n">
        <v>149</v>
      </c>
      <c r="E3779" s="1" t="s">
        <v>4308</v>
      </c>
      <c r="F3779" s="1" t="n">
        <v>61</v>
      </c>
      <c r="G3779" s="1" t="str">
        <f aca="false">F3779&amp;"/"&amp;92</f>
        <v>61/92</v>
      </c>
      <c r="H3779" s="1" t="n">
        <v>1620</v>
      </c>
      <c r="I3779" s="1" t="n">
        <v>100</v>
      </c>
      <c r="J3779" s="1" t="n">
        <v>80</v>
      </c>
      <c r="K3779" s="1" t="s">
        <v>271</v>
      </c>
      <c r="L3779" s="1" t="s">
        <v>3182</v>
      </c>
      <c r="M3779" s="1" t="n">
        <v>2014</v>
      </c>
      <c r="N3779" s="1" t="n">
        <v>43.1045818890446</v>
      </c>
      <c r="O3779" s="1" t="n">
        <v>-81.8975394918519</v>
      </c>
      <c r="P3779" s="1" t="s">
        <v>3222</v>
      </c>
      <c r="Q3779" s="1" t="s">
        <v>4248</v>
      </c>
      <c r="R3779" s="1" t="s">
        <v>24</v>
      </c>
    </row>
    <row r="3780" customFormat="false" ht="15" hidden="false" customHeight="false" outlineLevel="0" collapsed="false">
      <c r="A3780" s="1" t="s">
        <v>2973</v>
      </c>
      <c r="B3780" s="1" t="s">
        <v>2973</v>
      </c>
      <c r="C3780" s="1" t="s">
        <v>4246</v>
      </c>
      <c r="D3780" s="1" t="n">
        <v>149</v>
      </c>
      <c r="E3780" s="1" t="s">
        <v>4309</v>
      </c>
      <c r="F3780" s="1" t="n">
        <v>62</v>
      </c>
      <c r="G3780" s="1" t="str">
        <f aca="false">F3780&amp;"/"&amp;92</f>
        <v>62/92</v>
      </c>
      <c r="H3780" s="1" t="n">
        <v>1620</v>
      </c>
      <c r="I3780" s="1" t="n">
        <v>100</v>
      </c>
      <c r="J3780" s="1" t="n">
        <v>80</v>
      </c>
      <c r="K3780" s="1" t="s">
        <v>271</v>
      </c>
      <c r="L3780" s="1" t="s">
        <v>3182</v>
      </c>
      <c r="M3780" s="1" t="n">
        <v>2014</v>
      </c>
      <c r="N3780" s="1" t="n">
        <v>43.0989131313438</v>
      </c>
      <c r="O3780" s="1" t="n">
        <v>-81.8997160553181</v>
      </c>
      <c r="P3780" s="1" t="s">
        <v>3222</v>
      </c>
      <c r="Q3780" s="1" t="s">
        <v>4248</v>
      </c>
      <c r="R3780" s="1" t="s">
        <v>24</v>
      </c>
    </row>
    <row r="3781" customFormat="false" ht="15" hidden="false" customHeight="false" outlineLevel="0" collapsed="false">
      <c r="A3781" s="1" t="s">
        <v>2973</v>
      </c>
      <c r="B3781" s="1" t="s">
        <v>2973</v>
      </c>
      <c r="C3781" s="1" t="s">
        <v>4246</v>
      </c>
      <c r="D3781" s="1" t="n">
        <v>149</v>
      </c>
      <c r="E3781" s="1" t="s">
        <v>4310</v>
      </c>
      <c r="F3781" s="1" t="n">
        <v>63</v>
      </c>
      <c r="G3781" s="1" t="str">
        <f aca="false">F3781&amp;"/"&amp;92</f>
        <v>63/92</v>
      </c>
      <c r="H3781" s="1" t="n">
        <v>1620</v>
      </c>
      <c r="I3781" s="1" t="n">
        <v>100</v>
      </c>
      <c r="J3781" s="1" t="n">
        <v>80</v>
      </c>
      <c r="K3781" s="1" t="s">
        <v>271</v>
      </c>
      <c r="L3781" s="1" t="s">
        <v>3182</v>
      </c>
      <c r="M3781" s="1" t="n">
        <v>2014</v>
      </c>
      <c r="N3781" s="1" t="n">
        <v>43.0941696623205</v>
      </c>
      <c r="O3781" s="1" t="n">
        <v>-81.900993632692</v>
      </c>
      <c r="P3781" s="1" t="s">
        <v>3222</v>
      </c>
      <c r="Q3781" s="1" t="s">
        <v>4248</v>
      </c>
      <c r="R3781" s="1" t="s">
        <v>24</v>
      </c>
    </row>
    <row r="3782" customFormat="false" ht="15" hidden="false" customHeight="false" outlineLevel="0" collapsed="false">
      <c r="A3782" s="1" t="s">
        <v>2973</v>
      </c>
      <c r="B3782" s="1" t="s">
        <v>2973</v>
      </c>
      <c r="C3782" s="1" t="s">
        <v>4246</v>
      </c>
      <c r="D3782" s="1" t="n">
        <v>149</v>
      </c>
      <c r="E3782" s="1" t="s">
        <v>4311</v>
      </c>
      <c r="F3782" s="1" t="n">
        <v>64</v>
      </c>
      <c r="G3782" s="1" t="str">
        <f aca="false">F3782&amp;"/"&amp;92</f>
        <v>64/92</v>
      </c>
      <c r="H3782" s="1" t="n">
        <v>1620</v>
      </c>
      <c r="I3782" s="1" t="n">
        <v>100</v>
      </c>
      <c r="J3782" s="1" t="n">
        <v>80</v>
      </c>
      <c r="K3782" s="1" t="s">
        <v>271</v>
      </c>
      <c r="L3782" s="1" t="s">
        <v>3182</v>
      </c>
      <c r="M3782" s="1" t="n">
        <v>2014</v>
      </c>
      <c r="N3782" s="1" t="n">
        <v>43.0921365828154</v>
      </c>
      <c r="O3782" s="1" t="n">
        <v>-81.8963422992279</v>
      </c>
      <c r="P3782" s="1" t="s">
        <v>3222</v>
      </c>
      <c r="Q3782" s="1" t="s">
        <v>4248</v>
      </c>
      <c r="R3782" s="1" t="s">
        <v>24</v>
      </c>
    </row>
    <row r="3783" customFormat="false" ht="15" hidden="false" customHeight="false" outlineLevel="0" collapsed="false">
      <c r="A3783" s="1" t="s">
        <v>2973</v>
      </c>
      <c r="B3783" s="1" t="s">
        <v>2973</v>
      </c>
      <c r="C3783" s="1" t="s">
        <v>4246</v>
      </c>
      <c r="D3783" s="1" t="n">
        <v>149</v>
      </c>
      <c r="E3783" s="1" t="s">
        <v>4312</v>
      </c>
      <c r="F3783" s="1" t="n">
        <v>65</v>
      </c>
      <c r="G3783" s="1" t="str">
        <f aca="false">F3783&amp;"/"&amp;92</f>
        <v>65/92</v>
      </c>
      <c r="H3783" s="1" t="n">
        <v>1620</v>
      </c>
      <c r="I3783" s="1" t="n">
        <v>100</v>
      </c>
      <c r="J3783" s="1" t="n">
        <v>80</v>
      </c>
      <c r="K3783" s="1" t="s">
        <v>271</v>
      </c>
      <c r="L3783" s="1" t="s">
        <v>3182</v>
      </c>
      <c r="M3783" s="1" t="n">
        <v>2014</v>
      </c>
      <c r="N3783" s="1" t="n">
        <v>43.1164531269487</v>
      </c>
      <c r="O3783" s="1" t="n">
        <v>-81.8752886023102</v>
      </c>
      <c r="P3783" s="1" t="s">
        <v>3222</v>
      </c>
      <c r="Q3783" s="1" t="s">
        <v>4248</v>
      </c>
      <c r="R3783" s="1" t="s">
        <v>24</v>
      </c>
    </row>
    <row r="3784" customFormat="false" ht="15" hidden="false" customHeight="false" outlineLevel="0" collapsed="false">
      <c r="A3784" s="1" t="s">
        <v>2973</v>
      </c>
      <c r="B3784" s="1" t="s">
        <v>2973</v>
      </c>
      <c r="C3784" s="1" t="s">
        <v>4246</v>
      </c>
      <c r="D3784" s="1" t="n">
        <v>149</v>
      </c>
      <c r="E3784" s="1" t="s">
        <v>4313</v>
      </c>
      <c r="F3784" s="1" t="n">
        <v>66</v>
      </c>
      <c r="G3784" s="1" t="str">
        <f aca="false">F3784&amp;"/"&amp;92</f>
        <v>66/92</v>
      </c>
      <c r="H3784" s="1" t="n">
        <v>1620</v>
      </c>
      <c r="I3784" s="1" t="n">
        <v>100</v>
      </c>
      <c r="J3784" s="1" t="n">
        <v>80</v>
      </c>
      <c r="K3784" s="1" t="s">
        <v>271</v>
      </c>
      <c r="L3784" s="1" t="s">
        <v>3182</v>
      </c>
      <c r="M3784" s="1" t="n">
        <v>2014</v>
      </c>
      <c r="N3784" s="1" t="n">
        <v>43.1119473439836</v>
      </c>
      <c r="O3784" s="1" t="n">
        <v>-81.8703764000214</v>
      </c>
      <c r="P3784" s="1" t="s">
        <v>3222</v>
      </c>
      <c r="Q3784" s="1" t="s">
        <v>4248</v>
      </c>
      <c r="R3784" s="1" t="s">
        <v>24</v>
      </c>
    </row>
    <row r="3785" customFormat="false" ht="15" hidden="false" customHeight="false" outlineLevel="0" collapsed="false">
      <c r="A3785" s="1" t="s">
        <v>2973</v>
      </c>
      <c r="B3785" s="1" t="s">
        <v>2973</v>
      </c>
      <c r="C3785" s="1" t="s">
        <v>4246</v>
      </c>
      <c r="D3785" s="1" t="n">
        <v>149</v>
      </c>
      <c r="E3785" s="1" t="s">
        <v>4314</v>
      </c>
      <c r="F3785" s="1" t="n">
        <v>67</v>
      </c>
      <c r="G3785" s="1" t="str">
        <f aca="false">F3785&amp;"/"&amp;92</f>
        <v>67/92</v>
      </c>
      <c r="H3785" s="1" t="n">
        <v>1620</v>
      </c>
      <c r="I3785" s="1" t="n">
        <v>100</v>
      </c>
      <c r="J3785" s="1" t="n">
        <v>80</v>
      </c>
      <c r="K3785" s="1" t="s">
        <v>271</v>
      </c>
      <c r="L3785" s="1" t="s">
        <v>3182</v>
      </c>
      <c r="M3785" s="1" t="n">
        <v>2014</v>
      </c>
      <c r="N3785" s="1" t="n">
        <v>43.1092389732769</v>
      </c>
      <c r="O3785" s="1" t="n">
        <v>-81.8702337593997</v>
      </c>
      <c r="P3785" s="1" t="s">
        <v>3222</v>
      </c>
      <c r="Q3785" s="1" t="s">
        <v>4248</v>
      </c>
      <c r="R3785" s="1" t="s">
        <v>24</v>
      </c>
    </row>
    <row r="3786" customFormat="false" ht="15" hidden="false" customHeight="false" outlineLevel="0" collapsed="false">
      <c r="A3786" s="1" t="s">
        <v>2973</v>
      </c>
      <c r="B3786" s="1" t="s">
        <v>2973</v>
      </c>
      <c r="C3786" s="1" t="s">
        <v>4246</v>
      </c>
      <c r="D3786" s="1" t="n">
        <v>149</v>
      </c>
      <c r="E3786" s="1" t="s">
        <v>4315</v>
      </c>
      <c r="F3786" s="1" t="n">
        <v>68</v>
      </c>
      <c r="G3786" s="1" t="str">
        <f aca="false">F3786&amp;"/"&amp;92</f>
        <v>68/92</v>
      </c>
      <c r="H3786" s="1" t="n">
        <v>1620</v>
      </c>
      <c r="I3786" s="1" t="n">
        <v>100</v>
      </c>
      <c r="J3786" s="1" t="n">
        <v>80</v>
      </c>
      <c r="K3786" s="1" t="s">
        <v>271</v>
      </c>
      <c r="L3786" s="1" t="s">
        <v>3182</v>
      </c>
      <c r="M3786" s="1" t="n">
        <v>2014</v>
      </c>
      <c r="N3786" s="1" t="n">
        <v>43.0970095295878</v>
      </c>
      <c r="O3786" s="1" t="n">
        <v>-81.8758561885886</v>
      </c>
      <c r="P3786" s="1" t="s">
        <v>3222</v>
      </c>
      <c r="Q3786" s="1" t="s">
        <v>4248</v>
      </c>
      <c r="R3786" s="1" t="s">
        <v>24</v>
      </c>
    </row>
    <row r="3787" customFormat="false" ht="15" hidden="false" customHeight="false" outlineLevel="0" collapsed="false">
      <c r="A3787" s="1" t="s">
        <v>2973</v>
      </c>
      <c r="B3787" s="1" t="s">
        <v>2973</v>
      </c>
      <c r="C3787" s="1" t="s">
        <v>4246</v>
      </c>
      <c r="D3787" s="1" t="n">
        <v>149</v>
      </c>
      <c r="E3787" s="1" t="s">
        <v>4316</v>
      </c>
      <c r="F3787" s="1" t="n">
        <v>69</v>
      </c>
      <c r="G3787" s="1" t="str">
        <f aca="false">F3787&amp;"/"&amp;92</f>
        <v>69/92</v>
      </c>
      <c r="H3787" s="1" t="n">
        <v>1620</v>
      </c>
      <c r="I3787" s="1" t="n">
        <v>100</v>
      </c>
      <c r="J3787" s="1" t="n">
        <v>80</v>
      </c>
      <c r="K3787" s="1" t="s">
        <v>271</v>
      </c>
      <c r="L3787" s="1" t="s">
        <v>3182</v>
      </c>
      <c r="M3787" s="1" t="n">
        <v>2014</v>
      </c>
      <c r="N3787" s="1" t="n">
        <v>43.0936602412728</v>
      </c>
      <c r="O3787" s="1" t="n">
        <v>-81.8745067968315</v>
      </c>
      <c r="P3787" s="1" t="s">
        <v>3222</v>
      </c>
      <c r="Q3787" s="1" t="s">
        <v>4248</v>
      </c>
      <c r="R3787" s="1" t="s">
        <v>24</v>
      </c>
    </row>
    <row r="3788" customFormat="false" ht="15" hidden="false" customHeight="false" outlineLevel="0" collapsed="false">
      <c r="A3788" s="1" t="s">
        <v>2973</v>
      </c>
      <c r="B3788" s="1" t="s">
        <v>2973</v>
      </c>
      <c r="C3788" s="1" t="s">
        <v>4246</v>
      </c>
      <c r="D3788" s="1" t="n">
        <v>149</v>
      </c>
      <c r="E3788" s="1" t="s">
        <v>4317</v>
      </c>
      <c r="F3788" s="1" t="n">
        <v>70</v>
      </c>
      <c r="G3788" s="1" t="str">
        <f aca="false">F3788&amp;"/"&amp;92</f>
        <v>70/92</v>
      </c>
      <c r="H3788" s="1" t="n">
        <v>1620</v>
      </c>
      <c r="I3788" s="1" t="n">
        <v>100</v>
      </c>
      <c r="J3788" s="1" t="n">
        <v>80</v>
      </c>
      <c r="K3788" s="1" t="s">
        <v>271</v>
      </c>
      <c r="L3788" s="1" t="s">
        <v>3182</v>
      </c>
      <c r="M3788" s="1" t="n">
        <v>2014</v>
      </c>
      <c r="N3788" s="1" t="n">
        <v>43.0913336071927</v>
      </c>
      <c r="O3788" s="1" t="n">
        <v>-81.8798742232221</v>
      </c>
      <c r="P3788" s="1" t="s">
        <v>3222</v>
      </c>
      <c r="Q3788" s="1" t="s">
        <v>4248</v>
      </c>
      <c r="R3788" s="1" t="s">
        <v>24</v>
      </c>
    </row>
    <row r="3789" customFormat="false" ht="15" hidden="false" customHeight="false" outlineLevel="0" collapsed="false">
      <c r="A3789" s="1" t="s">
        <v>2973</v>
      </c>
      <c r="B3789" s="1" t="s">
        <v>2973</v>
      </c>
      <c r="C3789" s="1" t="s">
        <v>4246</v>
      </c>
      <c r="D3789" s="1" t="n">
        <v>149</v>
      </c>
      <c r="E3789" s="1" t="s">
        <v>4318</v>
      </c>
      <c r="F3789" s="1" t="n">
        <v>71</v>
      </c>
      <c r="G3789" s="1" t="str">
        <f aca="false">F3789&amp;"/"&amp;92</f>
        <v>71/92</v>
      </c>
      <c r="H3789" s="1" t="n">
        <v>1620</v>
      </c>
      <c r="I3789" s="1" t="n">
        <v>100</v>
      </c>
      <c r="J3789" s="1" t="n">
        <v>80</v>
      </c>
      <c r="K3789" s="1" t="s">
        <v>271</v>
      </c>
      <c r="L3789" s="1" t="s">
        <v>3182</v>
      </c>
      <c r="M3789" s="1" t="n">
        <v>2014</v>
      </c>
      <c r="N3789" s="1" t="n">
        <v>43.089767005644</v>
      </c>
      <c r="O3789" s="1" t="n">
        <v>-81.870530668672</v>
      </c>
      <c r="P3789" s="1" t="s">
        <v>3222</v>
      </c>
      <c r="Q3789" s="1" t="s">
        <v>4248</v>
      </c>
      <c r="R3789" s="1" t="s">
        <v>24</v>
      </c>
    </row>
    <row r="3790" customFormat="false" ht="15" hidden="false" customHeight="false" outlineLevel="0" collapsed="false">
      <c r="A3790" s="1" t="s">
        <v>2973</v>
      </c>
      <c r="B3790" s="1" t="s">
        <v>2973</v>
      </c>
      <c r="C3790" s="1" t="s">
        <v>4246</v>
      </c>
      <c r="D3790" s="1" t="n">
        <v>149</v>
      </c>
      <c r="E3790" s="1" t="s">
        <v>4319</v>
      </c>
      <c r="F3790" s="1" t="n">
        <v>72</v>
      </c>
      <c r="G3790" s="1" t="str">
        <f aca="false">F3790&amp;"/"&amp;92</f>
        <v>72/92</v>
      </c>
      <c r="H3790" s="1" t="n">
        <v>1620</v>
      </c>
      <c r="I3790" s="1" t="n">
        <v>100</v>
      </c>
      <c r="J3790" s="1" t="n">
        <v>80</v>
      </c>
      <c r="K3790" s="1" t="s">
        <v>271</v>
      </c>
      <c r="L3790" s="1" t="s">
        <v>3182</v>
      </c>
      <c r="M3790" s="1" t="n">
        <v>2014</v>
      </c>
      <c r="N3790" s="1" t="n">
        <v>43.0882137787909</v>
      </c>
      <c r="O3790" s="1" t="n">
        <v>-81.867077250516</v>
      </c>
      <c r="P3790" s="1" t="s">
        <v>3222</v>
      </c>
      <c r="Q3790" s="1" t="s">
        <v>4248</v>
      </c>
      <c r="R3790" s="1" t="s">
        <v>24</v>
      </c>
    </row>
    <row r="3791" customFormat="false" ht="15" hidden="false" customHeight="false" outlineLevel="0" collapsed="false">
      <c r="A3791" s="1" t="s">
        <v>2973</v>
      </c>
      <c r="B3791" s="1" t="s">
        <v>2973</v>
      </c>
      <c r="C3791" s="1" t="s">
        <v>4246</v>
      </c>
      <c r="D3791" s="1" t="n">
        <v>149</v>
      </c>
      <c r="E3791" s="1" t="s">
        <v>4320</v>
      </c>
      <c r="F3791" s="1" t="n">
        <v>73</v>
      </c>
      <c r="G3791" s="1" t="str">
        <f aca="false">F3791&amp;"/"&amp;92</f>
        <v>73/92</v>
      </c>
      <c r="H3791" s="1" t="n">
        <v>1620</v>
      </c>
      <c r="I3791" s="1" t="n">
        <v>100</v>
      </c>
      <c r="J3791" s="1" t="n">
        <v>80</v>
      </c>
      <c r="K3791" s="1" t="s">
        <v>271</v>
      </c>
      <c r="L3791" s="1" t="s">
        <v>3182</v>
      </c>
      <c r="M3791" s="1" t="n">
        <v>2014</v>
      </c>
      <c r="N3791" s="1" t="n">
        <v>43.1182834012618</v>
      </c>
      <c r="O3791" s="1" t="n">
        <v>-81.8464195017275</v>
      </c>
      <c r="P3791" s="1" t="s">
        <v>3222</v>
      </c>
      <c r="Q3791" s="1" t="s">
        <v>4248</v>
      </c>
      <c r="R3791" s="1" t="s">
        <v>24</v>
      </c>
    </row>
    <row r="3792" customFormat="false" ht="15" hidden="false" customHeight="false" outlineLevel="0" collapsed="false">
      <c r="A3792" s="1" t="s">
        <v>2973</v>
      </c>
      <c r="B3792" s="1" t="s">
        <v>2973</v>
      </c>
      <c r="C3792" s="1" t="s">
        <v>4246</v>
      </c>
      <c r="D3792" s="1" t="n">
        <v>149</v>
      </c>
      <c r="E3792" s="1" t="s">
        <v>4321</v>
      </c>
      <c r="F3792" s="1" t="n">
        <v>74</v>
      </c>
      <c r="G3792" s="1" t="str">
        <f aca="false">F3792&amp;"/"&amp;92</f>
        <v>74/92</v>
      </c>
      <c r="H3792" s="1" t="n">
        <v>1620</v>
      </c>
      <c r="I3792" s="1" t="n">
        <v>100</v>
      </c>
      <c r="J3792" s="1" t="n">
        <v>80</v>
      </c>
      <c r="K3792" s="1" t="s">
        <v>271</v>
      </c>
      <c r="L3792" s="1" t="s">
        <v>3182</v>
      </c>
      <c r="M3792" s="1" t="n">
        <v>2014</v>
      </c>
      <c r="N3792" s="1" t="n">
        <v>43.115098604845</v>
      </c>
      <c r="O3792" s="1" t="n">
        <v>-81.8431227119866</v>
      </c>
      <c r="P3792" s="1" t="s">
        <v>3222</v>
      </c>
      <c r="Q3792" s="1" t="s">
        <v>4248</v>
      </c>
      <c r="R3792" s="1" t="s">
        <v>24</v>
      </c>
    </row>
    <row r="3793" customFormat="false" ht="15" hidden="false" customHeight="false" outlineLevel="0" collapsed="false">
      <c r="A3793" s="1" t="s">
        <v>2973</v>
      </c>
      <c r="B3793" s="1" t="s">
        <v>2973</v>
      </c>
      <c r="C3793" s="1" t="s">
        <v>4246</v>
      </c>
      <c r="D3793" s="1" t="n">
        <v>149</v>
      </c>
      <c r="E3793" s="1" t="s">
        <v>4322</v>
      </c>
      <c r="F3793" s="1" t="n">
        <v>75</v>
      </c>
      <c r="G3793" s="1" t="str">
        <f aca="false">F3793&amp;"/"&amp;92</f>
        <v>75/92</v>
      </c>
      <c r="H3793" s="1" t="n">
        <v>1620</v>
      </c>
      <c r="I3793" s="1" t="n">
        <v>100</v>
      </c>
      <c r="J3793" s="1" t="n">
        <v>80</v>
      </c>
      <c r="K3793" s="1" t="s">
        <v>271</v>
      </c>
      <c r="L3793" s="1" t="s">
        <v>3182</v>
      </c>
      <c r="M3793" s="1" t="n">
        <v>2014</v>
      </c>
      <c r="N3793" s="1" t="n">
        <v>43.1090205147285</v>
      </c>
      <c r="O3793" s="1" t="n">
        <v>-81.845188251974</v>
      </c>
      <c r="P3793" s="1" t="s">
        <v>3222</v>
      </c>
      <c r="Q3793" s="1" t="s">
        <v>4248</v>
      </c>
      <c r="R3793" s="1" t="s">
        <v>24</v>
      </c>
    </row>
    <row r="3794" customFormat="false" ht="15" hidden="false" customHeight="false" outlineLevel="0" collapsed="false">
      <c r="A3794" s="1" t="s">
        <v>2973</v>
      </c>
      <c r="B3794" s="1" t="s">
        <v>2973</v>
      </c>
      <c r="C3794" s="1" t="s">
        <v>4246</v>
      </c>
      <c r="D3794" s="1" t="n">
        <v>149</v>
      </c>
      <c r="E3794" s="1" t="s">
        <v>4323</v>
      </c>
      <c r="F3794" s="1" t="n">
        <v>76</v>
      </c>
      <c r="G3794" s="1" t="str">
        <f aca="false">F3794&amp;"/"&amp;92</f>
        <v>76/92</v>
      </c>
      <c r="H3794" s="1" t="n">
        <v>1620</v>
      </c>
      <c r="I3794" s="1" t="n">
        <v>100</v>
      </c>
      <c r="J3794" s="1" t="n">
        <v>80</v>
      </c>
      <c r="K3794" s="1" t="s">
        <v>271</v>
      </c>
      <c r="L3794" s="1" t="s">
        <v>3182</v>
      </c>
      <c r="M3794" s="1" t="n">
        <v>2014</v>
      </c>
      <c r="N3794" s="1" t="n">
        <v>43.0943653596064</v>
      </c>
      <c r="O3794" s="1" t="n">
        <v>-81.8455949949311</v>
      </c>
      <c r="P3794" s="1" t="s">
        <v>3222</v>
      </c>
      <c r="Q3794" s="1" t="s">
        <v>4248</v>
      </c>
      <c r="R3794" s="1" t="s">
        <v>24</v>
      </c>
    </row>
    <row r="3795" customFormat="false" ht="15" hidden="false" customHeight="false" outlineLevel="0" collapsed="false">
      <c r="A3795" s="1" t="s">
        <v>2973</v>
      </c>
      <c r="B3795" s="1" t="s">
        <v>2973</v>
      </c>
      <c r="C3795" s="1" t="s">
        <v>4246</v>
      </c>
      <c r="D3795" s="1" t="n">
        <v>149</v>
      </c>
      <c r="E3795" s="1" t="s">
        <v>4324</v>
      </c>
      <c r="F3795" s="1" t="n">
        <v>77</v>
      </c>
      <c r="G3795" s="1" t="str">
        <f aca="false">F3795&amp;"/"&amp;92</f>
        <v>77/92</v>
      </c>
      <c r="H3795" s="1" t="n">
        <v>1620</v>
      </c>
      <c r="I3795" s="1" t="n">
        <v>100</v>
      </c>
      <c r="J3795" s="1" t="n">
        <v>80</v>
      </c>
      <c r="K3795" s="1" t="s">
        <v>271</v>
      </c>
      <c r="L3795" s="1" t="s">
        <v>3182</v>
      </c>
      <c r="M3795" s="1" t="n">
        <v>2014</v>
      </c>
      <c r="N3795" s="1" t="n">
        <v>43.0927560778408</v>
      </c>
      <c r="O3795" s="1" t="n">
        <v>-81.8421267657122</v>
      </c>
      <c r="P3795" s="1" t="s">
        <v>3222</v>
      </c>
      <c r="Q3795" s="1" t="s">
        <v>4248</v>
      </c>
      <c r="R3795" s="1" t="s">
        <v>24</v>
      </c>
    </row>
    <row r="3796" customFormat="false" ht="15" hidden="false" customHeight="false" outlineLevel="0" collapsed="false">
      <c r="A3796" s="1" t="s">
        <v>2973</v>
      </c>
      <c r="B3796" s="1" t="s">
        <v>2973</v>
      </c>
      <c r="C3796" s="1" t="s">
        <v>4246</v>
      </c>
      <c r="D3796" s="1" t="n">
        <v>149</v>
      </c>
      <c r="E3796" s="1" t="s">
        <v>4325</v>
      </c>
      <c r="F3796" s="1" t="n">
        <v>78</v>
      </c>
      <c r="G3796" s="1" t="str">
        <f aca="false">F3796&amp;"/"&amp;92</f>
        <v>78/92</v>
      </c>
      <c r="H3796" s="1" t="n">
        <v>1620</v>
      </c>
      <c r="I3796" s="1" t="n">
        <v>100</v>
      </c>
      <c r="J3796" s="1" t="n">
        <v>80</v>
      </c>
      <c r="K3796" s="1" t="s">
        <v>271</v>
      </c>
      <c r="L3796" s="1" t="s">
        <v>3182</v>
      </c>
      <c r="M3796" s="1" t="n">
        <v>2014</v>
      </c>
      <c r="N3796" s="1" t="n">
        <v>43.0827421598761</v>
      </c>
      <c r="O3796" s="1" t="n">
        <v>-81.8555370764137</v>
      </c>
      <c r="P3796" s="1" t="s">
        <v>3222</v>
      </c>
      <c r="Q3796" s="1" t="s">
        <v>4248</v>
      </c>
      <c r="R3796" s="1" t="s">
        <v>24</v>
      </c>
    </row>
    <row r="3797" customFormat="false" ht="15" hidden="false" customHeight="false" outlineLevel="0" collapsed="false">
      <c r="A3797" s="1" t="s">
        <v>2973</v>
      </c>
      <c r="B3797" s="1" t="s">
        <v>2973</v>
      </c>
      <c r="C3797" s="1" t="s">
        <v>4246</v>
      </c>
      <c r="D3797" s="1" t="n">
        <v>149</v>
      </c>
      <c r="E3797" s="1" t="s">
        <v>4326</v>
      </c>
      <c r="F3797" s="1" t="n">
        <v>79</v>
      </c>
      <c r="G3797" s="1" t="str">
        <f aca="false">F3797&amp;"/"&amp;92</f>
        <v>79/92</v>
      </c>
      <c r="H3797" s="1" t="n">
        <v>1620</v>
      </c>
      <c r="I3797" s="1" t="n">
        <v>100</v>
      </c>
      <c r="J3797" s="1" t="n">
        <v>80</v>
      </c>
      <c r="K3797" s="1" t="s">
        <v>271</v>
      </c>
      <c r="L3797" s="1" t="s">
        <v>3182</v>
      </c>
      <c r="M3797" s="1" t="n">
        <v>2014</v>
      </c>
      <c r="N3797" s="1" t="n">
        <v>43.0816154856031</v>
      </c>
      <c r="O3797" s="1" t="n">
        <v>-81.8505918432272</v>
      </c>
      <c r="P3797" s="1" t="s">
        <v>3222</v>
      </c>
      <c r="Q3797" s="1" t="s">
        <v>4248</v>
      </c>
      <c r="R3797" s="1" t="s">
        <v>24</v>
      </c>
    </row>
    <row r="3798" customFormat="false" ht="15" hidden="false" customHeight="false" outlineLevel="0" collapsed="false">
      <c r="A3798" s="1" t="s">
        <v>2973</v>
      </c>
      <c r="B3798" s="1" t="s">
        <v>2973</v>
      </c>
      <c r="C3798" s="1" t="s">
        <v>4246</v>
      </c>
      <c r="D3798" s="1" t="n">
        <v>149</v>
      </c>
      <c r="E3798" s="1" t="s">
        <v>4327</v>
      </c>
      <c r="F3798" s="1" t="n">
        <v>80</v>
      </c>
      <c r="G3798" s="1" t="str">
        <f aca="false">F3798&amp;"/"&amp;92</f>
        <v>80/92</v>
      </c>
      <c r="H3798" s="1" t="n">
        <v>1620</v>
      </c>
      <c r="I3798" s="1" t="n">
        <v>100</v>
      </c>
      <c r="J3798" s="1" t="n">
        <v>80</v>
      </c>
      <c r="K3798" s="1" t="s">
        <v>271</v>
      </c>
      <c r="L3798" s="1" t="s">
        <v>3182</v>
      </c>
      <c r="M3798" s="1" t="n">
        <v>2014</v>
      </c>
      <c r="N3798" s="1" t="n">
        <v>43.1136091860187</v>
      </c>
      <c r="O3798" s="1" t="n">
        <v>-81.820953248632</v>
      </c>
      <c r="P3798" s="1" t="s">
        <v>3222</v>
      </c>
      <c r="Q3798" s="1" t="s">
        <v>4248</v>
      </c>
      <c r="R3798" s="1" t="s">
        <v>24</v>
      </c>
    </row>
    <row r="3799" customFormat="false" ht="15" hidden="false" customHeight="false" outlineLevel="0" collapsed="false">
      <c r="A3799" s="1" t="s">
        <v>2973</v>
      </c>
      <c r="B3799" s="1" t="s">
        <v>2973</v>
      </c>
      <c r="C3799" s="1" t="s">
        <v>4246</v>
      </c>
      <c r="D3799" s="1" t="n">
        <v>149</v>
      </c>
      <c r="E3799" s="1" t="s">
        <v>4328</v>
      </c>
      <c r="F3799" s="1" t="n">
        <v>81</v>
      </c>
      <c r="G3799" s="1" t="str">
        <f aca="false">F3799&amp;"/"&amp;92</f>
        <v>81/92</v>
      </c>
      <c r="H3799" s="1" t="n">
        <v>1620</v>
      </c>
      <c r="I3799" s="1" t="n">
        <v>100</v>
      </c>
      <c r="J3799" s="1" t="n">
        <v>80</v>
      </c>
      <c r="K3799" s="1" t="s">
        <v>271</v>
      </c>
      <c r="L3799" s="1" t="s">
        <v>3182</v>
      </c>
      <c r="M3799" s="1" t="n">
        <v>2014</v>
      </c>
      <c r="N3799" s="1" t="n">
        <v>43.1104473329661</v>
      </c>
      <c r="O3799" s="1" t="n">
        <v>-81.8220763867516</v>
      </c>
      <c r="P3799" s="1" t="s">
        <v>3222</v>
      </c>
      <c r="Q3799" s="1" t="s">
        <v>4248</v>
      </c>
      <c r="R3799" s="1" t="s">
        <v>24</v>
      </c>
    </row>
    <row r="3800" customFormat="false" ht="15" hidden="false" customHeight="false" outlineLevel="0" collapsed="false">
      <c r="A3800" s="1" t="s">
        <v>2973</v>
      </c>
      <c r="B3800" s="1" t="s">
        <v>2973</v>
      </c>
      <c r="C3800" s="1" t="s">
        <v>4246</v>
      </c>
      <c r="D3800" s="1" t="n">
        <v>149</v>
      </c>
      <c r="E3800" s="1" t="s">
        <v>4329</v>
      </c>
      <c r="F3800" s="1" t="n">
        <v>82</v>
      </c>
      <c r="G3800" s="1" t="str">
        <f aca="false">F3800&amp;"/"&amp;92</f>
        <v>82/92</v>
      </c>
      <c r="H3800" s="1" t="n">
        <v>1620</v>
      </c>
      <c r="I3800" s="1" t="n">
        <v>100</v>
      </c>
      <c r="J3800" s="1" t="n">
        <v>80</v>
      </c>
      <c r="K3800" s="1" t="s">
        <v>271</v>
      </c>
      <c r="L3800" s="1" t="s">
        <v>3182</v>
      </c>
      <c r="M3800" s="1" t="n">
        <v>2014</v>
      </c>
      <c r="N3800" s="1" t="n">
        <v>43.0912361745121</v>
      </c>
      <c r="O3800" s="1" t="n">
        <v>-81.8251367209697</v>
      </c>
      <c r="P3800" s="1" t="s">
        <v>3222</v>
      </c>
      <c r="Q3800" s="1" t="s">
        <v>4248</v>
      </c>
      <c r="R3800" s="1" t="s">
        <v>24</v>
      </c>
    </row>
    <row r="3801" customFormat="false" ht="15" hidden="false" customHeight="false" outlineLevel="0" collapsed="false">
      <c r="A3801" s="1" t="s">
        <v>2973</v>
      </c>
      <c r="B3801" s="1" t="s">
        <v>2973</v>
      </c>
      <c r="C3801" s="1" t="s">
        <v>4246</v>
      </c>
      <c r="D3801" s="1" t="n">
        <v>149</v>
      </c>
      <c r="E3801" s="1" t="s">
        <v>4330</v>
      </c>
      <c r="F3801" s="1" t="n">
        <v>83</v>
      </c>
      <c r="G3801" s="1" t="str">
        <f aca="false">F3801&amp;"/"&amp;92</f>
        <v>83/92</v>
      </c>
      <c r="H3801" s="1" t="n">
        <v>1620</v>
      </c>
      <c r="I3801" s="1" t="n">
        <v>100</v>
      </c>
      <c r="J3801" s="1" t="n">
        <v>80</v>
      </c>
      <c r="K3801" s="1" t="s">
        <v>271</v>
      </c>
      <c r="L3801" s="1" t="s">
        <v>3182</v>
      </c>
      <c r="M3801" s="1" t="n">
        <v>2014</v>
      </c>
      <c r="N3801" s="1" t="n">
        <v>43.0894095647339</v>
      </c>
      <c r="O3801" s="1" t="n">
        <v>-81.8250887602324</v>
      </c>
      <c r="P3801" s="1" t="s">
        <v>3222</v>
      </c>
      <c r="Q3801" s="1" t="s">
        <v>4248</v>
      </c>
      <c r="R3801" s="1" t="s">
        <v>24</v>
      </c>
    </row>
    <row r="3802" customFormat="false" ht="15" hidden="false" customHeight="false" outlineLevel="0" collapsed="false">
      <c r="A3802" s="1" t="s">
        <v>2973</v>
      </c>
      <c r="B3802" s="1" t="s">
        <v>2973</v>
      </c>
      <c r="C3802" s="1" t="s">
        <v>4246</v>
      </c>
      <c r="D3802" s="1" t="n">
        <v>149</v>
      </c>
      <c r="E3802" s="1" t="s">
        <v>4331</v>
      </c>
      <c r="F3802" s="1" t="n">
        <v>84</v>
      </c>
      <c r="G3802" s="1" t="str">
        <f aca="false">F3802&amp;"/"&amp;92</f>
        <v>84/92</v>
      </c>
      <c r="H3802" s="1" t="n">
        <v>1620</v>
      </c>
      <c r="I3802" s="1" t="n">
        <v>100</v>
      </c>
      <c r="J3802" s="1" t="n">
        <v>80</v>
      </c>
      <c r="K3802" s="1" t="s">
        <v>271</v>
      </c>
      <c r="L3802" s="1" t="s">
        <v>3182</v>
      </c>
      <c r="M3802" s="1" t="n">
        <v>2014</v>
      </c>
      <c r="N3802" s="1" t="n">
        <v>43.0689276194407</v>
      </c>
      <c r="O3802" s="1" t="n">
        <v>-81.850384630248</v>
      </c>
      <c r="P3802" s="1" t="s">
        <v>3222</v>
      </c>
      <c r="Q3802" s="1" t="s">
        <v>4248</v>
      </c>
      <c r="R3802" s="1" t="s">
        <v>24</v>
      </c>
    </row>
    <row r="3803" customFormat="false" ht="15" hidden="false" customHeight="false" outlineLevel="0" collapsed="false">
      <c r="A3803" s="1" t="s">
        <v>2973</v>
      </c>
      <c r="B3803" s="1" t="s">
        <v>2973</v>
      </c>
      <c r="C3803" s="1" t="s">
        <v>4246</v>
      </c>
      <c r="D3803" s="1" t="n">
        <v>149</v>
      </c>
      <c r="E3803" s="1" t="s">
        <v>4332</v>
      </c>
      <c r="F3803" s="1" t="n">
        <v>85</v>
      </c>
      <c r="G3803" s="1" t="str">
        <f aca="false">F3803&amp;"/"&amp;92</f>
        <v>85/92</v>
      </c>
      <c r="H3803" s="1" t="n">
        <v>1620</v>
      </c>
      <c r="I3803" s="1" t="n">
        <v>100</v>
      </c>
      <c r="J3803" s="1" t="n">
        <v>80</v>
      </c>
      <c r="K3803" s="1" t="s">
        <v>271</v>
      </c>
      <c r="L3803" s="1" t="s">
        <v>3182</v>
      </c>
      <c r="M3803" s="1" t="n">
        <v>2014</v>
      </c>
      <c r="N3803" s="1" t="n">
        <v>43.0735866113107</v>
      </c>
      <c r="O3803" s="1" t="n">
        <v>-81.8706417549997</v>
      </c>
      <c r="P3803" s="1" t="s">
        <v>3222</v>
      </c>
      <c r="Q3803" s="1" t="s">
        <v>4248</v>
      </c>
      <c r="R3803" s="1" t="s">
        <v>24</v>
      </c>
    </row>
    <row r="3804" customFormat="false" ht="15" hidden="false" customHeight="false" outlineLevel="0" collapsed="false">
      <c r="A3804" s="1" t="s">
        <v>2973</v>
      </c>
      <c r="B3804" s="1" t="s">
        <v>2973</v>
      </c>
      <c r="C3804" s="1" t="s">
        <v>4246</v>
      </c>
      <c r="D3804" s="1" t="n">
        <v>149</v>
      </c>
      <c r="E3804" s="1" t="s">
        <v>4333</v>
      </c>
      <c r="F3804" s="1" t="n">
        <v>86</v>
      </c>
      <c r="G3804" s="1" t="str">
        <f aca="false">F3804&amp;"/"&amp;92</f>
        <v>86/92</v>
      </c>
      <c r="H3804" s="1" t="n">
        <v>1620</v>
      </c>
      <c r="I3804" s="1" t="n">
        <v>100</v>
      </c>
      <c r="J3804" s="1" t="n">
        <v>80</v>
      </c>
      <c r="K3804" s="1" t="s">
        <v>271</v>
      </c>
      <c r="L3804" s="1" t="s">
        <v>3182</v>
      </c>
      <c r="M3804" s="1" t="n">
        <v>2014</v>
      </c>
      <c r="N3804" s="1" t="n">
        <v>43.0821041901975</v>
      </c>
      <c r="O3804" s="1" t="n">
        <v>-81.9160978303224</v>
      </c>
      <c r="P3804" s="1" t="s">
        <v>3222</v>
      </c>
      <c r="Q3804" s="1" t="s">
        <v>4248</v>
      </c>
      <c r="R3804" s="1" t="s">
        <v>24</v>
      </c>
    </row>
    <row r="3805" customFormat="false" ht="15" hidden="false" customHeight="false" outlineLevel="0" collapsed="false">
      <c r="A3805" s="1" t="s">
        <v>2973</v>
      </c>
      <c r="B3805" s="1" t="s">
        <v>2973</v>
      </c>
      <c r="C3805" s="1" t="s">
        <v>4246</v>
      </c>
      <c r="D3805" s="1" t="n">
        <v>149</v>
      </c>
      <c r="E3805" s="1" t="s">
        <v>4334</v>
      </c>
      <c r="F3805" s="1" t="n">
        <v>87</v>
      </c>
      <c r="G3805" s="1" t="str">
        <f aca="false">F3805&amp;"/"&amp;92</f>
        <v>87/92</v>
      </c>
      <c r="H3805" s="1" t="n">
        <v>1620</v>
      </c>
      <c r="I3805" s="1" t="n">
        <v>100</v>
      </c>
      <c r="J3805" s="1" t="n">
        <v>80</v>
      </c>
      <c r="K3805" s="1" t="s">
        <v>271</v>
      </c>
      <c r="L3805" s="1" t="s">
        <v>3182</v>
      </c>
      <c r="M3805" s="1" t="n">
        <v>2014</v>
      </c>
      <c r="N3805" s="1" t="n">
        <v>43.0812481576438</v>
      </c>
      <c r="O3805" s="1" t="n">
        <v>-81.9210880275979</v>
      </c>
      <c r="P3805" s="1" t="s">
        <v>3222</v>
      </c>
      <c r="Q3805" s="1" t="s">
        <v>4248</v>
      </c>
      <c r="R3805" s="1" t="s">
        <v>24</v>
      </c>
    </row>
    <row r="3806" customFormat="false" ht="15" hidden="false" customHeight="false" outlineLevel="0" collapsed="false">
      <c r="A3806" s="1" t="s">
        <v>2973</v>
      </c>
      <c r="B3806" s="1" t="s">
        <v>2973</v>
      </c>
      <c r="C3806" s="1" t="s">
        <v>4246</v>
      </c>
      <c r="D3806" s="1" t="n">
        <v>149</v>
      </c>
      <c r="E3806" s="1" t="s">
        <v>4335</v>
      </c>
      <c r="F3806" s="1" t="n">
        <v>88</v>
      </c>
      <c r="G3806" s="1" t="str">
        <f aca="false">F3806&amp;"/"&amp;92</f>
        <v>88/92</v>
      </c>
      <c r="H3806" s="1" t="n">
        <v>1620</v>
      </c>
      <c r="I3806" s="1" t="n">
        <v>100</v>
      </c>
      <c r="J3806" s="1" t="n">
        <v>80</v>
      </c>
      <c r="K3806" s="1" t="s">
        <v>271</v>
      </c>
      <c r="L3806" s="1" t="s">
        <v>3182</v>
      </c>
      <c r="M3806" s="1" t="n">
        <v>2014</v>
      </c>
      <c r="N3806" s="1" t="n">
        <v>43.0845281896389</v>
      </c>
      <c r="O3806" s="1" t="n">
        <v>-81.9304673433782</v>
      </c>
      <c r="P3806" s="1" t="s">
        <v>3222</v>
      </c>
      <c r="Q3806" s="1" t="s">
        <v>4248</v>
      </c>
      <c r="R3806" s="1" t="s">
        <v>24</v>
      </c>
    </row>
    <row r="3807" customFormat="false" ht="15" hidden="false" customHeight="false" outlineLevel="0" collapsed="false">
      <c r="A3807" s="1" t="s">
        <v>2973</v>
      </c>
      <c r="B3807" s="1" t="s">
        <v>2973</v>
      </c>
      <c r="C3807" s="1" t="s">
        <v>4246</v>
      </c>
      <c r="D3807" s="1" t="n">
        <v>149</v>
      </c>
      <c r="E3807" s="1" t="s">
        <v>4336</v>
      </c>
      <c r="F3807" s="1" t="n">
        <v>89</v>
      </c>
      <c r="G3807" s="1" t="str">
        <f aca="false">F3807&amp;"/"&amp;92</f>
        <v>89/92</v>
      </c>
      <c r="H3807" s="1" t="n">
        <v>1620</v>
      </c>
      <c r="I3807" s="1" t="n">
        <v>100</v>
      </c>
      <c r="J3807" s="1" t="n">
        <v>80</v>
      </c>
      <c r="K3807" s="1" t="s">
        <v>271</v>
      </c>
      <c r="L3807" s="1" t="s">
        <v>3182</v>
      </c>
      <c r="M3807" s="1" t="n">
        <v>2014</v>
      </c>
      <c r="N3807" s="1" t="n">
        <v>43.0827412788982</v>
      </c>
      <c r="O3807" s="1" t="n">
        <v>-81.9388273901226</v>
      </c>
      <c r="P3807" s="1" t="s">
        <v>3222</v>
      </c>
      <c r="Q3807" s="1" t="s">
        <v>4248</v>
      </c>
      <c r="R3807" s="1" t="s">
        <v>24</v>
      </c>
    </row>
    <row r="3808" customFormat="false" ht="15" hidden="false" customHeight="false" outlineLevel="0" collapsed="false">
      <c r="A3808" s="1" t="s">
        <v>2973</v>
      </c>
      <c r="B3808" s="1" t="s">
        <v>2973</v>
      </c>
      <c r="C3808" s="1" t="s">
        <v>4246</v>
      </c>
      <c r="D3808" s="1" t="n">
        <v>149</v>
      </c>
      <c r="E3808" s="1" t="s">
        <v>4337</v>
      </c>
      <c r="F3808" s="1" t="n">
        <v>90</v>
      </c>
      <c r="G3808" s="1" t="str">
        <f aca="false">F3808&amp;"/"&amp;92</f>
        <v>90/92</v>
      </c>
      <c r="H3808" s="1" t="n">
        <v>1620</v>
      </c>
      <c r="I3808" s="1" t="n">
        <v>100</v>
      </c>
      <c r="J3808" s="1" t="n">
        <v>80</v>
      </c>
      <c r="K3808" s="1" t="s">
        <v>271</v>
      </c>
      <c r="L3808" s="1" t="s">
        <v>3182</v>
      </c>
      <c r="M3808" s="1" t="n">
        <v>2014</v>
      </c>
      <c r="N3808" s="1" t="n">
        <v>43.0875555455077</v>
      </c>
      <c r="O3808" s="1" t="n">
        <v>-81.9417842210911</v>
      </c>
      <c r="P3808" s="1" t="s">
        <v>3222</v>
      </c>
      <c r="Q3808" s="1" t="s">
        <v>4248</v>
      </c>
      <c r="R3808" s="1" t="s">
        <v>24</v>
      </c>
    </row>
    <row r="3809" customFormat="false" ht="15" hidden="false" customHeight="false" outlineLevel="0" collapsed="false">
      <c r="A3809" s="1" t="s">
        <v>2973</v>
      </c>
      <c r="B3809" s="1" t="s">
        <v>2973</v>
      </c>
      <c r="C3809" s="1" t="s">
        <v>4246</v>
      </c>
      <c r="D3809" s="1" t="n">
        <v>149</v>
      </c>
      <c r="E3809" s="1" t="s">
        <v>4338</v>
      </c>
      <c r="F3809" s="1" t="n">
        <v>91</v>
      </c>
      <c r="G3809" s="1" t="str">
        <f aca="false">F3809&amp;"/"&amp;92</f>
        <v>91/92</v>
      </c>
      <c r="H3809" s="1" t="n">
        <v>1620</v>
      </c>
      <c r="I3809" s="1" t="n">
        <v>100</v>
      </c>
      <c r="J3809" s="1" t="n">
        <v>80</v>
      </c>
      <c r="K3809" s="1" t="s">
        <v>271</v>
      </c>
      <c r="L3809" s="1" t="s">
        <v>3182</v>
      </c>
      <c r="M3809" s="1" t="n">
        <v>2014</v>
      </c>
      <c r="N3809" s="1" t="n">
        <v>43.0711218630592</v>
      </c>
      <c r="O3809" s="1" t="n">
        <v>-81.9355659609789</v>
      </c>
      <c r="P3809" s="1" t="s">
        <v>3222</v>
      </c>
      <c r="Q3809" s="1" t="s">
        <v>4248</v>
      </c>
      <c r="R3809" s="1" t="s">
        <v>24</v>
      </c>
    </row>
    <row r="3810" customFormat="false" ht="15" hidden="false" customHeight="false" outlineLevel="0" collapsed="false">
      <c r="A3810" s="1" t="s">
        <v>2973</v>
      </c>
      <c r="B3810" s="1" t="s">
        <v>2973</v>
      </c>
      <c r="C3810" s="1" t="s">
        <v>4246</v>
      </c>
      <c r="D3810" s="1" t="n">
        <v>149</v>
      </c>
      <c r="E3810" s="1" t="s">
        <v>4339</v>
      </c>
      <c r="F3810" s="1" t="n">
        <v>92</v>
      </c>
      <c r="G3810" s="1" t="str">
        <f aca="false">F3810&amp;"/"&amp;92</f>
        <v>92/92</v>
      </c>
      <c r="H3810" s="1" t="n">
        <v>1620</v>
      </c>
      <c r="I3810" s="1" t="n">
        <v>100</v>
      </c>
      <c r="J3810" s="1" t="n">
        <v>80</v>
      </c>
      <c r="K3810" s="1" t="s">
        <v>271</v>
      </c>
      <c r="L3810" s="1" t="s">
        <v>3182</v>
      </c>
      <c r="M3810" s="1" t="n">
        <v>2014</v>
      </c>
      <c r="N3810" s="1" t="n">
        <v>43.0680358047638</v>
      </c>
      <c r="O3810" s="1" t="n">
        <v>-81.9356664020884</v>
      </c>
      <c r="P3810" s="1" t="s">
        <v>3222</v>
      </c>
      <c r="Q3810" s="1" t="s">
        <v>4248</v>
      </c>
      <c r="R3810" s="1" t="s">
        <v>24</v>
      </c>
    </row>
    <row r="3811" customFormat="false" ht="15" hidden="false" customHeight="false" outlineLevel="0" collapsed="false">
      <c r="A3811" s="1" t="s">
        <v>2973</v>
      </c>
      <c r="B3811" s="1" t="s">
        <v>2973</v>
      </c>
      <c r="C3811" s="1" t="s">
        <v>4340</v>
      </c>
      <c r="D3811" s="1" t="n">
        <v>269.96</v>
      </c>
      <c r="E3811" s="1" t="s">
        <v>4341</v>
      </c>
      <c r="F3811" s="1" t="n">
        <v>1</v>
      </c>
      <c r="G3811" s="1" t="str">
        <f aca="false">F3811&amp;"/"&amp;140</f>
        <v>1/140</v>
      </c>
      <c r="H3811" s="1" t="n">
        <v>1824</v>
      </c>
      <c r="I3811" s="1" t="n">
        <v>101</v>
      </c>
      <c r="J3811" s="1" t="n">
        <v>99.5</v>
      </c>
      <c r="K3811" s="1" t="s">
        <v>1093</v>
      </c>
      <c r="L3811" s="1" t="s">
        <v>1094</v>
      </c>
      <c r="M3811" s="1" t="n">
        <v>2015</v>
      </c>
      <c r="N3811" s="1" t="n">
        <v>43.8367807963692</v>
      </c>
      <c r="O3811" s="1" t="n">
        <v>-81.6766635639864</v>
      </c>
      <c r="Q3811" s="1" t="s">
        <v>4342</v>
      </c>
      <c r="R3811" s="1" t="s">
        <v>24</v>
      </c>
    </row>
    <row r="3812" customFormat="false" ht="15" hidden="false" customHeight="false" outlineLevel="0" collapsed="false">
      <c r="A3812" s="1" t="s">
        <v>2973</v>
      </c>
      <c r="B3812" s="1" t="s">
        <v>2973</v>
      </c>
      <c r="C3812" s="1" t="s">
        <v>4340</v>
      </c>
      <c r="D3812" s="1" t="n">
        <v>269.96</v>
      </c>
      <c r="E3812" s="1" t="s">
        <v>4343</v>
      </c>
      <c r="F3812" s="1" t="n">
        <v>2</v>
      </c>
      <c r="G3812" s="1" t="str">
        <f aca="false">F3812&amp;"/"&amp;140</f>
        <v>2/140</v>
      </c>
      <c r="H3812" s="1" t="n">
        <v>1824</v>
      </c>
      <c r="I3812" s="1" t="n">
        <v>101</v>
      </c>
      <c r="J3812" s="1" t="n">
        <v>99.5</v>
      </c>
      <c r="K3812" s="1" t="s">
        <v>1093</v>
      </c>
      <c r="L3812" s="1" t="s">
        <v>1094</v>
      </c>
      <c r="M3812" s="1" t="n">
        <v>2015</v>
      </c>
      <c r="N3812" s="1" t="n">
        <v>43.8358136052654</v>
      </c>
      <c r="O3812" s="1" t="n">
        <v>-81.6726821019972</v>
      </c>
      <c r="Q3812" s="1" t="s">
        <v>4342</v>
      </c>
      <c r="R3812" s="1" t="s">
        <v>24</v>
      </c>
    </row>
    <row r="3813" customFormat="false" ht="15" hidden="false" customHeight="false" outlineLevel="0" collapsed="false">
      <c r="A3813" s="1" t="s">
        <v>2973</v>
      </c>
      <c r="B3813" s="1" t="s">
        <v>2973</v>
      </c>
      <c r="C3813" s="1" t="s">
        <v>4340</v>
      </c>
      <c r="D3813" s="1" t="n">
        <v>269.96</v>
      </c>
      <c r="E3813" s="1" t="s">
        <v>4344</v>
      </c>
      <c r="F3813" s="1" t="n">
        <v>3</v>
      </c>
      <c r="G3813" s="1" t="str">
        <f aca="false">F3813&amp;"/"&amp;140</f>
        <v>3/140</v>
      </c>
      <c r="H3813" s="1" t="n">
        <v>1824</v>
      </c>
      <c r="I3813" s="1" t="n">
        <v>101</v>
      </c>
      <c r="J3813" s="1" t="n">
        <v>99.5</v>
      </c>
      <c r="K3813" s="1" t="s">
        <v>1093</v>
      </c>
      <c r="L3813" s="1" t="s">
        <v>1094</v>
      </c>
      <c r="M3813" s="1" t="n">
        <v>2015</v>
      </c>
      <c r="N3813" s="1" t="n">
        <v>43.8286090719576</v>
      </c>
      <c r="O3813" s="1" t="n">
        <v>-81.6504181525978</v>
      </c>
      <c r="Q3813" s="1" t="s">
        <v>4342</v>
      </c>
      <c r="R3813" s="1" t="s">
        <v>24</v>
      </c>
    </row>
    <row r="3814" customFormat="false" ht="15" hidden="false" customHeight="false" outlineLevel="0" collapsed="false">
      <c r="A3814" s="1" t="s">
        <v>2973</v>
      </c>
      <c r="B3814" s="1" t="s">
        <v>2973</v>
      </c>
      <c r="C3814" s="1" t="s">
        <v>4340</v>
      </c>
      <c r="D3814" s="1" t="n">
        <v>269.96</v>
      </c>
      <c r="E3814" s="1" t="s">
        <v>4345</v>
      </c>
      <c r="F3814" s="1" t="n">
        <v>4</v>
      </c>
      <c r="G3814" s="1" t="str">
        <f aca="false">F3814&amp;"/"&amp;140</f>
        <v>4/140</v>
      </c>
      <c r="H3814" s="1" t="n">
        <v>1824</v>
      </c>
      <c r="I3814" s="1" t="n">
        <v>101</v>
      </c>
      <c r="J3814" s="1" t="n">
        <v>99.5</v>
      </c>
      <c r="K3814" s="1" t="s">
        <v>1093</v>
      </c>
      <c r="L3814" s="1" t="s">
        <v>1094</v>
      </c>
      <c r="M3814" s="1" t="n">
        <v>2015</v>
      </c>
      <c r="N3814" s="1" t="n">
        <v>43.8297403472297</v>
      </c>
      <c r="O3814" s="1" t="n">
        <v>-81.6463242283797</v>
      </c>
      <c r="Q3814" s="1" t="s">
        <v>4342</v>
      </c>
      <c r="R3814" s="1" t="s">
        <v>24</v>
      </c>
    </row>
    <row r="3815" customFormat="false" ht="15" hidden="false" customHeight="false" outlineLevel="0" collapsed="false">
      <c r="A3815" s="1" t="s">
        <v>2973</v>
      </c>
      <c r="B3815" s="1" t="s">
        <v>2973</v>
      </c>
      <c r="C3815" s="1" t="s">
        <v>4340</v>
      </c>
      <c r="D3815" s="1" t="n">
        <v>269.96</v>
      </c>
      <c r="E3815" s="1" t="s">
        <v>4346</v>
      </c>
      <c r="F3815" s="1" t="n">
        <v>5</v>
      </c>
      <c r="G3815" s="1" t="str">
        <f aca="false">F3815&amp;"/"&amp;140</f>
        <v>5/140</v>
      </c>
      <c r="H3815" s="1" t="n">
        <v>1824</v>
      </c>
      <c r="I3815" s="1" t="n">
        <v>101</v>
      </c>
      <c r="J3815" s="1" t="n">
        <v>99.5</v>
      </c>
      <c r="K3815" s="1" t="s">
        <v>1093</v>
      </c>
      <c r="L3815" s="1" t="s">
        <v>1094</v>
      </c>
      <c r="M3815" s="1" t="n">
        <v>2015</v>
      </c>
      <c r="N3815" s="1" t="n">
        <v>43.827757341117</v>
      </c>
      <c r="O3815" s="1" t="n">
        <v>-81.6431238328508</v>
      </c>
      <c r="Q3815" s="1" t="s">
        <v>4342</v>
      </c>
      <c r="R3815" s="1" t="s">
        <v>24</v>
      </c>
    </row>
    <row r="3816" customFormat="false" ht="15" hidden="false" customHeight="false" outlineLevel="0" collapsed="false">
      <c r="A3816" s="1" t="s">
        <v>2973</v>
      </c>
      <c r="B3816" s="1" t="s">
        <v>2973</v>
      </c>
      <c r="C3816" s="1" t="s">
        <v>4340</v>
      </c>
      <c r="D3816" s="1" t="n">
        <v>269.96</v>
      </c>
      <c r="E3816" s="1" t="s">
        <v>4347</v>
      </c>
      <c r="F3816" s="1" t="n">
        <v>6</v>
      </c>
      <c r="G3816" s="1" t="str">
        <f aca="false">F3816&amp;"/"&amp;140</f>
        <v>6/140</v>
      </c>
      <c r="H3816" s="1" t="n">
        <v>1824</v>
      </c>
      <c r="I3816" s="1" t="n">
        <v>101</v>
      </c>
      <c r="J3816" s="1" t="n">
        <v>99.5</v>
      </c>
      <c r="K3816" s="1" t="s">
        <v>1093</v>
      </c>
      <c r="L3816" s="1" t="s">
        <v>1094</v>
      </c>
      <c r="M3816" s="1" t="n">
        <v>2015</v>
      </c>
      <c r="N3816" s="1" t="n">
        <v>43.8328590251111</v>
      </c>
      <c r="O3816" s="1" t="n">
        <v>-81.6319105423396</v>
      </c>
      <c r="Q3816" s="1" t="s">
        <v>4342</v>
      </c>
      <c r="R3816" s="1" t="s">
        <v>24</v>
      </c>
    </row>
    <row r="3817" customFormat="false" ht="15" hidden="false" customHeight="false" outlineLevel="0" collapsed="false">
      <c r="A3817" s="1" t="s">
        <v>2973</v>
      </c>
      <c r="B3817" s="1" t="s">
        <v>2973</v>
      </c>
      <c r="C3817" s="1" t="s">
        <v>4340</v>
      </c>
      <c r="D3817" s="1" t="n">
        <v>269.96</v>
      </c>
      <c r="E3817" s="1" t="s">
        <v>4348</v>
      </c>
      <c r="F3817" s="1" t="n">
        <v>7</v>
      </c>
      <c r="G3817" s="1" t="str">
        <f aca="false">F3817&amp;"/"&amp;140</f>
        <v>7/140</v>
      </c>
      <c r="H3817" s="1" t="n">
        <v>1824</v>
      </c>
      <c r="I3817" s="1" t="n">
        <v>101</v>
      </c>
      <c r="J3817" s="1" t="n">
        <v>99.5</v>
      </c>
      <c r="K3817" s="1" t="s">
        <v>1093</v>
      </c>
      <c r="L3817" s="1" t="s">
        <v>1094</v>
      </c>
      <c r="M3817" s="1" t="n">
        <v>2015</v>
      </c>
      <c r="N3817" s="1" t="n">
        <v>43.8297329117214</v>
      </c>
      <c r="O3817" s="1" t="n">
        <v>-81.633206869718</v>
      </c>
      <c r="Q3817" s="1" t="s">
        <v>4342</v>
      </c>
      <c r="R3817" s="1" t="s">
        <v>24</v>
      </c>
    </row>
    <row r="3818" customFormat="false" ht="15" hidden="false" customHeight="false" outlineLevel="0" collapsed="false">
      <c r="A3818" s="1" t="s">
        <v>2973</v>
      </c>
      <c r="B3818" s="1" t="s">
        <v>2973</v>
      </c>
      <c r="C3818" s="1" t="s">
        <v>4340</v>
      </c>
      <c r="D3818" s="1" t="n">
        <v>269.96</v>
      </c>
      <c r="E3818" s="1" t="s">
        <v>4349</v>
      </c>
      <c r="F3818" s="1" t="n">
        <v>8</v>
      </c>
      <c r="G3818" s="1" t="str">
        <f aca="false">F3818&amp;"/"&amp;140</f>
        <v>8/140</v>
      </c>
      <c r="H3818" s="1" t="n">
        <v>1824</v>
      </c>
      <c r="I3818" s="1" t="n">
        <v>101</v>
      </c>
      <c r="J3818" s="1" t="n">
        <v>99.5</v>
      </c>
      <c r="K3818" s="1" t="s">
        <v>1093</v>
      </c>
      <c r="L3818" s="1" t="s">
        <v>1094</v>
      </c>
      <c r="M3818" s="1" t="n">
        <v>2015</v>
      </c>
      <c r="N3818" s="1" t="n">
        <v>43.8296213784206</v>
      </c>
      <c r="O3818" s="1" t="n">
        <v>-81.6292584471894</v>
      </c>
      <c r="Q3818" s="1" t="s">
        <v>4342</v>
      </c>
      <c r="R3818" s="1" t="s">
        <v>24</v>
      </c>
    </row>
    <row r="3819" customFormat="false" ht="15" hidden="false" customHeight="false" outlineLevel="0" collapsed="false">
      <c r="A3819" s="1" t="s">
        <v>2973</v>
      </c>
      <c r="B3819" s="1" t="s">
        <v>2973</v>
      </c>
      <c r="C3819" s="1" t="s">
        <v>4340</v>
      </c>
      <c r="D3819" s="1" t="n">
        <v>269.96</v>
      </c>
      <c r="E3819" s="1" t="s">
        <v>4350</v>
      </c>
      <c r="F3819" s="1" t="n">
        <v>9</v>
      </c>
      <c r="G3819" s="1" t="str">
        <f aca="false">F3819&amp;"/"&amp;140</f>
        <v>9/140</v>
      </c>
      <c r="H3819" s="1" t="n">
        <v>1824</v>
      </c>
      <c r="I3819" s="1" t="n">
        <v>101</v>
      </c>
      <c r="J3819" s="1" t="n">
        <v>99.5</v>
      </c>
      <c r="K3819" s="1" t="s">
        <v>1093</v>
      </c>
      <c r="L3819" s="1" t="s">
        <v>1094</v>
      </c>
      <c r="M3819" s="1" t="n">
        <v>2015</v>
      </c>
      <c r="N3819" s="1" t="n">
        <v>43.8260959605281</v>
      </c>
      <c r="O3819" s="1" t="n">
        <v>-81.6288959624369</v>
      </c>
      <c r="Q3819" s="1" t="s">
        <v>4342</v>
      </c>
      <c r="R3819" s="1" t="s">
        <v>24</v>
      </c>
    </row>
    <row r="3820" customFormat="false" ht="15" hidden="false" customHeight="false" outlineLevel="0" collapsed="false">
      <c r="A3820" s="1" t="s">
        <v>2973</v>
      </c>
      <c r="B3820" s="1" t="s">
        <v>2973</v>
      </c>
      <c r="C3820" s="1" t="s">
        <v>4340</v>
      </c>
      <c r="D3820" s="1" t="n">
        <v>269.96</v>
      </c>
      <c r="E3820" s="1" t="s">
        <v>4351</v>
      </c>
      <c r="F3820" s="1" t="n">
        <v>10</v>
      </c>
      <c r="G3820" s="1" t="str">
        <f aca="false">F3820&amp;"/"&amp;140</f>
        <v>10/140</v>
      </c>
      <c r="H3820" s="1" t="n">
        <v>1824</v>
      </c>
      <c r="I3820" s="1" t="n">
        <v>101</v>
      </c>
      <c r="J3820" s="1" t="n">
        <v>99.5</v>
      </c>
      <c r="K3820" s="1" t="s">
        <v>1093</v>
      </c>
      <c r="L3820" s="1" t="s">
        <v>1094</v>
      </c>
      <c r="M3820" s="1" t="n">
        <v>2015</v>
      </c>
      <c r="N3820" s="1" t="n">
        <v>43.8183322078753</v>
      </c>
      <c r="O3820" s="1" t="n">
        <v>-81.6189015644106</v>
      </c>
      <c r="Q3820" s="1" t="s">
        <v>4342</v>
      </c>
      <c r="R3820" s="1" t="s">
        <v>24</v>
      </c>
    </row>
    <row r="3821" customFormat="false" ht="15" hidden="false" customHeight="false" outlineLevel="0" collapsed="false">
      <c r="A3821" s="1" t="s">
        <v>2973</v>
      </c>
      <c r="B3821" s="1" t="s">
        <v>2973</v>
      </c>
      <c r="C3821" s="1" t="s">
        <v>4340</v>
      </c>
      <c r="D3821" s="1" t="n">
        <v>269.96</v>
      </c>
      <c r="E3821" s="1" t="s">
        <v>4352</v>
      </c>
      <c r="F3821" s="1" t="n">
        <v>11</v>
      </c>
      <c r="G3821" s="1" t="str">
        <f aca="false">F3821&amp;"/"&amp;140</f>
        <v>11/140</v>
      </c>
      <c r="H3821" s="1" t="n">
        <v>1824</v>
      </c>
      <c r="I3821" s="1" t="n">
        <v>101</v>
      </c>
      <c r="J3821" s="1" t="n">
        <v>99.5</v>
      </c>
      <c r="K3821" s="1" t="s">
        <v>1093</v>
      </c>
      <c r="L3821" s="1" t="s">
        <v>1094</v>
      </c>
      <c r="M3821" s="1" t="n">
        <v>2015</v>
      </c>
      <c r="N3821" s="1" t="n">
        <v>43.8146548601997</v>
      </c>
      <c r="O3821" s="1" t="n">
        <v>-81.6209275035912</v>
      </c>
      <c r="Q3821" s="1" t="s">
        <v>4342</v>
      </c>
      <c r="R3821" s="1" t="s">
        <v>24</v>
      </c>
    </row>
    <row r="3822" customFormat="false" ht="15" hidden="false" customHeight="false" outlineLevel="0" collapsed="false">
      <c r="A3822" s="1" t="s">
        <v>2973</v>
      </c>
      <c r="B3822" s="1" t="s">
        <v>2973</v>
      </c>
      <c r="C3822" s="1" t="s">
        <v>4340</v>
      </c>
      <c r="D3822" s="1" t="n">
        <v>269.96</v>
      </c>
      <c r="E3822" s="1" t="s">
        <v>4353</v>
      </c>
      <c r="F3822" s="1" t="n">
        <v>12</v>
      </c>
      <c r="G3822" s="1" t="str">
        <f aca="false">F3822&amp;"/"&amp;140</f>
        <v>12/140</v>
      </c>
      <c r="H3822" s="1" t="n">
        <v>1824</v>
      </c>
      <c r="I3822" s="1" t="n">
        <v>101</v>
      </c>
      <c r="J3822" s="1" t="n">
        <v>99.5</v>
      </c>
      <c r="K3822" s="1" t="s">
        <v>1093</v>
      </c>
      <c r="L3822" s="1" t="s">
        <v>1094</v>
      </c>
      <c r="M3822" s="1" t="n">
        <v>2015</v>
      </c>
      <c r="N3822" s="1" t="n">
        <v>43.861120653353</v>
      </c>
      <c r="O3822" s="1" t="n">
        <v>-81.6654633049234</v>
      </c>
      <c r="Q3822" s="1" t="s">
        <v>4342</v>
      </c>
      <c r="R3822" s="1" t="s">
        <v>24</v>
      </c>
    </row>
    <row r="3823" customFormat="false" ht="15" hidden="false" customHeight="false" outlineLevel="0" collapsed="false">
      <c r="A3823" s="1" t="s">
        <v>2973</v>
      </c>
      <c r="B3823" s="1" t="s">
        <v>2973</v>
      </c>
      <c r="C3823" s="1" t="s">
        <v>4340</v>
      </c>
      <c r="D3823" s="1" t="n">
        <v>269.96</v>
      </c>
      <c r="E3823" s="1" t="s">
        <v>4354</v>
      </c>
      <c r="F3823" s="1" t="n">
        <v>13</v>
      </c>
      <c r="G3823" s="1" t="str">
        <f aca="false">F3823&amp;"/"&amp;140</f>
        <v>13/140</v>
      </c>
      <c r="H3823" s="1" t="n">
        <v>1824</v>
      </c>
      <c r="I3823" s="1" t="n">
        <v>101</v>
      </c>
      <c r="J3823" s="1" t="n">
        <v>99.5</v>
      </c>
      <c r="K3823" s="1" t="s">
        <v>1093</v>
      </c>
      <c r="L3823" s="1" t="s">
        <v>1094</v>
      </c>
      <c r="M3823" s="1" t="n">
        <v>2015</v>
      </c>
      <c r="N3823" s="1" t="n">
        <v>43.8536525569462</v>
      </c>
      <c r="O3823" s="1" t="n">
        <v>-81.6472100363682</v>
      </c>
      <c r="Q3823" s="1" t="s">
        <v>4342</v>
      </c>
      <c r="R3823" s="1" t="s">
        <v>24</v>
      </c>
    </row>
    <row r="3824" customFormat="false" ht="15" hidden="false" customHeight="false" outlineLevel="0" collapsed="false">
      <c r="A3824" s="1" t="s">
        <v>2973</v>
      </c>
      <c r="B3824" s="1" t="s">
        <v>2973</v>
      </c>
      <c r="C3824" s="1" t="s">
        <v>4340</v>
      </c>
      <c r="D3824" s="1" t="n">
        <v>269.96</v>
      </c>
      <c r="E3824" s="1" t="s">
        <v>4355</v>
      </c>
      <c r="F3824" s="1" t="n">
        <v>14</v>
      </c>
      <c r="G3824" s="1" t="str">
        <f aca="false">F3824&amp;"/"&amp;140</f>
        <v>14/140</v>
      </c>
      <c r="H3824" s="1" t="n">
        <v>1824</v>
      </c>
      <c r="I3824" s="1" t="n">
        <v>101</v>
      </c>
      <c r="J3824" s="1" t="n">
        <v>99.5</v>
      </c>
      <c r="K3824" s="1" t="s">
        <v>1093</v>
      </c>
      <c r="L3824" s="1" t="s">
        <v>1094</v>
      </c>
      <c r="M3824" s="1" t="n">
        <v>2015</v>
      </c>
      <c r="N3824" s="1" t="n">
        <v>43.8550011846308</v>
      </c>
      <c r="O3824" s="1" t="n">
        <v>-81.6437911603405</v>
      </c>
      <c r="Q3824" s="1" t="s">
        <v>4342</v>
      </c>
      <c r="R3824" s="1" t="s">
        <v>24</v>
      </c>
    </row>
    <row r="3825" customFormat="false" ht="15" hidden="false" customHeight="false" outlineLevel="0" collapsed="false">
      <c r="A3825" s="1" t="s">
        <v>2973</v>
      </c>
      <c r="B3825" s="1" t="s">
        <v>2973</v>
      </c>
      <c r="C3825" s="1" t="s">
        <v>4340</v>
      </c>
      <c r="D3825" s="1" t="n">
        <v>269.96</v>
      </c>
      <c r="E3825" s="1" t="s">
        <v>4356</v>
      </c>
      <c r="F3825" s="1" t="n">
        <v>15</v>
      </c>
      <c r="G3825" s="1" t="str">
        <f aca="false">F3825&amp;"/"&amp;140</f>
        <v>15/140</v>
      </c>
      <c r="H3825" s="1" t="n">
        <v>1824</v>
      </c>
      <c r="I3825" s="1" t="n">
        <v>101</v>
      </c>
      <c r="J3825" s="1" t="n">
        <v>99.5</v>
      </c>
      <c r="K3825" s="1" t="s">
        <v>1093</v>
      </c>
      <c r="L3825" s="1" t="s">
        <v>1094</v>
      </c>
      <c r="M3825" s="1" t="n">
        <v>2015</v>
      </c>
      <c r="N3825" s="1" t="n">
        <v>43.8505561017732</v>
      </c>
      <c r="O3825" s="1" t="n">
        <v>-81.6429253053933</v>
      </c>
      <c r="Q3825" s="1" t="s">
        <v>4342</v>
      </c>
      <c r="R3825" s="1" t="s">
        <v>24</v>
      </c>
    </row>
    <row r="3826" customFormat="false" ht="15" hidden="false" customHeight="false" outlineLevel="0" collapsed="false">
      <c r="A3826" s="1" t="s">
        <v>2973</v>
      </c>
      <c r="B3826" s="1" t="s">
        <v>2973</v>
      </c>
      <c r="C3826" s="1" t="s">
        <v>4340</v>
      </c>
      <c r="D3826" s="1" t="n">
        <v>269.96</v>
      </c>
      <c r="E3826" s="1" t="s">
        <v>4357</v>
      </c>
      <c r="F3826" s="1" t="n">
        <v>16</v>
      </c>
      <c r="G3826" s="1" t="str">
        <f aca="false">F3826&amp;"/"&amp;140</f>
        <v>16/140</v>
      </c>
      <c r="H3826" s="1" t="n">
        <v>1824</v>
      </c>
      <c r="I3826" s="1" t="n">
        <v>101</v>
      </c>
      <c r="J3826" s="1" t="n">
        <v>99.5</v>
      </c>
      <c r="K3826" s="1" t="s">
        <v>1093</v>
      </c>
      <c r="L3826" s="1" t="s">
        <v>1094</v>
      </c>
      <c r="M3826" s="1" t="n">
        <v>2015</v>
      </c>
      <c r="N3826" s="1" t="n">
        <v>43.8550888338482</v>
      </c>
      <c r="O3826" s="1" t="n">
        <v>-81.6389939970991</v>
      </c>
      <c r="Q3826" s="1" t="s">
        <v>4342</v>
      </c>
      <c r="R3826" s="1" t="s">
        <v>24</v>
      </c>
    </row>
    <row r="3827" customFormat="false" ht="15" hidden="false" customHeight="false" outlineLevel="0" collapsed="false">
      <c r="A3827" s="1" t="s">
        <v>2973</v>
      </c>
      <c r="B3827" s="1" t="s">
        <v>2973</v>
      </c>
      <c r="C3827" s="1" t="s">
        <v>4340</v>
      </c>
      <c r="D3827" s="1" t="n">
        <v>269.96</v>
      </c>
      <c r="E3827" s="1" t="s">
        <v>4358</v>
      </c>
      <c r="F3827" s="1" t="n">
        <v>17</v>
      </c>
      <c r="G3827" s="1" t="str">
        <f aca="false">F3827&amp;"/"&amp;140</f>
        <v>17/140</v>
      </c>
      <c r="H3827" s="1" t="n">
        <v>1824</v>
      </c>
      <c r="I3827" s="1" t="n">
        <v>101</v>
      </c>
      <c r="J3827" s="1" t="n">
        <v>99.5</v>
      </c>
      <c r="K3827" s="1" t="s">
        <v>1093</v>
      </c>
      <c r="L3827" s="1" t="s">
        <v>1094</v>
      </c>
      <c r="M3827" s="1" t="n">
        <v>2015</v>
      </c>
      <c r="N3827" s="1" t="n">
        <v>43.8479515340957</v>
      </c>
      <c r="O3827" s="1" t="n">
        <v>-81.6372015659668</v>
      </c>
      <c r="Q3827" s="1" t="s">
        <v>4342</v>
      </c>
      <c r="R3827" s="1" t="s">
        <v>24</v>
      </c>
    </row>
    <row r="3828" customFormat="false" ht="15" hidden="false" customHeight="false" outlineLevel="0" collapsed="false">
      <c r="A3828" s="1" t="s">
        <v>2973</v>
      </c>
      <c r="B3828" s="1" t="s">
        <v>2973</v>
      </c>
      <c r="C3828" s="1" t="s">
        <v>4340</v>
      </c>
      <c r="D3828" s="1" t="n">
        <v>269.96</v>
      </c>
      <c r="E3828" s="1" t="s">
        <v>4359</v>
      </c>
      <c r="F3828" s="1" t="n">
        <v>18</v>
      </c>
      <c r="G3828" s="1" t="str">
        <f aca="false">F3828&amp;"/"&amp;140</f>
        <v>18/140</v>
      </c>
      <c r="H3828" s="1" t="n">
        <v>1824</v>
      </c>
      <c r="I3828" s="1" t="n">
        <v>101</v>
      </c>
      <c r="J3828" s="1" t="n">
        <v>99.5</v>
      </c>
      <c r="K3828" s="1" t="s">
        <v>1093</v>
      </c>
      <c r="L3828" s="1" t="s">
        <v>1094</v>
      </c>
      <c r="M3828" s="1" t="n">
        <v>2015</v>
      </c>
      <c r="N3828" s="1" t="n">
        <v>43.8473981097962</v>
      </c>
      <c r="O3828" s="1" t="n">
        <v>-81.6319369674709</v>
      </c>
      <c r="Q3828" s="1" t="s">
        <v>4342</v>
      </c>
      <c r="R3828" s="1" t="s">
        <v>24</v>
      </c>
    </row>
    <row r="3829" customFormat="false" ht="15" hidden="false" customHeight="false" outlineLevel="0" collapsed="false">
      <c r="A3829" s="1" t="s">
        <v>2973</v>
      </c>
      <c r="B3829" s="1" t="s">
        <v>2973</v>
      </c>
      <c r="C3829" s="1" t="s">
        <v>4340</v>
      </c>
      <c r="D3829" s="1" t="n">
        <v>269.96</v>
      </c>
      <c r="E3829" s="1" t="s">
        <v>4360</v>
      </c>
      <c r="F3829" s="1" t="n">
        <v>19</v>
      </c>
      <c r="G3829" s="1" t="str">
        <f aca="false">F3829&amp;"/"&amp;140</f>
        <v>19/140</v>
      </c>
      <c r="H3829" s="1" t="n">
        <v>1824</v>
      </c>
      <c r="I3829" s="1" t="n">
        <v>101</v>
      </c>
      <c r="J3829" s="1" t="n">
        <v>99.5</v>
      </c>
      <c r="K3829" s="1" t="s">
        <v>1093</v>
      </c>
      <c r="L3829" s="1" t="s">
        <v>1094</v>
      </c>
      <c r="M3829" s="1" t="n">
        <v>2015</v>
      </c>
      <c r="N3829" s="1" t="n">
        <v>43.8514127196795</v>
      </c>
      <c r="O3829" s="1" t="n">
        <v>-81.6304089274426</v>
      </c>
      <c r="Q3829" s="1" t="s">
        <v>4342</v>
      </c>
      <c r="R3829" s="1" t="s">
        <v>24</v>
      </c>
    </row>
    <row r="3830" customFormat="false" ht="15" hidden="false" customHeight="false" outlineLevel="0" collapsed="false">
      <c r="A3830" s="1" t="s">
        <v>2973</v>
      </c>
      <c r="B3830" s="1" t="s">
        <v>2973</v>
      </c>
      <c r="C3830" s="1" t="s">
        <v>4340</v>
      </c>
      <c r="D3830" s="1" t="n">
        <v>269.96</v>
      </c>
      <c r="E3830" s="1" t="s">
        <v>4361</v>
      </c>
      <c r="F3830" s="1" t="n">
        <v>20</v>
      </c>
      <c r="G3830" s="1" t="str">
        <f aca="false">F3830&amp;"/"&amp;140</f>
        <v>20/140</v>
      </c>
      <c r="H3830" s="1" t="n">
        <v>1824</v>
      </c>
      <c r="I3830" s="1" t="n">
        <v>101</v>
      </c>
      <c r="J3830" s="1" t="n">
        <v>99.5</v>
      </c>
      <c r="K3830" s="1" t="s">
        <v>1093</v>
      </c>
      <c r="L3830" s="1" t="s">
        <v>1094</v>
      </c>
      <c r="M3830" s="1" t="n">
        <v>2015</v>
      </c>
      <c r="N3830" s="1" t="n">
        <v>43.8596302250763</v>
      </c>
      <c r="O3830" s="1" t="n">
        <v>-81.6269997072546</v>
      </c>
      <c r="Q3830" s="1" t="s">
        <v>4342</v>
      </c>
      <c r="R3830" s="1" t="s">
        <v>24</v>
      </c>
    </row>
    <row r="3831" customFormat="false" ht="15" hidden="false" customHeight="false" outlineLevel="0" collapsed="false">
      <c r="A3831" s="1" t="s">
        <v>2973</v>
      </c>
      <c r="B3831" s="1" t="s">
        <v>2973</v>
      </c>
      <c r="C3831" s="1" t="s">
        <v>4340</v>
      </c>
      <c r="D3831" s="1" t="n">
        <v>269.96</v>
      </c>
      <c r="E3831" s="1" t="s">
        <v>4362</v>
      </c>
      <c r="F3831" s="1" t="n">
        <v>21</v>
      </c>
      <c r="G3831" s="1" t="str">
        <f aca="false">F3831&amp;"/"&amp;140</f>
        <v>21/140</v>
      </c>
      <c r="H3831" s="1" t="n">
        <v>1903</v>
      </c>
      <c r="I3831" s="1" t="n">
        <v>101</v>
      </c>
      <c r="J3831" s="1" t="n">
        <v>99.5</v>
      </c>
      <c r="K3831" s="1" t="s">
        <v>1093</v>
      </c>
      <c r="L3831" s="1" t="s">
        <v>1094</v>
      </c>
      <c r="M3831" s="1" t="n">
        <v>2015</v>
      </c>
      <c r="N3831" s="1" t="n">
        <v>43.8705942874646</v>
      </c>
      <c r="O3831" s="1" t="n">
        <v>-81.6273091662519</v>
      </c>
      <c r="Q3831" s="1" t="s">
        <v>4342</v>
      </c>
      <c r="R3831" s="1" t="s">
        <v>24</v>
      </c>
    </row>
    <row r="3832" customFormat="false" ht="15" hidden="false" customHeight="false" outlineLevel="0" collapsed="false">
      <c r="A3832" s="1" t="s">
        <v>2973</v>
      </c>
      <c r="B3832" s="1" t="s">
        <v>2973</v>
      </c>
      <c r="C3832" s="1" t="s">
        <v>4340</v>
      </c>
      <c r="D3832" s="1" t="n">
        <v>269.96</v>
      </c>
      <c r="E3832" s="1" t="s">
        <v>4363</v>
      </c>
      <c r="F3832" s="1" t="n">
        <v>22</v>
      </c>
      <c r="G3832" s="1" t="str">
        <f aca="false">F3832&amp;"/"&amp;140</f>
        <v>22/140</v>
      </c>
      <c r="H3832" s="1" t="n">
        <v>1903</v>
      </c>
      <c r="I3832" s="1" t="n">
        <v>101</v>
      </c>
      <c r="J3832" s="1" t="n">
        <v>99.5</v>
      </c>
      <c r="K3832" s="1" t="s">
        <v>1093</v>
      </c>
      <c r="L3832" s="1" t="s">
        <v>1094</v>
      </c>
      <c r="M3832" s="1" t="n">
        <v>2015</v>
      </c>
      <c r="N3832" s="1" t="n">
        <v>43.873595014794</v>
      </c>
      <c r="O3832" s="1" t="n">
        <v>-81.6268161786494</v>
      </c>
      <c r="Q3832" s="1" t="s">
        <v>4342</v>
      </c>
      <c r="R3832" s="1" t="s">
        <v>24</v>
      </c>
    </row>
    <row r="3833" customFormat="false" ht="15" hidden="false" customHeight="false" outlineLevel="0" collapsed="false">
      <c r="A3833" s="1" t="s">
        <v>2973</v>
      </c>
      <c r="B3833" s="1" t="s">
        <v>2973</v>
      </c>
      <c r="C3833" s="1" t="s">
        <v>4340</v>
      </c>
      <c r="D3833" s="1" t="n">
        <v>269.96</v>
      </c>
      <c r="E3833" s="1" t="s">
        <v>4364</v>
      </c>
      <c r="F3833" s="1" t="n">
        <v>23</v>
      </c>
      <c r="G3833" s="1" t="str">
        <f aca="false">F3833&amp;"/"&amp;140</f>
        <v>23/140</v>
      </c>
      <c r="H3833" s="1" t="n">
        <v>1903</v>
      </c>
      <c r="I3833" s="1" t="n">
        <v>101</v>
      </c>
      <c r="J3833" s="1" t="n">
        <v>99.5</v>
      </c>
      <c r="K3833" s="1" t="s">
        <v>1093</v>
      </c>
      <c r="L3833" s="1" t="s">
        <v>1094</v>
      </c>
      <c r="M3833" s="1" t="n">
        <v>2015</v>
      </c>
      <c r="N3833" s="1" t="n">
        <v>43.8851254589467</v>
      </c>
      <c r="O3833" s="1" t="n">
        <v>-81.6261701493675</v>
      </c>
      <c r="Q3833" s="1" t="s">
        <v>4342</v>
      </c>
      <c r="R3833" s="1" t="s">
        <v>24</v>
      </c>
    </row>
    <row r="3834" customFormat="false" ht="15" hidden="false" customHeight="false" outlineLevel="0" collapsed="false">
      <c r="A3834" s="1" t="s">
        <v>2973</v>
      </c>
      <c r="B3834" s="1" t="s">
        <v>2973</v>
      </c>
      <c r="C3834" s="1" t="s">
        <v>4340</v>
      </c>
      <c r="D3834" s="1" t="n">
        <v>269.96</v>
      </c>
      <c r="E3834" s="1" t="s">
        <v>4365</v>
      </c>
      <c r="F3834" s="1" t="n">
        <v>24</v>
      </c>
      <c r="G3834" s="1" t="str">
        <f aca="false">F3834&amp;"/"&amp;140</f>
        <v>24/140</v>
      </c>
      <c r="H3834" s="1" t="n">
        <v>1903</v>
      </c>
      <c r="I3834" s="1" t="n">
        <v>101</v>
      </c>
      <c r="J3834" s="1" t="n">
        <v>99.5</v>
      </c>
      <c r="K3834" s="1" t="s">
        <v>1093</v>
      </c>
      <c r="L3834" s="1" t="s">
        <v>1094</v>
      </c>
      <c r="M3834" s="1" t="n">
        <v>2015</v>
      </c>
      <c r="N3834" s="1" t="n">
        <v>43.8845737039033</v>
      </c>
      <c r="O3834" s="1" t="n">
        <v>-81.6221274112558</v>
      </c>
      <c r="Q3834" s="1" t="s">
        <v>4342</v>
      </c>
      <c r="R3834" s="1" t="s">
        <v>24</v>
      </c>
    </row>
    <row r="3835" customFormat="false" ht="15" hidden="false" customHeight="false" outlineLevel="0" collapsed="false">
      <c r="A3835" s="1" t="s">
        <v>2973</v>
      </c>
      <c r="B3835" s="1" t="s">
        <v>2973</v>
      </c>
      <c r="C3835" s="1" t="s">
        <v>4340</v>
      </c>
      <c r="D3835" s="1" t="n">
        <v>269.96</v>
      </c>
      <c r="E3835" s="1" t="s">
        <v>4366</v>
      </c>
      <c r="F3835" s="1" t="n">
        <v>25</v>
      </c>
      <c r="G3835" s="1" t="str">
        <f aca="false">F3835&amp;"/"&amp;140</f>
        <v>25/140</v>
      </c>
      <c r="H3835" s="1" t="n">
        <v>1903</v>
      </c>
      <c r="I3835" s="1" t="n">
        <v>101</v>
      </c>
      <c r="J3835" s="1" t="n">
        <v>99.5</v>
      </c>
      <c r="K3835" s="1" t="s">
        <v>1093</v>
      </c>
      <c r="L3835" s="1" t="s">
        <v>1094</v>
      </c>
      <c r="M3835" s="1" t="n">
        <v>2015</v>
      </c>
      <c r="N3835" s="1" t="n">
        <v>43.883378943503</v>
      </c>
      <c r="O3835" s="1" t="n">
        <v>-81.618296235988</v>
      </c>
      <c r="Q3835" s="1" t="s">
        <v>4342</v>
      </c>
      <c r="R3835" s="1" t="s">
        <v>24</v>
      </c>
    </row>
    <row r="3836" customFormat="false" ht="15" hidden="false" customHeight="false" outlineLevel="0" collapsed="false">
      <c r="A3836" s="1" t="s">
        <v>2973</v>
      </c>
      <c r="B3836" s="1" t="s">
        <v>2973</v>
      </c>
      <c r="C3836" s="1" t="s">
        <v>4340</v>
      </c>
      <c r="D3836" s="1" t="n">
        <v>269.96</v>
      </c>
      <c r="E3836" s="1" t="s">
        <v>4367</v>
      </c>
      <c r="F3836" s="1" t="n">
        <v>26</v>
      </c>
      <c r="G3836" s="1" t="str">
        <f aca="false">F3836&amp;"/"&amp;140</f>
        <v>26/140</v>
      </c>
      <c r="H3836" s="1" t="n">
        <v>1903</v>
      </c>
      <c r="I3836" s="1" t="n">
        <v>101</v>
      </c>
      <c r="J3836" s="1" t="n">
        <v>99.5</v>
      </c>
      <c r="K3836" s="1" t="s">
        <v>1093</v>
      </c>
      <c r="L3836" s="1" t="s">
        <v>1094</v>
      </c>
      <c r="M3836" s="1" t="n">
        <v>2015</v>
      </c>
      <c r="N3836" s="1" t="n">
        <v>43.8811826086331</v>
      </c>
      <c r="O3836" s="1" t="n">
        <v>-81.6150972947738</v>
      </c>
      <c r="Q3836" s="1" t="s">
        <v>4342</v>
      </c>
      <c r="R3836" s="1" t="s">
        <v>24</v>
      </c>
    </row>
    <row r="3837" customFormat="false" ht="15" hidden="false" customHeight="false" outlineLevel="0" collapsed="false">
      <c r="A3837" s="1" t="s">
        <v>2973</v>
      </c>
      <c r="B3837" s="1" t="s">
        <v>2973</v>
      </c>
      <c r="C3837" s="1" t="s">
        <v>4340</v>
      </c>
      <c r="D3837" s="1" t="n">
        <v>269.96</v>
      </c>
      <c r="E3837" s="1" t="s">
        <v>4368</v>
      </c>
      <c r="F3837" s="1" t="n">
        <v>27</v>
      </c>
      <c r="G3837" s="1" t="str">
        <f aca="false">F3837&amp;"/"&amp;140</f>
        <v>27/140</v>
      </c>
      <c r="H3837" s="1" t="n">
        <v>1903</v>
      </c>
      <c r="I3837" s="1" t="n">
        <v>101</v>
      </c>
      <c r="J3837" s="1" t="n">
        <v>99.5</v>
      </c>
      <c r="K3837" s="1" t="s">
        <v>1093</v>
      </c>
      <c r="L3837" s="1" t="s">
        <v>1094</v>
      </c>
      <c r="M3837" s="1" t="n">
        <v>2015</v>
      </c>
      <c r="N3837" s="1" t="n">
        <v>43.9068652337212</v>
      </c>
      <c r="O3837" s="1" t="n">
        <v>-81.6880515409681</v>
      </c>
      <c r="Q3837" s="1" t="s">
        <v>4342</v>
      </c>
      <c r="R3837" s="1" t="s">
        <v>24</v>
      </c>
    </row>
    <row r="3838" customFormat="false" ht="15" hidden="false" customHeight="false" outlineLevel="0" collapsed="false">
      <c r="A3838" s="1" t="s">
        <v>2973</v>
      </c>
      <c r="B3838" s="1" t="s">
        <v>2973</v>
      </c>
      <c r="C3838" s="1" t="s">
        <v>4340</v>
      </c>
      <c r="D3838" s="1" t="n">
        <v>269.96</v>
      </c>
      <c r="E3838" s="1" t="s">
        <v>4369</v>
      </c>
      <c r="F3838" s="1" t="n">
        <v>28</v>
      </c>
      <c r="G3838" s="1" t="str">
        <f aca="false">F3838&amp;"/"&amp;140</f>
        <v>28/140</v>
      </c>
      <c r="H3838" s="1" t="n">
        <v>1903</v>
      </c>
      <c r="I3838" s="1" t="n">
        <v>101</v>
      </c>
      <c r="J3838" s="1" t="n">
        <v>99.5</v>
      </c>
      <c r="K3838" s="1" t="s">
        <v>1093</v>
      </c>
      <c r="L3838" s="1" t="s">
        <v>1094</v>
      </c>
      <c r="M3838" s="1" t="n">
        <v>2015</v>
      </c>
      <c r="N3838" s="1" t="n">
        <v>43.8952784968248</v>
      </c>
      <c r="O3838" s="1" t="n">
        <v>-81.6117401784222</v>
      </c>
      <c r="Q3838" s="1" t="s">
        <v>4342</v>
      </c>
      <c r="R3838" s="1" t="s">
        <v>24</v>
      </c>
    </row>
    <row r="3839" customFormat="false" ht="15" hidden="false" customHeight="false" outlineLevel="0" collapsed="false">
      <c r="A3839" s="1" t="s">
        <v>2973</v>
      </c>
      <c r="B3839" s="1" t="s">
        <v>2973</v>
      </c>
      <c r="C3839" s="1" t="s">
        <v>4340</v>
      </c>
      <c r="D3839" s="1" t="n">
        <v>269.96</v>
      </c>
      <c r="E3839" s="1" t="s">
        <v>4370</v>
      </c>
      <c r="F3839" s="1" t="n">
        <v>29</v>
      </c>
      <c r="G3839" s="1" t="str">
        <f aca="false">F3839&amp;"/"&amp;140</f>
        <v>29/140</v>
      </c>
      <c r="H3839" s="1" t="n">
        <v>1903</v>
      </c>
      <c r="I3839" s="1" t="n">
        <v>101</v>
      </c>
      <c r="J3839" s="1" t="n">
        <v>99.5</v>
      </c>
      <c r="K3839" s="1" t="s">
        <v>1093</v>
      </c>
      <c r="L3839" s="1" t="s">
        <v>1094</v>
      </c>
      <c r="M3839" s="1" t="n">
        <v>2015</v>
      </c>
      <c r="N3839" s="1" t="n">
        <v>43.9005105700584</v>
      </c>
      <c r="O3839" s="1" t="n">
        <v>-81.6011882481751</v>
      </c>
      <c r="Q3839" s="1" t="s">
        <v>4342</v>
      </c>
      <c r="R3839" s="1" t="s">
        <v>24</v>
      </c>
    </row>
    <row r="3840" customFormat="false" ht="15" hidden="false" customHeight="false" outlineLevel="0" collapsed="false">
      <c r="A3840" s="1" t="s">
        <v>2973</v>
      </c>
      <c r="B3840" s="1" t="s">
        <v>2973</v>
      </c>
      <c r="C3840" s="1" t="s">
        <v>4340</v>
      </c>
      <c r="D3840" s="1" t="n">
        <v>269.96</v>
      </c>
      <c r="E3840" s="1" t="s">
        <v>4371</v>
      </c>
      <c r="F3840" s="1" t="n">
        <v>30</v>
      </c>
      <c r="G3840" s="1" t="str">
        <f aca="false">F3840&amp;"/"&amp;140</f>
        <v>30/140</v>
      </c>
      <c r="H3840" s="1" t="n">
        <v>1903</v>
      </c>
      <c r="I3840" s="1" t="n">
        <v>101</v>
      </c>
      <c r="J3840" s="1" t="n">
        <v>99.5</v>
      </c>
      <c r="K3840" s="1" t="s">
        <v>1093</v>
      </c>
      <c r="L3840" s="1" t="s">
        <v>1094</v>
      </c>
      <c r="M3840" s="1" t="n">
        <v>2015</v>
      </c>
      <c r="N3840" s="1" t="n">
        <v>43.9006441514217</v>
      </c>
      <c r="O3840" s="1" t="n">
        <v>-81.5972435952002</v>
      </c>
      <c r="Q3840" s="1" t="s">
        <v>4342</v>
      </c>
      <c r="R3840" s="1" t="s">
        <v>24</v>
      </c>
    </row>
    <row r="3841" customFormat="false" ht="15" hidden="false" customHeight="false" outlineLevel="0" collapsed="false">
      <c r="A3841" s="1" t="s">
        <v>2973</v>
      </c>
      <c r="B3841" s="1" t="s">
        <v>2973</v>
      </c>
      <c r="C3841" s="1" t="s">
        <v>4340</v>
      </c>
      <c r="D3841" s="1" t="n">
        <v>269.96</v>
      </c>
      <c r="E3841" s="1" t="s">
        <v>4372</v>
      </c>
      <c r="F3841" s="1" t="n">
        <v>31</v>
      </c>
      <c r="G3841" s="1" t="str">
        <f aca="false">F3841&amp;"/"&amp;140</f>
        <v>31/140</v>
      </c>
      <c r="H3841" s="1" t="n">
        <v>1903</v>
      </c>
      <c r="I3841" s="1" t="n">
        <v>101</v>
      </c>
      <c r="J3841" s="1" t="n">
        <v>99.5</v>
      </c>
      <c r="K3841" s="1" t="s">
        <v>1093</v>
      </c>
      <c r="L3841" s="1" t="s">
        <v>1094</v>
      </c>
      <c r="M3841" s="1" t="n">
        <v>2015</v>
      </c>
      <c r="N3841" s="1" t="n">
        <v>43.9044422504413</v>
      </c>
      <c r="O3841" s="1" t="n">
        <v>-81.5983020547391</v>
      </c>
      <c r="Q3841" s="1" t="s">
        <v>4342</v>
      </c>
      <c r="R3841" s="1" t="s">
        <v>24</v>
      </c>
    </row>
    <row r="3842" customFormat="false" ht="15" hidden="false" customHeight="false" outlineLevel="0" collapsed="false">
      <c r="A3842" s="1" t="s">
        <v>2973</v>
      </c>
      <c r="B3842" s="1" t="s">
        <v>2973</v>
      </c>
      <c r="C3842" s="1" t="s">
        <v>4340</v>
      </c>
      <c r="D3842" s="1" t="n">
        <v>269.96</v>
      </c>
      <c r="E3842" s="1" t="s">
        <v>4373</v>
      </c>
      <c r="F3842" s="1" t="n">
        <v>32</v>
      </c>
      <c r="G3842" s="1" t="str">
        <f aca="false">F3842&amp;"/"&amp;140</f>
        <v>32/140</v>
      </c>
      <c r="H3842" s="1" t="n">
        <v>1903</v>
      </c>
      <c r="I3842" s="1" t="n">
        <v>101</v>
      </c>
      <c r="J3842" s="1" t="n">
        <v>99.5</v>
      </c>
      <c r="K3842" s="1" t="s">
        <v>1093</v>
      </c>
      <c r="L3842" s="1" t="s">
        <v>1094</v>
      </c>
      <c r="M3842" s="1" t="n">
        <v>2015</v>
      </c>
      <c r="N3842" s="1" t="n">
        <v>43.9066222318874</v>
      </c>
      <c r="O3842" s="1" t="n">
        <v>-81.6306159898188</v>
      </c>
      <c r="Q3842" s="1" t="s">
        <v>4342</v>
      </c>
      <c r="R3842" s="1" t="s">
        <v>24</v>
      </c>
    </row>
    <row r="3843" customFormat="false" ht="15" hidden="false" customHeight="false" outlineLevel="0" collapsed="false">
      <c r="A3843" s="1" t="s">
        <v>2973</v>
      </c>
      <c r="B3843" s="1" t="s">
        <v>2973</v>
      </c>
      <c r="C3843" s="1" t="s">
        <v>4340</v>
      </c>
      <c r="D3843" s="1" t="n">
        <v>269.96</v>
      </c>
      <c r="E3843" s="1" t="s">
        <v>4374</v>
      </c>
      <c r="F3843" s="1" t="n">
        <v>33</v>
      </c>
      <c r="G3843" s="1" t="str">
        <f aca="false">F3843&amp;"/"&amp;140</f>
        <v>33/140</v>
      </c>
      <c r="H3843" s="1" t="n">
        <v>1903</v>
      </c>
      <c r="I3843" s="1" t="n">
        <v>101</v>
      </c>
      <c r="J3843" s="1" t="n">
        <v>99.5</v>
      </c>
      <c r="K3843" s="1" t="s">
        <v>1093</v>
      </c>
      <c r="L3843" s="1" t="s">
        <v>1094</v>
      </c>
      <c r="M3843" s="1" t="n">
        <v>2015</v>
      </c>
      <c r="N3843" s="1" t="n">
        <v>43.9038558798408</v>
      </c>
      <c r="O3843" s="1" t="n">
        <v>-81.6352389122483</v>
      </c>
      <c r="Q3843" s="1" t="s">
        <v>4342</v>
      </c>
      <c r="R3843" s="1" t="s">
        <v>24</v>
      </c>
    </row>
    <row r="3844" customFormat="false" ht="15" hidden="false" customHeight="false" outlineLevel="0" collapsed="false">
      <c r="A3844" s="1" t="s">
        <v>2973</v>
      </c>
      <c r="B3844" s="1" t="s">
        <v>2973</v>
      </c>
      <c r="C3844" s="1" t="s">
        <v>4340</v>
      </c>
      <c r="D3844" s="1" t="n">
        <v>269.96</v>
      </c>
      <c r="E3844" s="1" t="s">
        <v>4375</v>
      </c>
      <c r="F3844" s="1" t="n">
        <v>34</v>
      </c>
      <c r="G3844" s="1" t="str">
        <f aca="false">F3844&amp;"/"&amp;140</f>
        <v>34/140</v>
      </c>
      <c r="H3844" s="1" t="n">
        <v>1903</v>
      </c>
      <c r="I3844" s="1" t="n">
        <v>101</v>
      </c>
      <c r="J3844" s="1" t="n">
        <v>99.5</v>
      </c>
      <c r="K3844" s="1" t="s">
        <v>1093</v>
      </c>
      <c r="L3844" s="1" t="s">
        <v>1094</v>
      </c>
      <c r="M3844" s="1" t="n">
        <v>2015</v>
      </c>
      <c r="N3844" s="1" t="n">
        <v>43.9076992673125</v>
      </c>
      <c r="O3844" s="1" t="n">
        <v>-81.6342524763947</v>
      </c>
      <c r="Q3844" s="1" t="s">
        <v>4342</v>
      </c>
      <c r="R3844" s="1" t="s">
        <v>24</v>
      </c>
    </row>
    <row r="3845" customFormat="false" ht="15" hidden="false" customHeight="false" outlineLevel="0" collapsed="false">
      <c r="A3845" s="1" t="s">
        <v>2973</v>
      </c>
      <c r="B3845" s="1" t="s">
        <v>2973</v>
      </c>
      <c r="C3845" s="1" t="s">
        <v>4340</v>
      </c>
      <c r="D3845" s="1" t="n">
        <v>269.96</v>
      </c>
      <c r="E3845" s="1" t="s">
        <v>4376</v>
      </c>
      <c r="F3845" s="1" t="n">
        <v>35</v>
      </c>
      <c r="G3845" s="1" t="str">
        <f aca="false">F3845&amp;"/"&amp;140</f>
        <v>35/140</v>
      </c>
      <c r="H3845" s="1" t="n">
        <v>1903</v>
      </c>
      <c r="I3845" s="1" t="n">
        <v>101</v>
      </c>
      <c r="J3845" s="1" t="n">
        <v>99.5</v>
      </c>
      <c r="K3845" s="1" t="s">
        <v>1093</v>
      </c>
      <c r="L3845" s="1" t="s">
        <v>1094</v>
      </c>
      <c r="M3845" s="1" t="n">
        <v>2015</v>
      </c>
      <c r="N3845" s="1" t="n">
        <v>43.9067740762645</v>
      </c>
      <c r="O3845" s="1" t="n">
        <v>-81.6388403989441</v>
      </c>
      <c r="Q3845" s="1" t="s">
        <v>4342</v>
      </c>
      <c r="R3845" s="1" t="s">
        <v>24</v>
      </c>
    </row>
    <row r="3846" customFormat="false" ht="15" hidden="false" customHeight="false" outlineLevel="0" collapsed="false">
      <c r="A3846" s="1" t="s">
        <v>2973</v>
      </c>
      <c r="B3846" s="1" t="s">
        <v>2973</v>
      </c>
      <c r="C3846" s="1" t="s">
        <v>4340</v>
      </c>
      <c r="D3846" s="1" t="n">
        <v>269.96</v>
      </c>
      <c r="E3846" s="1" t="s">
        <v>4377</v>
      </c>
      <c r="F3846" s="1" t="n">
        <v>36</v>
      </c>
      <c r="G3846" s="1" t="str">
        <f aca="false">F3846&amp;"/"&amp;140</f>
        <v>36/140</v>
      </c>
      <c r="H3846" s="1" t="n">
        <v>1903</v>
      </c>
      <c r="I3846" s="1" t="n">
        <v>101</v>
      </c>
      <c r="J3846" s="1" t="n">
        <v>99.5</v>
      </c>
      <c r="K3846" s="1" t="s">
        <v>1093</v>
      </c>
      <c r="L3846" s="1" t="s">
        <v>1094</v>
      </c>
      <c r="M3846" s="1" t="n">
        <v>2015</v>
      </c>
      <c r="N3846" s="1" t="n">
        <v>43.9079499200047</v>
      </c>
      <c r="O3846" s="1" t="n">
        <v>-81.6426360872948</v>
      </c>
      <c r="Q3846" s="1" t="s">
        <v>4342</v>
      </c>
      <c r="R3846" s="1" t="s">
        <v>24</v>
      </c>
    </row>
    <row r="3847" customFormat="false" ht="15" hidden="false" customHeight="false" outlineLevel="0" collapsed="false">
      <c r="A3847" s="1" t="s">
        <v>2973</v>
      </c>
      <c r="B3847" s="1" t="s">
        <v>2973</v>
      </c>
      <c r="C3847" s="1" t="s">
        <v>4340</v>
      </c>
      <c r="D3847" s="1" t="n">
        <v>269.96</v>
      </c>
      <c r="E3847" s="1" t="s">
        <v>4378</v>
      </c>
      <c r="F3847" s="1" t="n">
        <v>37</v>
      </c>
      <c r="G3847" s="1" t="str">
        <f aca="false">F3847&amp;"/"&amp;140</f>
        <v>37/140</v>
      </c>
      <c r="H3847" s="1" t="n">
        <v>1903</v>
      </c>
      <c r="I3847" s="1" t="n">
        <v>101</v>
      </c>
      <c r="J3847" s="1" t="n">
        <v>99.5</v>
      </c>
      <c r="K3847" s="1" t="s">
        <v>1093</v>
      </c>
      <c r="L3847" s="1" t="s">
        <v>1094</v>
      </c>
      <c r="M3847" s="1" t="n">
        <v>2015</v>
      </c>
      <c r="N3847" s="1" t="n">
        <v>43.9107871868899</v>
      </c>
      <c r="O3847" s="1" t="n">
        <v>-81.6451460756137</v>
      </c>
      <c r="Q3847" s="1" t="s">
        <v>4342</v>
      </c>
      <c r="R3847" s="1" t="s">
        <v>24</v>
      </c>
    </row>
    <row r="3848" customFormat="false" ht="15" hidden="false" customHeight="false" outlineLevel="0" collapsed="false">
      <c r="A3848" s="1" t="s">
        <v>2973</v>
      </c>
      <c r="B3848" s="1" t="s">
        <v>2973</v>
      </c>
      <c r="C3848" s="1" t="s">
        <v>4340</v>
      </c>
      <c r="D3848" s="1" t="n">
        <v>269.96</v>
      </c>
      <c r="E3848" s="1" t="s">
        <v>4379</v>
      </c>
      <c r="F3848" s="1" t="n">
        <v>38</v>
      </c>
      <c r="G3848" s="1" t="str">
        <f aca="false">F3848&amp;"/"&amp;140</f>
        <v>38/140</v>
      </c>
      <c r="H3848" s="1" t="n">
        <v>1903</v>
      </c>
      <c r="I3848" s="1" t="n">
        <v>101</v>
      </c>
      <c r="J3848" s="1" t="n">
        <v>99.5</v>
      </c>
      <c r="K3848" s="1" t="s">
        <v>1093</v>
      </c>
      <c r="L3848" s="1" t="s">
        <v>1094</v>
      </c>
      <c r="M3848" s="1" t="n">
        <v>2015</v>
      </c>
      <c r="N3848" s="1" t="n">
        <v>43.9174248637012</v>
      </c>
      <c r="O3848" s="1" t="n">
        <v>-81.645202075343</v>
      </c>
      <c r="Q3848" s="1" t="s">
        <v>4342</v>
      </c>
      <c r="R3848" s="1" t="s">
        <v>24</v>
      </c>
    </row>
    <row r="3849" customFormat="false" ht="15" hidden="false" customHeight="false" outlineLevel="0" collapsed="false">
      <c r="A3849" s="1" t="s">
        <v>2973</v>
      </c>
      <c r="B3849" s="1" t="s">
        <v>2973</v>
      </c>
      <c r="C3849" s="1" t="s">
        <v>4340</v>
      </c>
      <c r="D3849" s="1" t="n">
        <v>269.96</v>
      </c>
      <c r="E3849" s="1" t="s">
        <v>4380</v>
      </c>
      <c r="F3849" s="1" t="n">
        <v>39</v>
      </c>
      <c r="G3849" s="1" t="str">
        <f aca="false">F3849&amp;"/"&amp;140</f>
        <v>39/140</v>
      </c>
      <c r="H3849" s="1" t="n">
        <v>1903</v>
      </c>
      <c r="I3849" s="1" t="n">
        <v>101</v>
      </c>
      <c r="J3849" s="1" t="n">
        <v>99.5</v>
      </c>
      <c r="K3849" s="1" t="s">
        <v>1093</v>
      </c>
      <c r="L3849" s="1" t="s">
        <v>1094</v>
      </c>
      <c r="M3849" s="1" t="n">
        <v>2015</v>
      </c>
      <c r="N3849" s="1" t="n">
        <v>43.9203511482574</v>
      </c>
      <c r="O3849" s="1" t="n">
        <v>-81.6465375724338</v>
      </c>
      <c r="Q3849" s="1" t="s">
        <v>4342</v>
      </c>
      <c r="R3849" s="1" t="s">
        <v>24</v>
      </c>
    </row>
    <row r="3850" customFormat="false" ht="15" hidden="false" customHeight="false" outlineLevel="0" collapsed="false">
      <c r="A3850" s="1" t="s">
        <v>2973</v>
      </c>
      <c r="B3850" s="1" t="s">
        <v>2973</v>
      </c>
      <c r="C3850" s="1" t="s">
        <v>4340</v>
      </c>
      <c r="D3850" s="1" t="n">
        <v>269.96</v>
      </c>
      <c r="E3850" s="1" t="s">
        <v>4381</v>
      </c>
      <c r="F3850" s="1" t="n">
        <v>40</v>
      </c>
      <c r="G3850" s="1" t="str">
        <f aca="false">F3850&amp;"/"&amp;140</f>
        <v>40/140</v>
      </c>
      <c r="H3850" s="1" t="n">
        <v>1903</v>
      </c>
      <c r="I3850" s="1" t="n">
        <v>101</v>
      </c>
      <c r="J3850" s="1" t="n">
        <v>99.5</v>
      </c>
      <c r="K3850" s="1" t="s">
        <v>1093</v>
      </c>
      <c r="L3850" s="1" t="s">
        <v>1094</v>
      </c>
      <c r="M3850" s="1" t="n">
        <v>2015</v>
      </c>
      <c r="N3850" s="1" t="n">
        <v>43.9235987746675</v>
      </c>
      <c r="O3850" s="1" t="n">
        <v>-81.6429690166821</v>
      </c>
      <c r="Q3850" s="1" t="s">
        <v>4342</v>
      </c>
      <c r="R3850" s="1" t="s">
        <v>24</v>
      </c>
    </row>
    <row r="3851" customFormat="false" ht="15" hidden="false" customHeight="false" outlineLevel="0" collapsed="false">
      <c r="A3851" s="1" t="s">
        <v>2973</v>
      </c>
      <c r="B3851" s="1" t="s">
        <v>2973</v>
      </c>
      <c r="C3851" s="1" t="s">
        <v>4340</v>
      </c>
      <c r="D3851" s="1" t="n">
        <v>269.96</v>
      </c>
      <c r="E3851" s="1" t="s">
        <v>4382</v>
      </c>
      <c r="F3851" s="1" t="n">
        <v>41</v>
      </c>
      <c r="G3851" s="1" t="str">
        <f aca="false">F3851&amp;"/"&amp;140</f>
        <v>41/140</v>
      </c>
      <c r="H3851" s="1" t="n">
        <v>1903</v>
      </c>
      <c r="I3851" s="1" t="n">
        <v>101</v>
      </c>
      <c r="J3851" s="1" t="n">
        <v>99.5</v>
      </c>
      <c r="K3851" s="1" t="s">
        <v>1093</v>
      </c>
      <c r="L3851" s="1" t="s">
        <v>1094</v>
      </c>
      <c r="M3851" s="1" t="n">
        <v>2015</v>
      </c>
      <c r="N3851" s="1" t="n">
        <v>43.9218100411755</v>
      </c>
      <c r="O3851" s="1" t="n">
        <v>-81.6723450306003</v>
      </c>
      <c r="Q3851" s="1" t="s">
        <v>4342</v>
      </c>
      <c r="R3851" s="1" t="s">
        <v>24</v>
      </c>
    </row>
    <row r="3852" customFormat="false" ht="15" hidden="false" customHeight="false" outlineLevel="0" collapsed="false">
      <c r="A3852" s="1" t="s">
        <v>2973</v>
      </c>
      <c r="B3852" s="1" t="s">
        <v>2973</v>
      </c>
      <c r="C3852" s="1" t="s">
        <v>4340</v>
      </c>
      <c r="D3852" s="1" t="n">
        <v>269.96</v>
      </c>
      <c r="E3852" s="1" t="s">
        <v>4383</v>
      </c>
      <c r="F3852" s="1" t="n">
        <v>42</v>
      </c>
      <c r="G3852" s="1" t="str">
        <f aca="false">F3852&amp;"/"&amp;140</f>
        <v>42/140</v>
      </c>
      <c r="H3852" s="1" t="n">
        <v>1903</v>
      </c>
      <c r="I3852" s="1" t="n">
        <v>101</v>
      </c>
      <c r="J3852" s="1" t="n">
        <v>99.5</v>
      </c>
      <c r="K3852" s="1" t="s">
        <v>1093</v>
      </c>
      <c r="L3852" s="1" t="s">
        <v>1094</v>
      </c>
      <c r="M3852" s="1" t="n">
        <v>2015</v>
      </c>
      <c r="N3852" s="1" t="n">
        <v>43.9266458919061</v>
      </c>
      <c r="O3852" s="1" t="n">
        <v>-81.6902583340216</v>
      </c>
      <c r="Q3852" s="1" t="s">
        <v>4342</v>
      </c>
      <c r="R3852" s="1" t="s">
        <v>24</v>
      </c>
    </row>
    <row r="3853" customFormat="false" ht="15" hidden="false" customHeight="false" outlineLevel="0" collapsed="false">
      <c r="A3853" s="1" t="s">
        <v>2973</v>
      </c>
      <c r="B3853" s="1" t="s">
        <v>2973</v>
      </c>
      <c r="C3853" s="1" t="s">
        <v>4340</v>
      </c>
      <c r="D3853" s="1" t="n">
        <v>269.96</v>
      </c>
      <c r="E3853" s="1" t="s">
        <v>4384</v>
      </c>
      <c r="F3853" s="1" t="n">
        <v>43</v>
      </c>
      <c r="G3853" s="1" t="str">
        <f aca="false">F3853&amp;"/"&amp;140</f>
        <v>43/140</v>
      </c>
      <c r="H3853" s="1" t="n">
        <v>1903</v>
      </c>
      <c r="I3853" s="1" t="n">
        <v>101</v>
      </c>
      <c r="J3853" s="1" t="n">
        <v>99.5</v>
      </c>
      <c r="K3853" s="1" t="s">
        <v>1093</v>
      </c>
      <c r="L3853" s="1" t="s">
        <v>1094</v>
      </c>
      <c r="M3853" s="1" t="n">
        <v>2015</v>
      </c>
      <c r="N3853" s="1" t="n">
        <v>43.9294801368795</v>
      </c>
      <c r="O3853" s="1" t="n">
        <v>-81.6875640153453</v>
      </c>
      <c r="Q3853" s="1" t="s">
        <v>4342</v>
      </c>
      <c r="R3853" s="1" t="s">
        <v>24</v>
      </c>
    </row>
    <row r="3854" customFormat="false" ht="15" hidden="false" customHeight="false" outlineLevel="0" collapsed="false">
      <c r="A3854" s="1" t="s">
        <v>2973</v>
      </c>
      <c r="B3854" s="1" t="s">
        <v>2973</v>
      </c>
      <c r="C3854" s="1" t="s">
        <v>4340</v>
      </c>
      <c r="D3854" s="1" t="n">
        <v>269.96</v>
      </c>
      <c r="E3854" s="1" t="s">
        <v>4385</v>
      </c>
      <c r="F3854" s="1" t="n">
        <v>44</v>
      </c>
      <c r="G3854" s="1" t="str">
        <f aca="false">F3854&amp;"/"&amp;140</f>
        <v>44/140</v>
      </c>
      <c r="H3854" s="1" t="n">
        <v>1903</v>
      </c>
      <c r="I3854" s="1" t="n">
        <v>101</v>
      </c>
      <c r="J3854" s="1" t="n">
        <v>99.5</v>
      </c>
      <c r="K3854" s="1" t="s">
        <v>1093</v>
      </c>
      <c r="L3854" s="1" t="s">
        <v>1094</v>
      </c>
      <c r="M3854" s="1" t="n">
        <v>2015</v>
      </c>
      <c r="N3854" s="1" t="n">
        <v>43.9357853625659</v>
      </c>
      <c r="O3854" s="1" t="n">
        <v>-81.6916619008822</v>
      </c>
      <c r="Q3854" s="1" t="s">
        <v>4342</v>
      </c>
      <c r="R3854" s="1" t="s">
        <v>24</v>
      </c>
    </row>
    <row r="3855" customFormat="false" ht="15" hidden="false" customHeight="false" outlineLevel="0" collapsed="false">
      <c r="A3855" s="1" t="s">
        <v>2973</v>
      </c>
      <c r="B3855" s="1" t="s">
        <v>2973</v>
      </c>
      <c r="C3855" s="1" t="s">
        <v>4340</v>
      </c>
      <c r="D3855" s="1" t="n">
        <v>269.96</v>
      </c>
      <c r="E3855" s="1" t="s">
        <v>4386</v>
      </c>
      <c r="F3855" s="1" t="n">
        <v>45</v>
      </c>
      <c r="G3855" s="1" t="str">
        <f aca="false">F3855&amp;"/"&amp;140</f>
        <v>45/140</v>
      </c>
      <c r="H3855" s="1" t="n">
        <v>1903</v>
      </c>
      <c r="I3855" s="1" t="n">
        <v>101</v>
      </c>
      <c r="J3855" s="1" t="n">
        <v>99.5</v>
      </c>
      <c r="K3855" s="1" t="s">
        <v>1093</v>
      </c>
      <c r="L3855" s="1" t="s">
        <v>1094</v>
      </c>
      <c r="M3855" s="1" t="n">
        <v>2015</v>
      </c>
      <c r="N3855" s="1" t="n">
        <v>43.9362532008285</v>
      </c>
      <c r="O3855" s="1" t="n">
        <v>-81.6865198817159</v>
      </c>
      <c r="Q3855" s="1" t="s">
        <v>4342</v>
      </c>
      <c r="R3855" s="1" t="s">
        <v>24</v>
      </c>
    </row>
    <row r="3856" customFormat="false" ht="15" hidden="false" customHeight="false" outlineLevel="0" collapsed="false">
      <c r="A3856" s="1" t="s">
        <v>2973</v>
      </c>
      <c r="B3856" s="1" t="s">
        <v>2973</v>
      </c>
      <c r="C3856" s="1" t="s">
        <v>4340</v>
      </c>
      <c r="D3856" s="1" t="n">
        <v>269.96</v>
      </c>
      <c r="E3856" s="1" t="s">
        <v>4387</v>
      </c>
      <c r="F3856" s="1" t="n">
        <v>46</v>
      </c>
      <c r="G3856" s="1" t="str">
        <f aca="false">F3856&amp;"/"&amp;140</f>
        <v>46/140</v>
      </c>
      <c r="H3856" s="1" t="n">
        <v>1903</v>
      </c>
      <c r="I3856" s="1" t="n">
        <v>101</v>
      </c>
      <c r="J3856" s="1" t="n">
        <v>99.5</v>
      </c>
      <c r="K3856" s="1" t="s">
        <v>1093</v>
      </c>
      <c r="L3856" s="1" t="s">
        <v>1094</v>
      </c>
      <c r="M3856" s="1" t="n">
        <v>2015</v>
      </c>
      <c r="N3856" s="1" t="n">
        <v>43.9332581654575</v>
      </c>
      <c r="O3856" s="1" t="n">
        <v>-81.6791579571802</v>
      </c>
      <c r="Q3856" s="1" t="s">
        <v>4342</v>
      </c>
      <c r="R3856" s="1" t="s">
        <v>24</v>
      </c>
    </row>
    <row r="3857" customFormat="false" ht="15" hidden="false" customHeight="false" outlineLevel="0" collapsed="false">
      <c r="A3857" s="1" t="s">
        <v>2973</v>
      </c>
      <c r="B3857" s="1" t="s">
        <v>2973</v>
      </c>
      <c r="C3857" s="1" t="s">
        <v>4340</v>
      </c>
      <c r="D3857" s="1" t="n">
        <v>269.96</v>
      </c>
      <c r="E3857" s="1" t="s">
        <v>4388</v>
      </c>
      <c r="F3857" s="1" t="n">
        <v>47</v>
      </c>
      <c r="G3857" s="1" t="str">
        <f aca="false">F3857&amp;"/"&amp;140</f>
        <v>47/140</v>
      </c>
      <c r="H3857" s="1" t="n">
        <v>1903</v>
      </c>
      <c r="I3857" s="1" t="n">
        <v>101</v>
      </c>
      <c r="J3857" s="1" t="n">
        <v>99.5</v>
      </c>
      <c r="K3857" s="1" t="s">
        <v>1093</v>
      </c>
      <c r="L3857" s="1" t="s">
        <v>1094</v>
      </c>
      <c r="M3857" s="1" t="n">
        <v>2015</v>
      </c>
      <c r="N3857" s="1" t="n">
        <v>43.936590775604</v>
      </c>
      <c r="O3857" s="1" t="n">
        <v>-81.6785532722136</v>
      </c>
      <c r="Q3857" s="1" t="s">
        <v>4342</v>
      </c>
      <c r="R3857" s="1" t="s">
        <v>24</v>
      </c>
    </row>
    <row r="3858" customFormat="false" ht="15" hidden="false" customHeight="false" outlineLevel="0" collapsed="false">
      <c r="A3858" s="1" t="s">
        <v>2973</v>
      </c>
      <c r="B3858" s="1" t="s">
        <v>2973</v>
      </c>
      <c r="C3858" s="1" t="s">
        <v>4340</v>
      </c>
      <c r="D3858" s="1" t="n">
        <v>269.96</v>
      </c>
      <c r="E3858" s="1" t="s">
        <v>4389</v>
      </c>
      <c r="F3858" s="1" t="n">
        <v>48</v>
      </c>
      <c r="G3858" s="1" t="str">
        <f aca="false">F3858&amp;"/"&amp;140</f>
        <v>48/140</v>
      </c>
      <c r="H3858" s="1" t="n">
        <v>1903</v>
      </c>
      <c r="I3858" s="1" t="n">
        <v>101</v>
      </c>
      <c r="J3858" s="1" t="n">
        <v>99.5</v>
      </c>
      <c r="K3858" s="1" t="s">
        <v>1093</v>
      </c>
      <c r="L3858" s="1" t="s">
        <v>1094</v>
      </c>
      <c r="M3858" s="1" t="n">
        <v>2015</v>
      </c>
      <c r="N3858" s="1" t="n">
        <v>43.9367317350483</v>
      </c>
      <c r="O3858" s="1" t="n">
        <v>-81.6826308408812</v>
      </c>
      <c r="Q3858" s="1" t="s">
        <v>4342</v>
      </c>
      <c r="R3858" s="1" t="s">
        <v>24</v>
      </c>
    </row>
    <row r="3859" customFormat="false" ht="15" hidden="false" customHeight="false" outlineLevel="0" collapsed="false">
      <c r="A3859" s="1" t="s">
        <v>2973</v>
      </c>
      <c r="B3859" s="1" t="s">
        <v>2973</v>
      </c>
      <c r="C3859" s="1" t="s">
        <v>4340</v>
      </c>
      <c r="D3859" s="1" t="n">
        <v>269.96</v>
      </c>
      <c r="E3859" s="1" t="s">
        <v>4390</v>
      </c>
      <c r="F3859" s="1" t="n">
        <v>49</v>
      </c>
      <c r="G3859" s="1" t="str">
        <f aca="false">F3859&amp;"/"&amp;140</f>
        <v>49/140</v>
      </c>
      <c r="H3859" s="1" t="n">
        <v>1903</v>
      </c>
      <c r="I3859" s="1" t="n">
        <v>101</v>
      </c>
      <c r="J3859" s="1" t="n">
        <v>99.5</v>
      </c>
      <c r="K3859" s="1" t="s">
        <v>1093</v>
      </c>
      <c r="L3859" s="1" t="s">
        <v>1094</v>
      </c>
      <c r="M3859" s="1" t="n">
        <v>2015</v>
      </c>
      <c r="N3859" s="1" t="n">
        <v>43.9391461479123</v>
      </c>
      <c r="O3859" s="1" t="n">
        <v>-81.6877823613127</v>
      </c>
      <c r="Q3859" s="1" t="s">
        <v>4342</v>
      </c>
      <c r="R3859" s="1" t="s">
        <v>24</v>
      </c>
    </row>
    <row r="3860" customFormat="false" ht="15" hidden="false" customHeight="false" outlineLevel="0" collapsed="false">
      <c r="A3860" s="1" t="s">
        <v>2973</v>
      </c>
      <c r="B3860" s="1" t="s">
        <v>2973</v>
      </c>
      <c r="C3860" s="1" t="s">
        <v>4340</v>
      </c>
      <c r="D3860" s="1" t="n">
        <v>269.96</v>
      </c>
      <c r="E3860" s="1" t="s">
        <v>4391</v>
      </c>
      <c r="F3860" s="1" t="n">
        <v>50</v>
      </c>
      <c r="G3860" s="1" t="str">
        <f aca="false">F3860&amp;"/"&amp;140</f>
        <v>50/140</v>
      </c>
      <c r="H3860" s="1" t="n">
        <v>1903</v>
      </c>
      <c r="I3860" s="1" t="n">
        <v>101</v>
      </c>
      <c r="J3860" s="1" t="n">
        <v>99.5</v>
      </c>
      <c r="K3860" s="1" t="s">
        <v>1093</v>
      </c>
      <c r="L3860" s="1" t="s">
        <v>1094</v>
      </c>
      <c r="M3860" s="1" t="n">
        <v>2015</v>
      </c>
      <c r="N3860" s="1" t="n">
        <v>43.9427308410475</v>
      </c>
      <c r="O3860" s="1" t="n">
        <v>-81.6934066732896</v>
      </c>
      <c r="Q3860" s="1" t="s">
        <v>4342</v>
      </c>
      <c r="R3860" s="1" t="s">
        <v>24</v>
      </c>
    </row>
    <row r="3861" customFormat="false" ht="15" hidden="false" customHeight="false" outlineLevel="0" collapsed="false">
      <c r="A3861" s="1" t="s">
        <v>2973</v>
      </c>
      <c r="B3861" s="1" t="s">
        <v>2973</v>
      </c>
      <c r="C3861" s="1" t="s">
        <v>4340</v>
      </c>
      <c r="D3861" s="1" t="n">
        <v>269.96</v>
      </c>
      <c r="E3861" s="1" t="s">
        <v>4392</v>
      </c>
      <c r="F3861" s="1" t="n">
        <v>51</v>
      </c>
      <c r="G3861" s="1" t="str">
        <f aca="false">F3861&amp;"/"&amp;140</f>
        <v>51/140</v>
      </c>
      <c r="H3861" s="1" t="n">
        <v>1903</v>
      </c>
      <c r="I3861" s="1" t="n">
        <v>101</v>
      </c>
      <c r="J3861" s="1" t="n">
        <v>99.5</v>
      </c>
      <c r="K3861" s="1" t="s">
        <v>1093</v>
      </c>
      <c r="L3861" s="1" t="s">
        <v>1094</v>
      </c>
      <c r="M3861" s="1" t="n">
        <v>2015</v>
      </c>
      <c r="N3861" s="1" t="n">
        <v>43.9183936699159</v>
      </c>
      <c r="O3861" s="1" t="n">
        <v>-81.5965179880993</v>
      </c>
      <c r="Q3861" s="1" t="s">
        <v>4342</v>
      </c>
      <c r="R3861" s="1" t="s">
        <v>24</v>
      </c>
    </row>
    <row r="3862" customFormat="false" ht="15" hidden="false" customHeight="false" outlineLevel="0" collapsed="false">
      <c r="A3862" s="1" t="s">
        <v>2973</v>
      </c>
      <c r="B3862" s="1" t="s">
        <v>2973</v>
      </c>
      <c r="C3862" s="1" t="s">
        <v>4340</v>
      </c>
      <c r="D3862" s="1" t="n">
        <v>269.96</v>
      </c>
      <c r="E3862" s="1" t="s">
        <v>4393</v>
      </c>
      <c r="F3862" s="1" t="n">
        <v>52</v>
      </c>
      <c r="G3862" s="1" t="str">
        <f aca="false">F3862&amp;"/"&amp;140</f>
        <v>52/140</v>
      </c>
      <c r="H3862" s="1" t="n">
        <v>1903</v>
      </c>
      <c r="I3862" s="1" t="n">
        <v>101</v>
      </c>
      <c r="J3862" s="1" t="n">
        <v>99.5</v>
      </c>
      <c r="K3862" s="1" t="s">
        <v>1093</v>
      </c>
      <c r="L3862" s="1" t="s">
        <v>1094</v>
      </c>
      <c r="M3862" s="1" t="n">
        <v>2015</v>
      </c>
      <c r="N3862" s="1" t="n">
        <v>43.9161718489595</v>
      </c>
      <c r="O3862" s="1" t="n">
        <v>-81.5936208000053</v>
      </c>
      <c r="Q3862" s="1" t="s">
        <v>4342</v>
      </c>
      <c r="R3862" s="1" t="s">
        <v>24</v>
      </c>
    </row>
    <row r="3863" customFormat="false" ht="15" hidden="false" customHeight="false" outlineLevel="0" collapsed="false">
      <c r="A3863" s="1" t="s">
        <v>2973</v>
      </c>
      <c r="B3863" s="1" t="s">
        <v>2973</v>
      </c>
      <c r="C3863" s="1" t="s">
        <v>4340</v>
      </c>
      <c r="D3863" s="1" t="n">
        <v>269.96</v>
      </c>
      <c r="E3863" s="1" t="s">
        <v>4394</v>
      </c>
      <c r="F3863" s="1" t="n">
        <v>53</v>
      </c>
      <c r="G3863" s="1" t="str">
        <f aca="false">F3863&amp;"/"&amp;140</f>
        <v>53/140</v>
      </c>
      <c r="H3863" s="1" t="n">
        <v>1903</v>
      </c>
      <c r="I3863" s="1" t="n">
        <v>101</v>
      </c>
      <c r="J3863" s="1" t="n">
        <v>99.5</v>
      </c>
      <c r="K3863" s="1" t="s">
        <v>1093</v>
      </c>
      <c r="L3863" s="1" t="s">
        <v>1094</v>
      </c>
      <c r="M3863" s="1" t="n">
        <v>2015</v>
      </c>
      <c r="N3863" s="1" t="n">
        <v>43.913905852082</v>
      </c>
      <c r="O3863" s="1" t="n">
        <v>-81.5899682759648</v>
      </c>
      <c r="Q3863" s="1" t="s">
        <v>4342</v>
      </c>
      <c r="R3863" s="1" t="s">
        <v>24</v>
      </c>
    </row>
    <row r="3864" customFormat="false" ht="15" hidden="false" customHeight="false" outlineLevel="0" collapsed="false">
      <c r="A3864" s="1" t="s">
        <v>2973</v>
      </c>
      <c r="B3864" s="1" t="s">
        <v>2973</v>
      </c>
      <c r="C3864" s="1" t="s">
        <v>4340</v>
      </c>
      <c r="D3864" s="1" t="n">
        <v>269.96</v>
      </c>
      <c r="E3864" s="1" t="s">
        <v>4395</v>
      </c>
      <c r="F3864" s="1" t="n">
        <v>54</v>
      </c>
      <c r="G3864" s="1" t="str">
        <f aca="false">F3864&amp;"/"&amp;140</f>
        <v>54/140</v>
      </c>
      <c r="H3864" s="1" t="n">
        <v>1903</v>
      </c>
      <c r="I3864" s="1" t="n">
        <v>101</v>
      </c>
      <c r="J3864" s="1" t="n">
        <v>99.5</v>
      </c>
      <c r="K3864" s="1" t="s">
        <v>1093</v>
      </c>
      <c r="L3864" s="1" t="s">
        <v>1094</v>
      </c>
      <c r="M3864" s="1" t="n">
        <v>2015</v>
      </c>
      <c r="N3864" s="1" t="n">
        <v>43.9194348160027</v>
      </c>
      <c r="O3864" s="1" t="n">
        <v>-81.5896272796572</v>
      </c>
      <c r="Q3864" s="1" t="s">
        <v>4342</v>
      </c>
      <c r="R3864" s="1" t="s">
        <v>24</v>
      </c>
    </row>
    <row r="3865" customFormat="false" ht="15" hidden="false" customHeight="false" outlineLevel="0" collapsed="false">
      <c r="A3865" s="1" t="s">
        <v>2973</v>
      </c>
      <c r="B3865" s="1" t="s">
        <v>2973</v>
      </c>
      <c r="C3865" s="1" t="s">
        <v>4340</v>
      </c>
      <c r="D3865" s="1" t="n">
        <v>269.96</v>
      </c>
      <c r="E3865" s="1" t="s">
        <v>4396</v>
      </c>
      <c r="F3865" s="1" t="n">
        <v>55</v>
      </c>
      <c r="G3865" s="1" t="str">
        <f aca="false">F3865&amp;"/"&amp;140</f>
        <v>55/140</v>
      </c>
      <c r="H3865" s="1" t="n">
        <v>1903</v>
      </c>
      <c r="I3865" s="1" t="n">
        <v>101</v>
      </c>
      <c r="J3865" s="1" t="n">
        <v>99.5</v>
      </c>
      <c r="K3865" s="1" t="s">
        <v>1093</v>
      </c>
      <c r="L3865" s="1" t="s">
        <v>1094</v>
      </c>
      <c r="M3865" s="1" t="n">
        <v>2015</v>
      </c>
      <c r="N3865" s="1" t="n">
        <v>43.9176395912327</v>
      </c>
      <c r="O3865" s="1" t="n">
        <v>-81.5866888338467</v>
      </c>
      <c r="Q3865" s="1" t="s">
        <v>4342</v>
      </c>
      <c r="R3865" s="1" t="s">
        <v>24</v>
      </c>
    </row>
    <row r="3866" customFormat="false" ht="15" hidden="false" customHeight="false" outlineLevel="0" collapsed="false">
      <c r="A3866" s="1" t="s">
        <v>2973</v>
      </c>
      <c r="B3866" s="1" t="s">
        <v>2973</v>
      </c>
      <c r="C3866" s="1" t="s">
        <v>4340</v>
      </c>
      <c r="D3866" s="1" t="n">
        <v>269.96</v>
      </c>
      <c r="E3866" s="1" t="s">
        <v>4397</v>
      </c>
      <c r="F3866" s="1" t="n">
        <v>56</v>
      </c>
      <c r="G3866" s="1" t="str">
        <f aca="false">F3866&amp;"/"&amp;140</f>
        <v>56/140</v>
      </c>
      <c r="H3866" s="1" t="n">
        <v>1903</v>
      </c>
      <c r="I3866" s="1" t="n">
        <v>101</v>
      </c>
      <c r="J3866" s="1" t="n">
        <v>99.5</v>
      </c>
      <c r="K3866" s="1" t="s">
        <v>1093</v>
      </c>
      <c r="L3866" s="1" t="s">
        <v>1094</v>
      </c>
      <c r="M3866" s="1" t="n">
        <v>2015</v>
      </c>
      <c r="N3866" s="1" t="n">
        <v>43.9225227285529</v>
      </c>
      <c r="O3866" s="1" t="n">
        <v>-81.5839356318947</v>
      </c>
      <c r="Q3866" s="1" t="s">
        <v>4342</v>
      </c>
      <c r="R3866" s="1" t="s">
        <v>24</v>
      </c>
    </row>
    <row r="3867" customFormat="false" ht="15" hidden="false" customHeight="false" outlineLevel="0" collapsed="false">
      <c r="A3867" s="1" t="s">
        <v>2973</v>
      </c>
      <c r="B3867" s="1" t="s">
        <v>2973</v>
      </c>
      <c r="C3867" s="1" t="s">
        <v>4340</v>
      </c>
      <c r="D3867" s="1" t="n">
        <v>269.96</v>
      </c>
      <c r="E3867" s="1" t="s">
        <v>4398</v>
      </c>
      <c r="F3867" s="1" t="n">
        <v>57</v>
      </c>
      <c r="G3867" s="1" t="str">
        <f aca="false">F3867&amp;"/"&amp;140</f>
        <v>57/140</v>
      </c>
      <c r="H3867" s="1" t="n">
        <v>1903</v>
      </c>
      <c r="I3867" s="1" t="n">
        <v>101</v>
      </c>
      <c r="J3867" s="1" t="n">
        <v>99.5</v>
      </c>
      <c r="K3867" s="1" t="s">
        <v>1093</v>
      </c>
      <c r="L3867" s="1" t="s">
        <v>1094</v>
      </c>
      <c r="M3867" s="1" t="n">
        <v>2015</v>
      </c>
      <c r="N3867" s="1" t="n">
        <v>43.9285151671101</v>
      </c>
      <c r="O3867" s="1" t="n">
        <v>-81.6232465323732</v>
      </c>
      <c r="Q3867" s="1" t="s">
        <v>4342</v>
      </c>
      <c r="R3867" s="1" t="s">
        <v>24</v>
      </c>
    </row>
    <row r="3868" customFormat="false" ht="15" hidden="false" customHeight="false" outlineLevel="0" collapsed="false">
      <c r="A3868" s="1" t="s">
        <v>2973</v>
      </c>
      <c r="B3868" s="1" t="s">
        <v>2973</v>
      </c>
      <c r="C3868" s="1" t="s">
        <v>4340</v>
      </c>
      <c r="D3868" s="1" t="n">
        <v>269.96</v>
      </c>
      <c r="E3868" s="1" t="s">
        <v>4399</v>
      </c>
      <c r="F3868" s="1" t="n">
        <v>58</v>
      </c>
      <c r="G3868" s="1" t="str">
        <f aca="false">F3868&amp;"/"&amp;140</f>
        <v>58/140</v>
      </c>
      <c r="H3868" s="1" t="n">
        <v>1903</v>
      </c>
      <c r="I3868" s="1" t="n">
        <v>101</v>
      </c>
      <c r="J3868" s="1" t="n">
        <v>99.5</v>
      </c>
      <c r="K3868" s="1" t="s">
        <v>1093</v>
      </c>
      <c r="L3868" s="1" t="s">
        <v>1094</v>
      </c>
      <c r="M3868" s="1" t="n">
        <v>2015</v>
      </c>
      <c r="N3868" s="1" t="n">
        <v>43.9329442899558</v>
      </c>
      <c r="O3868" s="1" t="n">
        <v>-81.6245515737293</v>
      </c>
      <c r="Q3868" s="1" t="s">
        <v>4342</v>
      </c>
      <c r="R3868" s="1" t="s">
        <v>24</v>
      </c>
    </row>
    <row r="3869" customFormat="false" ht="15" hidden="false" customHeight="false" outlineLevel="0" collapsed="false">
      <c r="A3869" s="1" t="s">
        <v>2973</v>
      </c>
      <c r="B3869" s="1" t="s">
        <v>2973</v>
      </c>
      <c r="C3869" s="1" t="s">
        <v>4340</v>
      </c>
      <c r="D3869" s="1" t="n">
        <v>269.96</v>
      </c>
      <c r="E3869" s="1" t="s">
        <v>4400</v>
      </c>
      <c r="F3869" s="1" t="n">
        <v>59</v>
      </c>
      <c r="G3869" s="1" t="str">
        <f aca="false">F3869&amp;"/"&amp;140</f>
        <v>59/140</v>
      </c>
      <c r="H3869" s="1" t="n">
        <v>1903</v>
      </c>
      <c r="I3869" s="1" t="n">
        <v>101</v>
      </c>
      <c r="J3869" s="1" t="n">
        <v>99.5</v>
      </c>
      <c r="K3869" s="1" t="s">
        <v>1093</v>
      </c>
      <c r="L3869" s="1" t="s">
        <v>1094</v>
      </c>
      <c r="M3869" s="1" t="n">
        <v>2015</v>
      </c>
      <c r="N3869" s="1" t="n">
        <v>43.9372755694704</v>
      </c>
      <c r="O3869" s="1" t="n">
        <v>-81.619903826039</v>
      </c>
      <c r="Q3869" s="1" t="s">
        <v>4342</v>
      </c>
      <c r="R3869" s="1" t="s">
        <v>24</v>
      </c>
    </row>
    <row r="3870" customFormat="false" ht="15" hidden="false" customHeight="false" outlineLevel="0" collapsed="false">
      <c r="A3870" s="1" t="s">
        <v>2973</v>
      </c>
      <c r="B3870" s="1" t="s">
        <v>2973</v>
      </c>
      <c r="C3870" s="1" t="s">
        <v>4340</v>
      </c>
      <c r="D3870" s="1" t="n">
        <v>269.96</v>
      </c>
      <c r="E3870" s="1" t="s">
        <v>4401</v>
      </c>
      <c r="F3870" s="1" t="n">
        <v>60</v>
      </c>
      <c r="G3870" s="1" t="str">
        <f aca="false">F3870&amp;"/"&amp;140</f>
        <v>60/140</v>
      </c>
      <c r="H3870" s="1" t="n">
        <v>1903</v>
      </c>
      <c r="I3870" s="1" t="n">
        <v>101</v>
      </c>
      <c r="J3870" s="1" t="n">
        <v>99.5</v>
      </c>
      <c r="K3870" s="1" t="s">
        <v>1093</v>
      </c>
      <c r="L3870" s="1" t="s">
        <v>1094</v>
      </c>
      <c r="M3870" s="1" t="n">
        <v>2015</v>
      </c>
      <c r="N3870" s="1" t="n">
        <v>43.9358557431556</v>
      </c>
      <c r="O3870" s="1" t="n">
        <v>-81.6376445757205</v>
      </c>
      <c r="Q3870" s="1" t="s">
        <v>4342</v>
      </c>
      <c r="R3870" s="1" t="s">
        <v>24</v>
      </c>
    </row>
    <row r="3871" customFormat="false" ht="15" hidden="false" customHeight="false" outlineLevel="0" collapsed="false">
      <c r="A3871" s="1" t="s">
        <v>2973</v>
      </c>
      <c r="B3871" s="1" t="s">
        <v>2973</v>
      </c>
      <c r="C3871" s="1" t="s">
        <v>4340</v>
      </c>
      <c r="D3871" s="1" t="n">
        <v>269.96</v>
      </c>
      <c r="E3871" s="1" t="s">
        <v>4402</v>
      </c>
      <c r="F3871" s="1" t="n">
        <v>61</v>
      </c>
      <c r="G3871" s="1" t="str">
        <f aca="false">F3871&amp;"/"&amp;140</f>
        <v>61/140</v>
      </c>
      <c r="H3871" s="1" t="n">
        <v>1903</v>
      </c>
      <c r="I3871" s="1" t="n">
        <v>101</v>
      </c>
      <c r="J3871" s="1" t="n">
        <v>99.5</v>
      </c>
      <c r="K3871" s="1" t="s">
        <v>1093</v>
      </c>
      <c r="L3871" s="1" t="s">
        <v>1094</v>
      </c>
      <c r="M3871" s="1" t="n">
        <v>2015</v>
      </c>
      <c r="N3871" s="1" t="n">
        <v>43.9379881158536</v>
      </c>
      <c r="O3871" s="1" t="n">
        <v>-81.633002738398</v>
      </c>
      <c r="Q3871" s="1" t="s">
        <v>4342</v>
      </c>
      <c r="R3871" s="1" t="s">
        <v>24</v>
      </c>
    </row>
    <row r="3872" customFormat="false" ht="15" hidden="false" customHeight="false" outlineLevel="0" collapsed="false">
      <c r="A3872" s="1" t="s">
        <v>2973</v>
      </c>
      <c r="B3872" s="1" t="s">
        <v>2973</v>
      </c>
      <c r="C3872" s="1" t="s">
        <v>4340</v>
      </c>
      <c r="D3872" s="1" t="n">
        <v>269.96</v>
      </c>
      <c r="E3872" s="1" t="s">
        <v>4403</v>
      </c>
      <c r="F3872" s="1" t="n">
        <v>62</v>
      </c>
      <c r="G3872" s="1" t="str">
        <f aca="false">F3872&amp;"/"&amp;140</f>
        <v>62/140</v>
      </c>
      <c r="H3872" s="1" t="n">
        <v>1903</v>
      </c>
      <c r="I3872" s="1" t="n">
        <v>101</v>
      </c>
      <c r="J3872" s="1" t="n">
        <v>99.5</v>
      </c>
      <c r="K3872" s="1" t="s">
        <v>1093</v>
      </c>
      <c r="L3872" s="1" t="s">
        <v>1094</v>
      </c>
      <c r="M3872" s="1" t="n">
        <v>2015</v>
      </c>
      <c r="N3872" s="1" t="n">
        <v>43.9396597534356</v>
      </c>
      <c r="O3872" s="1" t="n">
        <v>-81.642175707859</v>
      </c>
      <c r="Q3872" s="1" t="s">
        <v>4342</v>
      </c>
      <c r="R3872" s="1" t="s">
        <v>24</v>
      </c>
    </row>
    <row r="3873" customFormat="false" ht="15" hidden="false" customHeight="false" outlineLevel="0" collapsed="false">
      <c r="A3873" s="1" t="s">
        <v>2973</v>
      </c>
      <c r="B3873" s="1" t="s">
        <v>2973</v>
      </c>
      <c r="C3873" s="1" t="s">
        <v>4340</v>
      </c>
      <c r="D3873" s="1" t="n">
        <v>269.96</v>
      </c>
      <c r="E3873" s="1" t="s">
        <v>4404</v>
      </c>
      <c r="F3873" s="1" t="n">
        <v>63</v>
      </c>
      <c r="G3873" s="1" t="str">
        <f aca="false">F3873&amp;"/"&amp;140</f>
        <v>63/140</v>
      </c>
      <c r="H3873" s="1" t="n">
        <v>1903</v>
      </c>
      <c r="I3873" s="1" t="n">
        <v>101</v>
      </c>
      <c r="J3873" s="1" t="n">
        <v>99.5</v>
      </c>
      <c r="K3873" s="1" t="s">
        <v>1093</v>
      </c>
      <c r="L3873" s="1" t="s">
        <v>1094</v>
      </c>
      <c r="M3873" s="1" t="n">
        <v>2015</v>
      </c>
      <c r="N3873" s="1" t="n">
        <v>43.9380163042365</v>
      </c>
      <c r="O3873" s="1" t="n">
        <v>-81.6506548536438</v>
      </c>
      <c r="Q3873" s="1" t="s">
        <v>4342</v>
      </c>
      <c r="R3873" s="1" t="s">
        <v>24</v>
      </c>
    </row>
    <row r="3874" customFormat="false" ht="15" hidden="false" customHeight="false" outlineLevel="0" collapsed="false">
      <c r="A3874" s="1" t="s">
        <v>2973</v>
      </c>
      <c r="B3874" s="1" t="s">
        <v>2973</v>
      </c>
      <c r="C3874" s="1" t="s">
        <v>4340</v>
      </c>
      <c r="D3874" s="1" t="n">
        <v>269.96</v>
      </c>
      <c r="E3874" s="1" t="s">
        <v>4405</v>
      </c>
      <c r="F3874" s="1" t="n">
        <v>64</v>
      </c>
      <c r="G3874" s="1" t="str">
        <f aca="false">F3874&amp;"/"&amp;140</f>
        <v>64/140</v>
      </c>
      <c r="H3874" s="1" t="n">
        <v>1903</v>
      </c>
      <c r="I3874" s="1" t="n">
        <v>101</v>
      </c>
      <c r="J3874" s="1" t="n">
        <v>99.5</v>
      </c>
      <c r="K3874" s="1" t="s">
        <v>1093</v>
      </c>
      <c r="L3874" s="1" t="s">
        <v>1094</v>
      </c>
      <c r="M3874" s="1" t="n">
        <v>2015</v>
      </c>
      <c r="N3874" s="1" t="n">
        <v>43.9408481895077</v>
      </c>
      <c r="O3874" s="1" t="n">
        <v>-81.6478987445746</v>
      </c>
      <c r="Q3874" s="1" t="s">
        <v>4342</v>
      </c>
      <c r="R3874" s="1" t="s">
        <v>24</v>
      </c>
    </row>
    <row r="3875" customFormat="false" ht="15" hidden="false" customHeight="false" outlineLevel="0" collapsed="false">
      <c r="A3875" s="1" t="s">
        <v>2973</v>
      </c>
      <c r="B3875" s="1" t="s">
        <v>2973</v>
      </c>
      <c r="C3875" s="1" t="s">
        <v>4340</v>
      </c>
      <c r="D3875" s="1" t="n">
        <v>269.96</v>
      </c>
      <c r="E3875" s="1" t="s">
        <v>4406</v>
      </c>
      <c r="F3875" s="1" t="n">
        <v>65</v>
      </c>
      <c r="G3875" s="1" t="str">
        <f aca="false">F3875&amp;"/"&amp;140</f>
        <v>65/140</v>
      </c>
      <c r="H3875" s="1" t="n">
        <v>1903</v>
      </c>
      <c r="I3875" s="1" t="n">
        <v>101</v>
      </c>
      <c r="J3875" s="1" t="n">
        <v>99.5</v>
      </c>
      <c r="K3875" s="1" t="s">
        <v>1093</v>
      </c>
      <c r="L3875" s="1" t="s">
        <v>1094</v>
      </c>
      <c r="M3875" s="1" t="n">
        <v>2015</v>
      </c>
      <c r="N3875" s="1" t="n">
        <v>43.9420563263573</v>
      </c>
      <c r="O3875" s="1" t="n">
        <v>-81.651961483669</v>
      </c>
      <c r="Q3875" s="1" t="s">
        <v>4342</v>
      </c>
      <c r="R3875" s="1" t="s">
        <v>24</v>
      </c>
    </row>
    <row r="3876" customFormat="false" ht="15" hidden="false" customHeight="false" outlineLevel="0" collapsed="false">
      <c r="A3876" s="1" t="s">
        <v>2973</v>
      </c>
      <c r="B3876" s="1" t="s">
        <v>2973</v>
      </c>
      <c r="C3876" s="1" t="s">
        <v>4340</v>
      </c>
      <c r="D3876" s="1" t="n">
        <v>269.96</v>
      </c>
      <c r="E3876" s="1" t="s">
        <v>4407</v>
      </c>
      <c r="F3876" s="1" t="n">
        <v>66</v>
      </c>
      <c r="G3876" s="1" t="str">
        <f aca="false">F3876&amp;"/"&amp;140</f>
        <v>66/140</v>
      </c>
      <c r="H3876" s="1" t="n">
        <v>1903</v>
      </c>
      <c r="I3876" s="1" t="n">
        <v>101</v>
      </c>
      <c r="J3876" s="1" t="n">
        <v>99.5</v>
      </c>
      <c r="K3876" s="1" t="s">
        <v>1093</v>
      </c>
      <c r="L3876" s="1" t="s">
        <v>1094</v>
      </c>
      <c r="M3876" s="1" t="n">
        <v>2015</v>
      </c>
      <c r="N3876" s="1" t="n">
        <v>43.9459544801779</v>
      </c>
      <c r="O3876" s="1" t="n">
        <v>-81.6463803046869</v>
      </c>
      <c r="Q3876" s="1" t="s">
        <v>4342</v>
      </c>
      <c r="R3876" s="1" t="s">
        <v>24</v>
      </c>
    </row>
    <row r="3877" customFormat="false" ht="15" hidden="false" customHeight="false" outlineLevel="0" collapsed="false">
      <c r="A3877" s="1" t="s">
        <v>2973</v>
      </c>
      <c r="B3877" s="1" t="s">
        <v>2973</v>
      </c>
      <c r="C3877" s="1" t="s">
        <v>4340</v>
      </c>
      <c r="D3877" s="1" t="n">
        <v>269.96</v>
      </c>
      <c r="E3877" s="1" t="s">
        <v>4408</v>
      </c>
      <c r="F3877" s="1" t="n">
        <v>67</v>
      </c>
      <c r="G3877" s="1" t="str">
        <f aca="false">F3877&amp;"/"&amp;140</f>
        <v>67/140</v>
      </c>
      <c r="H3877" s="1" t="n">
        <v>1903</v>
      </c>
      <c r="I3877" s="1" t="n">
        <v>101</v>
      </c>
      <c r="J3877" s="1" t="n">
        <v>99.5</v>
      </c>
      <c r="K3877" s="1" t="s">
        <v>1093</v>
      </c>
      <c r="L3877" s="1" t="s">
        <v>1094</v>
      </c>
      <c r="M3877" s="1" t="n">
        <v>2015</v>
      </c>
      <c r="N3877" s="1" t="n">
        <v>43.9488723606572</v>
      </c>
      <c r="O3877" s="1" t="n">
        <v>-81.6512687820448</v>
      </c>
      <c r="Q3877" s="1" t="s">
        <v>4342</v>
      </c>
      <c r="R3877" s="1" t="s">
        <v>24</v>
      </c>
    </row>
    <row r="3878" customFormat="false" ht="15" hidden="false" customHeight="false" outlineLevel="0" collapsed="false">
      <c r="A3878" s="1" t="s">
        <v>2973</v>
      </c>
      <c r="B3878" s="1" t="s">
        <v>2973</v>
      </c>
      <c r="C3878" s="1" t="s">
        <v>4340</v>
      </c>
      <c r="D3878" s="1" t="n">
        <v>269.96</v>
      </c>
      <c r="E3878" s="1" t="s">
        <v>4409</v>
      </c>
      <c r="F3878" s="1" t="n">
        <v>68</v>
      </c>
      <c r="G3878" s="1" t="str">
        <f aca="false">F3878&amp;"/"&amp;140</f>
        <v>68/140</v>
      </c>
      <c r="H3878" s="1" t="n">
        <v>1903</v>
      </c>
      <c r="I3878" s="1" t="n">
        <v>101</v>
      </c>
      <c r="J3878" s="1" t="n">
        <v>99.5</v>
      </c>
      <c r="K3878" s="1" t="s">
        <v>1093</v>
      </c>
      <c r="L3878" s="1" t="s">
        <v>1094</v>
      </c>
      <c r="M3878" s="1" t="n">
        <v>2015</v>
      </c>
      <c r="N3878" s="1" t="n">
        <v>43.9488104832043</v>
      </c>
      <c r="O3878" s="1" t="n">
        <v>-81.643546949941</v>
      </c>
      <c r="Q3878" s="1" t="s">
        <v>4342</v>
      </c>
      <c r="R3878" s="1" t="s">
        <v>24</v>
      </c>
    </row>
    <row r="3879" customFormat="false" ht="15" hidden="false" customHeight="false" outlineLevel="0" collapsed="false">
      <c r="A3879" s="1" t="s">
        <v>2973</v>
      </c>
      <c r="B3879" s="1" t="s">
        <v>2973</v>
      </c>
      <c r="C3879" s="1" t="s">
        <v>4340</v>
      </c>
      <c r="D3879" s="1" t="n">
        <v>269.96</v>
      </c>
      <c r="E3879" s="1" t="s">
        <v>4410</v>
      </c>
      <c r="F3879" s="1" t="n">
        <v>69</v>
      </c>
      <c r="G3879" s="1" t="str">
        <f aca="false">F3879&amp;"/"&amp;140</f>
        <v>69/140</v>
      </c>
      <c r="H3879" s="1" t="n">
        <v>1903</v>
      </c>
      <c r="I3879" s="1" t="n">
        <v>101</v>
      </c>
      <c r="J3879" s="1" t="n">
        <v>99.5</v>
      </c>
      <c r="K3879" s="1" t="s">
        <v>1093</v>
      </c>
      <c r="L3879" s="1" t="s">
        <v>1094</v>
      </c>
      <c r="M3879" s="1" t="n">
        <v>2015</v>
      </c>
      <c r="N3879" s="1" t="n">
        <v>43.9501792544646</v>
      </c>
      <c r="O3879" s="1" t="n">
        <v>-81.6469518659767</v>
      </c>
      <c r="Q3879" s="1" t="s">
        <v>4342</v>
      </c>
      <c r="R3879" s="1" t="s">
        <v>24</v>
      </c>
    </row>
    <row r="3880" customFormat="false" ht="15" hidden="false" customHeight="false" outlineLevel="0" collapsed="false">
      <c r="A3880" s="1" t="s">
        <v>2973</v>
      </c>
      <c r="B3880" s="1" t="s">
        <v>2973</v>
      </c>
      <c r="C3880" s="1" t="s">
        <v>4340</v>
      </c>
      <c r="D3880" s="1" t="n">
        <v>269.96</v>
      </c>
      <c r="E3880" s="1" t="s">
        <v>4411</v>
      </c>
      <c r="F3880" s="1" t="n">
        <v>70</v>
      </c>
      <c r="G3880" s="1" t="str">
        <f aca="false">F3880&amp;"/"&amp;140</f>
        <v>70/140</v>
      </c>
      <c r="H3880" s="1" t="n">
        <v>1903</v>
      </c>
      <c r="I3880" s="1" t="n">
        <v>101</v>
      </c>
      <c r="J3880" s="1" t="n">
        <v>99.5</v>
      </c>
      <c r="K3880" s="1" t="s">
        <v>1093</v>
      </c>
      <c r="L3880" s="1" t="s">
        <v>1094</v>
      </c>
      <c r="M3880" s="1" t="n">
        <v>2015</v>
      </c>
      <c r="N3880" s="1" t="n">
        <v>43.9549791580067</v>
      </c>
      <c r="O3880" s="1" t="n">
        <v>-81.6478079401348</v>
      </c>
      <c r="Q3880" s="1" t="s">
        <v>4342</v>
      </c>
      <c r="R3880" s="1" t="s">
        <v>24</v>
      </c>
    </row>
    <row r="3881" customFormat="false" ht="15" hidden="false" customHeight="false" outlineLevel="0" collapsed="false">
      <c r="A3881" s="1" t="s">
        <v>2973</v>
      </c>
      <c r="B3881" s="1" t="s">
        <v>2973</v>
      </c>
      <c r="C3881" s="1" t="s">
        <v>4340</v>
      </c>
      <c r="D3881" s="1" t="n">
        <v>269.96</v>
      </c>
      <c r="E3881" s="1" t="s">
        <v>4412</v>
      </c>
      <c r="F3881" s="1" t="n">
        <v>71</v>
      </c>
      <c r="G3881" s="1" t="str">
        <f aca="false">F3881&amp;"/"&amp;140</f>
        <v>71/140</v>
      </c>
      <c r="H3881" s="1" t="n">
        <v>1903</v>
      </c>
      <c r="I3881" s="1" t="n">
        <v>101</v>
      </c>
      <c r="J3881" s="1" t="n">
        <v>99.5</v>
      </c>
      <c r="K3881" s="1" t="s">
        <v>1093</v>
      </c>
      <c r="L3881" s="1" t="s">
        <v>1094</v>
      </c>
      <c r="M3881" s="1" t="n">
        <v>2015</v>
      </c>
      <c r="N3881" s="1" t="n">
        <v>43.9478434872276</v>
      </c>
      <c r="O3881" s="1" t="n">
        <v>-81.6691566340068</v>
      </c>
      <c r="Q3881" s="1" t="s">
        <v>4342</v>
      </c>
      <c r="R3881" s="1" t="s">
        <v>24</v>
      </c>
    </row>
    <row r="3882" customFormat="false" ht="15" hidden="false" customHeight="false" outlineLevel="0" collapsed="false">
      <c r="A3882" s="1" t="s">
        <v>2973</v>
      </c>
      <c r="B3882" s="1" t="s">
        <v>2973</v>
      </c>
      <c r="C3882" s="1" t="s">
        <v>4340</v>
      </c>
      <c r="D3882" s="1" t="n">
        <v>269.96</v>
      </c>
      <c r="E3882" s="1" t="s">
        <v>4413</v>
      </c>
      <c r="F3882" s="1" t="n">
        <v>72</v>
      </c>
      <c r="G3882" s="1" t="str">
        <f aca="false">F3882&amp;"/"&amp;140</f>
        <v>72/140</v>
      </c>
      <c r="H3882" s="1" t="n">
        <v>1903</v>
      </c>
      <c r="I3882" s="1" t="n">
        <v>101</v>
      </c>
      <c r="J3882" s="1" t="n">
        <v>99.5</v>
      </c>
      <c r="K3882" s="1" t="s">
        <v>1093</v>
      </c>
      <c r="L3882" s="1" t="s">
        <v>1094</v>
      </c>
      <c r="M3882" s="1" t="n">
        <v>2015</v>
      </c>
      <c r="N3882" s="1" t="n">
        <v>43.9547321703599</v>
      </c>
      <c r="O3882" s="1" t="n">
        <v>-81.6675281309799</v>
      </c>
      <c r="Q3882" s="1" t="s">
        <v>4342</v>
      </c>
      <c r="R3882" s="1" t="s">
        <v>24</v>
      </c>
    </row>
    <row r="3883" customFormat="false" ht="15" hidden="false" customHeight="false" outlineLevel="0" collapsed="false">
      <c r="A3883" s="1" t="s">
        <v>2973</v>
      </c>
      <c r="B3883" s="1" t="s">
        <v>2973</v>
      </c>
      <c r="C3883" s="1" t="s">
        <v>4340</v>
      </c>
      <c r="D3883" s="1" t="n">
        <v>269.96</v>
      </c>
      <c r="E3883" s="1" t="s">
        <v>4414</v>
      </c>
      <c r="F3883" s="1" t="n">
        <v>73</v>
      </c>
      <c r="G3883" s="1" t="str">
        <f aca="false">F3883&amp;"/"&amp;140</f>
        <v>73/140</v>
      </c>
      <c r="H3883" s="1" t="n">
        <v>1903</v>
      </c>
      <c r="I3883" s="1" t="n">
        <v>101</v>
      </c>
      <c r="J3883" s="1" t="n">
        <v>99.5</v>
      </c>
      <c r="K3883" s="1" t="s">
        <v>1093</v>
      </c>
      <c r="L3883" s="1" t="s">
        <v>1094</v>
      </c>
      <c r="M3883" s="1" t="n">
        <v>2015</v>
      </c>
      <c r="N3883" s="1" t="n">
        <v>43.9589451</v>
      </c>
      <c r="O3883" s="1" t="n">
        <v>-81.66642</v>
      </c>
      <c r="Q3883" s="1" t="s">
        <v>4342</v>
      </c>
      <c r="R3883" s="1" t="s">
        <v>24</v>
      </c>
    </row>
    <row r="3884" customFormat="false" ht="15" hidden="false" customHeight="false" outlineLevel="0" collapsed="false">
      <c r="A3884" s="1" t="s">
        <v>2973</v>
      </c>
      <c r="B3884" s="1" t="s">
        <v>2973</v>
      </c>
      <c r="C3884" s="1" t="s">
        <v>4340</v>
      </c>
      <c r="D3884" s="1" t="n">
        <v>269.96</v>
      </c>
      <c r="E3884" s="1" t="s">
        <v>4415</v>
      </c>
      <c r="F3884" s="1" t="n">
        <v>74</v>
      </c>
      <c r="G3884" s="1" t="str">
        <f aca="false">F3884&amp;"/"&amp;140</f>
        <v>74/140</v>
      </c>
      <c r="H3884" s="1" t="n">
        <v>1903</v>
      </c>
      <c r="I3884" s="1" t="n">
        <v>101</v>
      </c>
      <c r="J3884" s="1" t="n">
        <v>99.5</v>
      </c>
      <c r="K3884" s="1" t="s">
        <v>1093</v>
      </c>
      <c r="L3884" s="1" t="s">
        <v>1094</v>
      </c>
      <c r="M3884" s="1" t="n">
        <v>2015</v>
      </c>
      <c r="N3884" s="1" t="n">
        <v>43.9575657</v>
      </c>
      <c r="O3884" s="1" t="n">
        <v>-81.6629672</v>
      </c>
      <c r="Q3884" s="1" t="s">
        <v>4342</v>
      </c>
      <c r="R3884" s="1" t="s">
        <v>24</v>
      </c>
    </row>
    <row r="3885" customFormat="false" ht="15" hidden="false" customHeight="false" outlineLevel="0" collapsed="false">
      <c r="A3885" s="1" t="s">
        <v>2973</v>
      </c>
      <c r="B3885" s="1" t="s">
        <v>2973</v>
      </c>
      <c r="C3885" s="1" t="s">
        <v>4340</v>
      </c>
      <c r="D3885" s="1" t="n">
        <v>269.96</v>
      </c>
      <c r="E3885" s="1" t="s">
        <v>4416</v>
      </c>
      <c r="F3885" s="1" t="n">
        <v>75</v>
      </c>
      <c r="G3885" s="1" t="str">
        <f aca="false">F3885&amp;"/"&amp;140</f>
        <v>75/140</v>
      </c>
      <c r="H3885" s="1" t="n">
        <v>1903</v>
      </c>
      <c r="I3885" s="1" t="n">
        <v>101</v>
      </c>
      <c r="J3885" s="1" t="n">
        <v>99.5</v>
      </c>
      <c r="K3885" s="1" t="s">
        <v>1093</v>
      </c>
      <c r="L3885" s="1" t="s">
        <v>1094</v>
      </c>
      <c r="M3885" s="1" t="n">
        <v>2015</v>
      </c>
      <c r="N3885" s="1" t="n">
        <v>43.9552260150434</v>
      </c>
      <c r="O3885" s="1" t="n">
        <v>-81.6607740301802</v>
      </c>
      <c r="Q3885" s="1" t="s">
        <v>4342</v>
      </c>
      <c r="R3885" s="1" t="s">
        <v>24</v>
      </c>
    </row>
    <row r="3886" customFormat="false" ht="15" hidden="false" customHeight="false" outlineLevel="0" collapsed="false">
      <c r="A3886" s="1" t="s">
        <v>2973</v>
      </c>
      <c r="B3886" s="1" t="s">
        <v>2973</v>
      </c>
      <c r="C3886" s="1" t="s">
        <v>4340</v>
      </c>
      <c r="D3886" s="1" t="n">
        <v>269.96</v>
      </c>
      <c r="E3886" s="1" t="s">
        <v>4417</v>
      </c>
      <c r="F3886" s="1" t="n">
        <v>76</v>
      </c>
      <c r="G3886" s="1" t="str">
        <f aca="false">F3886&amp;"/"&amp;140</f>
        <v>76/140</v>
      </c>
      <c r="H3886" s="1" t="n">
        <v>1903</v>
      </c>
      <c r="I3886" s="1" t="n">
        <v>101</v>
      </c>
      <c r="J3886" s="1" t="n">
        <v>99.5</v>
      </c>
      <c r="K3886" s="1" t="s">
        <v>1093</v>
      </c>
      <c r="L3886" s="1" t="s">
        <v>1094</v>
      </c>
      <c r="M3886" s="1" t="n">
        <v>2015</v>
      </c>
      <c r="N3886" s="1" t="n">
        <v>43.9541868393223</v>
      </c>
      <c r="O3886" s="1" t="n">
        <v>-81.6577177523407</v>
      </c>
      <c r="Q3886" s="1" t="s">
        <v>4342</v>
      </c>
      <c r="R3886" s="1" t="s">
        <v>24</v>
      </c>
    </row>
    <row r="3887" customFormat="false" ht="15" hidden="false" customHeight="false" outlineLevel="0" collapsed="false">
      <c r="A3887" s="1" t="s">
        <v>2973</v>
      </c>
      <c r="B3887" s="1" t="s">
        <v>2973</v>
      </c>
      <c r="C3887" s="1" t="s">
        <v>4340</v>
      </c>
      <c r="D3887" s="1" t="n">
        <v>269.96</v>
      </c>
      <c r="E3887" s="1" t="s">
        <v>4418</v>
      </c>
      <c r="F3887" s="1" t="n">
        <v>77</v>
      </c>
      <c r="G3887" s="1" t="str">
        <f aca="false">F3887&amp;"/"&amp;140</f>
        <v>77/140</v>
      </c>
      <c r="H3887" s="1" t="n">
        <v>1903</v>
      </c>
      <c r="I3887" s="1" t="n">
        <v>101</v>
      </c>
      <c r="J3887" s="1" t="n">
        <v>99.5</v>
      </c>
      <c r="K3887" s="1" t="s">
        <v>1093</v>
      </c>
      <c r="L3887" s="1" t="s">
        <v>1094</v>
      </c>
      <c r="M3887" s="1" t="n">
        <v>2015</v>
      </c>
      <c r="N3887" s="1" t="n">
        <v>43.9551384083205</v>
      </c>
      <c r="O3887" s="1" t="n">
        <v>-81.693092471122</v>
      </c>
      <c r="Q3887" s="1" t="s">
        <v>4342</v>
      </c>
      <c r="R3887" s="1" t="s">
        <v>24</v>
      </c>
    </row>
    <row r="3888" customFormat="false" ht="15" hidden="false" customHeight="false" outlineLevel="0" collapsed="false">
      <c r="A3888" s="1" t="s">
        <v>2973</v>
      </c>
      <c r="B3888" s="1" t="s">
        <v>2973</v>
      </c>
      <c r="C3888" s="1" t="s">
        <v>4340</v>
      </c>
      <c r="D3888" s="1" t="n">
        <v>269.96</v>
      </c>
      <c r="E3888" s="1" t="s">
        <v>4419</v>
      </c>
      <c r="F3888" s="1" t="n">
        <v>78</v>
      </c>
      <c r="G3888" s="1" t="str">
        <f aca="false">F3888&amp;"/"&amp;140</f>
        <v>78/140</v>
      </c>
      <c r="H3888" s="1" t="n">
        <v>1903</v>
      </c>
      <c r="I3888" s="1" t="n">
        <v>101</v>
      </c>
      <c r="J3888" s="1" t="n">
        <v>99.5</v>
      </c>
      <c r="K3888" s="1" t="s">
        <v>1093</v>
      </c>
      <c r="L3888" s="1" t="s">
        <v>1094</v>
      </c>
      <c r="M3888" s="1" t="n">
        <v>2015</v>
      </c>
      <c r="N3888" s="1" t="n">
        <v>43.95528040864</v>
      </c>
      <c r="O3888" s="1" t="n">
        <v>-81.6901317259508</v>
      </c>
      <c r="Q3888" s="1" t="s">
        <v>4342</v>
      </c>
      <c r="R3888" s="1" t="s">
        <v>24</v>
      </c>
    </row>
    <row r="3889" customFormat="false" ht="15" hidden="false" customHeight="false" outlineLevel="0" collapsed="false">
      <c r="A3889" s="1" t="s">
        <v>2973</v>
      </c>
      <c r="B3889" s="1" t="s">
        <v>2973</v>
      </c>
      <c r="C3889" s="1" t="s">
        <v>4340</v>
      </c>
      <c r="D3889" s="1" t="n">
        <v>269.96</v>
      </c>
      <c r="E3889" s="1" t="s">
        <v>4420</v>
      </c>
      <c r="F3889" s="1" t="n">
        <v>79</v>
      </c>
      <c r="G3889" s="1" t="str">
        <f aca="false">F3889&amp;"/"&amp;140</f>
        <v>79/140</v>
      </c>
      <c r="H3889" s="1" t="n">
        <v>1903</v>
      </c>
      <c r="I3889" s="1" t="n">
        <v>101</v>
      </c>
      <c r="J3889" s="1" t="n">
        <v>99.5</v>
      </c>
      <c r="K3889" s="1" t="s">
        <v>1093</v>
      </c>
      <c r="L3889" s="1" t="s">
        <v>1094</v>
      </c>
      <c r="M3889" s="1" t="n">
        <v>2015</v>
      </c>
      <c r="N3889" s="1" t="n">
        <v>43.9570803267415</v>
      </c>
      <c r="O3889" s="1" t="n">
        <v>-81.6848803601123</v>
      </c>
      <c r="Q3889" s="1" t="s">
        <v>4342</v>
      </c>
      <c r="R3889" s="1" t="s">
        <v>24</v>
      </c>
    </row>
    <row r="3890" customFormat="false" ht="15" hidden="false" customHeight="false" outlineLevel="0" collapsed="false">
      <c r="A3890" s="1" t="s">
        <v>2973</v>
      </c>
      <c r="B3890" s="1" t="s">
        <v>2973</v>
      </c>
      <c r="C3890" s="1" t="s">
        <v>4340</v>
      </c>
      <c r="D3890" s="1" t="n">
        <v>269.96</v>
      </c>
      <c r="E3890" s="1" t="s">
        <v>4421</v>
      </c>
      <c r="F3890" s="1" t="n">
        <v>80</v>
      </c>
      <c r="G3890" s="1" t="str">
        <f aca="false">F3890&amp;"/"&amp;140</f>
        <v>80/140</v>
      </c>
      <c r="H3890" s="1" t="n">
        <v>1903</v>
      </c>
      <c r="I3890" s="1" t="n">
        <v>101</v>
      </c>
      <c r="J3890" s="1" t="n">
        <v>99.5</v>
      </c>
      <c r="K3890" s="1" t="s">
        <v>1093</v>
      </c>
      <c r="L3890" s="1" t="s">
        <v>1094</v>
      </c>
      <c r="M3890" s="1" t="n">
        <v>2015</v>
      </c>
      <c r="N3890" s="1" t="n">
        <v>43.9612720402085</v>
      </c>
      <c r="O3890" s="1" t="n">
        <v>-81.6911446128083</v>
      </c>
      <c r="Q3890" s="1" t="s">
        <v>4342</v>
      </c>
      <c r="R3890" s="1" t="s">
        <v>24</v>
      </c>
    </row>
    <row r="3891" customFormat="false" ht="15" hidden="false" customHeight="false" outlineLevel="0" collapsed="false">
      <c r="A3891" s="1" t="s">
        <v>2973</v>
      </c>
      <c r="B3891" s="1" t="s">
        <v>2973</v>
      </c>
      <c r="C3891" s="1" t="s">
        <v>4340</v>
      </c>
      <c r="D3891" s="1" t="n">
        <v>269.96</v>
      </c>
      <c r="E3891" s="1" t="s">
        <v>4422</v>
      </c>
      <c r="F3891" s="1" t="n">
        <v>81</v>
      </c>
      <c r="G3891" s="1" t="str">
        <f aca="false">F3891&amp;"/"&amp;140</f>
        <v>81/140</v>
      </c>
      <c r="H3891" s="1" t="n">
        <v>1903</v>
      </c>
      <c r="I3891" s="1" t="n">
        <v>101</v>
      </c>
      <c r="J3891" s="1" t="n">
        <v>99.5</v>
      </c>
      <c r="K3891" s="1" t="s">
        <v>1093</v>
      </c>
      <c r="L3891" s="1" t="s">
        <v>1094</v>
      </c>
      <c r="M3891" s="1" t="n">
        <v>2015</v>
      </c>
      <c r="N3891" s="1" t="n">
        <v>43.9637832290118</v>
      </c>
      <c r="O3891" s="1" t="n">
        <v>-81.6924483181952</v>
      </c>
      <c r="Q3891" s="1" t="s">
        <v>4342</v>
      </c>
      <c r="R3891" s="1" t="s">
        <v>24</v>
      </c>
    </row>
    <row r="3892" customFormat="false" ht="15" hidden="false" customHeight="false" outlineLevel="0" collapsed="false">
      <c r="A3892" s="1" t="s">
        <v>2973</v>
      </c>
      <c r="B3892" s="1" t="s">
        <v>2973</v>
      </c>
      <c r="C3892" s="1" t="s">
        <v>4340</v>
      </c>
      <c r="D3892" s="1" t="n">
        <v>269.96</v>
      </c>
      <c r="E3892" s="1" t="s">
        <v>4423</v>
      </c>
      <c r="F3892" s="1" t="n">
        <v>82</v>
      </c>
      <c r="G3892" s="1" t="str">
        <f aca="false">F3892&amp;"/"&amp;140</f>
        <v>82/140</v>
      </c>
      <c r="H3892" s="1" t="n">
        <v>1903</v>
      </c>
      <c r="I3892" s="1" t="n">
        <v>101</v>
      </c>
      <c r="J3892" s="1" t="n">
        <v>99.5</v>
      </c>
      <c r="K3892" s="1" t="s">
        <v>1093</v>
      </c>
      <c r="L3892" s="1" t="s">
        <v>1094</v>
      </c>
      <c r="M3892" s="1" t="n">
        <v>2015</v>
      </c>
      <c r="N3892" s="1" t="n">
        <v>43.9694240488695</v>
      </c>
      <c r="O3892" s="1" t="n">
        <v>-81.6872200149037</v>
      </c>
      <c r="Q3892" s="1" t="s">
        <v>4342</v>
      </c>
      <c r="R3892" s="1" t="s">
        <v>24</v>
      </c>
    </row>
    <row r="3893" customFormat="false" ht="15" hidden="false" customHeight="false" outlineLevel="0" collapsed="false">
      <c r="A3893" s="1" t="s">
        <v>2973</v>
      </c>
      <c r="B3893" s="1" t="s">
        <v>2973</v>
      </c>
      <c r="C3893" s="1" t="s">
        <v>4340</v>
      </c>
      <c r="D3893" s="1" t="n">
        <v>269.96</v>
      </c>
      <c r="E3893" s="1" t="s">
        <v>4424</v>
      </c>
      <c r="F3893" s="1" t="n">
        <v>83</v>
      </c>
      <c r="G3893" s="1" t="str">
        <f aca="false">F3893&amp;"/"&amp;140</f>
        <v>83/140</v>
      </c>
      <c r="H3893" s="1" t="n">
        <v>1903</v>
      </c>
      <c r="I3893" s="1" t="n">
        <v>101</v>
      </c>
      <c r="J3893" s="1" t="n">
        <v>99.5</v>
      </c>
      <c r="K3893" s="1" t="s">
        <v>1093</v>
      </c>
      <c r="L3893" s="1" t="s">
        <v>1094</v>
      </c>
      <c r="M3893" s="1" t="n">
        <v>2015</v>
      </c>
      <c r="N3893" s="1" t="n">
        <v>43.9670793190095</v>
      </c>
      <c r="O3893" s="1" t="n">
        <v>-81.6857643609981</v>
      </c>
      <c r="Q3893" s="1" t="s">
        <v>4342</v>
      </c>
      <c r="R3893" s="1" t="s">
        <v>24</v>
      </c>
    </row>
    <row r="3894" customFormat="false" ht="15" hidden="false" customHeight="false" outlineLevel="0" collapsed="false">
      <c r="A3894" s="1" t="s">
        <v>2973</v>
      </c>
      <c r="B3894" s="1" t="s">
        <v>2973</v>
      </c>
      <c r="C3894" s="1" t="s">
        <v>4340</v>
      </c>
      <c r="D3894" s="1" t="n">
        <v>269.96</v>
      </c>
      <c r="E3894" s="1" t="s">
        <v>4425</v>
      </c>
      <c r="F3894" s="1" t="n">
        <v>84</v>
      </c>
      <c r="G3894" s="1" t="str">
        <f aca="false">F3894&amp;"/"&amp;140</f>
        <v>84/140</v>
      </c>
      <c r="H3894" s="1" t="n">
        <v>1903</v>
      </c>
      <c r="I3894" s="1" t="n">
        <v>101</v>
      </c>
      <c r="J3894" s="1" t="n">
        <v>99.5</v>
      </c>
      <c r="K3894" s="1" t="s">
        <v>1093</v>
      </c>
      <c r="L3894" s="1" t="s">
        <v>1094</v>
      </c>
      <c r="M3894" s="1" t="n">
        <v>2015</v>
      </c>
      <c r="N3894" s="1" t="n">
        <v>43.9307135112025</v>
      </c>
      <c r="O3894" s="1" t="n">
        <v>-81.563396248769</v>
      </c>
      <c r="Q3894" s="1" t="s">
        <v>4342</v>
      </c>
      <c r="R3894" s="1" t="s">
        <v>24</v>
      </c>
    </row>
    <row r="3895" customFormat="false" ht="15" hidden="false" customHeight="false" outlineLevel="0" collapsed="false">
      <c r="A3895" s="1" t="s">
        <v>2973</v>
      </c>
      <c r="B3895" s="1" t="s">
        <v>2973</v>
      </c>
      <c r="C3895" s="1" t="s">
        <v>4340</v>
      </c>
      <c r="D3895" s="1" t="n">
        <v>269.96</v>
      </c>
      <c r="E3895" s="1" t="s">
        <v>4426</v>
      </c>
      <c r="F3895" s="1" t="n">
        <v>85</v>
      </c>
      <c r="G3895" s="1" t="str">
        <f aca="false">F3895&amp;"/"&amp;140</f>
        <v>85/140</v>
      </c>
      <c r="H3895" s="1" t="n">
        <v>1903</v>
      </c>
      <c r="I3895" s="1" t="n">
        <v>101</v>
      </c>
      <c r="J3895" s="1" t="n">
        <v>99.5</v>
      </c>
      <c r="K3895" s="1" t="s">
        <v>1093</v>
      </c>
      <c r="L3895" s="1" t="s">
        <v>1094</v>
      </c>
      <c r="M3895" s="1" t="n">
        <v>2015</v>
      </c>
      <c r="N3895" s="1" t="n">
        <v>43.9340722571836</v>
      </c>
      <c r="O3895" s="1" t="n">
        <v>-81.5627170977824</v>
      </c>
      <c r="Q3895" s="1" t="s">
        <v>4342</v>
      </c>
      <c r="R3895" s="1" t="s">
        <v>24</v>
      </c>
    </row>
    <row r="3896" customFormat="false" ht="15" hidden="false" customHeight="false" outlineLevel="0" collapsed="false">
      <c r="A3896" s="1" t="s">
        <v>2973</v>
      </c>
      <c r="B3896" s="1" t="s">
        <v>2973</v>
      </c>
      <c r="C3896" s="1" t="s">
        <v>4340</v>
      </c>
      <c r="D3896" s="1" t="n">
        <v>269.96</v>
      </c>
      <c r="E3896" s="1" t="s">
        <v>4427</v>
      </c>
      <c r="F3896" s="1" t="n">
        <v>86</v>
      </c>
      <c r="G3896" s="1" t="str">
        <f aca="false">F3896&amp;"/"&amp;140</f>
        <v>86/140</v>
      </c>
      <c r="H3896" s="1" t="n">
        <v>1903</v>
      </c>
      <c r="I3896" s="1" t="n">
        <v>101</v>
      </c>
      <c r="J3896" s="1" t="n">
        <v>99.5</v>
      </c>
      <c r="K3896" s="1" t="s">
        <v>1093</v>
      </c>
      <c r="L3896" s="1" t="s">
        <v>1094</v>
      </c>
      <c r="M3896" s="1" t="n">
        <v>2015</v>
      </c>
      <c r="N3896" s="1" t="n">
        <v>43.9443511070451</v>
      </c>
      <c r="O3896" s="1" t="n">
        <v>-81.5716223687512</v>
      </c>
      <c r="Q3896" s="1" t="s">
        <v>4342</v>
      </c>
      <c r="R3896" s="1" t="s">
        <v>24</v>
      </c>
    </row>
    <row r="3897" customFormat="false" ht="15" hidden="false" customHeight="false" outlineLevel="0" collapsed="false">
      <c r="A3897" s="1" t="s">
        <v>2973</v>
      </c>
      <c r="B3897" s="1" t="s">
        <v>2973</v>
      </c>
      <c r="C3897" s="1" t="s">
        <v>4340</v>
      </c>
      <c r="D3897" s="1" t="n">
        <v>269.96</v>
      </c>
      <c r="E3897" s="1" t="s">
        <v>4428</v>
      </c>
      <c r="F3897" s="1" t="n">
        <v>87</v>
      </c>
      <c r="G3897" s="1" t="str">
        <f aca="false">F3897&amp;"/"&amp;140</f>
        <v>87/140</v>
      </c>
      <c r="H3897" s="1" t="n">
        <v>1903</v>
      </c>
      <c r="I3897" s="1" t="n">
        <v>101</v>
      </c>
      <c r="J3897" s="1" t="n">
        <v>99.5</v>
      </c>
      <c r="K3897" s="1" t="s">
        <v>1093</v>
      </c>
      <c r="L3897" s="1" t="s">
        <v>1094</v>
      </c>
      <c r="M3897" s="1" t="n">
        <v>2015</v>
      </c>
      <c r="N3897" s="1" t="n">
        <v>43.9473452650583</v>
      </c>
      <c r="O3897" s="1" t="n">
        <v>-81.578538545517</v>
      </c>
      <c r="Q3897" s="1" t="s">
        <v>4342</v>
      </c>
      <c r="R3897" s="1" t="s">
        <v>24</v>
      </c>
    </row>
    <row r="3898" customFormat="false" ht="15" hidden="false" customHeight="false" outlineLevel="0" collapsed="false">
      <c r="A3898" s="1" t="s">
        <v>2973</v>
      </c>
      <c r="B3898" s="1" t="s">
        <v>2973</v>
      </c>
      <c r="C3898" s="1" t="s">
        <v>4340</v>
      </c>
      <c r="D3898" s="1" t="n">
        <v>269.96</v>
      </c>
      <c r="E3898" s="1" t="s">
        <v>4429</v>
      </c>
      <c r="F3898" s="1" t="n">
        <v>88</v>
      </c>
      <c r="G3898" s="1" t="str">
        <f aca="false">F3898&amp;"/"&amp;140</f>
        <v>88/140</v>
      </c>
      <c r="H3898" s="1" t="n">
        <v>1903</v>
      </c>
      <c r="I3898" s="1" t="n">
        <v>101</v>
      </c>
      <c r="J3898" s="1" t="n">
        <v>99.5</v>
      </c>
      <c r="K3898" s="1" t="s">
        <v>1093</v>
      </c>
      <c r="L3898" s="1" t="s">
        <v>1094</v>
      </c>
      <c r="M3898" s="1" t="n">
        <v>2015</v>
      </c>
      <c r="N3898" s="1" t="n">
        <v>43.9474276745736</v>
      </c>
      <c r="O3898" s="1" t="n">
        <v>-81.5679485836155</v>
      </c>
      <c r="Q3898" s="1" t="s">
        <v>4342</v>
      </c>
      <c r="R3898" s="1" t="s">
        <v>24</v>
      </c>
    </row>
    <row r="3899" customFormat="false" ht="15" hidden="false" customHeight="false" outlineLevel="0" collapsed="false">
      <c r="A3899" s="1" t="s">
        <v>2973</v>
      </c>
      <c r="B3899" s="1" t="s">
        <v>2973</v>
      </c>
      <c r="C3899" s="1" t="s">
        <v>4340</v>
      </c>
      <c r="D3899" s="1" t="n">
        <v>269.96</v>
      </c>
      <c r="E3899" s="1" t="s">
        <v>4430</v>
      </c>
      <c r="F3899" s="1" t="n">
        <v>89</v>
      </c>
      <c r="G3899" s="1" t="str">
        <f aca="false">F3899&amp;"/"&amp;140</f>
        <v>89/140</v>
      </c>
      <c r="H3899" s="1" t="n">
        <v>1903</v>
      </c>
      <c r="I3899" s="1" t="n">
        <v>101</v>
      </c>
      <c r="J3899" s="1" t="n">
        <v>99.5</v>
      </c>
      <c r="K3899" s="1" t="s">
        <v>1093</v>
      </c>
      <c r="L3899" s="1" t="s">
        <v>1094</v>
      </c>
      <c r="M3899" s="1" t="n">
        <v>2015</v>
      </c>
      <c r="N3899" s="1" t="n">
        <v>43.9496686695863</v>
      </c>
      <c r="O3899" s="1" t="n">
        <v>-81.5762796337165</v>
      </c>
      <c r="Q3899" s="1" t="s">
        <v>4342</v>
      </c>
      <c r="R3899" s="1" t="s">
        <v>24</v>
      </c>
    </row>
    <row r="3900" customFormat="false" ht="15" hidden="false" customHeight="false" outlineLevel="0" collapsed="false">
      <c r="A3900" s="1" t="s">
        <v>2973</v>
      </c>
      <c r="B3900" s="1" t="s">
        <v>2973</v>
      </c>
      <c r="C3900" s="1" t="s">
        <v>4340</v>
      </c>
      <c r="D3900" s="1" t="n">
        <v>269.96</v>
      </c>
      <c r="E3900" s="1" t="s">
        <v>4431</v>
      </c>
      <c r="F3900" s="1" t="n">
        <v>90</v>
      </c>
      <c r="G3900" s="1" t="str">
        <f aca="false">F3900&amp;"/"&amp;140</f>
        <v>90/140</v>
      </c>
      <c r="H3900" s="1" t="n">
        <v>1903</v>
      </c>
      <c r="I3900" s="1" t="n">
        <v>101</v>
      </c>
      <c r="J3900" s="1" t="n">
        <v>99.5</v>
      </c>
      <c r="K3900" s="1" t="s">
        <v>1093</v>
      </c>
      <c r="L3900" s="1" t="s">
        <v>1094</v>
      </c>
      <c r="M3900" s="1" t="n">
        <v>2015</v>
      </c>
      <c r="N3900" s="1" t="n">
        <v>43.9516953224144</v>
      </c>
      <c r="O3900" s="1" t="n">
        <v>-81.5780917358372</v>
      </c>
      <c r="Q3900" s="1" t="s">
        <v>4342</v>
      </c>
      <c r="R3900" s="1" t="s">
        <v>24</v>
      </c>
    </row>
    <row r="3901" customFormat="false" ht="15" hidden="false" customHeight="false" outlineLevel="0" collapsed="false">
      <c r="A3901" s="1" t="s">
        <v>2973</v>
      </c>
      <c r="B3901" s="1" t="s">
        <v>2973</v>
      </c>
      <c r="C3901" s="1" t="s">
        <v>4340</v>
      </c>
      <c r="D3901" s="1" t="n">
        <v>269.96</v>
      </c>
      <c r="E3901" s="1" t="s">
        <v>4432</v>
      </c>
      <c r="F3901" s="1" t="n">
        <v>91</v>
      </c>
      <c r="G3901" s="1" t="str">
        <f aca="false">F3901&amp;"/"&amp;140</f>
        <v>91/140</v>
      </c>
      <c r="H3901" s="1" t="n">
        <v>1903</v>
      </c>
      <c r="I3901" s="1" t="n">
        <v>101</v>
      </c>
      <c r="J3901" s="1" t="n">
        <v>99.5</v>
      </c>
      <c r="K3901" s="1" t="s">
        <v>1093</v>
      </c>
      <c r="L3901" s="1" t="s">
        <v>1094</v>
      </c>
      <c r="M3901" s="1" t="n">
        <v>2015</v>
      </c>
      <c r="N3901" s="1" t="n">
        <v>43.9492143140223</v>
      </c>
      <c r="O3901" s="1" t="n">
        <v>-81.5987335472376</v>
      </c>
      <c r="Q3901" s="1" t="s">
        <v>4342</v>
      </c>
      <c r="R3901" s="1" t="s">
        <v>24</v>
      </c>
    </row>
    <row r="3902" customFormat="false" ht="15" hidden="false" customHeight="false" outlineLevel="0" collapsed="false">
      <c r="A3902" s="1" t="s">
        <v>2973</v>
      </c>
      <c r="B3902" s="1" t="s">
        <v>2973</v>
      </c>
      <c r="C3902" s="1" t="s">
        <v>4340</v>
      </c>
      <c r="D3902" s="1" t="n">
        <v>269.96</v>
      </c>
      <c r="E3902" s="1" t="s">
        <v>4433</v>
      </c>
      <c r="F3902" s="1" t="n">
        <v>92</v>
      </c>
      <c r="G3902" s="1" t="str">
        <f aca="false">F3902&amp;"/"&amp;140</f>
        <v>92/140</v>
      </c>
      <c r="H3902" s="1" t="n">
        <v>1903</v>
      </c>
      <c r="I3902" s="1" t="n">
        <v>101</v>
      </c>
      <c r="J3902" s="1" t="n">
        <v>99.5</v>
      </c>
      <c r="K3902" s="1" t="s">
        <v>1093</v>
      </c>
      <c r="L3902" s="1" t="s">
        <v>1094</v>
      </c>
      <c r="M3902" s="1" t="n">
        <v>2015</v>
      </c>
      <c r="N3902" s="1" t="n">
        <v>43.9545273312554</v>
      </c>
      <c r="O3902" s="1" t="n">
        <v>-81.5948807546644</v>
      </c>
      <c r="Q3902" s="1" t="s">
        <v>4342</v>
      </c>
      <c r="R3902" s="1" t="s">
        <v>24</v>
      </c>
    </row>
    <row r="3903" customFormat="false" ht="15" hidden="false" customHeight="false" outlineLevel="0" collapsed="false">
      <c r="A3903" s="1" t="s">
        <v>2973</v>
      </c>
      <c r="B3903" s="1" t="s">
        <v>2973</v>
      </c>
      <c r="C3903" s="1" t="s">
        <v>4340</v>
      </c>
      <c r="D3903" s="1" t="n">
        <v>269.96</v>
      </c>
      <c r="E3903" s="1" t="s">
        <v>4434</v>
      </c>
      <c r="F3903" s="1" t="n">
        <v>93</v>
      </c>
      <c r="G3903" s="1" t="str">
        <f aca="false">F3903&amp;"/"&amp;140</f>
        <v>93/140</v>
      </c>
      <c r="H3903" s="1" t="n">
        <v>1903</v>
      </c>
      <c r="I3903" s="1" t="n">
        <v>101</v>
      </c>
      <c r="J3903" s="1" t="n">
        <v>99.5</v>
      </c>
      <c r="K3903" s="1" t="s">
        <v>1093</v>
      </c>
      <c r="L3903" s="1" t="s">
        <v>1094</v>
      </c>
      <c r="M3903" s="1" t="n">
        <v>2015</v>
      </c>
      <c r="N3903" s="1" t="n">
        <v>43.9562242170882</v>
      </c>
      <c r="O3903" s="1" t="n">
        <v>-81.5984333017352</v>
      </c>
      <c r="Q3903" s="1" t="s">
        <v>4342</v>
      </c>
      <c r="R3903" s="1" t="s">
        <v>24</v>
      </c>
    </row>
    <row r="3904" customFormat="false" ht="15" hidden="false" customHeight="false" outlineLevel="0" collapsed="false">
      <c r="A3904" s="1" t="s">
        <v>2973</v>
      </c>
      <c r="B3904" s="1" t="s">
        <v>2973</v>
      </c>
      <c r="C3904" s="1" t="s">
        <v>4340</v>
      </c>
      <c r="D3904" s="1" t="n">
        <v>269.96</v>
      </c>
      <c r="E3904" s="1" t="s">
        <v>4435</v>
      </c>
      <c r="F3904" s="1" t="n">
        <v>94</v>
      </c>
      <c r="G3904" s="1" t="str">
        <f aca="false">F3904&amp;"/"&amp;140</f>
        <v>94/140</v>
      </c>
      <c r="H3904" s="1" t="n">
        <v>1903</v>
      </c>
      <c r="I3904" s="1" t="n">
        <v>101</v>
      </c>
      <c r="J3904" s="1" t="n">
        <v>99.5</v>
      </c>
      <c r="K3904" s="1" t="s">
        <v>1093</v>
      </c>
      <c r="L3904" s="1" t="s">
        <v>1094</v>
      </c>
      <c r="M3904" s="1" t="n">
        <v>2015</v>
      </c>
      <c r="N3904" s="1" t="n">
        <v>43.9586</v>
      </c>
      <c r="O3904" s="1" t="n">
        <v>-81.5907608</v>
      </c>
      <c r="Q3904" s="1" t="s">
        <v>4342</v>
      </c>
      <c r="R3904" s="1" t="s">
        <v>24</v>
      </c>
    </row>
    <row r="3905" customFormat="false" ht="15" hidden="false" customHeight="false" outlineLevel="0" collapsed="false">
      <c r="A3905" s="1" t="s">
        <v>2973</v>
      </c>
      <c r="B3905" s="1" t="s">
        <v>2973</v>
      </c>
      <c r="C3905" s="1" t="s">
        <v>4340</v>
      </c>
      <c r="D3905" s="1" t="n">
        <v>269.96</v>
      </c>
      <c r="E3905" s="1" t="s">
        <v>4436</v>
      </c>
      <c r="F3905" s="1" t="n">
        <v>95</v>
      </c>
      <c r="G3905" s="1" t="str">
        <f aca="false">F3905&amp;"/"&amp;140</f>
        <v>95/140</v>
      </c>
      <c r="H3905" s="1" t="n">
        <v>1903</v>
      </c>
      <c r="I3905" s="1" t="n">
        <v>101</v>
      </c>
      <c r="J3905" s="1" t="n">
        <v>99.5</v>
      </c>
      <c r="K3905" s="1" t="s">
        <v>1093</v>
      </c>
      <c r="L3905" s="1" t="s">
        <v>1094</v>
      </c>
      <c r="M3905" s="1" t="n">
        <v>2015</v>
      </c>
      <c r="N3905" s="1" t="n">
        <v>43.9508062</v>
      </c>
      <c r="O3905" s="1" t="n">
        <v>-81.6093135</v>
      </c>
      <c r="Q3905" s="1" t="s">
        <v>4342</v>
      </c>
      <c r="R3905" s="1" t="s">
        <v>24</v>
      </c>
    </row>
    <row r="3906" customFormat="false" ht="15" hidden="false" customHeight="false" outlineLevel="0" collapsed="false">
      <c r="A3906" s="1" t="s">
        <v>2973</v>
      </c>
      <c r="B3906" s="1" t="s">
        <v>2973</v>
      </c>
      <c r="C3906" s="1" t="s">
        <v>4340</v>
      </c>
      <c r="D3906" s="1" t="n">
        <v>269.96</v>
      </c>
      <c r="E3906" s="1" t="s">
        <v>4437</v>
      </c>
      <c r="F3906" s="1" t="n">
        <v>96</v>
      </c>
      <c r="G3906" s="1" t="str">
        <f aca="false">F3906&amp;"/"&amp;140</f>
        <v>96/140</v>
      </c>
      <c r="H3906" s="1" t="n">
        <v>1903</v>
      </c>
      <c r="I3906" s="1" t="n">
        <v>101</v>
      </c>
      <c r="J3906" s="1" t="n">
        <v>99.5</v>
      </c>
      <c r="K3906" s="1" t="s">
        <v>1093</v>
      </c>
      <c r="L3906" s="1" t="s">
        <v>1094</v>
      </c>
      <c r="M3906" s="1" t="n">
        <v>2015</v>
      </c>
      <c r="N3906" s="1" t="n">
        <v>43.9532793</v>
      </c>
      <c r="O3906" s="1" t="n">
        <v>-81.6177237</v>
      </c>
      <c r="Q3906" s="1" t="s">
        <v>4342</v>
      </c>
      <c r="R3906" s="1" t="s">
        <v>24</v>
      </c>
    </row>
    <row r="3907" customFormat="false" ht="15" hidden="false" customHeight="false" outlineLevel="0" collapsed="false">
      <c r="A3907" s="1" t="s">
        <v>2973</v>
      </c>
      <c r="B3907" s="1" t="s">
        <v>2973</v>
      </c>
      <c r="C3907" s="1" t="s">
        <v>4340</v>
      </c>
      <c r="D3907" s="1" t="n">
        <v>269.96</v>
      </c>
      <c r="E3907" s="1" t="s">
        <v>4438</v>
      </c>
      <c r="F3907" s="1" t="n">
        <v>97</v>
      </c>
      <c r="G3907" s="1" t="str">
        <f aca="false">F3907&amp;"/"&amp;140</f>
        <v>97/140</v>
      </c>
      <c r="H3907" s="1" t="n">
        <v>1903</v>
      </c>
      <c r="I3907" s="1" t="n">
        <v>101</v>
      </c>
      <c r="J3907" s="1" t="n">
        <v>99.5</v>
      </c>
      <c r="K3907" s="1" t="s">
        <v>1093</v>
      </c>
      <c r="L3907" s="1" t="s">
        <v>1094</v>
      </c>
      <c r="M3907" s="1" t="n">
        <v>2015</v>
      </c>
      <c r="N3907" s="1" t="n">
        <v>43.9543448</v>
      </c>
      <c r="O3907" s="1" t="n">
        <v>-81.6061817</v>
      </c>
      <c r="Q3907" s="1" t="s">
        <v>4342</v>
      </c>
      <c r="R3907" s="1" t="s">
        <v>24</v>
      </c>
    </row>
    <row r="3908" customFormat="false" ht="15" hidden="false" customHeight="false" outlineLevel="0" collapsed="false">
      <c r="A3908" s="1" t="s">
        <v>2973</v>
      </c>
      <c r="B3908" s="1" t="s">
        <v>2973</v>
      </c>
      <c r="C3908" s="1" t="s">
        <v>4340</v>
      </c>
      <c r="D3908" s="1" t="n">
        <v>269.96</v>
      </c>
      <c r="E3908" s="1" t="s">
        <v>4439</v>
      </c>
      <c r="F3908" s="1" t="n">
        <v>98</v>
      </c>
      <c r="G3908" s="1" t="str">
        <f aca="false">F3908&amp;"/"&amp;140</f>
        <v>98/140</v>
      </c>
      <c r="H3908" s="1" t="n">
        <v>1903</v>
      </c>
      <c r="I3908" s="1" t="n">
        <v>101</v>
      </c>
      <c r="J3908" s="1" t="n">
        <v>99.5</v>
      </c>
      <c r="K3908" s="1" t="s">
        <v>1093</v>
      </c>
      <c r="L3908" s="1" t="s">
        <v>1094</v>
      </c>
      <c r="M3908" s="1" t="n">
        <v>2015</v>
      </c>
      <c r="N3908" s="1" t="n">
        <v>43.9564772</v>
      </c>
      <c r="O3908" s="1" t="n">
        <v>-81.6161367</v>
      </c>
      <c r="Q3908" s="1" t="s">
        <v>4342</v>
      </c>
      <c r="R3908" s="1" t="s">
        <v>24</v>
      </c>
    </row>
    <row r="3909" customFormat="false" ht="15" hidden="false" customHeight="false" outlineLevel="0" collapsed="false">
      <c r="A3909" s="1" t="s">
        <v>2973</v>
      </c>
      <c r="B3909" s="1" t="s">
        <v>2973</v>
      </c>
      <c r="C3909" s="1" t="s">
        <v>4340</v>
      </c>
      <c r="D3909" s="1" t="n">
        <v>269.96</v>
      </c>
      <c r="E3909" s="1" t="s">
        <v>4440</v>
      </c>
      <c r="F3909" s="1" t="n">
        <v>99</v>
      </c>
      <c r="G3909" s="1" t="str">
        <f aca="false">F3909&amp;"/"&amp;140</f>
        <v>99/140</v>
      </c>
      <c r="H3909" s="1" t="n">
        <v>1903</v>
      </c>
      <c r="I3909" s="1" t="n">
        <v>101</v>
      </c>
      <c r="J3909" s="1" t="n">
        <v>99.5</v>
      </c>
      <c r="K3909" s="1" t="s">
        <v>1093</v>
      </c>
      <c r="L3909" s="1" t="s">
        <v>1094</v>
      </c>
      <c r="M3909" s="1" t="n">
        <v>2015</v>
      </c>
      <c r="N3909" s="1" t="n">
        <v>43.9583079</v>
      </c>
      <c r="O3909" s="1" t="n">
        <v>-81.6097065</v>
      </c>
      <c r="Q3909" s="1" t="s">
        <v>4342</v>
      </c>
      <c r="R3909" s="1" t="s">
        <v>24</v>
      </c>
    </row>
    <row r="3910" customFormat="false" ht="15" hidden="false" customHeight="false" outlineLevel="0" collapsed="false">
      <c r="A3910" s="1" t="s">
        <v>2973</v>
      </c>
      <c r="B3910" s="1" t="s">
        <v>2973</v>
      </c>
      <c r="C3910" s="1" t="s">
        <v>4340</v>
      </c>
      <c r="D3910" s="1" t="n">
        <v>269.96</v>
      </c>
      <c r="E3910" s="1" t="s">
        <v>4441</v>
      </c>
      <c r="F3910" s="1" t="n">
        <v>100</v>
      </c>
      <c r="G3910" s="1" t="str">
        <f aca="false">F3910&amp;"/"&amp;140</f>
        <v>100/140</v>
      </c>
      <c r="H3910" s="1" t="n">
        <v>1903</v>
      </c>
      <c r="I3910" s="1" t="n">
        <v>101</v>
      </c>
      <c r="J3910" s="1" t="n">
        <v>99.5</v>
      </c>
      <c r="K3910" s="1" t="s">
        <v>1093</v>
      </c>
      <c r="L3910" s="1" t="s">
        <v>1094</v>
      </c>
      <c r="M3910" s="1" t="n">
        <v>2015</v>
      </c>
      <c r="N3910" s="1" t="n">
        <v>43.9612714342844</v>
      </c>
      <c r="O3910" s="1" t="n">
        <v>-81.6074998122752</v>
      </c>
      <c r="Q3910" s="1" t="s">
        <v>4342</v>
      </c>
      <c r="R3910" s="1" t="s">
        <v>24</v>
      </c>
    </row>
    <row r="3911" customFormat="false" ht="15" hidden="false" customHeight="false" outlineLevel="0" collapsed="false">
      <c r="A3911" s="1" t="s">
        <v>2973</v>
      </c>
      <c r="B3911" s="1" t="s">
        <v>2973</v>
      </c>
      <c r="C3911" s="1" t="s">
        <v>4340</v>
      </c>
      <c r="D3911" s="1" t="n">
        <v>269.96</v>
      </c>
      <c r="E3911" s="1" t="s">
        <v>4442</v>
      </c>
      <c r="F3911" s="1" t="n">
        <v>101</v>
      </c>
      <c r="G3911" s="1" t="str">
        <f aca="false">F3911&amp;"/"&amp;140</f>
        <v>101/140</v>
      </c>
      <c r="H3911" s="1" t="n">
        <v>1903</v>
      </c>
      <c r="I3911" s="1" t="n">
        <v>101</v>
      </c>
      <c r="J3911" s="1" t="n">
        <v>99.5</v>
      </c>
      <c r="K3911" s="1" t="s">
        <v>1093</v>
      </c>
      <c r="L3911" s="1" t="s">
        <v>1094</v>
      </c>
      <c r="M3911" s="1" t="n">
        <v>2015</v>
      </c>
      <c r="N3911" s="1" t="n">
        <v>43.9609828</v>
      </c>
      <c r="O3911" s="1" t="n">
        <v>-81.6436534</v>
      </c>
      <c r="Q3911" s="1" t="s">
        <v>4342</v>
      </c>
      <c r="R3911" s="1" t="s">
        <v>24</v>
      </c>
    </row>
    <row r="3912" customFormat="false" ht="15" hidden="false" customHeight="false" outlineLevel="0" collapsed="false">
      <c r="A3912" s="1" t="s">
        <v>2973</v>
      </c>
      <c r="B3912" s="1" t="s">
        <v>2973</v>
      </c>
      <c r="C3912" s="1" t="s">
        <v>4340</v>
      </c>
      <c r="D3912" s="1" t="n">
        <v>269.96</v>
      </c>
      <c r="E3912" s="1" t="s">
        <v>4443</v>
      </c>
      <c r="F3912" s="1" t="n">
        <v>102</v>
      </c>
      <c r="G3912" s="1" t="str">
        <f aca="false">F3912&amp;"/"&amp;140</f>
        <v>102/140</v>
      </c>
      <c r="H3912" s="1" t="n">
        <v>1903</v>
      </c>
      <c r="I3912" s="1" t="n">
        <v>101</v>
      </c>
      <c r="J3912" s="1" t="n">
        <v>99.5</v>
      </c>
      <c r="K3912" s="1" t="s">
        <v>1093</v>
      </c>
      <c r="L3912" s="1" t="s">
        <v>1094</v>
      </c>
      <c r="M3912" s="1" t="n">
        <v>2015</v>
      </c>
      <c r="N3912" s="1" t="n">
        <v>43.9592425</v>
      </c>
      <c r="O3912" s="1" t="n">
        <v>-81.6397677</v>
      </c>
      <c r="Q3912" s="1" t="s">
        <v>4342</v>
      </c>
      <c r="R3912" s="1" t="s">
        <v>24</v>
      </c>
    </row>
    <row r="3913" customFormat="false" ht="15" hidden="false" customHeight="false" outlineLevel="0" collapsed="false">
      <c r="A3913" s="1" t="s">
        <v>2973</v>
      </c>
      <c r="B3913" s="1" t="s">
        <v>2973</v>
      </c>
      <c r="C3913" s="1" t="s">
        <v>4340</v>
      </c>
      <c r="D3913" s="1" t="n">
        <v>269.96</v>
      </c>
      <c r="E3913" s="1" t="s">
        <v>4444</v>
      </c>
      <c r="F3913" s="1" t="n">
        <v>103</v>
      </c>
      <c r="G3913" s="1" t="str">
        <f aca="false">F3913&amp;"/"&amp;140</f>
        <v>103/140</v>
      </c>
      <c r="H3913" s="1" t="n">
        <v>1903</v>
      </c>
      <c r="I3913" s="1" t="n">
        <v>101</v>
      </c>
      <c r="J3913" s="1" t="n">
        <v>99.5</v>
      </c>
      <c r="K3913" s="1" t="s">
        <v>1093</v>
      </c>
      <c r="L3913" s="1" t="s">
        <v>1094</v>
      </c>
      <c r="M3913" s="1" t="n">
        <v>2015</v>
      </c>
      <c r="N3913" s="1" t="n">
        <v>43.9629453</v>
      </c>
      <c r="O3913" s="1" t="n">
        <v>-81.6364063</v>
      </c>
      <c r="Q3913" s="1" t="s">
        <v>4342</v>
      </c>
      <c r="R3913" s="1" t="s">
        <v>24</v>
      </c>
    </row>
    <row r="3914" customFormat="false" ht="15" hidden="false" customHeight="false" outlineLevel="0" collapsed="false">
      <c r="A3914" s="1" t="s">
        <v>2973</v>
      </c>
      <c r="B3914" s="1" t="s">
        <v>2973</v>
      </c>
      <c r="C3914" s="1" t="s">
        <v>4340</v>
      </c>
      <c r="D3914" s="1" t="n">
        <v>269.96</v>
      </c>
      <c r="E3914" s="1" t="s">
        <v>4445</v>
      </c>
      <c r="F3914" s="1" t="n">
        <v>104</v>
      </c>
      <c r="G3914" s="1" t="str">
        <f aca="false">F3914&amp;"/"&amp;140</f>
        <v>104/140</v>
      </c>
      <c r="H3914" s="1" t="n">
        <v>1903</v>
      </c>
      <c r="I3914" s="1" t="n">
        <v>101</v>
      </c>
      <c r="J3914" s="1" t="n">
        <v>99.5</v>
      </c>
      <c r="K3914" s="1" t="s">
        <v>1093</v>
      </c>
      <c r="L3914" s="1" t="s">
        <v>1094</v>
      </c>
      <c r="M3914" s="1" t="n">
        <v>2015</v>
      </c>
      <c r="N3914" s="1" t="n">
        <v>43.9727474033528</v>
      </c>
      <c r="O3914" s="1" t="n">
        <v>-81.6589455734921</v>
      </c>
      <c r="Q3914" s="1" t="s">
        <v>4342</v>
      </c>
      <c r="R3914" s="1" t="s">
        <v>24</v>
      </c>
    </row>
    <row r="3915" customFormat="false" ht="15" hidden="false" customHeight="false" outlineLevel="0" collapsed="false">
      <c r="A3915" s="1" t="s">
        <v>2973</v>
      </c>
      <c r="B3915" s="1" t="s">
        <v>2973</v>
      </c>
      <c r="C3915" s="1" t="s">
        <v>4340</v>
      </c>
      <c r="D3915" s="1" t="n">
        <v>269.96</v>
      </c>
      <c r="E3915" s="1" t="s">
        <v>4446</v>
      </c>
      <c r="F3915" s="1" t="n">
        <v>105</v>
      </c>
      <c r="G3915" s="1" t="str">
        <f aca="false">F3915&amp;"/"&amp;140</f>
        <v>105/140</v>
      </c>
      <c r="H3915" s="1" t="n">
        <v>1903</v>
      </c>
      <c r="I3915" s="1" t="n">
        <v>101</v>
      </c>
      <c r="J3915" s="1" t="n">
        <v>99.5</v>
      </c>
      <c r="K3915" s="1" t="s">
        <v>1093</v>
      </c>
      <c r="L3915" s="1" t="s">
        <v>1094</v>
      </c>
      <c r="M3915" s="1" t="n">
        <v>2015</v>
      </c>
      <c r="N3915" s="1" t="n">
        <v>43.9770418534825</v>
      </c>
      <c r="O3915" s="1" t="n">
        <v>-81.6463965866854</v>
      </c>
      <c r="Q3915" s="1" t="s">
        <v>4342</v>
      </c>
      <c r="R3915" s="1" t="s">
        <v>24</v>
      </c>
    </row>
    <row r="3916" customFormat="false" ht="15" hidden="false" customHeight="false" outlineLevel="0" collapsed="false">
      <c r="A3916" s="1" t="s">
        <v>2973</v>
      </c>
      <c r="B3916" s="1" t="s">
        <v>2973</v>
      </c>
      <c r="C3916" s="1" t="s">
        <v>4340</v>
      </c>
      <c r="D3916" s="1" t="n">
        <v>269.96</v>
      </c>
      <c r="E3916" s="1" t="s">
        <v>4447</v>
      </c>
      <c r="F3916" s="1" t="n">
        <v>106</v>
      </c>
      <c r="G3916" s="1" t="str">
        <f aca="false">F3916&amp;"/"&amp;140</f>
        <v>106/140</v>
      </c>
      <c r="H3916" s="1" t="n">
        <v>1903</v>
      </c>
      <c r="I3916" s="1" t="n">
        <v>101</v>
      </c>
      <c r="J3916" s="1" t="n">
        <v>99.5</v>
      </c>
      <c r="K3916" s="1" t="s">
        <v>1093</v>
      </c>
      <c r="L3916" s="1" t="s">
        <v>1094</v>
      </c>
      <c r="M3916" s="1" t="n">
        <v>2015</v>
      </c>
      <c r="N3916" s="1" t="n">
        <v>43.9790243228899</v>
      </c>
      <c r="O3916" s="1" t="n">
        <v>-81.6504986751282</v>
      </c>
      <c r="Q3916" s="1" t="s">
        <v>4342</v>
      </c>
      <c r="R3916" s="1" t="s">
        <v>24</v>
      </c>
    </row>
    <row r="3917" customFormat="false" ht="15" hidden="false" customHeight="false" outlineLevel="0" collapsed="false">
      <c r="A3917" s="1" t="s">
        <v>2973</v>
      </c>
      <c r="B3917" s="1" t="s">
        <v>2973</v>
      </c>
      <c r="C3917" s="1" t="s">
        <v>4340</v>
      </c>
      <c r="D3917" s="1" t="n">
        <v>269.96</v>
      </c>
      <c r="E3917" s="1" t="s">
        <v>4448</v>
      </c>
      <c r="F3917" s="1" t="n">
        <v>107</v>
      </c>
      <c r="G3917" s="1" t="str">
        <f aca="false">F3917&amp;"/"&amp;140</f>
        <v>107/140</v>
      </c>
      <c r="H3917" s="1" t="n">
        <v>1903</v>
      </c>
      <c r="I3917" s="1" t="n">
        <v>101</v>
      </c>
      <c r="J3917" s="1" t="n">
        <v>99.5</v>
      </c>
      <c r="K3917" s="1" t="s">
        <v>1093</v>
      </c>
      <c r="L3917" s="1" t="s">
        <v>1094</v>
      </c>
      <c r="M3917" s="1" t="n">
        <v>2015</v>
      </c>
      <c r="N3917" s="1" t="n">
        <v>43.9823798068673</v>
      </c>
      <c r="O3917" s="1" t="n">
        <v>-81.6479465270124</v>
      </c>
      <c r="Q3917" s="1" t="s">
        <v>4342</v>
      </c>
      <c r="R3917" s="1" t="s">
        <v>24</v>
      </c>
    </row>
    <row r="3918" customFormat="false" ht="15" hidden="false" customHeight="false" outlineLevel="0" collapsed="false">
      <c r="A3918" s="1" t="s">
        <v>2973</v>
      </c>
      <c r="B3918" s="1" t="s">
        <v>2973</v>
      </c>
      <c r="C3918" s="1" t="s">
        <v>4340</v>
      </c>
      <c r="D3918" s="1" t="n">
        <v>269.96</v>
      </c>
      <c r="E3918" s="1" t="s">
        <v>4449</v>
      </c>
      <c r="F3918" s="1" t="n">
        <v>108</v>
      </c>
      <c r="G3918" s="1" t="str">
        <f aca="false">F3918&amp;"/"&amp;140</f>
        <v>108/140</v>
      </c>
      <c r="H3918" s="1" t="n">
        <v>1903</v>
      </c>
      <c r="I3918" s="1" t="n">
        <v>101</v>
      </c>
      <c r="J3918" s="1" t="n">
        <v>99.5</v>
      </c>
      <c r="K3918" s="1" t="s">
        <v>1093</v>
      </c>
      <c r="L3918" s="1" t="s">
        <v>1094</v>
      </c>
      <c r="M3918" s="1" t="n">
        <v>2015</v>
      </c>
      <c r="N3918" s="1" t="n">
        <v>43.9744277342013</v>
      </c>
      <c r="O3918" s="1" t="n">
        <v>-81.6691855655182</v>
      </c>
      <c r="Q3918" s="1" t="s">
        <v>4342</v>
      </c>
      <c r="R3918" s="1" t="s">
        <v>24</v>
      </c>
    </row>
    <row r="3919" customFormat="false" ht="15" hidden="false" customHeight="false" outlineLevel="0" collapsed="false">
      <c r="A3919" s="1" t="s">
        <v>2973</v>
      </c>
      <c r="B3919" s="1" t="s">
        <v>2973</v>
      </c>
      <c r="C3919" s="1" t="s">
        <v>4340</v>
      </c>
      <c r="D3919" s="1" t="n">
        <v>269.96</v>
      </c>
      <c r="E3919" s="1" t="s">
        <v>4450</v>
      </c>
      <c r="F3919" s="1" t="n">
        <v>109</v>
      </c>
      <c r="G3919" s="1" t="str">
        <f aca="false">F3919&amp;"/"&amp;140</f>
        <v>109/140</v>
      </c>
      <c r="H3919" s="1" t="n">
        <v>1903</v>
      </c>
      <c r="I3919" s="1" t="n">
        <v>101</v>
      </c>
      <c r="J3919" s="1" t="n">
        <v>99.5</v>
      </c>
      <c r="K3919" s="1" t="s">
        <v>1093</v>
      </c>
      <c r="L3919" s="1" t="s">
        <v>1094</v>
      </c>
      <c r="M3919" s="1" t="n">
        <v>2015</v>
      </c>
      <c r="N3919" s="1" t="n">
        <v>43.9756311049857</v>
      </c>
      <c r="O3919" s="1" t="n">
        <v>-81.6737653689063</v>
      </c>
      <c r="Q3919" s="1" t="s">
        <v>4342</v>
      </c>
      <c r="R3919" s="1" t="s">
        <v>24</v>
      </c>
    </row>
    <row r="3920" customFormat="false" ht="15" hidden="false" customHeight="false" outlineLevel="0" collapsed="false">
      <c r="A3920" s="1" t="s">
        <v>2973</v>
      </c>
      <c r="B3920" s="1" t="s">
        <v>2973</v>
      </c>
      <c r="C3920" s="1" t="s">
        <v>4340</v>
      </c>
      <c r="D3920" s="1" t="n">
        <v>269.96</v>
      </c>
      <c r="E3920" s="1" t="s">
        <v>4451</v>
      </c>
      <c r="F3920" s="1" t="n">
        <v>110</v>
      </c>
      <c r="G3920" s="1" t="str">
        <f aca="false">F3920&amp;"/"&amp;140</f>
        <v>110/140</v>
      </c>
      <c r="H3920" s="1" t="n">
        <v>1903</v>
      </c>
      <c r="I3920" s="1" t="n">
        <v>101</v>
      </c>
      <c r="J3920" s="1" t="n">
        <v>99.5</v>
      </c>
      <c r="K3920" s="1" t="s">
        <v>1093</v>
      </c>
      <c r="L3920" s="1" t="s">
        <v>1094</v>
      </c>
      <c r="M3920" s="1" t="n">
        <v>2015</v>
      </c>
      <c r="N3920" s="1" t="n">
        <v>43.9770546567035</v>
      </c>
      <c r="O3920" s="1" t="n">
        <v>-81.6684773193786</v>
      </c>
      <c r="Q3920" s="1" t="s">
        <v>4342</v>
      </c>
      <c r="R3920" s="1" t="s">
        <v>24</v>
      </c>
    </row>
    <row r="3921" customFormat="false" ht="15" hidden="false" customHeight="false" outlineLevel="0" collapsed="false">
      <c r="A3921" s="1" t="s">
        <v>2973</v>
      </c>
      <c r="B3921" s="1" t="s">
        <v>2973</v>
      </c>
      <c r="C3921" s="1" t="s">
        <v>4340</v>
      </c>
      <c r="D3921" s="1" t="n">
        <v>269.96</v>
      </c>
      <c r="E3921" s="1" t="s">
        <v>4452</v>
      </c>
      <c r="F3921" s="1" t="n">
        <v>111</v>
      </c>
      <c r="G3921" s="1" t="str">
        <f aca="false">F3921&amp;"/"&amp;140</f>
        <v>111/140</v>
      </c>
      <c r="H3921" s="1" t="n">
        <v>1903</v>
      </c>
      <c r="I3921" s="1" t="n">
        <v>101</v>
      </c>
      <c r="J3921" s="1" t="n">
        <v>99.5</v>
      </c>
      <c r="K3921" s="1" t="s">
        <v>1093</v>
      </c>
      <c r="L3921" s="1" t="s">
        <v>1094</v>
      </c>
      <c r="M3921" s="1" t="n">
        <v>2015</v>
      </c>
      <c r="N3921" s="1" t="n">
        <v>43.9795612923975</v>
      </c>
      <c r="O3921" s="1" t="n">
        <v>-81.6723693127912</v>
      </c>
      <c r="Q3921" s="1" t="s">
        <v>4342</v>
      </c>
      <c r="R3921" s="1" t="s">
        <v>24</v>
      </c>
    </row>
    <row r="3922" customFormat="false" ht="15" hidden="false" customHeight="false" outlineLevel="0" collapsed="false">
      <c r="A3922" s="1" t="s">
        <v>2973</v>
      </c>
      <c r="B3922" s="1" t="s">
        <v>2973</v>
      </c>
      <c r="C3922" s="1" t="s">
        <v>4340</v>
      </c>
      <c r="D3922" s="1" t="n">
        <v>269.96</v>
      </c>
      <c r="E3922" s="1" t="s">
        <v>4453</v>
      </c>
      <c r="F3922" s="1" t="n">
        <v>112</v>
      </c>
      <c r="G3922" s="1" t="str">
        <f aca="false">F3922&amp;"/"&amp;140</f>
        <v>112/140</v>
      </c>
      <c r="H3922" s="1" t="n">
        <v>1903</v>
      </c>
      <c r="I3922" s="1" t="n">
        <v>101</v>
      </c>
      <c r="J3922" s="1" t="n">
        <v>99.5</v>
      </c>
      <c r="K3922" s="1" t="s">
        <v>1093</v>
      </c>
      <c r="L3922" s="1" t="s">
        <v>1094</v>
      </c>
      <c r="M3922" s="1" t="n">
        <v>2015</v>
      </c>
      <c r="N3922" s="1" t="n">
        <v>43.9798902436081</v>
      </c>
      <c r="O3922" s="1" t="n">
        <v>-81.6679872917941</v>
      </c>
      <c r="Q3922" s="1" t="s">
        <v>4342</v>
      </c>
      <c r="R3922" s="1" t="s">
        <v>24</v>
      </c>
    </row>
    <row r="3923" customFormat="false" ht="15" hidden="false" customHeight="false" outlineLevel="0" collapsed="false">
      <c r="A3923" s="1" t="s">
        <v>2973</v>
      </c>
      <c r="B3923" s="1" t="s">
        <v>2973</v>
      </c>
      <c r="C3923" s="1" t="s">
        <v>4340</v>
      </c>
      <c r="D3923" s="1" t="n">
        <v>269.96</v>
      </c>
      <c r="E3923" s="1" t="s">
        <v>4454</v>
      </c>
      <c r="F3923" s="1" t="n">
        <v>113</v>
      </c>
      <c r="G3923" s="1" t="str">
        <f aca="false">F3923&amp;"/"&amp;140</f>
        <v>113/140</v>
      </c>
      <c r="H3923" s="1" t="n">
        <v>1903</v>
      </c>
      <c r="I3923" s="1" t="n">
        <v>101</v>
      </c>
      <c r="J3923" s="1" t="n">
        <v>99.5</v>
      </c>
      <c r="K3923" s="1" t="s">
        <v>1093</v>
      </c>
      <c r="L3923" s="1" t="s">
        <v>1094</v>
      </c>
      <c r="M3923" s="1" t="n">
        <v>2015</v>
      </c>
      <c r="N3923" s="1" t="n">
        <v>43.9829768477036</v>
      </c>
      <c r="O3923" s="1" t="n">
        <v>-81.6956752405722</v>
      </c>
      <c r="Q3923" s="1" t="s">
        <v>4342</v>
      </c>
      <c r="R3923" s="1" t="s">
        <v>24</v>
      </c>
    </row>
    <row r="3924" customFormat="false" ht="15" hidden="false" customHeight="false" outlineLevel="0" collapsed="false">
      <c r="A3924" s="1" t="s">
        <v>2973</v>
      </c>
      <c r="B3924" s="1" t="s">
        <v>2973</v>
      </c>
      <c r="C3924" s="1" t="s">
        <v>4340</v>
      </c>
      <c r="D3924" s="1" t="n">
        <v>269.96</v>
      </c>
      <c r="E3924" s="1" t="s">
        <v>4455</v>
      </c>
      <c r="F3924" s="1" t="n">
        <v>114</v>
      </c>
      <c r="G3924" s="1" t="str">
        <f aca="false">F3924&amp;"/"&amp;140</f>
        <v>114/140</v>
      </c>
      <c r="H3924" s="1" t="n">
        <v>1903</v>
      </c>
      <c r="I3924" s="1" t="n">
        <v>101</v>
      </c>
      <c r="J3924" s="1" t="n">
        <v>99.5</v>
      </c>
      <c r="K3924" s="1" t="s">
        <v>1093</v>
      </c>
      <c r="L3924" s="1" t="s">
        <v>1094</v>
      </c>
      <c r="M3924" s="1" t="n">
        <v>2015</v>
      </c>
      <c r="N3924" s="1" t="n">
        <v>43.9854249132492</v>
      </c>
      <c r="O3924" s="1" t="n">
        <v>-81.6932260604303</v>
      </c>
      <c r="Q3924" s="1" t="s">
        <v>4342</v>
      </c>
      <c r="R3924" s="1" t="s">
        <v>24</v>
      </c>
    </row>
    <row r="3925" customFormat="false" ht="15" hidden="false" customHeight="false" outlineLevel="0" collapsed="false">
      <c r="A3925" s="1" t="s">
        <v>2973</v>
      </c>
      <c r="B3925" s="1" t="s">
        <v>2973</v>
      </c>
      <c r="C3925" s="1" t="s">
        <v>4340</v>
      </c>
      <c r="D3925" s="1" t="n">
        <v>269.96</v>
      </c>
      <c r="E3925" s="1" t="s">
        <v>4456</v>
      </c>
      <c r="F3925" s="1" t="n">
        <v>115</v>
      </c>
      <c r="G3925" s="1" t="str">
        <f aca="false">F3925&amp;"/"&amp;140</f>
        <v>115/140</v>
      </c>
      <c r="H3925" s="1" t="n">
        <v>1903</v>
      </c>
      <c r="I3925" s="1" t="n">
        <v>101</v>
      </c>
      <c r="J3925" s="1" t="n">
        <v>99.5</v>
      </c>
      <c r="K3925" s="1" t="s">
        <v>1093</v>
      </c>
      <c r="L3925" s="1" t="s">
        <v>1094</v>
      </c>
      <c r="M3925" s="1" t="n">
        <v>2015</v>
      </c>
      <c r="N3925" s="1" t="n">
        <v>43.9855252728409</v>
      </c>
      <c r="O3925" s="1" t="n">
        <v>-81.689202447949</v>
      </c>
      <c r="Q3925" s="1" t="s">
        <v>4342</v>
      </c>
      <c r="R3925" s="1" t="s">
        <v>24</v>
      </c>
    </row>
    <row r="3926" customFormat="false" ht="15" hidden="false" customHeight="false" outlineLevel="0" collapsed="false">
      <c r="A3926" s="1" t="s">
        <v>2973</v>
      </c>
      <c r="B3926" s="1" t="s">
        <v>2973</v>
      </c>
      <c r="C3926" s="1" t="s">
        <v>4340</v>
      </c>
      <c r="D3926" s="1" t="n">
        <v>269.96</v>
      </c>
      <c r="E3926" s="1" t="s">
        <v>4457</v>
      </c>
      <c r="F3926" s="1" t="n">
        <v>116</v>
      </c>
      <c r="G3926" s="1" t="str">
        <f aca="false">F3926&amp;"/"&amp;140</f>
        <v>116/140</v>
      </c>
      <c r="H3926" s="1" t="n">
        <v>2030</v>
      </c>
      <c r="I3926" s="1" t="n">
        <v>101</v>
      </c>
      <c r="J3926" s="1" t="n">
        <v>99.5</v>
      </c>
      <c r="K3926" s="1" t="s">
        <v>1093</v>
      </c>
      <c r="L3926" s="1" t="s">
        <v>1094</v>
      </c>
      <c r="M3926" s="1" t="n">
        <v>2015</v>
      </c>
      <c r="N3926" s="1" t="n">
        <v>43.9586153099058</v>
      </c>
      <c r="O3926" s="1" t="n">
        <v>-81.566978145576</v>
      </c>
      <c r="Q3926" s="1" t="s">
        <v>4342</v>
      </c>
      <c r="R3926" s="1" t="s">
        <v>24</v>
      </c>
    </row>
    <row r="3927" customFormat="false" ht="15" hidden="false" customHeight="false" outlineLevel="0" collapsed="false">
      <c r="A3927" s="1" t="s">
        <v>2973</v>
      </c>
      <c r="B3927" s="1" t="s">
        <v>2973</v>
      </c>
      <c r="C3927" s="1" t="s">
        <v>4340</v>
      </c>
      <c r="D3927" s="1" t="n">
        <v>269.96</v>
      </c>
      <c r="E3927" s="1" t="s">
        <v>4458</v>
      </c>
      <c r="F3927" s="1" t="n">
        <v>117</v>
      </c>
      <c r="G3927" s="1" t="str">
        <f aca="false">F3927&amp;"/"&amp;140</f>
        <v>117/140</v>
      </c>
      <c r="H3927" s="1" t="n">
        <v>2030</v>
      </c>
      <c r="I3927" s="1" t="n">
        <v>101</v>
      </c>
      <c r="J3927" s="1" t="n">
        <v>99.5</v>
      </c>
      <c r="K3927" s="1" t="s">
        <v>1093</v>
      </c>
      <c r="L3927" s="1" t="s">
        <v>1094</v>
      </c>
      <c r="M3927" s="1" t="n">
        <v>2015</v>
      </c>
      <c r="N3927" s="1" t="n">
        <v>43.9584308289662</v>
      </c>
      <c r="O3927" s="1" t="n">
        <v>-81.5572447583765</v>
      </c>
      <c r="Q3927" s="1" t="s">
        <v>4342</v>
      </c>
      <c r="R3927" s="1" t="s">
        <v>24</v>
      </c>
    </row>
    <row r="3928" customFormat="false" ht="15" hidden="false" customHeight="false" outlineLevel="0" collapsed="false">
      <c r="A3928" s="1" t="s">
        <v>2973</v>
      </c>
      <c r="B3928" s="1" t="s">
        <v>2973</v>
      </c>
      <c r="C3928" s="1" t="s">
        <v>4340</v>
      </c>
      <c r="D3928" s="1" t="n">
        <v>269.96</v>
      </c>
      <c r="E3928" s="1" t="s">
        <v>4459</v>
      </c>
      <c r="F3928" s="1" t="n">
        <v>118</v>
      </c>
      <c r="G3928" s="1" t="str">
        <f aca="false">F3928&amp;"/"&amp;140</f>
        <v>118/140</v>
      </c>
      <c r="H3928" s="1" t="n">
        <v>2030</v>
      </c>
      <c r="I3928" s="1" t="n">
        <v>101</v>
      </c>
      <c r="J3928" s="1" t="n">
        <v>99.5</v>
      </c>
      <c r="K3928" s="1" t="s">
        <v>1093</v>
      </c>
      <c r="L3928" s="1" t="s">
        <v>1094</v>
      </c>
      <c r="M3928" s="1" t="n">
        <v>2015</v>
      </c>
      <c r="N3928" s="1" t="n">
        <v>43.978167015044</v>
      </c>
      <c r="O3928" s="1" t="n">
        <v>-81.5732185354135</v>
      </c>
      <c r="Q3928" s="1" t="s">
        <v>4342</v>
      </c>
      <c r="R3928" s="1" t="s">
        <v>24</v>
      </c>
    </row>
    <row r="3929" customFormat="false" ht="15" hidden="false" customHeight="false" outlineLevel="0" collapsed="false">
      <c r="A3929" s="1" t="s">
        <v>2973</v>
      </c>
      <c r="B3929" s="1" t="s">
        <v>2973</v>
      </c>
      <c r="C3929" s="1" t="s">
        <v>4340</v>
      </c>
      <c r="D3929" s="1" t="n">
        <v>269.96</v>
      </c>
      <c r="E3929" s="1" t="s">
        <v>4460</v>
      </c>
      <c r="F3929" s="1" t="n">
        <v>119</v>
      </c>
      <c r="G3929" s="1" t="str">
        <f aca="false">F3929&amp;"/"&amp;140</f>
        <v>119/140</v>
      </c>
      <c r="H3929" s="1" t="n">
        <v>2030</v>
      </c>
      <c r="I3929" s="1" t="n">
        <v>101</v>
      </c>
      <c r="J3929" s="1" t="n">
        <v>99.5</v>
      </c>
      <c r="K3929" s="1" t="s">
        <v>1093</v>
      </c>
      <c r="L3929" s="1" t="s">
        <v>1094</v>
      </c>
      <c r="M3929" s="1" t="n">
        <v>2015</v>
      </c>
      <c r="N3929" s="1" t="n">
        <v>43.9755438494326</v>
      </c>
      <c r="O3929" s="1" t="n">
        <v>-81.5775165334285</v>
      </c>
      <c r="Q3929" s="1" t="s">
        <v>4342</v>
      </c>
      <c r="R3929" s="1" t="s">
        <v>24</v>
      </c>
    </row>
    <row r="3930" customFormat="false" ht="15" hidden="false" customHeight="false" outlineLevel="0" collapsed="false">
      <c r="A3930" s="1" t="s">
        <v>2973</v>
      </c>
      <c r="B3930" s="1" t="s">
        <v>2973</v>
      </c>
      <c r="C3930" s="1" t="s">
        <v>4340</v>
      </c>
      <c r="D3930" s="1" t="n">
        <v>269.96</v>
      </c>
      <c r="E3930" s="1" t="s">
        <v>4461</v>
      </c>
      <c r="F3930" s="1" t="n">
        <v>120</v>
      </c>
      <c r="G3930" s="1" t="str">
        <f aca="false">F3930&amp;"/"&amp;140</f>
        <v>120/140</v>
      </c>
      <c r="H3930" s="1" t="n">
        <v>2030</v>
      </c>
      <c r="I3930" s="1" t="n">
        <v>101</v>
      </c>
      <c r="J3930" s="1" t="n">
        <v>99.5</v>
      </c>
      <c r="K3930" s="1" t="s">
        <v>1093</v>
      </c>
      <c r="L3930" s="1" t="s">
        <v>1094</v>
      </c>
      <c r="M3930" s="1" t="n">
        <v>2015</v>
      </c>
      <c r="N3930" s="1" t="n">
        <v>43.9751510079334</v>
      </c>
      <c r="O3930" s="1" t="n">
        <v>-81.5820043879489</v>
      </c>
      <c r="Q3930" s="1" t="s">
        <v>4342</v>
      </c>
      <c r="R3930" s="1" t="s">
        <v>24</v>
      </c>
    </row>
    <row r="3931" customFormat="false" ht="15" hidden="false" customHeight="false" outlineLevel="0" collapsed="false">
      <c r="A3931" s="1" t="s">
        <v>2973</v>
      </c>
      <c r="B3931" s="1" t="s">
        <v>2973</v>
      </c>
      <c r="C3931" s="1" t="s">
        <v>4340</v>
      </c>
      <c r="D3931" s="1" t="n">
        <v>269.96</v>
      </c>
      <c r="E3931" s="1" t="s">
        <v>4462</v>
      </c>
      <c r="F3931" s="1" t="n">
        <v>121</v>
      </c>
      <c r="G3931" s="1" t="str">
        <f aca="false">F3931&amp;"/"&amp;140</f>
        <v>121/140</v>
      </c>
      <c r="H3931" s="1" t="n">
        <v>2030</v>
      </c>
      <c r="I3931" s="1" t="n">
        <v>101</v>
      </c>
      <c r="J3931" s="1" t="n">
        <v>99.5</v>
      </c>
      <c r="K3931" s="1" t="s">
        <v>1093</v>
      </c>
      <c r="L3931" s="1" t="s">
        <v>1094</v>
      </c>
      <c r="M3931" s="1" t="n">
        <v>2015</v>
      </c>
      <c r="N3931" s="1" t="n">
        <v>43.9799575297114</v>
      </c>
      <c r="O3931" s="1" t="n">
        <v>-81.577729435837</v>
      </c>
      <c r="Q3931" s="1" t="s">
        <v>4342</v>
      </c>
      <c r="R3931" s="1" t="s">
        <v>24</v>
      </c>
    </row>
    <row r="3932" customFormat="false" ht="15" hidden="false" customHeight="false" outlineLevel="0" collapsed="false">
      <c r="A3932" s="1" t="s">
        <v>2973</v>
      </c>
      <c r="B3932" s="1" t="s">
        <v>2973</v>
      </c>
      <c r="C3932" s="1" t="s">
        <v>4340</v>
      </c>
      <c r="D3932" s="1" t="n">
        <v>269.96</v>
      </c>
      <c r="E3932" s="1" t="s">
        <v>4463</v>
      </c>
      <c r="F3932" s="1" t="n">
        <v>122</v>
      </c>
      <c r="G3932" s="1" t="str">
        <f aca="false">F3932&amp;"/"&amp;140</f>
        <v>122/140</v>
      </c>
      <c r="H3932" s="1" t="n">
        <v>2030</v>
      </c>
      <c r="I3932" s="1" t="n">
        <v>101</v>
      </c>
      <c r="J3932" s="1" t="n">
        <v>99.5</v>
      </c>
      <c r="K3932" s="1" t="s">
        <v>1093</v>
      </c>
      <c r="L3932" s="1" t="s">
        <v>1094</v>
      </c>
      <c r="M3932" s="1" t="n">
        <v>2015</v>
      </c>
      <c r="N3932" s="1" t="n">
        <v>43.9762564773824</v>
      </c>
      <c r="O3932" s="1" t="n">
        <v>-81.5863048921765</v>
      </c>
      <c r="Q3932" s="1" t="s">
        <v>4342</v>
      </c>
      <c r="R3932" s="1" t="s">
        <v>24</v>
      </c>
    </row>
    <row r="3933" customFormat="false" ht="15" hidden="false" customHeight="false" outlineLevel="0" collapsed="false">
      <c r="A3933" s="1" t="s">
        <v>2973</v>
      </c>
      <c r="B3933" s="1" t="s">
        <v>2973</v>
      </c>
      <c r="C3933" s="1" t="s">
        <v>4340</v>
      </c>
      <c r="D3933" s="1" t="n">
        <v>269.96</v>
      </c>
      <c r="E3933" s="1" t="s">
        <v>4464</v>
      </c>
      <c r="F3933" s="1" t="n">
        <v>123</v>
      </c>
      <c r="G3933" s="1" t="str">
        <f aca="false">F3933&amp;"/"&amp;140</f>
        <v>123/140</v>
      </c>
      <c r="H3933" s="1" t="n">
        <v>2030</v>
      </c>
      <c r="I3933" s="1" t="n">
        <v>101</v>
      </c>
      <c r="J3933" s="1" t="n">
        <v>99.5</v>
      </c>
      <c r="K3933" s="1" t="s">
        <v>1093</v>
      </c>
      <c r="L3933" s="1" t="s">
        <v>1094</v>
      </c>
      <c r="M3933" s="1" t="n">
        <v>2015</v>
      </c>
      <c r="N3933" s="1" t="n">
        <v>43.9819805177302</v>
      </c>
      <c r="O3933" s="1" t="n">
        <v>-81.5821326603731</v>
      </c>
      <c r="Q3933" s="1" t="s">
        <v>4342</v>
      </c>
      <c r="R3933" s="1" t="s">
        <v>24</v>
      </c>
    </row>
    <row r="3934" customFormat="false" ht="15" hidden="false" customHeight="false" outlineLevel="0" collapsed="false">
      <c r="A3934" s="1" t="s">
        <v>2973</v>
      </c>
      <c r="B3934" s="1" t="s">
        <v>2973</v>
      </c>
      <c r="C3934" s="1" t="s">
        <v>4340</v>
      </c>
      <c r="D3934" s="1" t="n">
        <v>269.96</v>
      </c>
      <c r="E3934" s="1" t="s">
        <v>4465</v>
      </c>
      <c r="F3934" s="1" t="n">
        <v>124</v>
      </c>
      <c r="G3934" s="1" t="str">
        <f aca="false">F3934&amp;"/"&amp;140</f>
        <v>124/140</v>
      </c>
      <c r="H3934" s="1" t="n">
        <v>2030</v>
      </c>
      <c r="I3934" s="1" t="n">
        <v>101</v>
      </c>
      <c r="J3934" s="1" t="n">
        <v>99.5</v>
      </c>
      <c r="K3934" s="1" t="s">
        <v>1093</v>
      </c>
      <c r="L3934" s="1" t="s">
        <v>1094</v>
      </c>
      <c r="M3934" s="1" t="n">
        <v>2015</v>
      </c>
      <c r="N3934" s="1" t="n">
        <v>43.9787940468011</v>
      </c>
      <c r="O3934" s="1" t="n">
        <v>-81.5924304825942</v>
      </c>
      <c r="Q3934" s="1" t="s">
        <v>4342</v>
      </c>
      <c r="R3934" s="1" t="s">
        <v>24</v>
      </c>
    </row>
    <row r="3935" customFormat="false" ht="15" hidden="false" customHeight="false" outlineLevel="0" collapsed="false">
      <c r="A3935" s="1" t="s">
        <v>2973</v>
      </c>
      <c r="B3935" s="1" t="s">
        <v>2973</v>
      </c>
      <c r="C3935" s="1" t="s">
        <v>4340</v>
      </c>
      <c r="D3935" s="1" t="n">
        <v>269.96</v>
      </c>
      <c r="E3935" s="1" t="s">
        <v>4466</v>
      </c>
      <c r="F3935" s="1" t="n">
        <v>125</v>
      </c>
      <c r="G3935" s="1" t="str">
        <f aca="false">F3935&amp;"/"&amp;140</f>
        <v>125/140</v>
      </c>
      <c r="H3935" s="1" t="n">
        <v>2030</v>
      </c>
      <c r="I3935" s="1" t="n">
        <v>101</v>
      </c>
      <c r="J3935" s="1" t="n">
        <v>99.5</v>
      </c>
      <c r="K3935" s="1" t="s">
        <v>1093</v>
      </c>
      <c r="L3935" s="1" t="s">
        <v>1094</v>
      </c>
      <c r="M3935" s="1" t="n">
        <v>2015</v>
      </c>
      <c r="N3935" s="1" t="n">
        <v>43.9833632118928</v>
      </c>
      <c r="O3935" s="1" t="n">
        <v>-81.5887863684987</v>
      </c>
      <c r="Q3935" s="1" t="s">
        <v>4342</v>
      </c>
      <c r="R3935" s="1" t="s">
        <v>24</v>
      </c>
    </row>
    <row r="3936" customFormat="false" ht="15" hidden="false" customHeight="false" outlineLevel="0" collapsed="false">
      <c r="A3936" s="1" t="s">
        <v>2973</v>
      </c>
      <c r="B3936" s="1" t="s">
        <v>2973</v>
      </c>
      <c r="C3936" s="1" t="s">
        <v>4340</v>
      </c>
      <c r="D3936" s="1" t="n">
        <v>269.96</v>
      </c>
      <c r="E3936" s="1" t="s">
        <v>4467</v>
      </c>
      <c r="F3936" s="1" t="n">
        <v>126</v>
      </c>
      <c r="G3936" s="1" t="str">
        <f aca="false">F3936&amp;"/"&amp;140</f>
        <v>126/140</v>
      </c>
      <c r="H3936" s="1" t="n">
        <v>2030</v>
      </c>
      <c r="I3936" s="1" t="n">
        <v>101</v>
      </c>
      <c r="J3936" s="1" t="n">
        <v>99.5</v>
      </c>
      <c r="K3936" s="1" t="s">
        <v>1093</v>
      </c>
      <c r="L3936" s="1" t="s">
        <v>1094</v>
      </c>
      <c r="M3936" s="1" t="n">
        <v>2015</v>
      </c>
      <c r="N3936" s="1" t="n">
        <v>43.9809024765613</v>
      </c>
      <c r="O3936" s="1" t="n">
        <v>-81.6210812609089</v>
      </c>
      <c r="Q3936" s="1" t="s">
        <v>4342</v>
      </c>
      <c r="R3936" s="1" t="s">
        <v>24</v>
      </c>
    </row>
    <row r="3937" customFormat="false" ht="15" hidden="false" customHeight="false" outlineLevel="0" collapsed="false">
      <c r="A3937" s="1" t="s">
        <v>2973</v>
      </c>
      <c r="B3937" s="1" t="s">
        <v>2973</v>
      </c>
      <c r="C3937" s="1" t="s">
        <v>4340</v>
      </c>
      <c r="D3937" s="1" t="n">
        <v>269.96</v>
      </c>
      <c r="E3937" s="1" t="s">
        <v>4468</v>
      </c>
      <c r="F3937" s="1" t="n">
        <v>127</v>
      </c>
      <c r="G3937" s="1" t="str">
        <f aca="false">F3937&amp;"/"&amp;140</f>
        <v>127/140</v>
      </c>
      <c r="H3937" s="1" t="n">
        <v>2030</v>
      </c>
      <c r="I3937" s="1" t="n">
        <v>101</v>
      </c>
      <c r="J3937" s="1" t="n">
        <v>99.5</v>
      </c>
      <c r="K3937" s="1" t="s">
        <v>1093</v>
      </c>
      <c r="L3937" s="1" t="s">
        <v>1094</v>
      </c>
      <c r="M3937" s="1" t="n">
        <v>2015</v>
      </c>
      <c r="N3937" s="1" t="n">
        <v>43.9862896406998</v>
      </c>
      <c r="O3937" s="1" t="n">
        <v>-81.6177097571218</v>
      </c>
      <c r="Q3937" s="1" t="s">
        <v>4342</v>
      </c>
      <c r="R3937" s="1" t="s">
        <v>24</v>
      </c>
    </row>
    <row r="3938" customFormat="false" ht="15" hidden="false" customHeight="false" outlineLevel="0" collapsed="false">
      <c r="A3938" s="1" t="s">
        <v>2973</v>
      </c>
      <c r="B3938" s="1" t="s">
        <v>2973</v>
      </c>
      <c r="C3938" s="1" t="s">
        <v>4340</v>
      </c>
      <c r="D3938" s="1" t="n">
        <v>269.96</v>
      </c>
      <c r="E3938" s="1" t="s">
        <v>4469</v>
      </c>
      <c r="F3938" s="1" t="n">
        <v>128</v>
      </c>
      <c r="G3938" s="1" t="str">
        <f aca="false">F3938&amp;"/"&amp;140</f>
        <v>128/140</v>
      </c>
      <c r="H3938" s="1" t="n">
        <v>2030</v>
      </c>
      <c r="I3938" s="1" t="n">
        <v>101</v>
      </c>
      <c r="J3938" s="1" t="n">
        <v>99.5</v>
      </c>
      <c r="K3938" s="1" t="s">
        <v>1093</v>
      </c>
      <c r="L3938" s="1" t="s">
        <v>1094</v>
      </c>
      <c r="M3938" s="1" t="n">
        <v>2015</v>
      </c>
      <c r="N3938" s="1" t="n">
        <v>43.9843988413872</v>
      </c>
      <c r="O3938" s="1" t="n">
        <v>-81.6291195525765</v>
      </c>
      <c r="Q3938" s="1" t="s">
        <v>4342</v>
      </c>
      <c r="R3938" s="1" t="s">
        <v>24</v>
      </c>
    </row>
    <row r="3939" customFormat="false" ht="15" hidden="false" customHeight="false" outlineLevel="0" collapsed="false">
      <c r="A3939" s="1" t="s">
        <v>2973</v>
      </c>
      <c r="B3939" s="1" t="s">
        <v>2973</v>
      </c>
      <c r="C3939" s="1" t="s">
        <v>4340</v>
      </c>
      <c r="D3939" s="1" t="n">
        <v>269.96</v>
      </c>
      <c r="E3939" s="1" t="s">
        <v>4470</v>
      </c>
      <c r="F3939" s="1" t="n">
        <v>129</v>
      </c>
      <c r="G3939" s="1" t="str">
        <f aca="false">F3939&amp;"/"&amp;140</f>
        <v>129/140</v>
      </c>
      <c r="H3939" s="1" t="n">
        <v>2030</v>
      </c>
      <c r="I3939" s="1" t="n">
        <v>101</v>
      </c>
      <c r="J3939" s="1" t="n">
        <v>99.5</v>
      </c>
      <c r="K3939" s="1" t="s">
        <v>1093</v>
      </c>
      <c r="L3939" s="1" t="s">
        <v>1094</v>
      </c>
      <c r="M3939" s="1" t="n">
        <v>2015</v>
      </c>
      <c r="N3939" s="1" t="n">
        <v>43.9878778331192</v>
      </c>
      <c r="O3939" s="1" t="n">
        <v>-81.629784839689</v>
      </c>
      <c r="Q3939" s="1" t="s">
        <v>4342</v>
      </c>
      <c r="R3939" s="1" t="s">
        <v>24</v>
      </c>
    </row>
    <row r="3940" customFormat="false" ht="15" hidden="false" customHeight="false" outlineLevel="0" collapsed="false">
      <c r="A3940" s="1" t="s">
        <v>2973</v>
      </c>
      <c r="B3940" s="1" t="s">
        <v>2973</v>
      </c>
      <c r="C3940" s="1" t="s">
        <v>4340</v>
      </c>
      <c r="D3940" s="1" t="n">
        <v>269.96</v>
      </c>
      <c r="E3940" s="1" t="s">
        <v>4471</v>
      </c>
      <c r="F3940" s="1" t="n">
        <v>130</v>
      </c>
      <c r="G3940" s="1" t="str">
        <f aca="false">F3940&amp;"/"&amp;140</f>
        <v>130/140</v>
      </c>
      <c r="H3940" s="1" t="n">
        <v>2126</v>
      </c>
      <c r="I3940" s="1" t="n">
        <v>101</v>
      </c>
      <c r="J3940" s="1" t="n">
        <v>99.5</v>
      </c>
      <c r="K3940" s="1" t="s">
        <v>1093</v>
      </c>
      <c r="L3940" s="1" t="s">
        <v>1094</v>
      </c>
      <c r="M3940" s="1" t="n">
        <v>2015</v>
      </c>
      <c r="N3940" s="1" t="n">
        <v>43.9895064037113</v>
      </c>
      <c r="O3940" s="1" t="n">
        <v>-81.6250072698767</v>
      </c>
      <c r="Q3940" s="1" t="s">
        <v>4342</v>
      </c>
      <c r="R3940" s="1" t="s">
        <v>24</v>
      </c>
    </row>
    <row r="3941" customFormat="false" ht="15" hidden="false" customHeight="false" outlineLevel="0" collapsed="false">
      <c r="A3941" s="1" t="s">
        <v>2973</v>
      </c>
      <c r="B3941" s="1" t="s">
        <v>2973</v>
      </c>
      <c r="C3941" s="1" t="s">
        <v>4340</v>
      </c>
      <c r="D3941" s="1" t="n">
        <v>269.96</v>
      </c>
      <c r="E3941" s="1" t="s">
        <v>4472</v>
      </c>
      <c r="F3941" s="1" t="n">
        <v>131</v>
      </c>
      <c r="G3941" s="1" t="str">
        <f aca="false">F3941&amp;"/"&amp;140</f>
        <v>131/140</v>
      </c>
      <c r="H3941" s="1" t="n">
        <v>2126</v>
      </c>
      <c r="I3941" s="1" t="n">
        <v>101</v>
      </c>
      <c r="J3941" s="1" t="n">
        <v>99.5</v>
      </c>
      <c r="K3941" s="1" t="s">
        <v>1093</v>
      </c>
      <c r="L3941" s="1" t="s">
        <v>1094</v>
      </c>
      <c r="M3941" s="1" t="n">
        <v>2015</v>
      </c>
      <c r="N3941" s="1" t="n">
        <v>43.9933547260181</v>
      </c>
      <c r="O3941" s="1" t="n">
        <v>-81.6259240077198</v>
      </c>
      <c r="Q3941" s="1" t="s">
        <v>4342</v>
      </c>
      <c r="R3941" s="1" t="s">
        <v>24</v>
      </c>
    </row>
    <row r="3942" customFormat="false" ht="15" hidden="false" customHeight="false" outlineLevel="0" collapsed="false">
      <c r="A3942" s="1" t="s">
        <v>2973</v>
      </c>
      <c r="B3942" s="1" t="s">
        <v>2973</v>
      </c>
      <c r="C3942" s="1" t="s">
        <v>4340</v>
      </c>
      <c r="D3942" s="1" t="n">
        <v>269.96</v>
      </c>
      <c r="E3942" s="1" t="s">
        <v>4473</v>
      </c>
      <c r="F3942" s="1" t="n">
        <v>132</v>
      </c>
      <c r="G3942" s="1" t="str">
        <f aca="false">F3942&amp;"/"&amp;140</f>
        <v>132/140</v>
      </c>
      <c r="H3942" s="1" t="n">
        <v>2126</v>
      </c>
      <c r="I3942" s="1" t="n">
        <v>101</v>
      </c>
      <c r="J3942" s="1" t="n">
        <v>99.5</v>
      </c>
      <c r="K3942" s="1" t="s">
        <v>1093</v>
      </c>
      <c r="L3942" s="1" t="s">
        <v>1094</v>
      </c>
      <c r="M3942" s="1" t="n">
        <v>2015</v>
      </c>
      <c r="N3942" s="1" t="n">
        <v>43.9909208364098</v>
      </c>
      <c r="O3942" s="1" t="n">
        <v>-81.6202058378117</v>
      </c>
      <c r="Q3942" s="1" t="s">
        <v>4342</v>
      </c>
      <c r="R3942" s="1" t="s">
        <v>24</v>
      </c>
    </row>
    <row r="3943" customFormat="false" ht="15" hidden="false" customHeight="false" outlineLevel="0" collapsed="false">
      <c r="A3943" s="1" t="s">
        <v>2973</v>
      </c>
      <c r="B3943" s="1" t="s">
        <v>2973</v>
      </c>
      <c r="C3943" s="1" t="s">
        <v>4340</v>
      </c>
      <c r="D3943" s="1" t="n">
        <v>269.96</v>
      </c>
      <c r="E3943" s="1" t="s">
        <v>4474</v>
      </c>
      <c r="F3943" s="1" t="n">
        <v>133</v>
      </c>
      <c r="G3943" s="1" t="str">
        <f aca="false">F3943&amp;"/"&amp;140</f>
        <v>133/140</v>
      </c>
      <c r="H3943" s="1" t="n">
        <v>2126</v>
      </c>
      <c r="I3943" s="1" t="n">
        <v>101</v>
      </c>
      <c r="J3943" s="1" t="n">
        <v>99.5</v>
      </c>
      <c r="K3943" s="1" t="s">
        <v>1093</v>
      </c>
      <c r="L3943" s="1" t="s">
        <v>1094</v>
      </c>
      <c r="M3943" s="1" t="n">
        <v>2015</v>
      </c>
      <c r="N3943" s="1" t="n">
        <v>43.9949733909492</v>
      </c>
      <c r="O3943" s="1" t="n">
        <v>-81.6207549797504</v>
      </c>
      <c r="Q3943" s="1" t="s">
        <v>4342</v>
      </c>
      <c r="R3943" s="1" t="s">
        <v>24</v>
      </c>
    </row>
    <row r="3944" customFormat="false" ht="15" hidden="false" customHeight="false" outlineLevel="0" collapsed="false">
      <c r="A3944" s="1" t="s">
        <v>2973</v>
      </c>
      <c r="B3944" s="1" t="s">
        <v>2973</v>
      </c>
      <c r="C3944" s="1" t="s">
        <v>4340</v>
      </c>
      <c r="D3944" s="1" t="n">
        <v>269.96</v>
      </c>
      <c r="E3944" s="1" t="s">
        <v>4475</v>
      </c>
      <c r="F3944" s="1" t="n">
        <v>134</v>
      </c>
      <c r="G3944" s="1" t="str">
        <f aca="false">F3944&amp;"/"&amp;140</f>
        <v>134/140</v>
      </c>
      <c r="H3944" s="1" t="n">
        <v>2126</v>
      </c>
      <c r="I3944" s="1" t="n">
        <v>101</v>
      </c>
      <c r="J3944" s="1" t="n">
        <v>99.5</v>
      </c>
      <c r="K3944" s="1" t="s">
        <v>1093</v>
      </c>
      <c r="L3944" s="1" t="s">
        <v>1094</v>
      </c>
      <c r="M3944" s="1" t="n">
        <v>2015</v>
      </c>
      <c r="N3944" s="1" t="n">
        <v>43.9932616289735</v>
      </c>
      <c r="O3944" s="1" t="n">
        <v>-81.6166894904276</v>
      </c>
      <c r="Q3944" s="1" t="s">
        <v>4342</v>
      </c>
      <c r="R3944" s="1" t="s">
        <v>24</v>
      </c>
    </row>
    <row r="3945" customFormat="false" ht="15" hidden="false" customHeight="false" outlineLevel="0" collapsed="false">
      <c r="A3945" s="1" t="s">
        <v>2973</v>
      </c>
      <c r="B3945" s="1" t="s">
        <v>2973</v>
      </c>
      <c r="C3945" s="1" t="s">
        <v>4340</v>
      </c>
      <c r="D3945" s="1" t="n">
        <v>269.96</v>
      </c>
      <c r="E3945" s="1" t="s">
        <v>4476</v>
      </c>
      <c r="F3945" s="1" t="n">
        <v>135</v>
      </c>
      <c r="G3945" s="1" t="str">
        <f aca="false">F3945&amp;"/"&amp;140</f>
        <v>135/140</v>
      </c>
      <c r="H3945" s="1" t="n">
        <v>2221</v>
      </c>
      <c r="I3945" s="1" t="n">
        <v>101</v>
      </c>
      <c r="J3945" s="1" t="n">
        <v>99.5</v>
      </c>
      <c r="K3945" s="1" t="s">
        <v>1093</v>
      </c>
      <c r="L3945" s="1" t="s">
        <v>1094</v>
      </c>
      <c r="M3945" s="1" t="n">
        <v>2015</v>
      </c>
      <c r="N3945" s="1" t="n">
        <v>43.9984006710964</v>
      </c>
      <c r="O3945" s="1" t="n">
        <v>-81.6226911430424</v>
      </c>
      <c r="Q3945" s="1" t="s">
        <v>4342</v>
      </c>
      <c r="R3945" s="1" t="s">
        <v>24</v>
      </c>
    </row>
    <row r="3946" customFormat="false" ht="15" hidden="false" customHeight="false" outlineLevel="0" collapsed="false">
      <c r="A3946" s="1" t="s">
        <v>2973</v>
      </c>
      <c r="B3946" s="1" t="s">
        <v>2973</v>
      </c>
      <c r="C3946" s="1" t="s">
        <v>4340</v>
      </c>
      <c r="D3946" s="1" t="n">
        <v>269.96</v>
      </c>
      <c r="E3946" s="1" t="s">
        <v>4477</v>
      </c>
      <c r="F3946" s="1" t="n">
        <v>136</v>
      </c>
      <c r="G3946" s="1" t="str">
        <f aca="false">F3946&amp;"/"&amp;140</f>
        <v>136/140</v>
      </c>
      <c r="H3946" s="1" t="n">
        <v>2221</v>
      </c>
      <c r="I3946" s="1" t="n">
        <v>101</v>
      </c>
      <c r="J3946" s="1" t="n">
        <v>99.5</v>
      </c>
      <c r="K3946" s="1" t="s">
        <v>1093</v>
      </c>
      <c r="L3946" s="1" t="s">
        <v>1094</v>
      </c>
      <c r="M3946" s="1" t="n">
        <v>2015</v>
      </c>
      <c r="N3946" s="1" t="n">
        <v>43.9969132238058</v>
      </c>
      <c r="O3946" s="1" t="n">
        <v>-81.6282974192896</v>
      </c>
      <c r="Q3946" s="1" t="s">
        <v>4342</v>
      </c>
      <c r="R3946" s="1" t="s">
        <v>24</v>
      </c>
    </row>
    <row r="3947" customFormat="false" ht="15" hidden="false" customHeight="false" outlineLevel="0" collapsed="false">
      <c r="A3947" s="1" t="s">
        <v>2973</v>
      </c>
      <c r="B3947" s="1" t="s">
        <v>2973</v>
      </c>
      <c r="C3947" s="1" t="s">
        <v>4340</v>
      </c>
      <c r="D3947" s="1" t="n">
        <v>269.96</v>
      </c>
      <c r="E3947" s="1" t="s">
        <v>4478</v>
      </c>
      <c r="F3947" s="1" t="n">
        <v>137</v>
      </c>
      <c r="G3947" s="1" t="str">
        <f aca="false">F3947&amp;"/"&amp;140</f>
        <v>137/140</v>
      </c>
      <c r="H3947" s="1" t="n">
        <v>2300</v>
      </c>
      <c r="I3947" s="1" t="n">
        <v>101</v>
      </c>
      <c r="J3947" s="1" t="n">
        <v>99.5</v>
      </c>
      <c r="K3947" s="1" t="s">
        <v>1093</v>
      </c>
      <c r="L3947" s="1" t="s">
        <v>1094</v>
      </c>
      <c r="M3947" s="1" t="n">
        <v>2015</v>
      </c>
      <c r="N3947" s="1" t="n">
        <v>43.9992529187218</v>
      </c>
      <c r="O3947" s="1" t="n">
        <v>-81.634114871507</v>
      </c>
      <c r="Q3947" s="1" t="s">
        <v>4342</v>
      </c>
      <c r="R3947" s="1" t="s">
        <v>24</v>
      </c>
    </row>
    <row r="3948" customFormat="false" ht="15" hidden="false" customHeight="false" outlineLevel="0" collapsed="false">
      <c r="A3948" s="1" t="s">
        <v>2973</v>
      </c>
      <c r="B3948" s="1" t="s">
        <v>2973</v>
      </c>
      <c r="C3948" s="1" t="s">
        <v>4340</v>
      </c>
      <c r="D3948" s="1" t="n">
        <v>269.96</v>
      </c>
      <c r="E3948" s="1" t="s">
        <v>4479</v>
      </c>
      <c r="F3948" s="1" t="n">
        <v>138</v>
      </c>
      <c r="G3948" s="1" t="str">
        <f aca="false">F3948&amp;"/"&amp;140</f>
        <v>138/140</v>
      </c>
      <c r="H3948" s="1" t="n">
        <v>2300</v>
      </c>
      <c r="I3948" s="1" t="n">
        <v>101</v>
      </c>
      <c r="J3948" s="1" t="n">
        <v>99.5</v>
      </c>
      <c r="K3948" s="1" t="s">
        <v>1093</v>
      </c>
      <c r="L3948" s="1" t="s">
        <v>1094</v>
      </c>
      <c r="M3948" s="1" t="n">
        <v>2015</v>
      </c>
      <c r="N3948" s="1" t="n">
        <v>44.0046058378828</v>
      </c>
      <c r="O3948" s="1" t="n">
        <v>-81.640061242941</v>
      </c>
      <c r="Q3948" s="1" t="s">
        <v>4342</v>
      </c>
      <c r="R3948" s="1" t="s">
        <v>24</v>
      </c>
    </row>
    <row r="3949" customFormat="false" ht="15" hidden="false" customHeight="false" outlineLevel="0" collapsed="false">
      <c r="A3949" s="1" t="s">
        <v>2973</v>
      </c>
      <c r="B3949" s="1" t="s">
        <v>2973</v>
      </c>
      <c r="C3949" s="1" t="s">
        <v>4340</v>
      </c>
      <c r="D3949" s="1" t="n">
        <v>269.96</v>
      </c>
      <c r="E3949" s="1" t="s">
        <v>4480</v>
      </c>
      <c r="F3949" s="1" t="n">
        <v>139</v>
      </c>
      <c r="G3949" s="1" t="str">
        <f aca="false">F3949&amp;"/"&amp;140</f>
        <v>139/140</v>
      </c>
      <c r="H3949" s="1" t="n">
        <v>2300</v>
      </c>
      <c r="I3949" s="1" t="n">
        <v>101</v>
      </c>
      <c r="J3949" s="1" t="n">
        <v>99.5</v>
      </c>
      <c r="K3949" s="1" t="s">
        <v>1093</v>
      </c>
      <c r="L3949" s="1" t="s">
        <v>1094</v>
      </c>
      <c r="M3949" s="1" t="n">
        <v>2015</v>
      </c>
      <c r="N3949" s="1" t="n">
        <v>44.0151924870371</v>
      </c>
      <c r="O3949" s="1" t="n">
        <v>-81.7022876527095</v>
      </c>
      <c r="Q3949" s="1" t="s">
        <v>4342</v>
      </c>
      <c r="R3949" s="1" t="s">
        <v>24</v>
      </c>
    </row>
    <row r="3950" customFormat="false" ht="15" hidden="false" customHeight="false" outlineLevel="0" collapsed="false">
      <c r="A3950" s="1" t="s">
        <v>2973</v>
      </c>
      <c r="B3950" s="1" t="s">
        <v>2973</v>
      </c>
      <c r="C3950" s="1" t="s">
        <v>4340</v>
      </c>
      <c r="D3950" s="1" t="n">
        <v>269.96</v>
      </c>
      <c r="E3950" s="1" t="s">
        <v>4481</v>
      </c>
      <c r="F3950" s="1" t="n">
        <v>140</v>
      </c>
      <c r="G3950" s="1" t="str">
        <f aca="false">F3950&amp;"/"&amp;140</f>
        <v>140/140</v>
      </c>
      <c r="H3950" s="1" t="n">
        <v>2300</v>
      </c>
      <c r="I3950" s="1" t="n">
        <v>101</v>
      </c>
      <c r="J3950" s="1" t="n">
        <v>99.5</v>
      </c>
      <c r="K3950" s="1" t="s">
        <v>1093</v>
      </c>
      <c r="L3950" s="1" t="s">
        <v>1094</v>
      </c>
      <c r="M3950" s="1" t="n">
        <v>2015</v>
      </c>
      <c r="N3950" s="1" t="n">
        <v>44.0148199395294</v>
      </c>
      <c r="O3950" s="1" t="n">
        <v>-81.7066875932411</v>
      </c>
      <c r="Q3950" s="1" t="s">
        <v>4342</v>
      </c>
      <c r="R3950" s="1" t="s">
        <v>24</v>
      </c>
    </row>
    <row r="3951" customFormat="false" ht="15" hidden="false" customHeight="false" outlineLevel="0" collapsed="false">
      <c r="A3951" s="1" t="s">
        <v>2973</v>
      </c>
      <c r="B3951" s="1" t="s">
        <v>2973</v>
      </c>
      <c r="C3951" s="1" t="s">
        <v>4482</v>
      </c>
      <c r="D3951" s="1" t="n">
        <v>20</v>
      </c>
      <c r="E3951" s="1" t="s">
        <v>4483</v>
      </c>
      <c r="F3951" s="1" t="n">
        <v>1</v>
      </c>
      <c r="G3951" s="1" t="str">
        <f aca="false">F3951&amp;"/"&amp;8</f>
        <v>1/8</v>
      </c>
      <c r="H3951" s="1" t="n">
        <v>2500</v>
      </c>
      <c r="I3951" s="1" t="n">
        <v>100</v>
      </c>
      <c r="J3951" s="1" t="n">
        <v>85</v>
      </c>
      <c r="K3951" s="1" t="s">
        <v>271</v>
      </c>
      <c r="L3951" s="1" t="s">
        <v>4484</v>
      </c>
      <c r="M3951" s="1" t="n">
        <v>2011</v>
      </c>
      <c r="N3951" s="1" t="n">
        <v>42.5310938365025</v>
      </c>
      <c r="O3951" s="1" t="n">
        <v>-82.062123542009</v>
      </c>
      <c r="Q3951" s="1" t="s">
        <v>4485</v>
      </c>
      <c r="R3951" s="1" t="s">
        <v>24</v>
      </c>
    </row>
    <row r="3952" customFormat="false" ht="15" hidden="false" customHeight="false" outlineLevel="0" collapsed="false">
      <c r="A3952" s="1" t="s">
        <v>2973</v>
      </c>
      <c r="B3952" s="1" t="s">
        <v>2973</v>
      </c>
      <c r="C3952" s="1" t="s">
        <v>4482</v>
      </c>
      <c r="D3952" s="1" t="n">
        <v>20</v>
      </c>
      <c r="E3952" s="1" t="s">
        <v>4486</v>
      </c>
      <c r="F3952" s="1" t="n">
        <v>2</v>
      </c>
      <c r="G3952" s="1" t="str">
        <f aca="false">F3952&amp;"/"&amp;8</f>
        <v>2/8</v>
      </c>
      <c r="H3952" s="1" t="n">
        <v>2500</v>
      </c>
      <c r="I3952" s="1" t="n">
        <v>100</v>
      </c>
      <c r="J3952" s="1" t="n">
        <v>85</v>
      </c>
      <c r="K3952" s="1" t="s">
        <v>271</v>
      </c>
      <c r="L3952" s="1" t="s">
        <v>4484</v>
      </c>
      <c r="M3952" s="1" t="n">
        <v>2011</v>
      </c>
      <c r="N3952" s="1" t="n">
        <v>42.5338013679161</v>
      </c>
      <c r="O3952" s="1" t="n">
        <v>-82.0514892027754</v>
      </c>
      <c r="Q3952" s="1" t="s">
        <v>4485</v>
      </c>
      <c r="R3952" s="1" t="s">
        <v>24</v>
      </c>
    </row>
    <row r="3953" customFormat="false" ht="15" hidden="false" customHeight="false" outlineLevel="0" collapsed="false">
      <c r="A3953" s="1" t="s">
        <v>2973</v>
      </c>
      <c r="B3953" s="1" t="s">
        <v>2973</v>
      </c>
      <c r="C3953" s="1" t="s">
        <v>4482</v>
      </c>
      <c r="D3953" s="1" t="n">
        <v>20</v>
      </c>
      <c r="E3953" s="1" t="s">
        <v>4487</v>
      </c>
      <c r="F3953" s="1" t="n">
        <v>3</v>
      </c>
      <c r="G3953" s="1" t="str">
        <f aca="false">F3953&amp;"/"&amp;8</f>
        <v>3/8</v>
      </c>
      <c r="H3953" s="1" t="n">
        <v>2500</v>
      </c>
      <c r="I3953" s="1" t="n">
        <v>100</v>
      </c>
      <c r="J3953" s="1" t="n">
        <v>85</v>
      </c>
      <c r="K3953" s="1" t="s">
        <v>271</v>
      </c>
      <c r="L3953" s="1" t="s">
        <v>4484</v>
      </c>
      <c r="M3953" s="1" t="n">
        <v>2011</v>
      </c>
      <c r="N3953" s="1" t="n">
        <v>42.5396363611649</v>
      </c>
      <c r="O3953" s="1" t="n">
        <v>-82.047299109534</v>
      </c>
      <c r="Q3953" s="1" t="s">
        <v>4485</v>
      </c>
      <c r="R3953" s="1" t="s">
        <v>24</v>
      </c>
    </row>
    <row r="3954" customFormat="false" ht="15" hidden="false" customHeight="false" outlineLevel="0" collapsed="false">
      <c r="A3954" s="1" t="s">
        <v>2973</v>
      </c>
      <c r="B3954" s="1" t="s">
        <v>2973</v>
      </c>
      <c r="C3954" s="1" t="s">
        <v>4482</v>
      </c>
      <c r="D3954" s="1" t="n">
        <v>20</v>
      </c>
      <c r="E3954" s="1" t="s">
        <v>4488</v>
      </c>
      <c r="F3954" s="1" t="n">
        <v>4</v>
      </c>
      <c r="G3954" s="1" t="str">
        <f aca="false">F3954&amp;"/"&amp;8</f>
        <v>4/8</v>
      </c>
      <c r="H3954" s="1" t="n">
        <v>2500</v>
      </c>
      <c r="I3954" s="1" t="n">
        <v>100</v>
      </c>
      <c r="J3954" s="1" t="n">
        <v>85</v>
      </c>
      <c r="K3954" s="1" t="s">
        <v>271</v>
      </c>
      <c r="L3954" s="1" t="s">
        <v>4484</v>
      </c>
      <c r="M3954" s="1" t="n">
        <v>2011</v>
      </c>
      <c r="N3954" s="1" t="n">
        <v>42.5429552740468</v>
      </c>
      <c r="O3954" s="1" t="n">
        <v>-82.0442077276413</v>
      </c>
      <c r="Q3954" s="1" t="s">
        <v>4485</v>
      </c>
      <c r="R3954" s="1" t="s">
        <v>24</v>
      </c>
    </row>
    <row r="3955" customFormat="false" ht="15" hidden="false" customHeight="false" outlineLevel="0" collapsed="false">
      <c r="A3955" s="1" t="s">
        <v>2973</v>
      </c>
      <c r="B3955" s="1" t="s">
        <v>2973</v>
      </c>
      <c r="C3955" s="1" t="s">
        <v>4482</v>
      </c>
      <c r="D3955" s="1" t="n">
        <v>20</v>
      </c>
      <c r="E3955" s="1" t="s">
        <v>4489</v>
      </c>
      <c r="F3955" s="1" t="n">
        <v>5</v>
      </c>
      <c r="G3955" s="1" t="str">
        <f aca="false">F3955&amp;"/"&amp;8</f>
        <v>5/8</v>
      </c>
      <c r="H3955" s="1" t="n">
        <v>2500</v>
      </c>
      <c r="I3955" s="1" t="n">
        <v>100</v>
      </c>
      <c r="J3955" s="1" t="n">
        <v>85</v>
      </c>
      <c r="K3955" s="1" t="s">
        <v>271</v>
      </c>
      <c r="L3955" s="1" t="s">
        <v>4484</v>
      </c>
      <c r="M3955" s="1" t="n">
        <v>2011</v>
      </c>
      <c r="N3955" s="1" t="n">
        <v>42.5416357098429</v>
      </c>
      <c r="O3955" s="1" t="n">
        <v>-82.0272977176306</v>
      </c>
      <c r="Q3955" s="1" t="s">
        <v>4485</v>
      </c>
      <c r="R3955" s="1" t="s">
        <v>24</v>
      </c>
    </row>
    <row r="3956" customFormat="false" ht="15" hidden="false" customHeight="false" outlineLevel="0" collapsed="false">
      <c r="A3956" s="1" t="s">
        <v>2973</v>
      </c>
      <c r="B3956" s="1" t="s">
        <v>2973</v>
      </c>
      <c r="C3956" s="1" t="s">
        <v>4482</v>
      </c>
      <c r="D3956" s="1" t="n">
        <v>20</v>
      </c>
      <c r="E3956" s="1" t="s">
        <v>4490</v>
      </c>
      <c r="F3956" s="1" t="n">
        <v>6</v>
      </c>
      <c r="G3956" s="1" t="str">
        <f aca="false">F3956&amp;"/"&amp;8</f>
        <v>6/8</v>
      </c>
      <c r="H3956" s="1" t="n">
        <v>2500</v>
      </c>
      <c r="I3956" s="1" t="n">
        <v>100</v>
      </c>
      <c r="J3956" s="1" t="n">
        <v>85</v>
      </c>
      <c r="K3956" s="1" t="s">
        <v>271</v>
      </c>
      <c r="L3956" s="1" t="s">
        <v>4484</v>
      </c>
      <c r="M3956" s="1" t="n">
        <v>2011</v>
      </c>
      <c r="N3956" s="1" t="n">
        <v>42.5483364090479</v>
      </c>
      <c r="O3956" s="1" t="n">
        <v>-82.0261352593161</v>
      </c>
      <c r="Q3956" s="1" t="s">
        <v>4485</v>
      </c>
      <c r="R3956" s="1" t="s">
        <v>24</v>
      </c>
    </row>
    <row r="3957" customFormat="false" ht="15" hidden="false" customHeight="false" outlineLevel="0" collapsed="false">
      <c r="A3957" s="1" t="s">
        <v>2973</v>
      </c>
      <c r="B3957" s="1" t="s">
        <v>2973</v>
      </c>
      <c r="C3957" s="1" t="s">
        <v>4482</v>
      </c>
      <c r="D3957" s="1" t="n">
        <v>20</v>
      </c>
      <c r="E3957" s="1" t="s">
        <v>4491</v>
      </c>
      <c r="F3957" s="1" t="n">
        <v>7</v>
      </c>
      <c r="G3957" s="1" t="str">
        <f aca="false">F3957&amp;"/"&amp;8</f>
        <v>7/8</v>
      </c>
      <c r="H3957" s="1" t="n">
        <v>2500</v>
      </c>
      <c r="I3957" s="1" t="n">
        <v>100</v>
      </c>
      <c r="J3957" s="1" t="n">
        <v>85</v>
      </c>
      <c r="K3957" s="1" t="s">
        <v>271</v>
      </c>
      <c r="L3957" s="1" t="s">
        <v>4484</v>
      </c>
      <c r="M3957" s="1" t="n">
        <v>2011</v>
      </c>
      <c r="N3957" s="1" t="n">
        <v>42.556298404829</v>
      </c>
      <c r="O3957" s="1" t="n">
        <v>-82.0234547526882</v>
      </c>
      <c r="Q3957" s="1" t="s">
        <v>4485</v>
      </c>
      <c r="R3957" s="1" t="s">
        <v>24</v>
      </c>
    </row>
    <row r="3958" customFormat="false" ht="15" hidden="false" customHeight="false" outlineLevel="0" collapsed="false">
      <c r="A3958" s="1" t="s">
        <v>2973</v>
      </c>
      <c r="B3958" s="1" t="s">
        <v>2973</v>
      </c>
      <c r="C3958" s="1" t="s">
        <v>4482</v>
      </c>
      <c r="D3958" s="1" t="n">
        <v>20</v>
      </c>
      <c r="E3958" s="1" t="s">
        <v>4492</v>
      </c>
      <c r="F3958" s="1" t="n">
        <v>8</v>
      </c>
      <c r="G3958" s="1" t="str">
        <f aca="false">F3958&amp;"/"&amp;8</f>
        <v>8/8</v>
      </c>
      <c r="H3958" s="1" t="n">
        <v>2500</v>
      </c>
      <c r="I3958" s="1" t="n">
        <v>100</v>
      </c>
      <c r="J3958" s="1" t="n">
        <v>85</v>
      </c>
      <c r="K3958" s="1" t="s">
        <v>271</v>
      </c>
      <c r="L3958" s="1" t="s">
        <v>4484</v>
      </c>
      <c r="M3958" s="1" t="n">
        <v>2011</v>
      </c>
      <c r="N3958" s="1" t="n">
        <v>42.5472701398287</v>
      </c>
      <c r="O3958" s="1" t="n">
        <v>-82.0571747724807</v>
      </c>
      <c r="Q3958" s="1" t="s">
        <v>4485</v>
      </c>
      <c r="R3958" s="1" t="s">
        <v>24</v>
      </c>
    </row>
    <row r="3959" customFormat="false" ht="15" hidden="false" customHeight="false" outlineLevel="0" collapsed="false">
      <c r="A3959" s="1" t="s">
        <v>2973</v>
      </c>
      <c r="B3959" s="1" t="s">
        <v>2973</v>
      </c>
      <c r="C3959" s="1" t="s">
        <v>4493</v>
      </c>
      <c r="D3959" s="1" t="n">
        <v>39.6</v>
      </c>
      <c r="E3959" s="1" t="s">
        <v>4494</v>
      </c>
      <c r="F3959" s="1" t="n">
        <v>1</v>
      </c>
      <c r="G3959" s="1" t="str">
        <f aca="false">F3959&amp;"/"&amp;22</f>
        <v>1/22</v>
      </c>
      <c r="H3959" s="1" t="n">
        <v>1800</v>
      </c>
      <c r="I3959" s="1" t="n">
        <v>80</v>
      </c>
      <c r="J3959" s="1" t="n">
        <v>78</v>
      </c>
      <c r="K3959" s="1" t="s">
        <v>21</v>
      </c>
      <c r="L3959" s="1" t="s">
        <v>864</v>
      </c>
      <c r="M3959" s="1" t="n">
        <v>2006</v>
      </c>
      <c r="N3959" s="1" t="n">
        <v>43.7882911963095</v>
      </c>
      <c r="O3959" s="1" t="n">
        <v>-81.6415774587837</v>
      </c>
      <c r="P3959" s="1" t="s">
        <v>4495</v>
      </c>
      <c r="Q3959" s="1" t="s">
        <v>4496</v>
      </c>
      <c r="R3959" s="1" t="s">
        <v>24</v>
      </c>
    </row>
    <row r="3960" customFormat="false" ht="15" hidden="false" customHeight="false" outlineLevel="0" collapsed="false">
      <c r="A3960" s="1" t="s">
        <v>2973</v>
      </c>
      <c r="B3960" s="1" t="s">
        <v>2973</v>
      </c>
      <c r="C3960" s="1" t="s">
        <v>4493</v>
      </c>
      <c r="D3960" s="1" t="n">
        <v>39.6</v>
      </c>
      <c r="E3960" s="1" t="s">
        <v>4497</v>
      </c>
      <c r="F3960" s="1" t="n">
        <v>2</v>
      </c>
      <c r="G3960" s="1" t="str">
        <f aca="false">F3960&amp;"/"&amp;22</f>
        <v>2/22</v>
      </c>
      <c r="H3960" s="1" t="n">
        <v>1800</v>
      </c>
      <c r="I3960" s="1" t="n">
        <v>90</v>
      </c>
      <c r="J3960" s="1" t="n">
        <v>80</v>
      </c>
      <c r="K3960" s="1" t="s">
        <v>21</v>
      </c>
      <c r="L3960" s="1" t="s">
        <v>664</v>
      </c>
      <c r="M3960" s="2" t="n">
        <v>2013</v>
      </c>
      <c r="N3960" s="2" t="n">
        <v>43.7833022016442</v>
      </c>
      <c r="O3960" s="2" t="n">
        <v>-81.6633107595566</v>
      </c>
      <c r="P3960" s="1" t="s">
        <v>4495</v>
      </c>
      <c r="Q3960" s="1" t="s">
        <v>4496</v>
      </c>
      <c r="R3960" s="1" t="s">
        <v>24</v>
      </c>
    </row>
    <row r="3961" customFormat="false" ht="15" hidden="false" customHeight="false" outlineLevel="0" collapsed="false">
      <c r="A3961" s="1" t="s">
        <v>2973</v>
      </c>
      <c r="B3961" s="1" t="s">
        <v>2973</v>
      </c>
      <c r="C3961" s="1" t="s">
        <v>4493</v>
      </c>
      <c r="D3961" s="1" t="n">
        <v>39.6</v>
      </c>
      <c r="E3961" s="1" t="s">
        <v>4498</v>
      </c>
      <c r="F3961" s="1" t="n">
        <v>3</v>
      </c>
      <c r="G3961" s="1" t="str">
        <f aca="false">F3961&amp;"/"&amp;22</f>
        <v>3/22</v>
      </c>
      <c r="H3961" s="1" t="n">
        <v>1800</v>
      </c>
      <c r="I3961" s="1" t="n">
        <v>80</v>
      </c>
      <c r="J3961" s="1" t="n">
        <v>78</v>
      </c>
      <c r="K3961" s="1" t="s">
        <v>21</v>
      </c>
      <c r="L3961" s="1" t="s">
        <v>864</v>
      </c>
      <c r="M3961" s="1" t="n">
        <v>2006</v>
      </c>
      <c r="N3961" s="1" t="n">
        <v>43.7854954957124</v>
      </c>
      <c r="O3961" s="1" t="n">
        <v>-81.6566814870301</v>
      </c>
      <c r="P3961" s="1" t="s">
        <v>4495</v>
      </c>
      <c r="Q3961" s="1" t="s">
        <v>4496</v>
      </c>
      <c r="R3961" s="1" t="s">
        <v>24</v>
      </c>
    </row>
    <row r="3962" customFormat="false" ht="15" hidden="false" customHeight="false" outlineLevel="0" collapsed="false">
      <c r="A3962" s="1" t="s">
        <v>2973</v>
      </c>
      <c r="B3962" s="1" t="s">
        <v>2973</v>
      </c>
      <c r="C3962" s="1" t="s">
        <v>4493</v>
      </c>
      <c r="D3962" s="1" t="n">
        <v>39.6</v>
      </c>
      <c r="E3962" s="1" t="s">
        <v>4499</v>
      </c>
      <c r="F3962" s="1" t="n">
        <v>4</v>
      </c>
      <c r="G3962" s="1" t="str">
        <f aca="false">F3962&amp;"/"&amp;22</f>
        <v>4/22</v>
      </c>
      <c r="H3962" s="1" t="n">
        <v>1800</v>
      </c>
      <c r="I3962" s="1" t="n">
        <v>80</v>
      </c>
      <c r="J3962" s="1" t="n">
        <v>78</v>
      </c>
      <c r="K3962" s="1" t="s">
        <v>21</v>
      </c>
      <c r="L3962" s="1" t="s">
        <v>864</v>
      </c>
      <c r="M3962" s="1" t="n">
        <v>2006</v>
      </c>
      <c r="N3962" s="1" t="n">
        <v>43.7870061582934</v>
      </c>
      <c r="O3962" s="1" t="n">
        <v>-81.660227418488</v>
      </c>
      <c r="P3962" s="1" t="s">
        <v>4495</v>
      </c>
      <c r="Q3962" s="1" t="s">
        <v>4496</v>
      </c>
      <c r="R3962" s="1" t="s">
        <v>24</v>
      </c>
    </row>
    <row r="3963" customFormat="false" ht="15" hidden="false" customHeight="false" outlineLevel="0" collapsed="false">
      <c r="A3963" s="1" t="s">
        <v>2973</v>
      </c>
      <c r="B3963" s="1" t="s">
        <v>2973</v>
      </c>
      <c r="C3963" s="1" t="s">
        <v>4493</v>
      </c>
      <c r="D3963" s="1" t="n">
        <v>39.6</v>
      </c>
      <c r="E3963" s="1" t="s">
        <v>4500</v>
      </c>
      <c r="F3963" s="1" t="n">
        <v>5</v>
      </c>
      <c r="G3963" s="1" t="str">
        <f aca="false">F3963&amp;"/"&amp;22</f>
        <v>5/22</v>
      </c>
      <c r="H3963" s="1" t="n">
        <v>1800</v>
      </c>
      <c r="I3963" s="1" t="n">
        <v>80</v>
      </c>
      <c r="J3963" s="1" t="n">
        <v>78</v>
      </c>
      <c r="K3963" s="1" t="s">
        <v>21</v>
      </c>
      <c r="L3963" s="1" t="s">
        <v>864</v>
      </c>
      <c r="M3963" s="1" t="n">
        <v>2006</v>
      </c>
      <c r="N3963" s="1" t="n">
        <v>43.791396369226</v>
      </c>
      <c r="O3963" s="1" t="n">
        <v>-81.6600082271975</v>
      </c>
      <c r="P3963" s="1" t="s">
        <v>4495</v>
      </c>
      <c r="Q3963" s="1" t="s">
        <v>4496</v>
      </c>
      <c r="R3963" s="1" t="s">
        <v>24</v>
      </c>
    </row>
    <row r="3964" customFormat="false" ht="15" hidden="false" customHeight="false" outlineLevel="0" collapsed="false">
      <c r="A3964" s="1" t="s">
        <v>2973</v>
      </c>
      <c r="B3964" s="1" t="s">
        <v>2973</v>
      </c>
      <c r="C3964" s="1" t="s">
        <v>4493</v>
      </c>
      <c r="D3964" s="1" t="n">
        <v>39.6</v>
      </c>
      <c r="E3964" s="1" t="s">
        <v>4501</v>
      </c>
      <c r="F3964" s="1" t="n">
        <v>6</v>
      </c>
      <c r="G3964" s="1" t="str">
        <f aca="false">F3964&amp;"/"&amp;22</f>
        <v>6/22</v>
      </c>
      <c r="H3964" s="1" t="n">
        <v>1800</v>
      </c>
      <c r="I3964" s="1" t="n">
        <v>80</v>
      </c>
      <c r="J3964" s="1" t="n">
        <v>78</v>
      </c>
      <c r="K3964" s="1" t="s">
        <v>21</v>
      </c>
      <c r="L3964" s="1" t="s">
        <v>864</v>
      </c>
      <c r="M3964" s="1" t="n">
        <v>2006</v>
      </c>
      <c r="N3964" s="1" t="n">
        <v>43.8014178949194</v>
      </c>
      <c r="O3964" s="1" t="n">
        <v>-81.6568267206112</v>
      </c>
      <c r="P3964" s="1" t="s">
        <v>4495</v>
      </c>
      <c r="Q3964" s="1" t="s">
        <v>4496</v>
      </c>
      <c r="R3964" s="1" t="s">
        <v>24</v>
      </c>
    </row>
    <row r="3965" customFormat="false" ht="15" hidden="false" customHeight="false" outlineLevel="0" collapsed="false">
      <c r="A3965" s="1" t="s">
        <v>2973</v>
      </c>
      <c r="B3965" s="1" t="s">
        <v>2973</v>
      </c>
      <c r="C3965" s="1" t="s">
        <v>4493</v>
      </c>
      <c r="D3965" s="1" t="n">
        <v>39.6</v>
      </c>
      <c r="E3965" s="1" t="s">
        <v>4502</v>
      </c>
      <c r="F3965" s="1" t="n">
        <v>7</v>
      </c>
      <c r="G3965" s="1" t="str">
        <f aca="false">F3965&amp;"/"&amp;22</f>
        <v>7/22</v>
      </c>
      <c r="H3965" s="1" t="n">
        <v>1800</v>
      </c>
      <c r="I3965" s="1" t="n">
        <v>80</v>
      </c>
      <c r="J3965" s="1" t="n">
        <v>80</v>
      </c>
      <c r="K3965" s="1" t="s">
        <v>21</v>
      </c>
      <c r="L3965" s="1" t="s">
        <v>864</v>
      </c>
      <c r="M3965" s="1" t="n">
        <v>2006</v>
      </c>
      <c r="N3965" s="1" t="n">
        <v>43.8029217915346</v>
      </c>
      <c r="O3965" s="1" t="n">
        <v>-81.6621166983267</v>
      </c>
      <c r="P3965" s="1" t="s">
        <v>4495</v>
      </c>
      <c r="Q3965" s="1" t="s">
        <v>4496</v>
      </c>
      <c r="R3965" s="1" t="s">
        <v>24</v>
      </c>
    </row>
    <row r="3966" customFormat="false" ht="15" hidden="false" customHeight="false" outlineLevel="0" collapsed="false">
      <c r="A3966" s="1" t="s">
        <v>2973</v>
      </c>
      <c r="B3966" s="1" t="s">
        <v>2973</v>
      </c>
      <c r="C3966" s="1" t="s">
        <v>4493</v>
      </c>
      <c r="D3966" s="1" t="n">
        <v>39.6</v>
      </c>
      <c r="E3966" s="1" t="s">
        <v>4503</v>
      </c>
      <c r="F3966" s="1" t="n">
        <v>8</v>
      </c>
      <c r="G3966" s="1" t="str">
        <f aca="false">F3966&amp;"/"&amp;22</f>
        <v>8/22</v>
      </c>
      <c r="H3966" s="1" t="n">
        <v>1800</v>
      </c>
      <c r="I3966" s="1" t="n">
        <v>80</v>
      </c>
      <c r="J3966" s="1" t="n">
        <v>78</v>
      </c>
      <c r="K3966" s="1" t="s">
        <v>21</v>
      </c>
      <c r="L3966" s="1" t="s">
        <v>864</v>
      </c>
      <c r="M3966" s="1" t="n">
        <v>2006</v>
      </c>
      <c r="N3966" s="1" t="n">
        <v>43.8005823272869</v>
      </c>
      <c r="O3966" s="1" t="n">
        <v>-81.6801484247718</v>
      </c>
      <c r="P3966" s="1" t="s">
        <v>4495</v>
      </c>
      <c r="Q3966" s="1" t="s">
        <v>4496</v>
      </c>
      <c r="R3966" s="1" t="s">
        <v>24</v>
      </c>
    </row>
    <row r="3967" customFormat="false" ht="15" hidden="false" customHeight="false" outlineLevel="0" collapsed="false">
      <c r="A3967" s="1" t="s">
        <v>2973</v>
      </c>
      <c r="B3967" s="1" t="s">
        <v>2973</v>
      </c>
      <c r="C3967" s="1" t="s">
        <v>4493</v>
      </c>
      <c r="D3967" s="1" t="n">
        <v>39.6</v>
      </c>
      <c r="E3967" s="1" t="s">
        <v>4504</v>
      </c>
      <c r="F3967" s="1" t="n">
        <v>9</v>
      </c>
      <c r="G3967" s="1" t="str">
        <f aca="false">F3967&amp;"/"&amp;22</f>
        <v>9/22</v>
      </c>
      <c r="H3967" s="1" t="n">
        <v>1800</v>
      </c>
      <c r="I3967" s="1" t="n">
        <v>80</v>
      </c>
      <c r="J3967" s="1" t="n">
        <v>78</v>
      </c>
      <c r="K3967" s="1" t="s">
        <v>21</v>
      </c>
      <c r="L3967" s="1" t="s">
        <v>864</v>
      </c>
      <c r="M3967" s="1" t="n">
        <v>2006</v>
      </c>
      <c r="N3967" s="1" t="n">
        <v>43.798841994843</v>
      </c>
      <c r="O3967" s="1" t="n">
        <v>-81.6837276223417</v>
      </c>
      <c r="P3967" s="1" t="s">
        <v>4495</v>
      </c>
      <c r="Q3967" s="1" t="s">
        <v>4496</v>
      </c>
      <c r="R3967" s="1" t="s">
        <v>24</v>
      </c>
    </row>
    <row r="3968" customFormat="false" ht="15" hidden="false" customHeight="false" outlineLevel="0" collapsed="false">
      <c r="A3968" s="1" t="s">
        <v>2973</v>
      </c>
      <c r="B3968" s="1" t="s">
        <v>2973</v>
      </c>
      <c r="C3968" s="1" t="s">
        <v>4493</v>
      </c>
      <c r="D3968" s="1" t="n">
        <v>39.6</v>
      </c>
      <c r="E3968" s="1" t="s">
        <v>4505</v>
      </c>
      <c r="F3968" s="1" t="n">
        <v>10</v>
      </c>
      <c r="G3968" s="1" t="str">
        <f aca="false">F3968&amp;"/"&amp;22</f>
        <v>10/22</v>
      </c>
      <c r="H3968" s="1" t="n">
        <v>1800</v>
      </c>
      <c r="I3968" s="1" t="n">
        <v>80</v>
      </c>
      <c r="J3968" s="1" t="n">
        <v>78</v>
      </c>
      <c r="K3968" s="1" t="s">
        <v>21</v>
      </c>
      <c r="L3968" s="1" t="s">
        <v>864</v>
      </c>
      <c r="M3968" s="1" t="n">
        <v>2006</v>
      </c>
      <c r="N3968" s="1" t="n">
        <v>43.8015770238472</v>
      </c>
      <c r="O3968" s="1" t="n">
        <v>-81.6854218161336</v>
      </c>
      <c r="P3968" s="1" t="s">
        <v>4495</v>
      </c>
      <c r="Q3968" s="1" t="s">
        <v>4496</v>
      </c>
      <c r="R3968" s="1" t="s">
        <v>24</v>
      </c>
    </row>
    <row r="3969" customFormat="false" ht="15" hidden="false" customHeight="false" outlineLevel="0" collapsed="false">
      <c r="A3969" s="1" t="s">
        <v>2973</v>
      </c>
      <c r="B3969" s="1" t="s">
        <v>2973</v>
      </c>
      <c r="C3969" s="1" t="s">
        <v>4493</v>
      </c>
      <c r="D3969" s="1" t="n">
        <v>39.6</v>
      </c>
      <c r="E3969" s="1" t="s">
        <v>4506</v>
      </c>
      <c r="F3969" s="1" t="n">
        <v>11</v>
      </c>
      <c r="G3969" s="1" t="str">
        <f aca="false">F3969&amp;"/"&amp;22</f>
        <v>11/22</v>
      </c>
      <c r="H3969" s="1" t="n">
        <v>1800</v>
      </c>
      <c r="I3969" s="1" t="n">
        <v>80</v>
      </c>
      <c r="J3969" s="1" t="n">
        <v>78</v>
      </c>
      <c r="K3969" s="1" t="s">
        <v>21</v>
      </c>
      <c r="L3969" s="1" t="s">
        <v>864</v>
      </c>
      <c r="M3969" s="1" t="n">
        <v>2006</v>
      </c>
      <c r="N3969" s="1" t="n">
        <v>43.8521761840239</v>
      </c>
      <c r="O3969" s="1" t="n">
        <v>-81.6944608806189</v>
      </c>
      <c r="P3969" s="1" t="s">
        <v>4495</v>
      </c>
      <c r="Q3969" s="1" t="s">
        <v>4496</v>
      </c>
      <c r="R3969" s="1" t="s">
        <v>24</v>
      </c>
    </row>
    <row r="3970" customFormat="false" ht="15" hidden="false" customHeight="false" outlineLevel="0" collapsed="false">
      <c r="A3970" s="1" t="s">
        <v>2973</v>
      </c>
      <c r="B3970" s="1" t="s">
        <v>2973</v>
      </c>
      <c r="C3970" s="1" t="s">
        <v>4493</v>
      </c>
      <c r="D3970" s="1" t="n">
        <v>39.6</v>
      </c>
      <c r="E3970" s="1" t="s">
        <v>4507</v>
      </c>
      <c r="F3970" s="1" t="n">
        <v>12</v>
      </c>
      <c r="G3970" s="1" t="str">
        <f aca="false">F3970&amp;"/"&amp;22</f>
        <v>12/22</v>
      </c>
      <c r="H3970" s="1" t="n">
        <v>1800</v>
      </c>
      <c r="I3970" s="1" t="n">
        <v>80</v>
      </c>
      <c r="J3970" s="1" t="n">
        <v>78</v>
      </c>
      <c r="K3970" s="1" t="s">
        <v>21</v>
      </c>
      <c r="L3970" s="1" t="s">
        <v>864</v>
      </c>
      <c r="M3970" s="1" t="n">
        <v>2006</v>
      </c>
      <c r="N3970" s="1" t="n">
        <v>43.8585496344953</v>
      </c>
      <c r="O3970" s="1" t="n">
        <v>-81.6919330931246</v>
      </c>
      <c r="P3970" s="1" t="s">
        <v>4495</v>
      </c>
      <c r="Q3970" s="1" t="s">
        <v>4496</v>
      </c>
      <c r="R3970" s="1" t="s">
        <v>24</v>
      </c>
    </row>
    <row r="3971" customFormat="false" ht="15" hidden="false" customHeight="false" outlineLevel="0" collapsed="false">
      <c r="A3971" s="1" t="s">
        <v>2973</v>
      </c>
      <c r="B3971" s="1" t="s">
        <v>2973</v>
      </c>
      <c r="C3971" s="1" t="s">
        <v>4493</v>
      </c>
      <c r="D3971" s="1" t="n">
        <v>39.6</v>
      </c>
      <c r="E3971" s="1" t="s">
        <v>4508</v>
      </c>
      <c r="F3971" s="1" t="n">
        <v>13</v>
      </c>
      <c r="G3971" s="1" t="str">
        <f aca="false">F3971&amp;"/"&amp;22</f>
        <v>13/22</v>
      </c>
      <c r="H3971" s="1" t="n">
        <v>1800</v>
      </c>
      <c r="I3971" s="1" t="n">
        <v>80</v>
      </c>
      <c r="J3971" s="1" t="n">
        <v>78</v>
      </c>
      <c r="K3971" s="1" t="s">
        <v>21</v>
      </c>
      <c r="L3971" s="1" t="s">
        <v>864</v>
      </c>
      <c r="M3971" s="1" t="n">
        <v>2006</v>
      </c>
      <c r="N3971" s="1" t="n">
        <v>43.8717228329888</v>
      </c>
      <c r="O3971" s="1" t="n">
        <v>-81.683288354851</v>
      </c>
      <c r="P3971" s="1" t="s">
        <v>4495</v>
      </c>
      <c r="Q3971" s="1" t="s">
        <v>4496</v>
      </c>
      <c r="R3971" s="1" t="s">
        <v>24</v>
      </c>
    </row>
    <row r="3972" customFormat="false" ht="15" hidden="false" customHeight="false" outlineLevel="0" collapsed="false">
      <c r="A3972" s="1" t="s">
        <v>2973</v>
      </c>
      <c r="B3972" s="1" t="s">
        <v>2973</v>
      </c>
      <c r="C3972" s="1" t="s">
        <v>4493</v>
      </c>
      <c r="D3972" s="1" t="n">
        <v>39.6</v>
      </c>
      <c r="E3972" s="1" t="s">
        <v>4509</v>
      </c>
      <c r="F3972" s="1" t="n">
        <v>14</v>
      </c>
      <c r="G3972" s="1" t="str">
        <f aca="false">F3972&amp;"/"&amp;22</f>
        <v>14/22</v>
      </c>
      <c r="H3972" s="1" t="n">
        <v>1800</v>
      </c>
      <c r="I3972" s="1" t="n">
        <v>80</v>
      </c>
      <c r="J3972" s="1" t="n">
        <v>78</v>
      </c>
      <c r="K3972" s="1" t="s">
        <v>21</v>
      </c>
      <c r="L3972" s="1" t="s">
        <v>864</v>
      </c>
      <c r="M3972" s="1" t="n">
        <v>2006</v>
      </c>
      <c r="N3972" s="1" t="n">
        <v>43.8818020989566</v>
      </c>
      <c r="O3972" s="1" t="n">
        <v>-81.6777098875352</v>
      </c>
      <c r="P3972" s="1" t="s">
        <v>4495</v>
      </c>
      <c r="Q3972" s="1" t="s">
        <v>4496</v>
      </c>
      <c r="R3972" s="1" t="s">
        <v>24</v>
      </c>
    </row>
    <row r="3973" customFormat="false" ht="15" hidden="false" customHeight="false" outlineLevel="0" collapsed="false">
      <c r="A3973" s="1" t="s">
        <v>2973</v>
      </c>
      <c r="B3973" s="1" t="s">
        <v>2973</v>
      </c>
      <c r="C3973" s="1" t="s">
        <v>4493</v>
      </c>
      <c r="D3973" s="1" t="n">
        <v>39.6</v>
      </c>
      <c r="E3973" s="1" t="s">
        <v>4510</v>
      </c>
      <c r="F3973" s="1" t="n">
        <v>15</v>
      </c>
      <c r="G3973" s="1" t="str">
        <f aca="false">F3973&amp;"/"&amp;22</f>
        <v>15/22</v>
      </c>
      <c r="H3973" s="1" t="n">
        <v>1800</v>
      </c>
      <c r="I3973" s="1" t="n">
        <v>80</v>
      </c>
      <c r="J3973" s="1" t="n">
        <v>78</v>
      </c>
      <c r="K3973" s="1" t="s">
        <v>21</v>
      </c>
      <c r="L3973" s="1" t="s">
        <v>864</v>
      </c>
      <c r="M3973" s="1" t="n">
        <v>2006</v>
      </c>
      <c r="N3973" s="1" t="n">
        <v>43.8955421577423</v>
      </c>
      <c r="O3973" s="1" t="n">
        <v>-81.6877681195475</v>
      </c>
      <c r="P3973" s="1" t="s">
        <v>4495</v>
      </c>
      <c r="Q3973" s="1" t="s">
        <v>4496</v>
      </c>
      <c r="R3973" s="1" t="s">
        <v>24</v>
      </c>
    </row>
    <row r="3974" customFormat="false" ht="15" hidden="false" customHeight="false" outlineLevel="0" collapsed="false">
      <c r="A3974" s="1" t="s">
        <v>2973</v>
      </c>
      <c r="B3974" s="1" t="s">
        <v>2973</v>
      </c>
      <c r="C3974" s="1" t="s">
        <v>4493</v>
      </c>
      <c r="D3974" s="1" t="n">
        <v>39.6</v>
      </c>
      <c r="E3974" s="1" t="s">
        <v>4511</v>
      </c>
      <c r="F3974" s="1" t="n">
        <v>16</v>
      </c>
      <c r="G3974" s="1" t="str">
        <f aca="false">F3974&amp;"/"&amp;22</f>
        <v>16/22</v>
      </c>
      <c r="H3974" s="1" t="n">
        <v>1800</v>
      </c>
      <c r="I3974" s="1" t="n">
        <v>80</v>
      </c>
      <c r="J3974" s="1" t="n">
        <v>78</v>
      </c>
      <c r="K3974" s="1" t="s">
        <v>21</v>
      </c>
      <c r="L3974" s="1" t="s">
        <v>864</v>
      </c>
      <c r="M3974" s="1" t="n">
        <v>2006</v>
      </c>
      <c r="N3974" s="1" t="n">
        <v>43.9009806780213</v>
      </c>
      <c r="O3974" s="1" t="n">
        <v>-81.6837754689691</v>
      </c>
      <c r="P3974" s="1" t="s">
        <v>4495</v>
      </c>
      <c r="Q3974" s="1" t="s">
        <v>4496</v>
      </c>
      <c r="R3974" s="1" t="s">
        <v>24</v>
      </c>
    </row>
    <row r="3975" customFormat="false" ht="15" hidden="false" customHeight="false" outlineLevel="0" collapsed="false">
      <c r="A3975" s="1" t="s">
        <v>2973</v>
      </c>
      <c r="B3975" s="1" t="s">
        <v>2973</v>
      </c>
      <c r="C3975" s="1" t="s">
        <v>4493</v>
      </c>
      <c r="D3975" s="1" t="n">
        <v>39.6</v>
      </c>
      <c r="E3975" s="1" t="s">
        <v>4512</v>
      </c>
      <c r="F3975" s="1" t="n">
        <v>17</v>
      </c>
      <c r="G3975" s="1" t="str">
        <f aca="false">F3975&amp;"/"&amp;22</f>
        <v>17/22</v>
      </c>
      <c r="H3975" s="1" t="n">
        <v>1800</v>
      </c>
      <c r="I3975" s="1" t="n">
        <v>80</v>
      </c>
      <c r="J3975" s="1" t="n">
        <v>78</v>
      </c>
      <c r="K3975" s="1" t="s">
        <v>21</v>
      </c>
      <c r="L3975" s="1" t="s">
        <v>864</v>
      </c>
      <c r="M3975" s="1" t="n">
        <v>2006</v>
      </c>
      <c r="N3975" s="1" t="n">
        <v>43.8988248562598</v>
      </c>
      <c r="O3975" s="1" t="n">
        <v>-81.6779121759826</v>
      </c>
      <c r="P3975" s="1" t="s">
        <v>4495</v>
      </c>
      <c r="Q3975" s="1" t="s">
        <v>4496</v>
      </c>
      <c r="R3975" s="1" t="s">
        <v>24</v>
      </c>
    </row>
    <row r="3976" customFormat="false" ht="15" hidden="false" customHeight="false" outlineLevel="0" collapsed="false">
      <c r="A3976" s="1" t="s">
        <v>2973</v>
      </c>
      <c r="B3976" s="1" t="s">
        <v>2973</v>
      </c>
      <c r="C3976" s="1" t="s">
        <v>4493</v>
      </c>
      <c r="D3976" s="1" t="n">
        <v>39.6</v>
      </c>
      <c r="E3976" s="1" t="s">
        <v>4513</v>
      </c>
      <c r="F3976" s="1" t="n">
        <v>18</v>
      </c>
      <c r="G3976" s="1" t="str">
        <f aca="false">F3976&amp;"/"&amp;22</f>
        <v>18/22</v>
      </c>
      <c r="H3976" s="1" t="n">
        <v>1800</v>
      </c>
      <c r="I3976" s="1" t="n">
        <v>80</v>
      </c>
      <c r="J3976" s="1" t="n">
        <v>78</v>
      </c>
      <c r="K3976" s="1" t="s">
        <v>21</v>
      </c>
      <c r="L3976" s="1" t="s">
        <v>864</v>
      </c>
      <c r="M3976" s="1" t="n">
        <v>2006</v>
      </c>
      <c r="N3976" s="1" t="n">
        <v>43.903910796958</v>
      </c>
      <c r="O3976" s="1" t="n">
        <v>-81.6771476835696</v>
      </c>
      <c r="P3976" s="1" t="s">
        <v>4495</v>
      </c>
      <c r="Q3976" s="1" t="s">
        <v>4496</v>
      </c>
      <c r="R3976" s="1" t="s">
        <v>24</v>
      </c>
    </row>
    <row r="3977" customFormat="false" ht="15" hidden="false" customHeight="false" outlineLevel="0" collapsed="false">
      <c r="A3977" s="1" t="s">
        <v>2973</v>
      </c>
      <c r="B3977" s="1" t="s">
        <v>2973</v>
      </c>
      <c r="C3977" s="1" t="s">
        <v>4493</v>
      </c>
      <c r="D3977" s="1" t="n">
        <v>39.6</v>
      </c>
      <c r="E3977" s="1" t="s">
        <v>4514</v>
      </c>
      <c r="F3977" s="1" t="n">
        <v>19</v>
      </c>
      <c r="G3977" s="1" t="str">
        <f aca="false">F3977&amp;"/"&amp;22</f>
        <v>19/22</v>
      </c>
      <c r="H3977" s="1" t="n">
        <v>1800</v>
      </c>
      <c r="I3977" s="1" t="n">
        <v>80</v>
      </c>
      <c r="J3977" s="1" t="n">
        <v>78</v>
      </c>
      <c r="K3977" s="1" t="s">
        <v>21</v>
      </c>
      <c r="L3977" s="1" t="s">
        <v>864</v>
      </c>
      <c r="M3977" s="1" t="n">
        <v>2006</v>
      </c>
      <c r="N3977" s="1" t="n">
        <v>43.9059255703992</v>
      </c>
      <c r="O3977" s="1" t="n">
        <v>-81.6726054534188</v>
      </c>
      <c r="P3977" s="1" t="s">
        <v>4495</v>
      </c>
      <c r="Q3977" s="1" t="s">
        <v>4496</v>
      </c>
      <c r="R3977" s="1" t="s">
        <v>24</v>
      </c>
    </row>
    <row r="3978" customFormat="false" ht="15" hidden="false" customHeight="false" outlineLevel="0" collapsed="false">
      <c r="A3978" s="1" t="s">
        <v>2973</v>
      </c>
      <c r="B3978" s="1" t="s">
        <v>2973</v>
      </c>
      <c r="C3978" s="1" t="s">
        <v>4493</v>
      </c>
      <c r="D3978" s="1" t="n">
        <v>39.6</v>
      </c>
      <c r="E3978" s="1" t="s">
        <v>4515</v>
      </c>
      <c r="F3978" s="1" t="n">
        <v>20</v>
      </c>
      <c r="G3978" s="1" t="str">
        <f aca="false">F3978&amp;"/"&amp;22</f>
        <v>20/22</v>
      </c>
      <c r="H3978" s="1" t="n">
        <v>1800</v>
      </c>
      <c r="I3978" s="1" t="n">
        <v>80</v>
      </c>
      <c r="J3978" s="1" t="n">
        <v>78</v>
      </c>
      <c r="K3978" s="1" t="s">
        <v>21</v>
      </c>
      <c r="L3978" s="1" t="s">
        <v>864</v>
      </c>
      <c r="M3978" s="1" t="n">
        <v>2006</v>
      </c>
      <c r="N3978" s="1" t="n">
        <v>43.9170975735609</v>
      </c>
      <c r="O3978" s="1" t="n">
        <v>-81.6667929471626</v>
      </c>
      <c r="P3978" s="1" t="s">
        <v>4495</v>
      </c>
      <c r="Q3978" s="1" t="s">
        <v>4496</v>
      </c>
      <c r="R3978" s="1" t="s">
        <v>24</v>
      </c>
    </row>
    <row r="3979" customFormat="false" ht="15" hidden="false" customHeight="false" outlineLevel="0" collapsed="false">
      <c r="A3979" s="1" t="s">
        <v>2973</v>
      </c>
      <c r="B3979" s="1" t="s">
        <v>2973</v>
      </c>
      <c r="C3979" s="1" t="s">
        <v>4493</v>
      </c>
      <c r="D3979" s="1" t="n">
        <v>39.6</v>
      </c>
      <c r="E3979" s="1" t="s">
        <v>4516</v>
      </c>
      <c r="F3979" s="1" t="n">
        <v>21</v>
      </c>
      <c r="G3979" s="1" t="str">
        <f aca="false">F3979&amp;"/"&amp;22</f>
        <v>21/22</v>
      </c>
      <c r="H3979" s="1" t="n">
        <v>1800</v>
      </c>
      <c r="I3979" s="1" t="n">
        <v>80</v>
      </c>
      <c r="J3979" s="1" t="n">
        <v>78</v>
      </c>
      <c r="K3979" s="1" t="s">
        <v>21</v>
      </c>
      <c r="L3979" s="1" t="s">
        <v>864</v>
      </c>
      <c r="M3979" s="1" t="n">
        <v>2006</v>
      </c>
      <c r="N3979" s="1" t="n">
        <v>43.9209192794806</v>
      </c>
      <c r="O3979" s="1" t="n">
        <v>-81.6636746339538</v>
      </c>
      <c r="P3979" s="1" t="s">
        <v>4495</v>
      </c>
      <c r="Q3979" s="1" t="s">
        <v>4496</v>
      </c>
      <c r="R3979" s="1" t="s">
        <v>24</v>
      </c>
    </row>
    <row r="3980" customFormat="false" ht="15" hidden="false" customHeight="false" outlineLevel="0" collapsed="false">
      <c r="A3980" s="1" t="s">
        <v>2973</v>
      </c>
      <c r="B3980" s="1" t="s">
        <v>2973</v>
      </c>
      <c r="C3980" s="1" t="s">
        <v>4493</v>
      </c>
      <c r="D3980" s="1" t="n">
        <v>39.6</v>
      </c>
      <c r="E3980" s="1" t="s">
        <v>4517</v>
      </c>
      <c r="F3980" s="1" t="n">
        <v>22</v>
      </c>
      <c r="G3980" s="1" t="str">
        <f aca="false">F3980&amp;"/"&amp;22</f>
        <v>22/22</v>
      </c>
      <c r="H3980" s="1" t="n">
        <v>1800</v>
      </c>
      <c r="I3980" s="1" t="n">
        <v>80</v>
      </c>
      <c r="J3980" s="1" t="n">
        <v>78</v>
      </c>
      <c r="K3980" s="1" t="s">
        <v>21</v>
      </c>
      <c r="L3980" s="1" t="s">
        <v>864</v>
      </c>
      <c r="M3980" s="1" t="n">
        <v>2006</v>
      </c>
      <c r="N3980" s="1" t="n">
        <v>43.9220567422738</v>
      </c>
      <c r="O3980" s="1" t="n">
        <v>-81.6544178788194</v>
      </c>
      <c r="P3980" s="1" t="s">
        <v>4495</v>
      </c>
      <c r="Q3980" s="1" t="s">
        <v>4496</v>
      </c>
      <c r="R3980" s="1" t="s">
        <v>24</v>
      </c>
    </row>
    <row r="3981" customFormat="false" ht="15" hidden="false" customHeight="false" outlineLevel="0" collapsed="false">
      <c r="A3981" s="1" t="s">
        <v>2973</v>
      </c>
      <c r="B3981" s="1" t="s">
        <v>2973</v>
      </c>
      <c r="C3981" s="1" t="s">
        <v>4518</v>
      </c>
      <c r="D3981" s="1" t="n">
        <v>0.0104</v>
      </c>
      <c r="E3981" s="1" t="s">
        <v>4519</v>
      </c>
      <c r="F3981" s="1" t="n">
        <v>1</v>
      </c>
      <c r="G3981" s="1" t="str">
        <f aca="false">F3981&amp;"/"&amp;3</f>
        <v>1/3</v>
      </c>
      <c r="H3981" s="1" t="n">
        <v>1</v>
      </c>
      <c r="I3981" s="1" t="n">
        <v>2.5</v>
      </c>
      <c r="J3981" s="1" t="n">
        <v>17.4</v>
      </c>
      <c r="K3981" s="1" t="s">
        <v>4520</v>
      </c>
      <c r="L3981" s="1" t="s">
        <v>4521</v>
      </c>
      <c r="M3981" s="1" t="n">
        <v>2012</v>
      </c>
      <c r="N3981" s="1" t="n">
        <v>43.831699</v>
      </c>
      <c r="O3981" s="1" t="n">
        <v>-79.589118</v>
      </c>
      <c r="Q3981" s="1" t="s">
        <v>4522</v>
      </c>
      <c r="R3981" s="1" t="s">
        <v>24</v>
      </c>
    </row>
    <row r="3982" customFormat="false" ht="15" hidden="false" customHeight="false" outlineLevel="0" collapsed="false">
      <c r="A3982" s="1" t="s">
        <v>2973</v>
      </c>
      <c r="B3982" s="1" t="s">
        <v>2973</v>
      </c>
      <c r="C3982" s="1" t="s">
        <v>4518</v>
      </c>
      <c r="D3982" s="1" t="n">
        <v>0.0104</v>
      </c>
      <c r="E3982" s="1" t="s">
        <v>4523</v>
      </c>
      <c r="F3982" s="1" t="n">
        <v>2</v>
      </c>
      <c r="G3982" s="1" t="str">
        <f aca="false">F3982&amp;"/"&amp;3</f>
        <v>2/3</v>
      </c>
      <c r="H3982" s="1" t="n">
        <v>2.4</v>
      </c>
      <c r="I3982" s="1" t="n">
        <v>3.72</v>
      </c>
      <c r="J3982" s="1" t="n">
        <v>15.2</v>
      </c>
      <c r="K3982" s="1" t="s">
        <v>4524</v>
      </c>
      <c r="L3982" s="1" t="s">
        <v>4525</v>
      </c>
      <c r="M3982" s="1" t="n">
        <v>2012</v>
      </c>
      <c r="N3982" s="1" t="n">
        <v>43.831305</v>
      </c>
      <c r="O3982" s="1" t="n">
        <v>-79.588094</v>
      </c>
      <c r="Q3982" s="1" t="s">
        <v>4526</v>
      </c>
      <c r="R3982" s="1" t="s">
        <v>24</v>
      </c>
    </row>
    <row r="3983" customFormat="false" ht="15" hidden="false" customHeight="false" outlineLevel="0" collapsed="false">
      <c r="A3983" s="1" t="s">
        <v>2973</v>
      </c>
      <c r="B3983" s="1" t="s">
        <v>2973</v>
      </c>
      <c r="C3983" s="1" t="s">
        <v>4518</v>
      </c>
      <c r="D3983" s="1" t="n">
        <v>0.0104</v>
      </c>
      <c r="E3983" s="1" t="s">
        <v>4527</v>
      </c>
      <c r="F3983" s="1" t="n">
        <v>3</v>
      </c>
      <c r="G3983" s="1" t="str">
        <f aca="false">F3983&amp;"/"&amp;3</f>
        <v>3/3</v>
      </c>
      <c r="H3983" s="1" t="n">
        <v>7</v>
      </c>
      <c r="I3983" s="1" t="n">
        <v>1.93</v>
      </c>
      <c r="J3983" s="1" t="n">
        <v>18.3</v>
      </c>
      <c r="K3983" s="1" t="s">
        <v>4528</v>
      </c>
      <c r="L3983" s="1" t="s">
        <v>4529</v>
      </c>
      <c r="M3983" s="1" t="n">
        <v>2015</v>
      </c>
      <c r="N3983" s="1" t="n">
        <v>43.831306</v>
      </c>
      <c r="O3983" s="1" t="n">
        <v>-79.588087</v>
      </c>
      <c r="P3983" s="1" t="s">
        <v>4530</v>
      </c>
      <c r="Q3983" s="1" t="s">
        <v>4531</v>
      </c>
      <c r="R3983" s="1" t="s">
        <v>24</v>
      </c>
    </row>
    <row r="3984" customFormat="false" ht="15" hidden="false" customHeight="false" outlineLevel="0" collapsed="false">
      <c r="A3984" s="1" t="s">
        <v>2973</v>
      </c>
      <c r="B3984" s="1" t="s">
        <v>2973</v>
      </c>
      <c r="C3984" s="1" t="s">
        <v>4532</v>
      </c>
      <c r="D3984" s="1" t="n">
        <v>40</v>
      </c>
      <c r="E3984" s="1" t="s">
        <v>4533</v>
      </c>
      <c r="F3984" s="1" t="n">
        <v>11</v>
      </c>
      <c r="G3984" s="1" t="s">
        <v>4534</v>
      </c>
      <c r="H3984" s="1" t="n">
        <v>2000</v>
      </c>
      <c r="I3984" s="1" t="n">
        <v>82</v>
      </c>
      <c r="J3984" s="1" t="n">
        <v>78</v>
      </c>
      <c r="K3984" s="1" t="s">
        <v>357</v>
      </c>
      <c r="L3984" s="1" t="s">
        <v>2509</v>
      </c>
      <c r="M3984" s="1" t="n">
        <v>2009</v>
      </c>
      <c r="N3984" s="1" t="n">
        <v>42.4774012644541</v>
      </c>
      <c r="O3984" s="1" t="n">
        <v>-82.3601645099811</v>
      </c>
      <c r="Q3984" s="1" t="s">
        <v>4535</v>
      </c>
      <c r="R3984" s="1" t="s">
        <v>24</v>
      </c>
    </row>
    <row r="3985" customFormat="false" ht="15" hidden="false" customHeight="false" outlineLevel="0" collapsed="false">
      <c r="A3985" s="1" t="s">
        <v>2973</v>
      </c>
      <c r="B3985" s="1" t="s">
        <v>2973</v>
      </c>
      <c r="C3985" s="1" t="s">
        <v>4532</v>
      </c>
      <c r="D3985" s="1" t="n">
        <v>40</v>
      </c>
      <c r="E3985" s="1" t="s">
        <v>4536</v>
      </c>
      <c r="F3985" s="1" t="n">
        <v>12</v>
      </c>
      <c r="G3985" s="1" t="s">
        <v>4537</v>
      </c>
      <c r="H3985" s="1" t="n">
        <v>2000</v>
      </c>
      <c r="I3985" s="1" t="n">
        <v>82</v>
      </c>
      <c r="J3985" s="1" t="n">
        <v>78</v>
      </c>
      <c r="K3985" s="1" t="s">
        <v>357</v>
      </c>
      <c r="L3985" s="1" t="s">
        <v>2509</v>
      </c>
      <c r="M3985" s="1" t="n">
        <v>2009</v>
      </c>
      <c r="N3985" s="1" t="n">
        <v>42.4760538190987</v>
      </c>
      <c r="O3985" s="1" t="n">
        <v>-82.3584176528647</v>
      </c>
      <c r="Q3985" s="1" t="s">
        <v>4535</v>
      </c>
      <c r="R3985" s="1" t="s">
        <v>24</v>
      </c>
    </row>
    <row r="3986" customFormat="false" ht="15" hidden="false" customHeight="false" outlineLevel="0" collapsed="false">
      <c r="A3986" s="1" t="s">
        <v>2973</v>
      </c>
      <c r="B3986" s="1" t="s">
        <v>2973</v>
      </c>
      <c r="C3986" s="1" t="s">
        <v>4532</v>
      </c>
      <c r="D3986" s="1" t="n">
        <v>40</v>
      </c>
      <c r="E3986" s="1" t="s">
        <v>4538</v>
      </c>
      <c r="F3986" s="1" t="n">
        <v>13</v>
      </c>
      <c r="G3986" s="1" t="s">
        <v>4539</v>
      </c>
      <c r="H3986" s="1" t="n">
        <v>2000</v>
      </c>
      <c r="I3986" s="1" t="n">
        <v>82</v>
      </c>
      <c r="J3986" s="1" t="n">
        <v>78</v>
      </c>
      <c r="K3986" s="1" t="s">
        <v>357</v>
      </c>
      <c r="L3986" s="1" t="s">
        <v>2509</v>
      </c>
      <c r="M3986" s="1" t="n">
        <v>2009</v>
      </c>
      <c r="N3986" s="1" t="n">
        <v>42.470980944542</v>
      </c>
      <c r="O3986" s="1" t="n">
        <v>-82.3510005502143</v>
      </c>
      <c r="Q3986" s="1" t="s">
        <v>4535</v>
      </c>
      <c r="R3986" s="1" t="s">
        <v>24</v>
      </c>
    </row>
    <row r="3987" customFormat="false" ht="15" hidden="false" customHeight="false" outlineLevel="0" collapsed="false">
      <c r="A3987" s="1" t="s">
        <v>2973</v>
      </c>
      <c r="B3987" s="1" t="s">
        <v>2973</v>
      </c>
      <c r="C3987" s="1" t="s">
        <v>4532</v>
      </c>
      <c r="D3987" s="1" t="n">
        <v>40</v>
      </c>
      <c r="E3987" s="1" t="s">
        <v>4540</v>
      </c>
      <c r="F3987" s="1" t="n">
        <v>14</v>
      </c>
      <c r="G3987" s="1" t="s">
        <v>4541</v>
      </c>
      <c r="H3987" s="1" t="n">
        <v>2000</v>
      </c>
      <c r="I3987" s="1" t="n">
        <v>82</v>
      </c>
      <c r="J3987" s="1" t="n">
        <v>78</v>
      </c>
      <c r="K3987" s="1" t="s">
        <v>357</v>
      </c>
      <c r="L3987" s="1" t="s">
        <v>2509</v>
      </c>
      <c r="M3987" s="1" t="n">
        <v>2009</v>
      </c>
      <c r="N3987" s="1" t="n">
        <v>42.4693756710835</v>
      </c>
      <c r="O3987" s="1" t="n">
        <v>-82.3495494869186</v>
      </c>
      <c r="Q3987" s="1" t="s">
        <v>4535</v>
      </c>
      <c r="R3987" s="1" t="s">
        <v>24</v>
      </c>
    </row>
    <row r="3988" customFormat="false" ht="15" hidden="false" customHeight="false" outlineLevel="0" collapsed="false">
      <c r="A3988" s="1" t="s">
        <v>2973</v>
      </c>
      <c r="B3988" s="1" t="s">
        <v>2973</v>
      </c>
      <c r="C3988" s="1" t="s">
        <v>4532</v>
      </c>
      <c r="D3988" s="1" t="n">
        <v>40</v>
      </c>
      <c r="E3988" s="1" t="s">
        <v>4542</v>
      </c>
      <c r="F3988" s="1" t="n">
        <v>15</v>
      </c>
      <c r="G3988" s="1" t="s">
        <v>4543</v>
      </c>
      <c r="H3988" s="1" t="n">
        <v>2000</v>
      </c>
      <c r="I3988" s="1" t="n">
        <v>82</v>
      </c>
      <c r="J3988" s="1" t="n">
        <v>78</v>
      </c>
      <c r="K3988" s="1" t="s">
        <v>357</v>
      </c>
      <c r="L3988" s="1" t="s">
        <v>2509</v>
      </c>
      <c r="M3988" s="1" t="n">
        <v>2009</v>
      </c>
      <c r="N3988" s="1" t="n">
        <v>42.4657493565364</v>
      </c>
      <c r="O3988" s="1" t="n">
        <v>-82.3548953089384</v>
      </c>
      <c r="Q3988" s="1" t="s">
        <v>4535</v>
      </c>
      <c r="R3988" s="1" t="s">
        <v>24</v>
      </c>
    </row>
    <row r="3989" customFormat="false" ht="15" hidden="false" customHeight="false" outlineLevel="0" collapsed="false">
      <c r="A3989" s="1" t="s">
        <v>2973</v>
      </c>
      <c r="B3989" s="1" t="s">
        <v>2973</v>
      </c>
      <c r="C3989" s="1" t="s">
        <v>4544</v>
      </c>
      <c r="D3989" s="1" t="n">
        <v>60</v>
      </c>
      <c r="E3989" s="1" t="s">
        <v>4545</v>
      </c>
      <c r="F3989" s="1" t="n">
        <v>1</v>
      </c>
      <c r="G3989" s="1" t="str">
        <f aca="false">F3989&amp;"/"&amp;24</f>
        <v>1/24</v>
      </c>
      <c r="H3989" s="1" t="n">
        <v>2490</v>
      </c>
      <c r="I3989" s="1" t="n">
        <v>103</v>
      </c>
      <c r="J3989" s="1" t="n">
        <v>98.3</v>
      </c>
      <c r="K3989" s="1" t="s">
        <v>271</v>
      </c>
      <c r="L3989" s="1" t="s">
        <v>4546</v>
      </c>
      <c r="M3989" s="1" t="n">
        <v>2014</v>
      </c>
      <c r="N3989" s="1" t="n">
        <v>45.9093723367003</v>
      </c>
      <c r="O3989" s="1" t="n">
        <v>-82.0868616869402</v>
      </c>
      <c r="P3989" s="1" t="s">
        <v>4547</v>
      </c>
      <c r="Q3989" s="1" t="s">
        <v>4548</v>
      </c>
      <c r="R3989" s="1" t="s">
        <v>24</v>
      </c>
    </row>
    <row r="3990" customFormat="false" ht="15" hidden="false" customHeight="false" outlineLevel="0" collapsed="false">
      <c r="A3990" s="1" t="s">
        <v>2973</v>
      </c>
      <c r="B3990" s="1" t="s">
        <v>2973</v>
      </c>
      <c r="C3990" s="1" t="s">
        <v>4544</v>
      </c>
      <c r="D3990" s="1" t="n">
        <v>60</v>
      </c>
      <c r="E3990" s="1" t="s">
        <v>4549</v>
      </c>
      <c r="F3990" s="1" t="n">
        <v>2</v>
      </c>
      <c r="G3990" s="1" t="str">
        <f aca="false">F3990&amp;"/"&amp;24</f>
        <v>2/24</v>
      </c>
      <c r="H3990" s="1" t="n">
        <v>2490</v>
      </c>
      <c r="I3990" s="1" t="n">
        <v>103</v>
      </c>
      <c r="J3990" s="1" t="n">
        <v>98.3</v>
      </c>
      <c r="K3990" s="1" t="s">
        <v>271</v>
      </c>
      <c r="L3990" s="1" t="s">
        <v>4546</v>
      </c>
      <c r="M3990" s="1" t="n">
        <v>2014</v>
      </c>
      <c r="N3990" s="1" t="n">
        <v>45.9026191696253</v>
      </c>
      <c r="O3990" s="1" t="n">
        <v>-82.087536126725</v>
      </c>
      <c r="P3990" s="1" t="s">
        <v>4547</v>
      </c>
      <c r="Q3990" s="1" t="s">
        <v>4548</v>
      </c>
      <c r="R3990" s="1" t="s">
        <v>24</v>
      </c>
    </row>
    <row r="3991" customFormat="false" ht="15" hidden="false" customHeight="false" outlineLevel="0" collapsed="false">
      <c r="A3991" s="1" t="s">
        <v>2973</v>
      </c>
      <c r="B3991" s="1" t="s">
        <v>2973</v>
      </c>
      <c r="C3991" s="1" t="s">
        <v>4544</v>
      </c>
      <c r="D3991" s="1" t="n">
        <v>60</v>
      </c>
      <c r="E3991" s="1" t="s">
        <v>4550</v>
      </c>
      <c r="F3991" s="1" t="n">
        <v>3</v>
      </c>
      <c r="G3991" s="1" t="str">
        <f aca="false">F3991&amp;"/"&amp;24</f>
        <v>3/24</v>
      </c>
      <c r="H3991" s="1" t="n">
        <v>2490</v>
      </c>
      <c r="I3991" s="1" t="n">
        <v>103</v>
      </c>
      <c r="J3991" s="1" t="n">
        <v>98.3</v>
      </c>
      <c r="K3991" s="1" t="s">
        <v>271</v>
      </c>
      <c r="L3991" s="1" t="s">
        <v>4546</v>
      </c>
      <c r="M3991" s="1" t="n">
        <v>2014</v>
      </c>
      <c r="N3991" s="1" t="n">
        <v>45.899784470724</v>
      </c>
      <c r="O3991" s="1" t="n">
        <v>-82.0808485152907</v>
      </c>
      <c r="P3991" s="1" t="s">
        <v>4547</v>
      </c>
      <c r="Q3991" s="1" t="s">
        <v>4548</v>
      </c>
      <c r="R3991" s="1" t="s">
        <v>24</v>
      </c>
    </row>
    <row r="3992" customFormat="false" ht="15" hidden="false" customHeight="false" outlineLevel="0" collapsed="false">
      <c r="A3992" s="1" t="s">
        <v>2973</v>
      </c>
      <c r="B3992" s="1" t="s">
        <v>2973</v>
      </c>
      <c r="C3992" s="1" t="s">
        <v>4544</v>
      </c>
      <c r="D3992" s="1" t="n">
        <v>60</v>
      </c>
      <c r="E3992" s="1" t="s">
        <v>4551</v>
      </c>
      <c r="F3992" s="1" t="n">
        <v>4</v>
      </c>
      <c r="G3992" s="1" t="str">
        <f aca="false">F3992&amp;"/"&amp;24</f>
        <v>4/24</v>
      </c>
      <c r="H3992" s="1" t="n">
        <v>2490</v>
      </c>
      <c r="I3992" s="1" t="n">
        <v>103</v>
      </c>
      <c r="J3992" s="1" t="n">
        <v>98.3</v>
      </c>
      <c r="K3992" s="1" t="s">
        <v>271</v>
      </c>
      <c r="L3992" s="1" t="s">
        <v>4546</v>
      </c>
      <c r="M3992" s="1" t="n">
        <v>2014</v>
      </c>
      <c r="N3992" s="1" t="n">
        <v>45.896745110113</v>
      </c>
      <c r="O3992" s="1" t="n">
        <v>-82.0873059483988</v>
      </c>
      <c r="P3992" s="1" t="s">
        <v>4547</v>
      </c>
      <c r="Q3992" s="1" t="s">
        <v>4548</v>
      </c>
      <c r="R3992" s="1" t="s">
        <v>24</v>
      </c>
    </row>
    <row r="3993" customFormat="false" ht="15" hidden="false" customHeight="false" outlineLevel="0" collapsed="false">
      <c r="A3993" s="1" t="s">
        <v>2973</v>
      </c>
      <c r="B3993" s="1" t="s">
        <v>2973</v>
      </c>
      <c r="C3993" s="1" t="s">
        <v>4544</v>
      </c>
      <c r="D3993" s="1" t="n">
        <v>60</v>
      </c>
      <c r="E3993" s="1" t="s">
        <v>4552</v>
      </c>
      <c r="F3993" s="1" t="n">
        <v>5</v>
      </c>
      <c r="G3993" s="1" t="str">
        <f aca="false">F3993&amp;"/"&amp;24</f>
        <v>5/24</v>
      </c>
      <c r="H3993" s="1" t="n">
        <v>2490</v>
      </c>
      <c r="I3993" s="1" t="n">
        <v>103</v>
      </c>
      <c r="J3993" s="1" t="n">
        <v>98.3</v>
      </c>
      <c r="K3993" s="1" t="s">
        <v>271</v>
      </c>
      <c r="L3993" s="1" t="s">
        <v>4546</v>
      </c>
      <c r="M3993" s="1" t="n">
        <v>2014</v>
      </c>
      <c r="N3993" s="1" t="n">
        <v>45.8919468396617</v>
      </c>
      <c r="O3993" s="1" t="n">
        <v>-82.0913199216692</v>
      </c>
      <c r="P3993" s="1" t="s">
        <v>4547</v>
      </c>
      <c r="Q3993" s="1" t="s">
        <v>4548</v>
      </c>
      <c r="R3993" s="1" t="s">
        <v>24</v>
      </c>
    </row>
    <row r="3994" customFormat="false" ht="15" hidden="false" customHeight="false" outlineLevel="0" collapsed="false">
      <c r="A3994" s="1" t="s">
        <v>2973</v>
      </c>
      <c r="B3994" s="1" t="s">
        <v>2973</v>
      </c>
      <c r="C3994" s="1" t="s">
        <v>4544</v>
      </c>
      <c r="D3994" s="1" t="n">
        <v>60</v>
      </c>
      <c r="E3994" s="1" t="s">
        <v>4553</v>
      </c>
      <c r="F3994" s="1" t="n">
        <v>6</v>
      </c>
      <c r="G3994" s="1" t="str">
        <f aca="false">F3994&amp;"/"&amp;24</f>
        <v>6/24</v>
      </c>
      <c r="H3994" s="1" t="n">
        <v>2490</v>
      </c>
      <c r="I3994" s="1" t="n">
        <v>103</v>
      </c>
      <c r="J3994" s="1" t="n">
        <v>98.3</v>
      </c>
      <c r="K3994" s="1" t="s">
        <v>271</v>
      </c>
      <c r="L3994" s="1" t="s">
        <v>4546</v>
      </c>
      <c r="M3994" s="1" t="n">
        <v>2014</v>
      </c>
      <c r="N3994" s="1" t="n">
        <v>45.9240620955645</v>
      </c>
      <c r="O3994" s="1" t="n">
        <v>-82.0206391408261</v>
      </c>
      <c r="P3994" s="1" t="s">
        <v>4547</v>
      </c>
      <c r="Q3994" s="1" t="s">
        <v>4548</v>
      </c>
      <c r="R3994" s="1" t="s">
        <v>24</v>
      </c>
    </row>
    <row r="3995" customFormat="false" ht="15" hidden="false" customHeight="false" outlineLevel="0" collapsed="false">
      <c r="A3995" s="1" t="s">
        <v>2973</v>
      </c>
      <c r="B3995" s="1" t="s">
        <v>2973</v>
      </c>
      <c r="C3995" s="1" t="s">
        <v>4544</v>
      </c>
      <c r="D3995" s="1" t="n">
        <v>60</v>
      </c>
      <c r="E3995" s="1" t="s">
        <v>4554</v>
      </c>
      <c r="F3995" s="1" t="n">
        <v>7</v>
      </c>
      <c r="G3995" s="1" t="str">
        <f aca="false">F3995&amp;"/"&amp;24</f>
        <v>7/24</v>
      </c>
      <c r="H3995" s="1" t="n">
        <v>2490</v>
      </c>
      <c r="I3995" s="1" t="n">
        <v>103</v>
      </c>
      <c r="J3995" s="1" t="n">
        <v>98.3</v>
      </c>
      <c r="K3995" s="1" t="s">
        <v>271</v>
      </c>
      <c r="L3995" s="1" t="s">
        <v>4546</v>
      </c>
      <c r="M3995" s="1" t="n">
        <v>2014</v>
      </c>
      <c r="N3995" s="1" t="n">
        <v>45.9270552875482</v>
      </c>
      <c r="O3995" s="1" t="n">
        <v>-82.0171105563849</v>
      </c>
      <c r="P3995" s="1" t="s">
        <v>4547</v>
      </c>
      <c r="Q3995" s="1" t="s">
        <v>4548</v>
      </c>
      <c r="R3995" s="1" t="s">
        <v>24</v>
      </c>
    </row>
    <row r="3996" customFormat="false" ht="15" hidden="false" customHeight="false" outlineLevel="0" collapsed="false">
      <c r="A3996" s="1" t="s">
        <v>2973</v>
      </c>
      <c r="B3996" s="1" t="s">
        <v>2973</v>
      </c>
      <c r="C3996" s="1" t="s">
        <v>4544</v>
      </c>
      <c r="D3996" s="1" t="n">
        <v>60</v>
      </c>
      <c r="E3996" s="1" t="s">
        <v>4555</v>
      </c>
      <c r="F3996" s="1" t="n">
        <v>8</v>
      </c>
      <c r="G3996" s="1" t="str">
        <f aca="false">F3996&amp;"/"&amp;24</f>
        <v>8/24</v>
      </c>
      <c r="H3996" s="1" t="n">
        <v>2490</v>
      </c>
      <c r="I3996" s="1" t="n">
        <v>103</v>
      </c>
      <c r="J3996" s="1" t="n">
        <v>98.3</v>
      </c>
      <c r="K3996" s="1" t="s">
        <v>271</v>
      </c>
      <c r="L3996" s="1" t="s">
        <v>4546</v>
      </c>
      <c r="M3996" s="1" t="n">
        <v>2014</v>
      </c>
      <c r="N3996" s="1" t="n">
        <v>45.9217016197508</v>
      </c>
      <c r="O3996" s="1" t="n">
        <v>-81.9929505406267</v>
      </c>
      <c r="P3996" s="1" t="s">
        <v>4547</v>
      </c>
      <c r="Q3996" s="1" t="s">
        <v>4548</v>
      </c>
      <c r="R3996" s="1" t="s">
        <v>24</v>
      </c>
    </row>
    <row r="3997" customFormat="false" ht="15" hidden="false" customHeight="false" outlineLevel="0" collapsed="false">
      <c r="A3997" s="1" t="s">
        <v>2973</v>
      </c>
      <c r="B3997" s="1" t="s">
        <v>2973</v>
      </c>
      <c r="C3997" s="1" t="s">
        <v>4544</v>
      </c>
      <c r="D3997" s="1" t="n">
        <v>60</v>
      </c>
      <c r="E3997" s="1" t="s">
        <v>4556</v>
      </c>
      <c r="F3997" s="1" t="n">
        <v>9</v>
      </c>
      <c r="G3997" s="1" t="str">
        <f aca="false">F3997&amp;"/"&amp;24</f>
        <v>9/24</v>
      </c>
      <c r="H3997" s="1" t="n">
        <v>2490</v>
      </c>
      <c r="I3997" s="1" t="n">
        <v>103</v>
      </c>
      <c r="J3997" s="1" t="n">
        <v>98.3</v>
      </c>
      <c r="K3997" s="1" t="s">
        <v>271</v>
      </c>
      <c r="L3997" s="1" t="s">
        <v>4546</v>
      </c>
      <c r="M3997" s="1" t="n">
        <v>2014</v>
      </c>
      <c r="N3997" s="1" t="n">
        <v>45.9252921780438</v>
      </c>
      <c r="O3997" s="1" t="n">
        <v>-81.9927355239774</v>
      </c>
      <c r="P3997" s="1" t="s">
        <v>4547</v>
      </c>
      <c r="Q3997" s="1" t="s">
        <v>4548</v>
      </c>
      <c r="R3997" s="1" t="s">
        <v>24</v>
      </c>
    </row>
    <row r="3998" customFormat="false" ht="15" hidden="false" customHeight="false" outlineLevel="0" collapsed="false">
      <c r="A3998" s="1" t="s">
        <v>2973</v>
      </c>
      <c r="B3998" s="1" t="s">
        <v>2973</v>
      </c>
      <c r="C3998" s="1" t="s">
        <v>4544</v>
      </c>
      <c r="D3998" s="1" t="n">
        <v>60</v>
      </c>
      <c r="E3998" s="1" t="s">
        <v>4557</v>
      </c>
      <c r="F3998" s="1" t="n">
        <v>10</v>
      </c>
      <c r="G3998" s="1" t="str">
        <f aca="false">F3998&amp;"/"&amp;24</f>
        <v>10/24</v>
      </c>
      <c r="H3998" s="1" t="n">
        <v>2490</v>
      </c>
      <c r="I3998" s="1" t="n">
        <v>103</v>
      </c>
      <c r="J3998" s="1" t="n">
        <v>98.3</v>
      </c>
      <c r="K3998" s="1" t="s">
        <v>271</v>
      </c>
      <c r="L3998" s="1" t="s">
        <v>4546</v>
      </c>
      <c r="M3998" s="1" t="n">
        <v>2014</v>
      </c>
      <c r="N3998" s="1" t="n">
        <v>45.9160334091925</v>
      </c>
      <c r="O3998" s="1" t="n">
        <v>-81.9802752798139</v>
      </c>
      <c r="P3998" s="1" t="s">
        <v>4547</v>
      </c>
      <c r="Q3998" s="1" t="s">
        <v>4548</v>
      </c>
      <c r="R3998" s="1" t="s">
        <v>24</v>
      </c>
    </row>
    <row r="3999" customFormat="false" ht="15" hidden="false" customHeight="false" outlineLevel="0" collapsed="false">
      <c r="A3999" s="1" t="s">
        <v>2973</v>
      </c>
      <c r="B3999" s="1" t="s">
        <v>2973</v>
      </c>
      <c r="C3999" s="1" t="s">
        <v>4544</v>
      </c>
      <c r="D3999" s="1" t="n">
        <v>60</v>
      </c>
      <c r="E3999" s="1" t="s">
        <v>4558</v>
      </c>
      <c r="F3999" s="1" t="n">
        <v>11</v>
      </c>
      <c r="G3999" s="1" t="str">
        <f aca="false">F3999&amp;"/"&amp;24</f>
        <v>11/24</v>
      </c>
      <c r="H3999" s="1" t="n">
        <v>2490</v>
      </c>
      <c r="I3999" s="1" t="n">
        <v>103</v>
      </c>
      <c r="J3999" s="1" t="n">
        <v>98.3</v>
      </c>
      <c r="K3999" s="1" t="s">
        <v>271</v>
      </c>
      <c r="L3999" s="1" t="s">
        <v>4546</v>
      </c>
      <c r="M3999" s="1" t="n">
        <v>2014</v>
      </c>
      <c r="N3999" s="1" t="n">
        <v>45.9133395761672</v>
      </c>
      <c r="O3999" s="1" t="n">
        <v>-81.9834368315665</v>
      </c>
      <c r="P3999" s="1" t="s">
        <v>4547</v>
      </c>
      <c r="Q3999" s="1" t="s">
        <v>4548</v>
      </c>
      <c r="R3999" s="1" t="s">
        <v>24</v>
      </c>
    </row>
    <row r="4000" customFormat="false" ht="15" hidden="false" customHeight="false" outlineLevel="0" collapsed="false">
      <c r="A4000" s="1" t="s">
        <v>2973</v>
      </c>
      <c r="B4000" s="1" t="s">
        <v>2973</v>
      </c>
      <c r="C4000" s="1" t="s">
        <v>4544</v>
      </c>
      <c r="D4000" s="1" t="n">
        <v>60</v>
      </c>
      <c r="E4000" s="1" t="s">
        <v>4559</v>
      </c>
      <c r="F4000" s="1" t="n">
        <v>12</v>
      </c>
      <c r="G4000" s="1" t="str">
        <f aca="false">F4000&amp;"/"&amp;24</f>
        <v>12/24</v>
      </c>
      <c r="H4000" s="1" t="n">
        <v>2490</v>
      </c>
      <c r="I4000" s="1" t="n">
        <v>103</v>
      </c>
      <c r="J4000" s="1" t="n">
        <v>98.3</v>
      </c>
      <c r="K4000" s="1" t="s">
        <v>271</v>
      </c>
      <c r="L4000" s="1" t="s">
        <v>4546</v>
      </c>
      <c r="M4000" s="1" t="n">
        <v>2014</v>
      </c>
      <c r="N4000" s="1" t="n">
        <v>45.9103352367555</v>
      </c>
      <c r="O4000" s="1" t="n">
        <v>-81.9765622463901</v>
      </c>
      <c r="P4000" s="1" t="s">
        <v>4547</v>
      </c>
      <c r="Q4000" s="1" t="s">
        <v>4548</v>
      </c>
      <c r="R4000" s="1" t="s">
        <v>24</v>
      </c>
    </row>
    <row r="4001" customFormat="false" ht="15" hidden="false" customHeight="false" outlineLevel="0" collapsed="false">
      <c r="A4001" s="1" t="s">
        <v>2973</v>
      </c>
      <c r="B4001" s="1" t="s">
        <v>2973</v>
      </c>
      <c r="C4001" s="1" t="s">
        <v>4544</v>
      </c>
      <c r="D4001" s="1" t="n">
        <v>60</v>
      </c>
      <c r="E4001" s="1" t="s">
        <v>4560</v>
      </c>
      <c r="F4001" s="1" t="n">
        <v>13</v>
      </c>
      <c r="G4001" s="1" t="str">
        <f aca="false">F4001&amp;"/"&amp;24</f>
        <v>13/24</v>
      </c>
      <c r="H4001" s="1" t="n">
        <v>2490</v>
      </c>
      <c r="I4001" s="1" t="n">
        <v>103</v>
      </c>
      <c r="J4001" s="1" t="n">
        <v>98.3</v>
      </c>
      <c r="K4001" s="1" t="s">
        <v>271</v>
      </c>
      <c r="L4001" s="1" t="s">
        <v>4546</v>
      </c>
      <c r="M4001" s="1" t="n">
        <v>2014</v>
      </c>
      <c r="N4001" s="1" t="n">
        <v>45.9129682020881</v>
      </c>
      <c r="O4001" s="1" t="n">
        <v>-81.9699936497556</v>
      </c>
      <c r="P4001" s="1" t="s">
        <v>4547</v>
      </c>
      <c r="Q4001" s="1" t="s">
        <v>4548</v>
      </c>
      <c r="R4001" s="1" t="s">
        <v>24</v>
      </c>
    </row>
    <row r="4002" customFormat="false" ht="15" hidden="false" customHeight="false" outlineLevel="0" collapsed="false">
      <c r="A4002" s="1" t="s">
        <v>2973</v>
      </c>
      <c r="B4002" s="1" t="s">
        <v>2973</v>
      </c>
      <c r="C4002" s="1" t="s">
        <v>4544</v>
      </c>
      <c r="D4002" s="1" t="n">
        <v>60</v>
      </c>
      <c r="E4002" s="1" t="s">
        <v>4561</v>
      </c>
      <c r="F4002" s="1" t="n">
        <v>14</v>
      </c>
      <c r="G4002" s="1" t="str">
        <f aca="false">F4002&amp;"/"&amp;24</f>
        <v>14/24</v>
      </c>
      <c r="H4002" s="1" t="n">
        <v>2490</v>
      </c>
      <c r="I4002" s="1" t="n">
        <v>103</v>
      </c>
      <c r="J4002" s="1" t="n">
        <v>98.3</v>
      </c>
      <c r="K4002" s="1" t="s">
        <v>271</v>
      </c>
      <c r="L4002" s="1" t="s">
        <v>4546</v>
      </c>
      <c r="M4002" s="1" t="n">
        <v>2014</v>
      </c>
      <c r="N4002" s="1" t="n">
        <v>45.9259121368197</v>
      </c>
      <c r="O4002" s="1" t="n">
        <v>-81.9543039472676</v>
      </c>
      <c r="P4002" s="1" t="s">
        <v>4547</v>
      </c>
      <c r="Q4002" s="1" t="s">
        <v>4548</v>
      </c>
      <c r="R4002" s="1" t="s">
        <v>24</v>
      </c>
    </row>
    <row r="4003" customFormat="false" ht="15" hidden="false" customHeight="false" outlineLevel="0" collapsed="false">
      <c r="A4003" s="1" t="s">
        <v>2973</v>
      </c>
      <c r="B4003" s="1" t="s">
        <v>2973</v>
      </c>
      <c r="C4003" s="1" t="s">
        <v>4544</v>
      </c>
      <c r="D4003" s="1" t="n">
        <v>60</v>
      </c>
      <c r="E4003" s="1" t="s">
        <v>4562</v>
      </c>
      <c r="F4003" s="1" t="n">
        <v>15</v>
      </c>
      <c r="G4003" s="1" t="str">
        <f aca="false">F4003&amp;"/"&amp;24</f>
        <v>15/24</v>
      </c>
      <c r="H4003" s="1" t="n">
        <v>2380</v>
      </c>
      <c r="I4003" s="1" t="n">
        <v>103</v>
      </c>
      <c r="J4003" s="1" t="n">
        <v>98.3</v>
      </c>
      <c r="K4003" s="1" t="s">
        <v>271</v>
      </c>
      <c r="L4003" s="1" t="s">
        <v>4546</v>
      </c>
      <c r="M4003" s="1" t="n">
        <v>2014</v>
      </c>
      <c r="N4003" s="1" t="n">
        <v>45.9265151299252</v>
      </c>
      <c r="O4003" s="1" t="n">
        <v>-81.9637518538846</v>
      </c>
      <c r="P4003" s="1" t="s">
        <v>4547</v>
      </c>
      <c r="Q4003" s="1" t="s">
        <v>4548</v>
      </c>
      <c r="R4003" s="1" t="s">
        <v>24</v>
      </c>
    </row>
    <row r="4004" customFormat="false" ht="15" hidden="false" customHeight="false" outlineLevel="0" collapsed="false">
      <c r="A4004" s="1" t="s">
        <v>2973</v>
      </c>
      <c r="B4004" s="1" t="s">
        <v>2973</v>
      </c>
      <c r="C4004" s="1" t="s">
        <v>4544</v>
      </c>
      <c r="D4004" s="1" t="n">
        <v>60</v>
      </c>
      <c r="E4004" s="1" t="s">
        <v>4563</v>
      </c>
      <c r="F4004" s="1" t="n">
        <v>16</v>
      </c>
      <c r="G4004" s="1" t="str">
        <f aca="false">F4004&amp;"/"&amp;24</f>
        <v>16/24</v>
      </c>
      <c r="H4004" s="1" t="n">
        <v>2490</v>
      </c>
      <c r="I4004" s="1" t="n">
        <v>103</v>
      </c>
      <c r="J4004" s="1" t="n">
        <v>98.3</v>
      </c>
      <c r="K4004" s="1" t="s">
        <v>271</v>
      </c>
      <c r="L4004" s="1" t="s">
        <v>4546</v>
      </c>
      <c r="M4004" s="1" t="n">
        <v>2014</v>
      </c>
      <c r="N4004" s="1" t="n">
        <v>45.9372751889808</v>
      </c>
      <c r="O4004" s="1" t="n">
        <v>-81.9471609858656</v>
      </c>
      <c r="P4004" s="1" t="s">
        <v>4547</v>
      </c>
      <c r="Q4004" s="1" t="s">
        <v>4548</v>
      </c>
      <c r="R4004" s="1" t="s">
        <v>24</v>
      </c>
    </row>
    <row r="4005" customFormat="false" ht="15" hidden="false" customHeight="false" outlineLevel="0" collapsed="false">
      <c r="A4005" s="1" t="s">
        <v>2973</v>
      </c>
      <c r="B4005" s="1" t="s">
        <v>2973</v>
      </c>
      <c r="C4005" s="1" t="s">
        <v>4544</v>
      </c>
      <c r="D4005" s="1" t="n">
        <v>60</v>
      </c>
      <c r="E4005" s="1" t="s">
        <v>4564</v>
      </c>
      <c r="F4005" s="1" t="n">
        <v>17</v>
      </c>
      <c r="G4005" s="1" t="str">
        <f aca="false">F4005&amp;"/"&amp;24</f>
        <v>17/24</v>
      </c>
      <c r="H4005" s="1" t="n">
        <v>2660</v>
      </c>
      <c r="I4005" s="1" t="n">
        <v>103</v>
      </c>
      <c r="J4005" s="1" t="n">
        <v>98.3</v>
      </c>
      <c r="K4005" s="1" t="s">
        <v>271</v>
      </c>
      <c r="L4005" s="1" t="s">
        <v>4546</v>
      </c>
      <c r="M4005" s="1" t="n">
        <v>2014</v>
      </c>
      <c r="N4005" s="1" t="n">
        <v>45.9441486032644</v>
      </c>
      <c r="O4005" s="1" t="n">
        <v>-81.942114922645</v>
      </c>
      <c r="P4005" s="1" t="s">
        <v>4547</v>
      </c>
      <c r="Q4005" s="1" t="s">
        <v>4548</v>
      </c>
      <c r="R4005" s="1" t="s">
        <v>24</v>
      </c>
    </row>
    <row r="4006" customFormat="false" ht="15" hidden="false" customHeight="false" outlineLevel="0" collapsed="false">
      <c r="A4006" s="1" t="s">
        <v>2973</v>
      </c>
      <c r="B4006" s="1" t="s">
        <v>2973</v>
      </c>
      <c r="C4006" s="1" t="s">
        <v>4544</v>
      </c>
      <c r="D4006" s="1" t="n">
        <v>60</v>
      </c>
      <c r="E4006" s="1" t="s">
        <v>4565</v>
      </c>
      <c r="F4006" s="1" t="n">
        <v>18</v>
      </c>
      <c r="G4006" s="1" t="str">
        <f aca="false">F4006&amp;"/"&amp;24</f>
        <v>18/24</v>
      </c>
      <c r="H4006" s="1" t="n">
        <v>2490</v>
      </c>
      <c r="I4006" s="1" t="n">
        <v>103</v>
      </c>
      <c r="J4006" s="1" t="n">
        <v>98.3</v>
      </c>
      <c r="K4006" s="1" t="s">
        <v>271</v>
      </c>
      <c r="L4006" s="1" t="s">
        <v>4546</v>
      </c>
      <c r="M4006" s="1" t="n">
        <v>2014</v>
      </c>
      <c r="N4006" s="1" t="n">
        <v>45.9432834048003</v>
      </c>
      <c r="O4006" s="1" t="n">
        <v>-81.9511376924032</v>
      </c>
      <c r="P4006" s="1" t="s">
        <v>4547</v>
      </c>
      <c r="Q4006" s="1" t="s">
        <v>4548</v>
      </c>
      <c r="R4006" s="1" t="s">
        <v>24</v>
      </c>
    </row>
    <row r="4007" customFormat="false" ht="15" hidden="false" customHeight="false" outlineLevel="0" collapsed="false">
      <c r="A4007" s="1" t="s">
        <v>2973</v>
      </c>
      <c r="B4007" s="1" t="s">
        <v>2973</v>
      </c>
      <c r="C4007" s="1" t="s">
        <v>4544</v>
      </c>
      <c r="D4007" s="1" t="n">
        <v>60</v>
      </c>
      <c r="E4007" s="1" t="s">
        <v>4566</v>
      </c>
      <c r="F4007" s="1" t="n">
        <v>19</v>
      </c>
      <c r="G4007" s="1" t="str">
        <f aca="false">F4007&amp;"/"&amp;24</f>
        <v>19/24</v>
      </c>
      <c r="H4007" s="1" t="n">
        <v>2660</v>
      </c>
      <c r="I4007" s="1" t="n">
        <v>103</v>
      </c>
      <c r="J4007" s="1" t="n">
        <v>98.3</v>
      </c>
      <c r="K4007" s="1" t="s">
        <v>271</v>
      </c>
      <c r="L4007" s="1" t="s">
        <v>4546</v>
      </c>
      <c r="M4007" s="1" t="n">
        <v>2014</v>
      </c>
      <c r="N4007" s="1" t="n">
        <v>45.9486928532612</v>
      </c>
      <c r="O4007" s="1" t="n">
        <v>-81.9550137254963</v>
      </c>
      <c r="P4007" s="1" t="s">
        <v>4547</v>
      </c>
      <c r="Q4007" s="1" t="s">
        <v>4548</v>
      </c>
      <c r="R4007" s="1" t="s">
        <v>24</v>
      </c>
    </row>
    <row r="4008" customFormat="false" ht="15" hidden="false" customHeight="false" outlineLevel="0" collapsed="false">
      <c r="A4008" s="1" t="s">
        <v>2973</v>
      </c>
      <c r="B4008" s="1" t="s">
        <v>2973</v>
      </c>
      <c r="C4008" s="1" t="s">
        <v>4544</v>
      </c>
      <c r="D4008" s="1" t="n">
        <v>60</v>
      </c>
      <c r="E4008" s="1" t="s">
        <v>4567</v>
      </c>
      <c r="F4008" s="1" t="n">
        <v>20</v>
      </c>
      <c r="G4008" s="1" t="str">
        <f aca="false">F4008&amp;"/"&amp;24</f>
        <v>20/24</v>
      </c>
      <c r="H4008" s="1" t="n">
        <v>2490</v>
      </c>
      <c r="I4008" s="1" t="n">
        <v>103</v>
      </c>
      <c r="J4008" s="1" t="n">
        <v>98.3</v>
      </c>
      <c r="K4008" s="1" t="s">
        <v>271</v>
      </c>
      <c r="L4008" s="1" t="s">
        <v>4546</v>
      </c>
      <c r="M4008" s="1" t="n">
        <v>2014</v>
      </c>
      <c r="N4008" s="1" t="n">
        <v>45.946570260568</v>
      </c>
      <c r="O4008" s="1" t="n">
        <v>-81.9627763300031</v>
      </c>
      <c r="P4008" s="1" t="s">
        <v>4547</v>
      </c>
      <c r="Q4008" s="1" t="s">
        <v>4548</v>
      </c>
      <c r="R4008" s="1" t="s">
        <v>24</v>
      </c>
    </row>
    <row r="4009" customFormat="false" ht="15" hidden="false" customHeight="false" outlineLevel="0" collapsed="false">
      <c r="A4009" s="1" t="s">
        <v>2973</v>
      </c>
      <c r="B4009" s="1" t="s">
        <v>2973</v>
      </c>
      <c r="C4009" s="1" t="s">
        <v>4544</v>
      </c>
      <c r="D4009" s="1" t="n">
        <v>60</v>
      </c>
      <c r="E4009" s="1" t="s">
        <v>4568</v>
      </c>
      <c r="F4009" s="1" t="n">
        <v>21</v>
      </c>
      <c r="G4009" s="1" t="str">
        <f aca="false">F4009&amp;"/"&amp;24</f>
        <v>21/24</v>
      </c>
      <c r="H4009" s="1" t="n">
        <v>2490</v>
      </c>
      <c r="I4009" s="1" t="n">
        <v>103</v>
      </c>
      <c r="J4009" s="1" t="n">
        <v>98.3</v>
      </c>
      <c r="K4009" s="1" t="s">
        <v>271</v>
      </c>
      <c r="L4009" s="1" t="s">
        <v>4546</v>
      </c>
      <c r="M4009" s="1" t="n">
        <v>2014</v>
      </c>
      <c r="N4009" s="1" t="n">
        <v>45.939382586614</v>
      </c>
      <c r="O4009" s="1" t="n">
        <v>-81.9601833846309</v>
      </c>
      <c r="P4009" s="1" t="s">
        <v>4547</v>
      </c>
      <c r="Q4009" s="1" t="s">
        <v>4548</v>
      </c>
      <c r="R4009" s="1" t="s">
        <v>24</v>
      </c>
    </row>
    <row r="4010" customFormat="false" ht="15" hidden="false" customHeight="false" outlineLevel="0" collapsed="false">
      <c r="A4010" s="1" t="s">
        <v>2973</v>
      </c>
      <c r="B4010" s="1" t="s">
        <v>2973</v>
      </c>
      <c r="C4010" s="1" t="s">
        <v>4544</v>
      </c>
      <c r="D4010" s="1" t="n">
        <v>60</v>
      </c>
      <c r="E4010" s="1" t="s">
        <v>4569</v>
      </c>
      <c r="F4010" s="1" t="n">
        <v>22</v>
      </c>
      <c r="G4010" s="1" t="str">
        <f aca="false">F4010&amp;"/"&amp;24</f>
        <v>22/24</v>
      </c>
      <c r="H4010" s="1" t="n">
        <v>2490</v>
      </c>
      <c r="I4010" s="1" t="n">
        <v>103</v>
      </c>
      <c r="J4010" s="1" t="n">
        <v>98.3</v>
      </c>
      <c r="K4010" s="1" t="s">
        <v>271</v>
      </c>
      <c r="L4010" s="1" t="s">
        <v>4546</v>
      </c>
      <c r="M4010" s="1" t="n">
        <v>2014</v>
      </c>
      <c r="N4010" s="1" t="n">
        <v>45.9397365176743</v>
      </c>
      <c r="O4010" s="1" t="n">
        <v>-81.9713876761908</v>
      </c>
      <c r="P4010" s="1" t="s">
        <v>4547</v>
      </c>
      <c r="Q4010" s="1" t="s">
        <v>4548</v>
      </c>
      <c r="R4010" s="1" t="s">
        <v>24</v>
      </c>
    </row>
    <row r="4011" customFormat="false" ht="15" hidden="false" customHeight="false" outlineLevel="0" collapsed="false">
      <c r="A4011" s="1" t="s">
        <v>2973</v>
      </c>
      <c r="B4011" s="1" t="s">
        <v>2973</v>
      </c>
      <c r="C4011" s="1" t="s">
        <v>4544</v>
      </c>
      <c r="D4011" s="1" t="n">
        <v>60</v>
      </c>
      <c r="E4011" s="1" t="s">
        <v>4570</v>
      </c>
      <c r="F4011" s="1" t="n">
        <v>23</v>
      </c>
      <c r="G4011" s="1" t="str">
        <f aca="false">F4011&amp;"/"&amp;24</f>
        <v>23/24</v>
      </c>
      <c r="H4011" s="1" t="n">
        <v>2490</v>
      </c>
      <c r="I4011" s="1" t="n">
        <v>103</v>
      </c>
      <c r="J4011" s="1" t="n">
        <v>98.3</v>
      </c>
      <c r="K4011" s="1" t="s">
        <v>271</v>
      </c>
      <c r="L4011" s="1" t="s">
        <v>4546</v>
      </c>
      <c r="M4011" s="1" t="n">
        <v>2014</v>
      </c>
      <c r="N4011" s="1" t="n">
        <v>45.9391077114964</v>
      </c>
      <c r="O4011" s="1" t="n">
        <v>-81.9788887644137</v>
      </c>
      <c r="P4011" s="1" t="s">
        <v>4547</v>
      </c>
      <c r="Q4011" s="1" t="s">
        <v>4548</v>
      </c>
      <c r="R4011" s="1" t="s">
        <v>24</v>
      </c>
    </row>
    <row r="4012" customFormat="false" ht="15" hidden="false" customHeight="false" outlineLevel="0" collapsed="false">
      <c r="A4012" s="1" t="s">
        <v>2973</v>
      </c>
      <c r="B4012" s="1" t="s">
        <v>2973</v>
      </c>
      <c r="C4012" s="1" t="s">
        <v>4544</v>
      </c>
      <c r="D4012" s="1" t="n">
        <v>60</v>
      </c>
      <c r="E4012" s="1" t="s">
        <v>4571</v>
      </c>
      <c r="F4012" s="1" t="n">
        <v>24</v>
      </c>
      <c r="G4012" s="1" t="str">
        <f aca="false">F4012&amp;"/"&amp;24</f>
        <v>24/24</v>
      </c>
      <c r="H4012" s="1" t="n">
        <v>2490</v>
      </c>
      <c r="I4012" s="1" t="n">
        <v>103</v>
      </c>
      <c r="J4012" s="1" t="n">
        <v>98.3</v>
      </c>
      <c r="K4012" s="1" t="s">
        <v>271</v>
      </c>
      <c r="L4012" s="1" t="s">
        <v>4546</v>
      </c>
      <c r="M4012" s="1" t="n">
        <v>2014</v>
      </c>
      <c r="N4012" s="1" t="n">
        <v>45.9378782994013</v>
      </c>
      <c r="O4012" s="1" t="n">
        <v>-81.9909782891078</v>
      </c>
      <c r="P4012" s="1" t="s">
        <v>4547</v>
      </c>
      <c r="Q4012" s="1" t="s">
        <v>4548</v>
      </c>
      <c r="R4012" s="1" t="s">
        <v>24</v>
      </c>
    </row>
    <row r="4013" customFormat="false" ht="15" hidden="false" customHeight="false" outlineLevel="0" collapsed="false">
      <c r="A4013" s="1" t="s">
        <v>2973</v>
      </c>
      <c r="B4013" s="1" t="s">
        <v>2973</v>
      </c>
      <c r="C4013" s="1" t="s">
        <v>4572</v>
      </c>
      <c r="D4013" s="1" t="n">
        <v>199.5</v>
      </c>
      <c r="E4013" s="1" t="s">
        <v>4573</v>
      </c>
      <c r="F4013" s="1" t="n">
        <v>1</v>
      </c>
      <c r="G4013" s="1" t="str">
        <f aca="false">F4013&amp;"/"&amp;133</f>
        <v>1/133</v>
      </c>
      <c r="H4013" s="1" t="n">
        <v>1500</v>
      </c>
      <c r="I4013" s="1" t="n">
        <v>77</v>
      </c>
      <c r="J4013" s="1" t="n">
        <v>80</v>
      </c>
      <c r="K4013" s="1" t="s">
        <v>271</v>
      </c>
      <c r="L4013" s="1" t="s">
        <v>402</v>
      </c>
      <c r="M4013" s="1" t="s">
        <v>4574</v>
      </c>
      <c r="N4013" s="1" t="n">
        <v>44.1602275771684</v>
      </c>
      <c r="O4013" s="1" t="n">
        <v>-80.2969580087806</v>
      </c>
      <c r="Q4013" s="1" t="s">
        <v>4575</v>
      </c>
      <c r="R4013" s="1" t="s">
        <v>24</v>
      </c>
    </row>
    <row r="4014" customFormat="false" ht="15" hidden="false" customHeight="false" outlineLevel="0" collapsed="false">
      <c r="A4014" s="1" t="s">
        <v>2973</v>
      </c>
      <c r="B4014" s="1" t="s">
        <v>2973</v>
      </c>
      <c r="C4014" s="1" t="s">
        <v>4572</v>
      </c>
      <c r="D4014" s="1" t="n">
        <v>199.5</v>
      </c>
      <c r="E4014" s="1" t="s">
        <v>4576</v>
      </c>
      <c r="F4014" s="1" t="n">
        <v>2</v>
      </c>
      <c r="G4014" s="1" t="str">
        <f aca="false">F4014&amp;"/"&amp;133</f>
        <v>2/133</v>
      </c>
      <c r="H4014" s="1" t="n">
        <v>1500</v>
      </c>
      <c r="I4014" s="1" t="n">
        <v>77</v>
      </c>
      <c r="J4014" s="1" t="n">
        <v>80</v>
      </c>
      <c r="K4014" s="1" t="s">
        <v>271</v>
      </c>
      <c r="L4014" s="1" t="s">
        <v>402</v>
      </c>
      <c r="M4014" s="1" t="s">
        <v>4574</v>
      </c>
      <c r="N4014" s="1" t="n">
        <v>44.158331047173</v>
      </c>
      <c r="O4014" s="1" t="n">
        <v>-80.2993781866178</v>
      </c>
      <c r="Q4014" s="1" t="s">
        <v>4575</v>
      </c>
      <c r="R4014" s="1" t="s">
        <v>24</v>
      </c>
    </row>
    <row r="4015" customFormat="false" ht="15" hidden="false" customHeight="false" outlineLevel="0" collapsed="false">
      <c r="A4015" s="1" t="s">
        <v>2973</v>
      </c>
      <c r="B4015" s="1" t="s">
        <v>2973</v>
      </c>
      <c r="C4015" s="1" t="s">
        <v>4572</v>
      </c>
      <c r="D4015" s="1" t="n">
        <v>199.5</v>
      </c>
      <c r="E4015" s="1" t="s">
        <v>4577</v>
      </c>
      <c r="F4015" s="1" t="n">
        <v>3</v>
      </c>
      <c r="G4015" s="1" t="str">
        <f aca="false">F4015&amp;"/"&amp;133</f>
        <v>3/133</v>
      </c>
      <c r="H4015" s="1" t="n">
        <v>1500</v>
      </c>
      <c r="I4015" s="1" t="n">
        <v>77</v>
      </c>
      <c r="J4015" s="1" t="n">
        <v>80</v>
      </c>
      <c r="K4015" s="1" t="s">
        <v>271</v>
      </c>
      <c r="L4015" s="1" t="s">
        <v>402</v>
      </c>
      <c r="M4015" s="1" t="s">
        <v>4574</v>
      </c>
      <c r="N4015" s="1" t="n">
        <v>44.1559686621256</v>
      </c>
      <c r="O4015" s="1" t="n">
        <v>-80.3021332941232</v>
      </c>
      <c r="Q4015" s="1" t="s">
        <v>4575</v>
      </c>
      <c r="R4015" s="1" t="s">
        <v>24</v>
      </c>
    </row>
    <row r="4016" customFormat="false" ht="15" hidden="false" customHeight="false" outlineLevel="0" collapsed="false">
      <c r="A4016" s="1" t="s">
        <v>2973</v>
      </c>
      <c r="B4016" s="1" t="s">
        <v>2973</v>
      </c>
      <c r="C4016" s="1" t="s">
        <v>4572</v>
      </c>
      <c r="D4016" s="1" t="n">
        <v>199.5</v>
      </c>
      <c r="E4016" s="1" t="s">
        <v>4578</v>
      </c>
      <c r="F4016" s="1" t="n">
        <v>4</v>
      </c>
      <c r="G4016" s="1" t="str">
        <f aca="false">F4016&amp;"/"&amp;133</f>
        <v>4/133</v>
      </c>
      <c r="H4016" s="1" t="n">
        <v>1500</v>
      </c>
      <c r="I4016" s="1" t="n">
        <v>77</v>
      </c>
      <c r="J4016" s="1" t="n">
        <v>80</v>
      </c>
      <c r="K4016" s="1" t="s">
        <v>271</v>
      </c>
      <c r="L4016" s="1" t="s">
        <v>402</v>
      </c>
      <c r="M4016" s="1" t="s">
        <v>4574</v>
      </c>
      <c r="N4016" s="1" t="n">
        <v>44.1477298674291</v>
      </c>
      <c r="O4016" s="1" t="n">
        <v>-80.308159538536</v>
      </c>
      <c r="Q4016" s="1" t="s">
        <v>4575</v>
      </c>
      <c r="R4016" s="1" t="s">
        <v>24</v>
      </c>
    </row>
    <row r="4017" customFormat="false" ht="15" hidden="false" customHeight="false" outlineLevel="0" collapsed="false">
      <c r="A4017" s="1" t="s">
        <v>2973</v>
      </c>
      <c r="B4017" s="1" t="s">
        <v>2973</v>
      </c>
      <c r="C4017" s="1" t="s">
        <v>4572</v>
      </c>
      <c r="D4017" s="1" t="n">
        <v>199.5</v>
      </c>
      <c r="E4017" s="1" t="s">
        <v>4579</v>
      </c>
      <c r="F4017" s="1" t="n">
        <v>5</v>
      </c>
      <c r="G4017" s="1" t="str">
        <f aca="false">F4017&amp;"/"&amp;133</f>
        <v>5/133</v>
      </c>
      <c r="H4017" s="1" t="n">
        <v>1500</v>
      </c>
      <c r="I4017" s="1" t="n">
        <v>77</v>
      </c>
      <c r="J4017" s="1" t="n">
        <v>80</v>
      </c>
      <c r="K4017" s="1" t="s">
        <v>271</v>
      </c>
      <c r="L4017" s="1" t="s">
        <v>402</v>
      </c>
      <c r="M4017" s="1" t="s">
        <v>4574</v>
      </c>
      <c r="N4017" s="1" t="n">
        <v>44.1446847580186</v>
      </c>
      <c r="O4017" s="1" t="n">
        <v>-80.3100802991728</v>
      </c>
      <c r="Q4017" s="1" t="s">
        <v>4575</v>
      </c>
      <c r="R4017" s="1" t="s">
        <v>24</v>
      </c>
    </row>
    <row r="4018" customFormat="false" ht="15" hidden="false" customHeight="false" outlineLevel="0" collapsed="false">
      <c r="A4018" s="1" t="s">
        <v>2973</v>
      </c>
      <c r="B4018" s="1" t="s">
        <v>2973</v>
      </c>
      <c r="C4018" s="1" t="s">
        <v>4572</v>
      </c>
      <c r="D4018" s="1" t="n">
        <v>199.5</v>
      </c>
      <c r="E4018" s="1" t="s">
        <v>4580</v>
      </c>
      <c r="F4018" s="1" t="n">
        <v>6</v>
      </c>
      <c r="G4018" s="1" t="str">
        <f aca="false">F4018&amp;"/"&amp;133</f>
        <v>6/133</v>
      </c>
      <c r="H4018" s="1" t="n">
        <v>1500</v>
      </c>
      <c r="I4018" s="1" t="n">
        <v>77</v>
      </c>
      <c r="J4018" s="1" t="n">
        <v>80</v>
      </c>
      <c r="K4018" s="1" t="s">
        <v>271</v>
      </c>
      <c r="L4018" s="1" t="s">
        <v>402</v>
      </c>
      <c r="M4018" s="1" t="s">
        <v>4574</v>
      </c>
      <c r="N4018" s="1" t="n">
        <v>44.1417092793272</v>
      </c>
      <c r="O4018" s="1" t="n">
        <v>-80.3145856721013</v>
      </c>
      <c r="Q4018" s="1" t="s">
        <v>4575</v>
      </c>
      <c r="R4018" s="1" t="s">
        <v>24</v>
      </c>
    </row>
    <row r="4019" customFormat="false" ht="15" hidden="false" customHeight="false" outlineLevel="0" collapsed="false">
      <c r="A4019" s="1" t="s">
        <v>2973</v>
      </c>
      <c r="B4019" s="1" t="s">
        <v>2973</v>
      </c>
      <c r="C4019" s="1" t="s">
        <v>4572</v>
      </c>
      <c r="D4019" s="1" t="n">
        <v>199.5</v>
      </c>
      <c r="E4019" s="1" t="s">
        <v>4581</v>
      </c>
      <c r="F4019" s="1" t="n">
        <v>7</v>
      </c>
      <c r="G4019" s="1" t="str">
        <f aca="false">F4019&amp;"/"&amp;133</f>
        <v>7/133</v>
      </c>
      <c r="H4019" s="1" t="n">
        <v>1500</v>
      </c>
      <c r="I4019" s="1" t="n">
        <v>77</v>
      </c>
      <c r="J4019" s="1" t="n">
        <v>80</v>
      </c>
      <c r="K4019" s="1" t="s">
        <v>271</v>
      </c>
      <c r="L4019" s="1" t="s">
        <v>402</v>
      </c>
      <c r="M4019" s="1" t="s">
        <v>4574</v>
      </c>
      <c r="N4019" s="1" t="n">
        <v>44.1406878962364</v>
      </c>
      <c r="O4019" s="1" t="n">
        <v>-80.3081654400478</v>
      </c>
      <c r="Q4019" s="1" t="s">
        <v>4575</v>
      </c>
      <c r="R4019" s="1" t="s">
        <v>24</v>
      </c>
    </row>
    <row r="4020" customFormat="false" ht="15" hidden="false" customHeight="false" outlineLevel="0" collapsed="false">
      <c r="A4020" s="1" t="s">
        <v>2973</v>
      </c>
      <c r="B4020" s="1" t="s">
        <v>2973</v>
      </c>
      <c r="C4020" s="1" t="s">
        <v>4572</v>
      </c>
      <c r="D4020" s="1" t="n">
        <v>199.5</v>
      </c>
      <c r="E4020" s="1" t="s">
        <v>4582</v>
      </c>
      <c r="F4020" s="1" t="n">
        <v>8</v>
      </c>
      <c r="G4020" s="1" t="str">
        <f aca="false">F4020&amp;"/"&amp;133</f>
        <v>8/133</v>
      </c>
      <c r="H4020" s="1" t="n">
        <v>1500</v>
      </c>
      <c r="I4020" s="1" t="n">
        <v>77</v>
      </c>
      <c r="J4020" s="1" t="n">
        <v>80</v>
      </c>
      <c r="K4020" s="1" t="s">
        <v>271</v>
      </c>
      <c r="L4020" s="1" t="s">
        <v>402</v>
      </c>
      <c r="M4020" s="1" t="s">
        <v>4574</v>
      </c>
      <c r="N4020" s="1" t="n">
        <v>44.1430940508541</v>
      </c>
      <c r="O4020" s="1" t="n">
        <v>-80.3015761413075</v>
      </c>
      <c r="Q4020" s="1" t="s">
        <v>4575</v>
      </c>
      <c r="R4020" s="1" t="s">
        <v>24</v>
      </c>
    </row>
    <row r="4021" customFormat="false" ht="15" hidden="false" customHeight="false" outlineLevel="0" collapsed="false">
      <c r="A4021" s="1" t="s">
        <v>2973</v>
      </c>
      <c r="B4021" s="1" t="s">
        <v>2973</v>
      </c>
      <c r="C4021" s="1" t="s">
        <v>4572</v>
      </c>
      <c r="D4021" s="1" t="n">
        <v>199.5</v>
      </c>
      <c r="E4021" s="1" t="s">
        <v>4583</v>
      </c>
      <c r="F4021" s="1" t="n">
        <v>9</v>
      </c>
      <c r="G4021" s="1" t="str">
        <f aca="false">F4021&amp;"/"&amp;133</f>
        <v>9/133</v>
      </c>
      <c r="H4021" s="1" t="n">
        <v>1500</v>
      </c>
      <c r="I4021" s="1" t="n">
        <v>77</v>
      </c>
      <c r="J4021" s="1" t="n">
        <v>80</v>
      </c>
      <c r="K4021" s="1" t="s">
        <v>271</v>
      </c>
      <c r="L4021" s="1" t="s">
        <v>402</v>
      </c>
      <c r="M4021" s="1" t="s">
        <v>4574</v>
      </c>
      <c r="N4021" s="1" t="n">
        <v>44.1414956997355</v>
      </c>
      <c r="O4021" s="1" t="n">
        <v>-80.2981623168718</v>
      </c>
      <c r="Q4021" s="1" t="s">
        <v>4575</v>
      </c>
      <c r="R4021" s="1" t="s">
        <v>24</v>
      </c>
    </row>
    <row r="4022" customFormat="false" ht="15" hidden="false" customHeight="false" outlineLevel="0" collapsed="false">
      <c r="A4022" s="1" t="s">
        <v>2973</v>
      </c>
      <c r="B4022" s="1" t="s">
        <v>2973</v>
      </c>
      <c r="C4022" s="1" t="s">
        <v>4572</v>
      </c>
      <c r="D4022" s="1" t="n">
        <v>199.5</v>
      </c>
      <c r="E4022" s="1" t="s">
        <v>4584</v>
      </c>
      <c r="F4022" s="1" t="n">
        <v>10</v>
      </c>
      <c r="G4022" s="1" t="str">
        <f aca="false">F4022&amp;"/"&amp;133</f>
        <v>10/133</v>
      </c>
      <c r="H4022" s="1" t="n">
        <v>1500</v>
      </c>
      <c r="I4022" s="1" t="n">
        <v>77</v>
      </c>
      <c r="J4022" s="1" t="n">
        <v>80</v>
      </c>
      <c r="K4022" s="1" t="s">
        <v>271</v>
      </c>
      <c r="L4022" s="1" t="s">
        <v>402</v>
      </c>
      <c r="M4022" s="1" t="s">
        <v>4574</v>
      </c>
      <c r="N4022" s="1" t="n">
        <v>44.143835975723</v>
      </c>
      <c r="O4022" s="1" t="n">
        <v>-80.2828427612418</v>
      </c>
      <c r="Q4022" s="1" t="s">
        <v>4575</v>
      </c>
      <c r="R4022" s="1" t="s">
        <v>24</v>
      </c>
    </row>
    <row r="4023" customFormat="false" ht="15" hidden="false" customHeight="false" outlineLevel="0" collapsed="false">
      <c r="A4023" s="1" t="s">
        <v>2973</v>
      </c>
      <c r="B4023" s="1" t="s">
        <v>2973</v>
      </c>
      <c r="C4023" s="1" t="s">
        <v>4572</v>
      </c>
      <c r="D4023" s="1" t="n">
        <v>199.5</v>
      </c>
      <c r="E4023" s="1" t="s">
        <v>4585</v>
      </c>
      <c r="F4023" s="1" t="n">
        <v>11</v>
      </c>
      <c r="G4023" s="1" t="str">
        <f aca="false">F4023&amp;"/"&amp;133</f>
        <v>11/133</v>
      </c>
      <c r="H4023" s="1" t="n">
        <v>1500</v>
      </c>
      <c r="I4023" s="1" t="n">
        <v>77</v>
      </c>
      <c r="J4023" s="1" t="n">
        <v>80</v>
      </c>
      <c r="K4023" s="1" t="s">
        <v>271</v>
      </c>
      <c r="L4023" s="1" t="s">
        <v>402</v>
      </c>
      <c r="M4023" s="1" t="s">
        <v>4574</v>
      </c>
      <c r="N4023" s="1" t="n">
        <v>44.1431792450415</v>
      </c>
      <c r="O4023" s="1" t="n">
        <v>-80.2771833366443</v>
      </c>
      <c r="Q4023" s="1" t="s">
        <v>4575</v>
      </c>
      <c r="R4023" s="1" t="s">
        <v>24</v>
      </c>
    </row>
    <row r="4024" customFormat="false" ht="15" hidden="false" customHeight="false" outlineLevel="0" collapsed="false">
      <c r="A4024" s="1" t="s">
        <v>2973</v>
      </c>
      <c r="B4024" s="1" t="s">
        <v>2973</v>
      </c>
      <c r="C4024" s="1" t="s">
        <v>4572</v>
      </c>
      <c r="D4024" s="1" t="n">
        <v>199.5</v>
      </c>
      <c r="E4024" s="1" t="s">
        <v>4586</v>
      </c>
      <c r="F4024" s="1" t="n">
        <v>12</v>
      </c>
      <c r="G4024" s="1" t="str">
        <f aca="false">F4024&amp;"/"&amp;133</f>
        <v>12/133</v>
      </c>
      <c r="H4024" s="1" t="n">
        <v>1500</v>
      </c>
      <c r="I4024" s="1" t="n">
        <v>77</v>
      </c>
      <c r="J4024" s="1" t="n">
        <v>80</v>
      </c>
      <c r="K4024" s="1" t="s">
        <v>271</v>
      </c>
      <c r="L4024" s="1" t="s">
        <v>402</v>
      </c>
      <c r="M4024" s="1" t="s">
        <v>4574</v>
      </c>
      <c r="N4024" s="1" t="n">
        <v>44.1394335106906</v>
      </c>
      <c r="O4024" s="1" t="n">
        <v>-80.2742560487224</v>
      </c>
      <c r="Q4024" s="1" t="s">
        <v>4575</v>
      </c>
      <c r="R4024" s="1" t="s">
        <v>24</v>
      </c>
    </row>
    <row r="4025" customFormat="false" ht="15" hidden="false" customHeight="false" outlineLevel="0" collapsed="false">
      <c r="A4025" s="1" t="s">
        <v>2973</v>
      </c>
      <c r="B4025" s="1" t="s">
        <v>2973</v>
      </c>
      <c r="C4025" s="1" t="s">
        <v>4572</v>
      </c>
      <c r="D4025" s="1" t="n">
        <v>199.5</v>
      </c>
      <c r="E4025" s="1" t="s">
        <v>4587</v>
      </c>
      <c r="F4025" s="1" t="n">
        <v>13</v>
      </c>
      <c r="G4025" s="1" t="str">
        <f aca="false">F4025&amp;"/"&amp;133</f>
        <v>13/133</v>
      </c>
      <c r="H4025" s="1" t="n">
        <v>1500</v>
      </c>
      <c r="I4025" s="1" t="n">
        <v>77</v>
      </c>
      <c r="J4025" s="1" t="n">
        <v>80</v>
      </c>
      <c r="K4025" s="1" t="s">
        <v>271</v>
      </c>
      <c r="L4025" s="1" t="s">
        <v>402</v>
      </c>
      <c r="M4025" s="1" t="s">
        <v>4574</v>
      </c>
      <c r="N4025" s="1" t="n">
        <v>44.1350938835506</v>
      </c>
      <c r="O4025" s="1" t="n">
        <v>-80.2918195457472</v>
      </c>
      <c r="Q4025" s="1" t="s">
        <v>4575</v>
      </c>
      <c r="R4025" s="1" t="s">
        <v>24</v>
      </c>
    </row>
    <row r="4026" customFormat="false" ht="15" hidden="false" customHeight="false" outlineLevel="0" collapsed="false">
      <c r="A4026" s="1" t="s">
        <v>2973</v>
      </c>
      <c r="B4026" s="1" t="s">
        <v>2973</v>
      </c>
      <c r="C4026" s="1" t="s">
        <v>4572</v>
      </c>
      <c r="D4026" s="1" t="n">
        <v>199.5</v>
      </c>
      <c r="E4026" s="1" t="s">
        <v>4588</v>
      </c>
      <c r="F4026" s="1" t="n">
        <v>14</v>
      </c>
      <c r="G4026" s="1" t="str">
        <f aca="false">F4026&amp;"/"&amp;133</f>
        <v>14/133</v>
      </c>
      <c r="H4026" s="1" t="n">
        <v>1500</v>
      </c>
      <c r="I4026" s="1" t="n">
        <v>77</v>
      </c>
      <c r="J4026" s="1" t="n">
        <v>80</v>
      </c>
      <c r="K4026" s="1" t="s">
        <v>271</v>
      </c>
      <c r="L4026" s="1" t="s">
        <v>402</v>
      </c>
      <c r="M4026" s="1" t="s">
        <v>4574</v>
      </c>
      <c r="N4026" s="1" t="n">
        <v>44.1319007053996</v>
      </c>
      <c r="O4026" s="1" t="n">
        <v>-80.2897583145567</v>
      </c>
      <c r="Q4026" s="1" t="s">
        <v>4575</v>
      </c>
      <c r="R4026" s="1" t="s">
        <v>24</v>
      </c>
    </row>
    <row r="4027" customFormat="false" ht="15" hidden="false" customHeight="false" outlineLevel="0" collapsed="false">
      <c r="A4027" s="1" t="s">
        <v>2973</v>
      </c>
      <c r="B4027" s="1" t="s">
        <v>2973</v>
      </c>
      <c r="C4027" s="1" t="s">
        <v>4572</v>
      </c>
      <c r="D4027" s="1" t="n">
        <v>199.5</v>
      </c>
      <c r="E4027" s="1" t="s">
        <v>4589</v>
      </c>
      <c r="F4027" s="1" t="n">
        <v>15</v>
      </c>
      <c r="G4027" s="1" t="str">
        <f aca="false">F4027&amp;"/"&amp;133</f>
        <v>15/133</v>
      </c>
      <c r="H4027" s="1" t="n">
        <v>1500</v>
      </c>
      <c r="I4027" s="1" t="n">
        <v>77</v>
      </c>
      <c r="J4027" s="1" t="n">
        <v>80</v>
      </c>
      <c r="K4027" s="1" t="s">
        <v>271</v>
      </c>
      <c r="L4027" s="1" t="s">
        <v>402</v>
      </c>
      <c r="M4027" s="1" t="s">
        <v>4574</v>
      </c>
      <c r="N4027" s="1" t="n">
        <v>44.1289176324813</v>
      </c>
      <c r="O4027" s="1" t="n">
        <v>-80.2866961317924</v>
      </c>
      <c r="Q4027" s="1" t="s">
        <v>4575</v>
      </c>
      <c r="R4027" s="1" t="s">
        <v>24</v>
      </c>
    </row>
    <row r="4028" customFormat="false" ht="15" hidden="false" customHeight="false" outlineLevel="0" collapsed="false">
      <c r="A4028" s="1" t="s">
        <v>2973</v>
      </c>
      <c r="B4028" s="1" t="s">
        <v>2973</v>
      </c>
      <c r="C4028" s="1" t="s">
        <v>4572</v>
      </c>
      <c r="D4028" s="1" t="n">
        <v>199.5</v>
      </c>
      <c r="E4028" s="1" t="s">
        <v>4590</v>
      </c>
      <c r="F4028" s="1" t="n">
        <v>16</v>
      </c>
      <c r="G4028" s="1" t="str">
        <f aca="false">F4028&amp;"/"&amp;133</f>
        <v>16/133</v>
      </c>
      <c r="H4028" s="1" t="n">
        <v>1500</v>
      </c>
      <c r="I4028" s="1" t="n">
        <v>77</v>
      </c>
      <c r="J4028" s="1" t="n">
        <v>80</v>
      </c>
      <c r="K4028" s="1" t="s">
        <v>271</v>
      </c>
      <c r="L4028" s="1" t="s">
        <v>402</v>
      </c>
      <c r="M4028" s="1" t="s">
        <v>4574</v>
      </c>
      <c r="N4028" s="1" t="n">
        <v>44.1244370400261</v>
      </c>
      <c r="O4028" s="1" t="n">
        <v>-80.2855693432055</v>
      </c>
      <c r="Q4028" s="1" t="s">
        <v>4575</v>
      </c>
      <c r="R4028" s="1" t="s">
        <v>24</v>
      </c>
    </row>
    <row r="4029" customFormat="false" ht="15" hidden="false" customHeight="false" outlineLevel="0" collapsed="false">
      <c r="A4029" s="1" t="s">
        <v>2973</v>
      </c>
      <c r="B4029" s="1" t="s">
        <v>2973</v>
      </c>
      <c r="C4029" s="1" t="s">
        <v>4572</v>
      </c>
      <c r="D4029" s="1" t="n">
        <v>199.5</v>
      </c>
      <c r="E4029" s="1" t="s">
        <v>4591</v>
      </c>
      <c r="F4029" s="1" t="n">
        <v>17</v>
      </c>
      <c r="G4029" s="1" t="str">
        <f aca="false">F4029&amp;"/"&amp;133</f>
        <v>17/133</v>
      </c>
      <c r="H4029" s="1" t="n">
        <v>1500</v>
      </c>
      <c r="I4029" s="1" t="n">
        <v>77</v>
      </c>
      <c r="J4029" s="1" t="n">
        <v>80</v>
      </c>
      <c r="K4029" s="1" t="s">
        <v>271</v>
      </c>
      <c r="L4029" s="1" t="s">
        <v>402</v>
      </c>
      <c r="M4029" s="1" t="s">
        <v>4574</v>
      </c>
      <c r="N4029" s="1" t="n">
        <v>44.1276455376746</v>
      </c>
      <c r="O4029" s="1" t="n">
        <v>-80.2824859814273</v>
      </c>
      <c r="Q4029" s="1" t="s">
        <v>4575</v>
      </c>
      <c r="R4029" s="1" t="s">
        <v>24</v>
      </c>
    </row>
    <row r="4030" customFormat="false" ht="15" hidden="false" customHeight="false" outlineLevel="0" collapsed="false">
      <c r="A4030" s="1" t="s">
        <v>2973</v>
      </c>
      <c r="B4030" s="1" t="s">
        <v>2973</v>
      </c>
      <c r="C4030" s="1" t="s">
        <v>4572</v>
      </c>
      <c r="D4030" s="1" t="n">
        <v>199.5</v>
      </c>
      <c r="E4030" s="1" t="s">
        <v>4592</v>
      </c>
      <c r="F4030" s="1" t="n">
        <v>18</v>
      </c>
      <c r="G4030" s="1" t="str">
        <f aca="false">F4030&amp;"/"&amp;133</f>
        <v>18/133</v>
      </c>
      <c r="H4030" s="1" t="n">
        <v>1500</v>
      </c>
      <c r="I4030" s="1" t="n">
        <v>77</v>
      </c>
      <c r="J4030" s="1" t="n">
        <v>80</v>
      </c>
      <c r="K4030" s="1" t="s">
        <v>271</v>
      </c>
      <c r="L4030" s="1" t="s">
        <v>402</v>
      </c>
      <c r="M4030" s="1" t="s">
        <v>4574</v>
      </c>
      <c r="N4030" s="1" t="n">
        <v>44.1254383484831</v>
      </c>
      <c r="O4030" s="1" t="n">
        <v>-80.2786779115731</v>
      </c>
      <c r="Q4030" s="1" t="s">
        <v>4575</v>
      </c>
      <c r="R4030" s="1" t="s">
        <v>24</v>
      </c>
    </row>
    <row r="4031" customFormat="false" ht="15" hidden="false" customHeight="false" outlineLevel="0" collapsed="false">
      <c r="A4031" s="1" t="s">
        <v>2973</v>
      </c>
      <c r="B4031" s="1" t="s">
        <v>2973</v>
      </c>
      <c r="C4031" s="1" t="s">
        <v>4572</v>
      </c>
      <c r="D4031" s="1" t="n">
        <v>199.5</v>
      </c>
      <c r="E4031" s="1" t="s">
        <v>4593</v>
      </c>
      <c r="F4031" s="1" t="n">
        <v>19</v>
      </c>
      <c r="G4031" s="1" t="str">
        <f aca="false">F4031&amp;"/"&amp;133</f>
        <v>19/133</v>
      </c>
      <c r="H4031" s="1" t="n">
        <v>1500</v>
      </c>
      <c r="I4031" s="1" t="n">
        <v>77</v>
      </c>
      <c r="J4031" s="1" t="n">
        <v>80</v>
      </c>
      <c r="K4031" s="1" t="s">
        <v>271</v>
      </c>
      <c r="L4031" s="1" t="s">
        <v>402</v>
      </c>
      <c r="M4031" s="1" t="s">
        <v>4574</v>
      </c>
      <c r="N4031" s="1" t="n">
        <v>44.1323272310188</v>
      </c>
      <c r="O4031" s="1" t="n">
        <v>-80.3380223071356</v>
      </c>
      <c r="Q4031" s="1" t="s">
        <v>4575</v>
      </c>
      <c r="R4031" s="1" t="s">
        <v>24</v>
      </c>
    </row>
    <row r="4032" customFormat="false" ht="15" hidden="false" customHeight="false" outlineLevel="0" collapsed="false">
      <c r="A4032" s="1" t="s">
        <v>2973</v>
      </c>
      <c r="B4032" s="1" t="s">
        <v>2973</v>
      </c>
      <c r="C4032" s="1" t="s">
        <v>4572</v>
      </c>
      <c r="D4032" s="1" t="n">
        <v>199.5</v>
      </c>
      <c r="E4032" s="1" t="s">
        <v>4594</v>
      </c>
      <c r="F4032" s="1" t="n">
        <v>20</v>
      </c>
      <c r="G4032" s="1" t="str">
        <f aca="false">F4032&amp;"/"&amp;133</f>
        <v>20/133</v>
      </c>
      <c r="H4032" s="1" t="n">
        <v>1500</v>
      </c>
      <c r="I4032" s="1" t="n">
        <v>77</v>
      </c>
      <c r="J4032" s="1" t="n">
        <v>80</v>
      </c>
      <c r="K4032" s="1" t="s">
        <v>271</v>
      </c>
      <c r="L4032" s="1" t="s">
        <v>402</v>
      </c>
      <c r="M4032" s="1" t="s">
        <v>4574</v>
      </c>
      <c r="N4032" s="1" t="n">
        <v>44.1349123495858</v>
      </c>
      <c r="O4032" s="1" t="n">
        <v>-80.3197625561513</v>
      </c>
      <c r="Q4032" s="1" t="s">
        <v>4575</v>
      </c>
      <c r="R4032" s="1" t="s">
        <v>24</v>
      </c>
    </row>
    <row r="4033" customFormat="false" ht="15" hidden="false" customHeight="false" outlineLevel="0" collapsed="false">
      <c r="A4033" s="1" t="s">
        <v>2973</v>
      </c>
      <c r="B4033" s="1" t="s">
        <v>2973</v>
      </c>
      <c r="C4033" s="1" t="s">
        <v>4572</v>
      </c>
      <c r="D4033" s="1" t="n">
        <v>199.5</v>
      </c>
      <c r="E4033" s="1" t="s">
        <v>4595</v>
      </c>
      <c r="F4033" s="1" t="n">
        <v>21</v>
      </c>
      <c r="G4033" s="1" t="str">
        <f aca="false">F4033&amp;"/"&amp;133</f>
        <v>21/133</v>
      </c>
      <c r="H4033" s="1" t="n">
        <v>1500</v>
      </c>
      <c r="I4033" s="1" t="n">
        <v>77</v>
      </c>
      <c r="J4033" s="1" t="n">
        <v>80</v>
      </c>
      <c r="K4033" s="1" t="s">
        <v>271</v>
      </c>
      <c r="L4033" s="1" t="s">
        <v>402</v>
      </c>
      <c r="M4033" s="1" t="s">
        <v>4574</v>
      </c>
      <c r="N4033" s="1" t="n">
        <v>44.1330338276918</v>
      </c>
      <c r="O4033" s="1" t="n">
        <v>-80.3245908657896</v>
      </c>
      <c r="Q4033" s="1" t="s">
        <v>4575</v>
      </c>
      <c r="R4033" s="1" t="s">
        <v>24</v>
      </c>
    </row>
    <row r="4034" customFormat="false" ht="15" hidden="false" customHeight="false" outlineLevel="0" collapsed="false">
      <c r="A4034" s="1" t="s">
        <v>2973</v>
      </c>
      <c r="B4034" s="1" t="s">
        <v>2973</v>
      </c>
      <c r="C4034" s="1" t="s">
        <v>4572</v>
      </c>
      <c r="D4034" s="1" t="n">
        <v>199.5</v>
      </c>
      <c r="E4034" s="1" t="s">
        <v>4596</v>
      </c>
      <c r="F4034" s="1" t="n">
        <v>22</v>
      </c>
      <c r="G4034" s="1" t="str">
        <f aca="false">F4034&amp;"/"&amp;133</f>
        <v>22/133</v>
      </c>
      <c r="H4034" s="1" t="n">
        <v>1500</v>
      </c>
      <c r="I4034" s="1" t="n">
        <v>77</v>
      </c>
      <c r="J4034" s="1" t="n">
        <v>80</v>
      </c>
      <c r="K4034" s="1" t="s">
        <v>271</v>
      </c>
      <c r="L4034" s="1" t="s">
        <v>402</v>
      </c>
      <c r="M4034" s="1" t="s">
        <v>4574</v>
      </c>
      <c r="N4034" s="1" t="n">
        <v>44.1283380423895</v>
      </c>
      <c r="O4034" s="1" t="n">
        <v>-80.3304513290914</v>
      </c>
      <c r="Q4034" s="1" t="s">
        <v>4575</v>
      </c>
      <c r="R4034" s="1" t="s">
        <v>24</v>
      </c>
    </row>
    <row r="4035" customFormat="false" ht="15" hidden="false" customHeight="false" outlineLevel="0" collapsed="false">
      <c r="A4035" s="1" t="s">
        <v>2973</v>
      </c>
      <c r="B4035" s="1" t="s">
        <v>2973</v>
      </c>
      <c r="C4035" s="1" t="s">
        <v>4572</v>
      </c>
      <c r="D4035" s="1" t="n">
        <v>199.5</v>
      </c>
      <c r="E4035" s="1" t="s">
        <v>4597</v>
      </c>
      <c r="F4035" s="1" t="n">
        <v>23</v>
      </c>
      <c r="G4035" s="1" t="str">
        <f aca="false">F4035&amp;"/"&amp;133</f>
        <v>23/133</v>
      </c>
      <c r="H4035" s="1" t="n">
        <v>1500</v>
      </c>
      <c r="I4035" s="1" t="n">
        <v>77</v>
      </c>
      <c r="J4035" s="1" t="n">
        <v>80</v>
      </c>
      <c r="K4035" s="1" t="s">
        <v>271</v>
      </c>
      <c r="L4035" s="1" t="s">
        <v>402</v>
      </c>
      <c r="M4035" s="1" t="s">
        <v>4574</v>
      </c>
      <c r="N4035" s="1" t="n">
        <v>44.1254125231812</v>
      </c>
      <c r="O4035" s="1" t="n">
        <v>-80.3339477970189</v>
      </c>
      <c r="Q4035" s="1" t="s">
        <v>4575</v>
      </c>
      <c r="R4035" s="1" t="s">
        <v>24</v>
      </c>
    </row>
    <row r="4036" customFormat="false" ht="15" hidden="false" customHeight="false" outlineLevel="0" collapsed="false">
      <c r="A4036" s="1" t="s">
        <v>2973</v>
      </c>
      <c r="B4036" s="1" t="s">
        <v>2973</v>
      </c>
      <c r="C4036" s="1" t="s">
        <v>4572</v>
      </c>
      <c r="D4036" s="1" t="n">
        <v>199.5</v>
      </c>
      <c r="E4036" s="1" t="s">
        <v>4598</v>
      </c>
      <c r="F4036" s="1" t="n">
        <v>24</v>
      </c>
      <c r="G4036" s="1" t="str">
        <f aca="false">F4036&amp;"/"&amp;133</f>
        <v>24/133</v>
      </c>
      <c r="H4036" s="1" t="n">
        <v>1500</v>
      </c>
      <c r="I4036" s="1" t="n">
        <v>77</v>
      </c>
      <c r="J4036" s="1" t="n">
        <v>80</v>
      </c>
      <c r="K4036" s="1" t="s">
        <v>271</v>
      </c>
      <c r="L4036" s="1" t="s">
        <v>402</v>
      </c>
      <c r="M4036" s="1" t="s">
        <v>4574</v>
      </c>
      <c r="N4036" s="1" t="n">
        <v>44.125597946328</v>
      </c>
      <c r="O4036" s="1" t="n">
        <v>-80.3247857555746</v>
      </c>
      <c r="Q4036" s="1" t="s">
        <v>4575</v>
      </c>
      <c r="R4036" s="1" t="s">
        <v>24</v>
      </c>
    </row>
    <row r="4037" customFormat="false" ht="15" hidden="false" customHeight="false" outlineLevel="0" collapsed="false">
      <c r="A4037" s="1" t="s">
        <v>2973</v>
      </c>
      <c r="B4037" s="1" t="s">
        <v>2973</v>
      </c>
      <c r="C4037" s="1" t="s">
        <v>4572</v>
      </c>
      <c r="D4037" s="1" t="n">
        <v>199.5</v>
      </c>
      <c r="E4037" s="1" t="s">
        <v>4599</v>
      </c>
      <c r="F4037" s="1" t="n">
        <v>25</v>
      </c>
      <c r="G4037" s="1" t="str">
        <f aca="false">F4037&amp;"/"&amp;133</f>
        <v>25/133</v>
      </c>
      <c r="H4037" s="1" t="n">
        <v>1500</v>
      </c>
      <c r="I4037" s="1" t="n">
        <v>77</v>
      </c>
      <c r="J4037" s="1" t="n">
        <v>80</v>
      </c>
      <c r="K4037" s="1" t="s">
        <v>271</v>
      </c>
      <c r="L4037" s="1" t="s">
        <v>402</v>
      </c>
      <c r="M4037" s="1" t="s">
        <v>4574</v>
      </c>
      <c r="N4037" s="1" t="n">
        <v>44.1216388413146</v>
      </c>
      <c r="O4037" s="1" t="n">
        <v>-80.3225633068142</v>
      </c>
      <c r="Q4037" s="1" t="s">
        <v>4575</v>
      </c>
      <c r="R4037" s="1" t="s">
        <v>24</v>
      </c>
    </row>
    <row r="4038" customFormat="false" ht="15" hidden="false" customHeight="false" outlineLevel="0" collapsed="false">
      <c r="A4038" s="1" t="s">
        <v>2973</v>
      </c>
      <c r="B4038" s="1" t="s">
        <v>2973</v>
      </c>
      <c r="C4038" s="1" t="s">
        <v>4572</v>
      </c>
      <c r="D4038" s="1" t="n">
        <v>199.5</v>
      </c>
      <c r="E4038" s="1" t="s">
        <v>4600</v>
      </c>
      <c r="F4038" s="1" t="n">
        <v>26</v>
      </c>
      <c r="G4038" s="1" t="str">
        <f aca="false">F4038&amp;"/"&amp;133</f>
        <v>26/133</v>
      </c>
      <c r="H4038" s="1" t="n">
        <v>1500</v>
      </c>
      <c r="I4038" s="1" t="n">
        <v>77</v>
      </c>
      <c r="J4038" s="1" t="n">
        <v>80</v>
      </c>
      <c r="K4038" s="1" t="s">
        <v>271</v>
      </c>
      <c r="L4038" s="1" t="s">
        <v>402</v>
      </c>
      <c r="M4038" s="1" t="s">
        <v>4574</v>
      </c>
      <c r="N4038" s="1" t="n">
        <v>44.1178171736894</v>
      </c>
      <c r="O4038" s="1" t="n">
        <v>-80.3131035318281</v>
      </c>
      <c r="Q4038" s="1" t="s">
        <v>4575</v>
      </c>
      <c r="R4038" s="1" t="s">
        <v>24</v>
      </c>
    </row>
    <row r="4039" customFormat="false" ht="15" hidden="false" customHeight="false" outlineLevel="0" collapsed="false">
      <c r="A4039" s="1" t="s">
        <v>2973</v>
      </c>
      <c r="B4039" s="1" t="s">
        <v>2973</v>
      </c>
      <c r="C4039" s="1" t="s">
        <v>4572</v>
      </c>
      <c r="D4039" s="1" t="n">
        <v>199.5</v>
      </c>
      <c r="E4039" s="1" t="s">
        <v>4601</v>
      </c>
      <c r="F4039" s="1" t="n">
        <v>27</v>
      </c>
      <c r="G4039" s="1" t="str">
        <f aca="false">F4039&amp;"/"&amp;133</f>
        <v>27/133</v>
      </c>
      <c r="H4039" s="1" t="n">
        <v>1500</v>
      </c>
      <c r="I4039" s="1" t="n">
        <v>77</v>
      </c>
      <c r="J4039" s="1" t="n">
        <v>80</v>
      </c>
      <c r="K4039" s="1" t="s">
        <v>271</v>
      </c>
      <c r="L4039" s="1" t="s">
        <v>402</v>
      </c>
      <c r="M4039" s="1" t="s">
        <v>4574</v>
      </c>
      <c r="N4039" s="1" t="n">
        <v>44.1143055959511</v>
      </c>
      <c r="O4039" s="1" t="n">
        <v>-80.3114507141602</v>
      </c>
      <c r="Q4039" s="1" t="s">
        <v>4575</v>
      </c>
      <c r="R4039" s="1" t="s">
        <v>24</v>
      </c>
    </row>
    <row r="4040" customFormat="false" ht="15" hidden="false" customHeight="false" outlineLevel="0" collapsed="false">
      <c r="A4040" s="1" t="s">
        <v>2973</v>
      </c>
      <c r="B4040" s="1" t="s">
        <v>2973</v>
      </c>
      <c r="C4040" s="1" t="s">
        <v>4572</v>
      </c>
      <c r="D4040" s="1" t="n">
        <v>199.5</v>
      </c>
      <c r="E4040" s="1" t="s">
        <v>4602</v>
      </c>
      <c r="F4040" s="1" t="n">
        <v>28</v>
      </c>
      <c r="G4040" s="1" t="str">
        <f aca="false">F4040&amp;"/"&amp;133</f>
        <v>28/133</v>
      </c>
      <c r="H4040" s="1" t="n">
        <v>1500</v>
      </c>
      <c r="I4040" s="1" t="n">
        <v>77</v>
      </c>
      <c r="J4040" s="1" t="n">
        <v>80</v>
      </c>
      <c r="K4040" s="1" t="s">
        <v>271</v>
      </c>
      <c r="L4040" s="1" t="s">
        <v>402</v>
      </c>
      <c r="M4040" s="1" t="s">
        <v>4574</v>
      </c>
      <c r="N4040" s="1" t="n">
        <v>44.1176419033208</v>
      </c>
      <c r="O4040" s="1" t="n">
        <v>-80.3023216775179</v>
      </c>
      <c r="Q4040" s="1" t="s">
        <v>4575</v>
      </c>
      <c r="R4040" s="1" t="s">
        <v>24</v>
      </c>
    </row>
    <row r="4041" customFormat="false" ht="15" hidden="false" customHeight="false" outlineLevel="0" collapsed="false">
      <c r="A4041" s="1" t="s">
        <v>2973</v>
      </c>
      <c r="B4041" s="1" t="s">
        <v>2973</v>
      </c>
      <c r="C4041" s="1" t="s">
        <v>4572</v>
      </c>
      <c r="D4041" s="1" t="n">
        <v>199.5</v>
      </c>
      <c r="E4041" s="1" t="s">
        <v>4603</v>
      </c>
      <c r="F4041" s="1" t="n">
        <v>29</v>
      </c>
      <c r="G4041" s="1" t="str">
        <f aca="false">F4041&amp;"/"&amp;133</f>
        <v>29/133</v>
      </c>
      <c r="H4041" s="1" t="n">
        <v>1500</v>
      </c>
      <c r="I4041" s="1" t="n">
        <v>77</v>
      </c>
      <c r="J4041" s="1" t="n">
        <v>80</v>
      </c>
      <c r="K4041" s="1" t="s">
        <v>271</v>
      </c>
      <c r="L4041" s="1" t="s">
        <v>402</v>
      </c>
      <c r="M4041" s="1" t="s">
        <v>4574</v>
      </c>
      <c r="N4041" s="1" t="n">
        <v>44.1132059470192</v>
      </c>
      <c r="O4041" s="1" t="n">
        <v>-80.2987268588076</v>
      </c>
      <c r="Q4041" s="1" t="s">
        <v>4575</v>
      </c>
      <c r="R4041" s="1" t="s">
        <v>24</v>
      </c>
    </row>
    <row r="4042" customFormat="false" ht="15" hidden="false" customHeight="false" outlineLevel="0" collapsed="false">
      <c r="A4042" s="1" t="s">
        <v>2973</v>
      </c>
      <c r="B4042" s="1" t="s">
        <v>2973</v>
      </c>
      <c r="C4042" s="1" t="s">
        <v>4572</v>
      </c>
      <c r="D4042" s="1" t="n">
        <v>199.5</v>
      </c>
      <c r="E4042" s="1" t="s">
        <v>4604</v>
      </c>
      <c r="F4042" s="1" t="n">
        <v>30</v>
      </c>
      <c r="G4042" s="1" t="str">
        <f aca="false">F4042&amp;"/"&amp;133</f>
        <v>30/133</v>
      </c>
      <c r="H4042" s="1" t="n">
        <v>1500</v>
      </c>
      <c r="I4042" s="1" t="n">
        <v>77</v>
      </c>
      <c r="J4042" s="1" t="n">
        <v>80</v>
      </c>
      <c r="K4042" s="1" t="s">
        <v>271</v>
      </c>
      <c r="L4042" s="1" t="s">
        <v>402</v>
      </c>
      <c r="M4042" s="1" t="s">
        <v>4574</v>
      </c>
      <c r="N4042" s="1" t="n">
        <v>44.1102009501161</v>
      </c>
      <c r="O4042" s="1" t="n">
        <v>-80.2971815724824</v>
      </c>
      <c r="Q4042" s="1" t="s">
        <v>4575</v>
      </c>
      <c r="R4042" s="1" t="s">
        <v>24</v>
      </c>
    </row>
    <row r="4043" customFormat="false" ht="15" hidden="false" customHeight="false" outlineLevel="0" collapsed="false">
      <c r="A4043" s="1" t="s">
        <v>2973</v>
      </c>
      <c r="B4043" s="1" t="s">
        <v>2973</v>
      </c>
      <c r="C4043" s="1" t="s">
        <v>4572</v>
      </c>
      <c r="D4043" s="1" t="n">
        <v>199.5</v>
      </c>
      <c r="E4043" s="1" t="s">
        <v>4605</v>
      </c>
      <c r="F4043" s="1" t="n">
        <v>31</v>
      </c>
      <c r="G4043" s="1" t="str">
        <f aca="false">F4043&amp;"/"&amp;133</f>
        <v>31/133</v>
      </c>
      <c r="H4043" s="1" t="n">
        <v>1500</v>
      </c>
      <c r="I4043" s="1" t="n">
        <v>77</v>
      </c>
      <c r="J4043" s="1" t="n">
        <v>80</v>
      </c>
      <c r="K4043" s="1" t="s">
        <v>271</v>
      </c>
      <c r="L4043" s="1" t="s">
        <v>402</v>
      </c>
      <c r="M4043" s="1" t="s">
        <v>4574</v>
      </c>
      <c r="N4043" s="1" t="n">
        <v>44.1075984353755</v>
      </c>
      <c r="O4043" s="1" t="n">
        <v>-80.2955400778991</v>
      </c>
      <c r="Q4043" s="1" t="s">
        <v>4575</v>
      </c>
      <c r="R4043" s="1" t="s">
        <v>24</v>
      </c>
    </row>
    <row r="4044" customFormat="false" ht="15" hidden="false" customHeight="false" outlineLevel="0" collapsed="false">
      <c r="A4044" s="1" t="s">
        <v>2973</v>
      </c>
      <c r="B4044" s="1" t="s">
        <v>2973</v>
      </c>
      <c r="C4044" s="1" t="s">
        <v>4572</v>
      </c>
      <c r="D4044" s="1" t="n">
        <v>199.5</v>
      </c>
      <c r="E4044" s="1" t="s">
        <v>4606</v>
      </c>
      <c r="F4044" s="1" t="n">
        <v>32</v>
      </c>
      <c r="G4044" s="1" t="str">
        <f aca="false">F4044&amp;"/"&amp;133</f>
        <v>32/133</v>
      </c>
      <c r="H4044" s="1" t="n">
        <v>1500</v>
      </c>
      <c r="I4044" s="1" t="n">
        <v>77</v>
      </c>
      <c r="J4044" s="1" t="n">
        <v>80</v>
      </c>
      <c r="K4044" s="1" t="s">
        <v>271</v>
      </c>
      <c r="L4044" s="1" t="s">
        <v>402</v>
      </c>
      <c r="M4044" s="1" t="s">
        <v>4574</v>
      </c>
      <c r="N4044" s="1" t="n">
        <v>44.105720273227</v>
      </c>
      <c r="O4044" s="1" t="n">
        <v>-80.2928869571944</v>
      </c>
      <c r="Q4044" s="1" t="s">
        <v>4575</v>
      </c>
      <c r="R4044" s="1" t="s">
        <v>24</v>
      </c>
    </row>
    <row r="4045" customFormat="false" ht="15" hidden="false" customHeight="false" outlineLevel="0" collapsed="false">
      <c r="A4045" s="1" t="s">
        <v>2973</v>
      </c>
      <c r="B4045" s="1" t="s">
        <v>2973</v>
      </c>
      <c r="C4045" s="1" t="s">
        <v>4572</v>
      </c>
      <c r="D4045" s="1" t="n">
        <v>199.5</v>
      </c>
      <c r="E4045" s="1" t="s">
        <v>4607</v>
      </c>
      <c r="F4045" s="1" t="n">
        <v>33</v>
      </c>
      <c r="G4045" s="1" t="str">
        <f aca="false">F4045&amp;"/"&amp;133</f>
        <v>33/133</v>
      </c>
      <c r="H4045" s="1" t="n">
        <v>1500</v>
      </c>
      <c r="I4045" s="1" t="n">
        <v>77</v>
      </c>
      <c r="J4045" s="1" t="n">
        <v>80</v>
      </c>
      <c r="K4045" s="1" t="s">
        <v>271</v>
      </c>
      <c r="L4045" s="1" t="s">
        <v>402</v>
      </c>
      <c r="M4045" s="1" t="s">
        <v>4574</v>
      </c>
      <c r="N4045" s="1" t="n">
        <v>44.1025262233501</v>
      </c>
      <c r="O4045" s="1" t="n">
        <v>-80.2919810996438</v>
      </c>
      <c r="Q4045" s="1" t="s">
        <v>4575</v>
      </c>
      <c r="R4045" s="1" t="s">
        <v>24</v>
      </c>
    </row>
    <row r="4046" customFormat="false" ht="15" hidden="false" customHeight="false" outlineLevel="0" collapsed="false">
      <c r="A4046" s="1" t="s">
        <v>2973</v>
      </c>
      <c r="B4046" s="1" t="s">
        <v>2973</v>
      </c>
      <c r="C4046" s="1" t="s">
        <v>4572</v>
      </c>
      <c r="D4046" s="1" t="n">
        <v>199.5</v>
      </c>
      <c r="E4046" s="1" t="s">
        <v>4608</v>
      </c>
      <c r="F4046" s="1" t="n">
        <v>34</v>
      </c>
      <c r="G4046" s="1" t="str">
        <f aca="false">F4046&amp;"/"&amp;133</f>
        <v>34/133</v>
      </c>
      <c r="H4046" s="1" t="n">
        <v>1500</v>
      </c>
      <c r="I4046" s="1" t="n">
        <v>77</v>
      </c>
      <c r="J4046" s="1" t="n">
        <v>80</v>
      </c>
      <c r="K4046" s="1" t="s">
        <v>271</v>
      </c>
      <c r="L4046" s="1" t="s">
        <v>402</v>
      </c>
      <c r="M4046" s="1" t="s">
        <v>4574</v>
      </c>
      <c r="N4046" s="1" t="n">
        <v>44.1019816243627</v>
      </c>
      <c r="O4046" s="1" t="n">
        <v>-80.2803601716519</v>
      </c>
      <c r="Q4046" s="1" t="s">
        <v>4575</v>
      </c>
      <c r="R4046" s="1" t="s">
        <v>24</v>
      </c>
    </row>
    <row r="4047" customFormat="false" ht="15" hidden="false" customHeight="false" outlineLevel="0" collapsed="false">
      <c r="A4047" s="1" t="s">
        <v>2973</v>
      </c>
      <c r="B4047" s="1" t="s">
        <v>2973</v>
      </c>
      <c r="C4047" s="1" t="s">
        <v>4572</v>
      </c>
      <c r="D4047" s="1" t="n">
        <v>199.5</v>
      </c>
      <c r="E4047" s="1" t="s">
        <v>4609</v>
      </c>
      <c r="F4047" s="1" t="n">
        <v>35</v>
      </c>
      <c r="G4047" s="1" t="str">
        <f aca="false">F4047&amp;"/"&amp;133</f>
        <v>35/133</v>
      </c>
      <c r="H4047" s="1" t="n">
        <v>1500</v>
      </c>
      <c r="I4047" s="1" t="n">
        <v>77</v>
      </c>
      <c r="J4047" s="1" t="n">
        <v>80</v>
      </c>
      <c r="K4047" s="1" t="s">
        <v>271</v>
      </c>
      <c r="L4047" s="1" t="s">
        <v>402</v>
      </c>
      <c r="M4047" s="1" t="s">
        <v>4574</v>
      </c>
      <c r="N4047" s="1" t="n">
        <v>44.0995028149442</v>
      </c>
      <c r="O4047" s="1" t="n">
        <v>-80.2829432172027</v>
      </c>
      <c r="Q4047" s="1" t="s">
        <v>4575</v>
      </c>
      <c r="R4047" s="1" t="s">
        <v>24</v>
      </c>
    </row>
    <row r="4048" customFormat="false" ht="15" hidden="false" customHeight="false" outlineLevel="0" collapsed="false">
      <c r="A4048" s="1" t="s">
        <v>2973</v>
      </c>
      <c r="B4048" s="1" t="s">
        <v>2973</v>
      </c>
      <c r="C4048" s="1" t="s">
        <v>4572</v>
      </c>
      <c r="D4048" s="1" t="n">
        <v>199.5</v>
      </c>
      <c r="E4048" s="1" t="s">
        <v>4610</v>
      </c>
      <c r="F4048" s="1" t="n">
        <v>36</v>
      </c>
      <c r="G4048" s="1" t="str">
        <f aca="false">F4048&amp;"/"&amp;133</f>
        <v>36/133</v>
      </c>
      <c r="H4048" s="1" t="n">
        <v>1500</v>
      </c>
      <c r="I4048" s="1" t="n">
        <v>77</v>
      </c>
      <c r="J4048" s="1" t="n">
        <v>80</v>
      </c>
      <c r="K4048" s="1" t="s">
        <v>271</v>
      </c>
      <c r="L4048" s="1" t="s">
        <v>402</v>
      </c>
      <c r="M4048" s="1" t="s">
        <v>4574</v>
      </c>
      <c r="N4048" s="1" t="n">
        <v>44.0972371096388</v>
      </c>
      <c r="O4048" s="1" t="n">
        <v>-80.26937706127</v>
      </c>
      <c r="Q4048" s="1" t="s">
        <v>4575</v>
      </c>
      <c r="R4048" s="1" t="s">
        <v>24</v>
      </c>
    </row>
    <row r="4049" customFormat="false" ht="15" hidden="false" customHeight="false" outlineLevel="0" collapsed="false">
      <c r="A4049" s="1" t="s">
        <v>2973</v>
      </c>
      <c r="B4049" s="1" t="s">
        <v>2973</v>
      </c>
      <c r="C4049" s="1" t="s">
        <v>4572</v>
      </c>
      <c r="D4049" s="1" t="n">
        <v>199.5</v>
      </c>
      <c r="E4049" s="1" t="s">
        <v>4611</v>
      </c>
      <c r="F4049" s="1" t="n">
        <v>37</v>
      </c>
      <c r="G4049" s="1" t="str">
        <f aca="false">F4049&amp;"/"&amp;133</f>
        <v>37/133</v>
      </c>
      <c r="H4049" s="1" t="n">
        <v>1500</v>
      </c>
      <c r="I4049" s="1" t="n">
        <v>77</v>
      </c>
      <c r="J4049" s="1" t="n">
        <v>80</v>
      </c>
      <c r="K4049" s="1" t="s">
        <v>271</v>
      </c>
      <c r="L4049" s="1" t="s">
        <v>402</v>
      </c>
      <c r="M4049" s="1" t="s">
        <v>4574</v>
      </c>
      <c r="N4049" s="1" t="n">
        <v>44.0950541493119</v>
      </c>
      <c r="O4049" s="1" t="n">
        <v>-80.2689344249224</v>
      </c>
      <c r="Q4049" s="1" t="s">
        <v>4575</v>
      </c>
      <c r="R4049" s="1" t="s">
        <v>24</v>
      </c>
    </row>
    <row r="4050" customFormat="false" ht="15" hidden="false" customHeight="false" outlineLevel="0" collapsed="false">
      <c r="A4050" s="1" t="s">
        <v>2973</v>
      </c>
      <c r="B4050" s="1" t="s">
        <v>2973</v>
      </c>
      <c r="C4050" s="1" t="s">
        <v>4572</v>
      </c>
      <c r="D4050" s="1" t="n">
        <v>199.5</v>
      </c>
      <c r="E4050" s="1" t="s">
        <v>4612</v>
      </c>
      <c r="F4050" s="1" t="n">
        <v>38</v>
      </c>
      <c r="G4050" s="1" t="str">
        <f aca="false">F4050&amp;"/"&amp;133</f>
        <v>38/133</v>
      </c>
      <c r="H4050" s="1" t="n">
        <v>1500</v>
      </c>
      <c r="I4050" s="1" t="n">
        <v>77</v>
      </c>
      <c r="J4050" s="1" t="n">
        <v>80</v>
      </c>
      <c r="K4050" s="1" t="s">
        <v>271</v>
      </c>
      <c r="L4050" s="1" t="s">
        <v>402</v>
      </c>
      <c r="M4050" s="1" t="s">
        <v>4574</v>
      </c>
      <c r="N4050" s="1" t="n">
        <v>44.093096860263</v>
      </c>
      <c r="O4050" s="1" t="n">
        <v>-80.2680929470811</v>
      </c>
      <c r="Q4050" s="1" t="s">
        <v>4575</v>
      </c>
      <c r="R4050" s="1" t="s">
        <v>24</v>
      </c>
    </row>
    <row r="4051" customFormat="false" ht="15" hidden="false" customHeight="false" outlineLevel="0" collapsed="false">
      <c r="A4051" s="1" t="s">
        <v>2973</v>
      </c>
      <c r="B4051" s="1" t="s">
        <v>2973</v>
      </c>
      <c r="C4051" s="1" t="s">
        <v>4572</v>
      </c>
      <c r="D4051" s="1" t="n">
        <v>199.5</v>
      </c>
      <c r="E4051" s="1" t="s">
        <v>4613</v>
      </c>
      <c r="F4051" s="1" t="n">
        <v>39</v>
      </c>
      <c r="G4051" s="1" t="str">
        <f aca="false">F4051&amp;"/"&amp;133</f>
        <v>39/133</v>
      </c>
      <c r="H4051" s="1" t="n">
        <v>1500</v>
      </c>
      <c r="I4051" s="1" t="n">
        <v>77</v>
      </c>
      <c r="J4051" s="1" t="n">
        <v>80</v>
      </c>
      <c r="K4051" s="1" t="s">
        <v>271</v>
      </c>
      <c r="L4051" s="1" t="s">
        <v>402</v>
      </c>
      <c r="M4051" s="1" t="s">
        <v>4574</v>
      </c>
      <c r="N4051" s="1" t="n">
        <v>44.091053360815</v>
      </c>
      <c r="O4051" s="1" t="n">
        <v>-80.2703126029205</v>
      </c>
      <c r="Q4051" s="1" t="s">
        <v>4575</v>
      </c>
      <c r="R4051" s="1" t="s">
        <v>24</v>
      </c>
    </row>
    <row r="4052" customFormat="false" ht="15" hidden="false" customHeight="false" outlineLevel="0" collapsed="false">
      <c r="A4052" s="1" t="s">
        <v>2973</v>
      </c>
      <c r="B4052" s="1" t="s">
        <v>2973</v>
      </c>
      <c r="C4052" s="1" t="s">
        <v>4572</v>
      </c>
      <c r="D4052" s="1" t="n">
        <v>199.5</v>
      </c>
      <c r="E4052" s="1" t="s">
        <v>4614</v>
      </c>
      <c r="F4052" s="1" t="n">
        <v>40</v>
      </c>
      <c r="G4052" s="1" t="str">
        <f aca="false">F4052&amp;"/"&amp;133</f>
        <v>40/133</v>
      </c>
      <c r="H4052" s="1" t="n">
        <v>1500</v>
      </c>
      <c r="I4052" s="1" t="n">
        <v>77</v>
      </c>
      <c r="J4052" s="1" t="n">
        <v>80</v>
      </c>
      <c r="K4052" s="1" t="s">
        <v>271</v>
      </c>
      <c r="L4052" s="1" t="s">
        <v>402</v>
      </c>
      <c r="M4052" s="1" t="s">
        <v>4574</v>
      </c>
      <c r="N4052" s="1" t="n">
        <v>44.091953900979</v>
      </c>
      <c r="O4052" s="1" t="n">
        <v>-80.2598534990607</v>
      </c>
      <c r="Q4052" s="1" t="s">
        <v>4575</v>
      </c>
      <c r="R4052" s="1" t="s">
        <v>24</v>
      </c>
    </row>
    <row r="4053" customFormat="false" ht="15" hidden="false" customHeight="false" outlineLevel="0" collapsed="false">
      <c r="A4053" s="1" t="s">
        <v>2973</v>
      </c>
      <c r="B4053" s="1" t="s">
        <v>2973</v>
      </c>
      <c r="C4053" s="1" t="s">
        <v>4572</v>
      </c>
      <c r="D4053" s="1" t="n">
        <v>199.5</v>
      </c>
      <c r="E4053" s="1" t="s">
        <v>4615</v>
      </c>
      <c r="F4053" s="1" t="n">
        <v>41</v>
      </c>
      <c r="G4053" s="1" t="str">
        <f aca="false">F4053&amp;"/"&amp;133</f>
        <v>41/133</v>
      </c>
      <c r="H4053" s="1" t="n">
        <v>1500</v>
      </c>
      <c r="I4053" s="1" t="n">
        <v>77</v>
      </c>
      <c r="J4053" s="1" t="n">
        <v>80</v>
      </c>
      <c r="K4053" s="1" t="s">
        <v>271</v>
      </c>
      <c r="L4053" s="1" t="s">
        <v>402</v>
      </c>
      <c r="M4053" s="1" t="s">
        <v>4574</v>
      </c>
      <c r="N4053" s="1" t="n">
        <v>44.0893214226108</v>
      </c>
      <c r="O4053" s="1" t="n">
        <v>-80.2579794633309</v>
      </c>
      <c r="Q4053" s="1" t="s">
        <v>4575</v>
      </c>
      <c r="R4053" s="1" t="s">
        <v>24</v>
      </c>
    </row>
    <row r="4054" customFormat="false" ht="15" hidden="false" customHeight="false" outlineLevel="0" collapsed="false">
      <c r="A4054" s="1" t="s">
        <v>2973</v>
      </c>
      <c r="B4054" s="1" t="s">
        <v>2973</v>
      </c>
      <c r="C4054" s="1" t="s">
        <v>4572</v>
      </c>
      <c r="D4054" s="1" t="n">
        <v>199.5</v>
      </c>
      <c r="E4054" s="1" t="s">
        <v>4616</v>
      </c>
      <c r="F4054" s="1" t="n">
        <v>42</v>
      </c>
      <c r="G4054" s="1" t="str">
        <f aca="false">F4054&amp;"/"&amp;133</f>
        <v>42/133</v>
      </c>
      <c r="H4054" s="1" t="n">
        <v>1500</v>
      </c>
      <c r="I4054" s="1" t="n">
        <v>77</v>
      </c>
      <c r="J4054" s="1" t="n">
        <v>80</v>
      </c>
      <c r="K4054" s="1" t="s">
        <v>271</v>
      </c>
      <c r="L4054" s="1" t="s">
        <v>402</v>
      </c>
      <c r="M4054" s="1" t="s">
        <v>4574</v>
      </c>
      <c r="N4054" s="1" t="n">
        <v>44.0870461906799</v>
      </c>
      <c r="O4054" s="1" t="n">
        <v>-80.2562816566441</v>
      </c>
      <c r="Q4054" s="1" t="s">
        <v>4575</v>
      </c>
      <c r="R4054" s="1" t="s">
        <v>24</v>
      </c>
    </row>
    <row r="4055" customFormat="false" ht="15" hidden="false" customHeight="false" outlineLevel="0" collapsed="false">
      <c r="A4055" s="1" t="s">
        <v>2973</v>
      </c>
      <c r="B4055" s="1" t="s">
        <v>2973</v>
      </c>
      <c r="C4055" s="1" t="s">
        <v>4572</v>
      </c>
      <c r="D4055" s="1" t="n">
        <v>199.5</v>
      </c>
      <c r="E4055" s="1" t="s">
        <v>4617</v>
      </c>
      <c r="F4055" s="1" t="n">
        <v>43</v>
      </c>
      <c r="G4055" s="1" t="str">
        <f aca="false">F4055&amp;"/"&amp;133</f>
        <v>43/133</v>
      </c>
      <c r="H4055" s="1" t="n">
        <v>1500</v>
      </c>
      <c r="I4055" s="1" t="n">
        <v>77</v>
      </c>
      <c r="J4055" s="1" t="n">
        <v>80</v>
      </c>
      <c r="K4055" s="1" t="s">
        <v>271</v>
      </c>
      <c r="L4055" s="1" t="s">
        <v>402</v>
      </c>
      <c r="M4055" s="1" t="s">
        <v>4574</v>
      </c>
      <c r="N4055" s="1" t="n">
        <v>44.0848435564257</v>
      </c>
      <c r="O4055" s="1" t="n">
        <v>-80.2591268592196</v>
      </c>
      <c r="Q4055" s="1" t="s">
        <v>4575</v>
      </c>
      <c r="R4055" s="1" t="s">
        <v>24</v>
      </c>
    </row>
    <row r="4056" customFormat="false" ht="15" hidden="false" customHeight="false" outlineLevel="0" collapsed="false">
      <c r="A4056" s="1" t="s">
        <v>2973</v>
      </c>
      <c r="B4056" s="1" t="s">
        <v>2973</v>
      </c>
      <c r="C4056" s="1" t="s">
        <v>4572</v>
      </c>
      <c r="D4056" s="1" t="n">
        <v>199.5</v>
      </c>
      <c r="E4056" s="1" t="s">
        <v>4618</v>
      </c>
      <c r="F4056" s="1" t="n">
        <v>44</v>
      </c>
      <c r="G4056" s="1" t="str">
        <f aca="false">F4056&amp;"/"&amp;133</f>
        <v>44/133</v>
      </c>
      <c r="H4056" s="1" t="n">
        <v>1500</v>
      </c>
      <c r="I4056" s="1" t="n">
        <v>77</v>
      </c>
      <c r="J4056" s="1" t="n">
        <v>80</v>
      </c>
      <c r="K4056" s="1" t="s">
        <v>271</v>
      </c>
      <c r="L4056" s="1" t="s">
        <v>402</v>
      </c>
      <c r="M4056" s="1" t="s">
        <v>4574</v>
      </c>
      <c r="N4056" s="1" t="n">
        <v>44.1320670259552</v>
      </c>
      <c r="O4056" s="1" t="n">
        <v>-80.3607380596463</v>
      </c>
      <c r="Q4056" s="1" t="s">
        <v>4575</v>
      </c>
      <c r="R4056" s="1" t="s">
        <v>24</v>
      </c>
    </row>
    <row r="4057" customFormat="false" ht="15" hidden="false" customHeight="false" outlineLevel="0" collapsed="false">
      <c r="A4057" s="1" t="s">
        <v>2973</v>
      </c>
      <c r="B4057" s="1" t="s">
        <v>2973</v>
      </c>
      <c r="C4057" s="1" t="s">
        <v>4572</v>
      </c>
      <c r="D4057" s="1" t="n">
        <v>199.5</v>
      </c>
      <c r="E4057" s="1" t="s">
        <v>4619</v>
      </c>
      <c r="F4057" s="1" t="n">
        <v>45</v>
      </c>
      <c r="G4057" s="1" t="str">
        <f aca="false">F4057&amp;"/"&amp;133</f>
        <v>45/133</v>
      </c>
      <c r="H4057" s="1" t="n">
        <v>1500</v>
      </c>
      <c r="I4057" s="1" t="n">
        <v>77</v>
      </c>
      <c r="J4057" s="1" t="n">
        <v>80</v>
      </c>
      <c r="K4057" s="1" t="s">
        <v>271</v>
      </c>
      <c r="L4057" s="1" t="s">
        <v>402</v>
      </c>
      <c r="M4057" s="1" t="s">
        <v>4574</v>
      </c>
      <c r="N4057" s="1" t="n">
        <v>44.1284620714362</v>
      </c>
      <c r="O4057" s="1" t="n">
        <v>-80.3636791762573</v>
      </c>
      <c r="Q4057" s="1" t="s">
        <v>4575</v>
      </c>
      <c r="R4057" s="1" t="s">
        <v>24</v>
      </c>
    </row>
    <row r="4058" customFormat="false" ht="15" hidden="false" customHeight="false" outlineLevel="0" collapsed="false">
      <c r="A4058" s="1" t="s">
        <v>2973</v>
      </c>
      <c r="B4058" s="1" t="s">
        <v>2973</v>
      </c>
      <c r="C4058" s="1" t="s">
        <v>4572</v>
      </c>
      <c r="D4058" s="1" t="n">
        <v>199.5</v>
      </c>
      <c r="E4058" s="1" t="s">
        <v>4620</v>
      </c>
      <c r="F4058" s="1" t="n">
        <v>46</v>
      </c>
      <c r="G4058" s="1" t="str">
        <f aca="false">F4058&amp;"/"&amp;133</f>
        <v>46/133</v>
      </c>
      <c r="H4058" s="1" t="n">
        <v>1500</v>
      </c>
      <c r="I4058" s="1" t="n">
        <v>77</v>
      </c>
      <c r="J4058" s="1" t="n">
        <v>80</v>
      </c>
      <c r="K4058" s="1" t="s">
        <v>271</v>
      </c>
      <c r="L4058" s="1" t="s">
        <v>402</v>
      </c>
      <c r="M4058" s="1" t="s">
        <v>4574</v>
      </c>
      <c r="N4058" s="1" t="n">
        <v>44.1269306898968</v>
      </c>
      <c r="O4058" s="1" t="n">
        <v>-80.3527240065288</v>
      </c>
      <c r="Q4058" s="1" t="s">
        <v>4575</v>
      </c>
      <c r="R4058" s="1" t="s">
        <v>24</v>
      </c>
    </row>
    <row r="4059" customFormat="false" ht="15" hidden="false" customHeight="false" outlineLevel="0" collapsed="false">
      <c r="A4059" s="1" t="s">
        <v>2973</v>
      </c>
      <c r="B4059" s="1" t="s">
        <v>2973</v>
      </c>
      <c r="C4059" s="1" t="s">
        <v>4572</v>
      </c>
      <c r="D4059" s="1" t="n">
        <v>199.5</v>
      </c>
      <c r="E4059" s="1" t="s">
        <v>4621</v>
      </c>
      <c r="F4059" s="1" t="n">
        <v>47</v>
      </c>
      <c r="G4059" s="1" t="str">
        <f aca="false">F4059&amp;"/"&amp;133</f>
        <v>47/133</v>
      </c>
      <c r="H4059" s="1" t="n">
        <v>1500</v>
      </c>
      <c r="I4059" s="1" t="n">
        <v>77</v>
      </c>
      <c r="J4059" s="1" t="n">
        <v>80</v>
      </c>
      <c r="K4059" s="1" t="s">
        <v>271</v>
      </c>
      <c r="L4059" s="1" t="s">
        <v>402</v>
      </c>
      <c r="M4059" s="1" t="s">
        <v>4574</v>
      </c>
      <c r="N4059" s="1" t="n">
        <v>44.1241443715261</v>
      </c>
      <c r="O4059" s="1" t="n">
        <v>-80.3547140471744</v>
      </c>
      <c r="Q4059" s="1" t="s">
        <v>4575</v>
      </c>
      <c r="R4059" s="1" t="s">
        <v>24</v>
      </c>
    </row>
    <row r="4060" customFormat="false" ht="15" hidden="false" customHeight="false" outlineLevel="0" collapsed="false">
      <c r="A4060" s="1" t="s">
        <v>2973</v>
      </c>
      <c r="B4060" s="1" t="s">
        <v>2973</v>
      </c>
      <c r="C4060" s="1" t="s">
        <v>4572</v>
      </c>
      <c r="D4060" s="1" t="n">
        <v>199.5</v>
      </c>
      <c r="E4060" s="1" t="s">
        <v>4622</v>
      </c>
      <c r="F4060" s="1" t="n">
        <v>48</v>
      </c>
      <c r="G4060" s="1" t="str">
        <f aca="false">F4060&amp;"/"&amp;133</f>
        <v>48/133</v>
      </c>
      <c r="H4060" s="1" t="n">
        <v>1500</v>
      </c>
      <c r="I4060" s="1" t="n">
        <v>77</v>
      </c>
      <c r="J4060" s="1" t="n">
        <v>80</v>
      </c>
      <c r="K4060" s="1" t="s">
        <v>271</v>
      </c>
      <c r="L4060" s="1" t="s">
        <v>402</v>
      </c>
      <c r="M4060" s="1" t="s">
        <v>4574</v>
      </c>
      <c r="N4060" s="1" t="n">
        <v>44.1201923342546</v>
      </c>
      <c r="O4060" s="1" t="n">
        <v>-80.3394327425407</v>
      </c>
      <c r="Q4060" s="1" t="s">
        <v>4575</v>
      </c>
      <c r="R4060" s="1" t="s">
        <v>24</v>
      </c>
    </row>
    <row r="4061" customFormat="false" ht="15" hidden="false" customHeight="false" outlineLevel="0" collapsed="false">
      <c r="A4061" s="1" t="s">
        <v>2973</v>
      </c>
      <c r="B4061" s="1" t="s">
        <v>2973</v>
      </c>
      <c r="C4061" s="1" t="s">
        <v>4572</v>
      </c>
      <c r="D4061" s="1" t="n">
        <v>199.5</v>
      </c>
      <c r="E4061" s="1" t="s">
        <v>4623</v>
      </c>
      <c r="F4061" s="1" t="n">
        <v>49</v>
      </c>
      <c r="G4061" s="1" t="str">
        <f aca="false">F4061&amp;"/"&amp;133</f>
        <v>49/133</v>
      </c>
      <c r="H4061" s="1" t="n">
        <v>1500</v>
      </c>
      <c r="I4061" s="1" t="n">
        <v>77</v>
      </c>
      <c r="J4061" s="1" t="n">
        <v>80</v>
      </c>
      <c r="K4061" s="1" t="s">
        <v>271</v>
      </c>
      <c r="L4061" s="1" t="s">
        <v>402</v>
      </c>
      <c r="M4061" s="1" t="s">
        <v>4574</v>
      </c>
      <c r="N4061" s="1" t="n">
        <v>44.1174367353578</v>
      </c>
      <c r="O4061" s="1" t="n">
        <v>-80.3347668882849</v>
      </c>
      <c r="Q4061" s="1" t="s">
        <v>4575</v>
      </c>
      <c r="R4061" s="1" t="s">
        <v>24</v>
      </c>
    </row>
    <row r="4062" customFormat="false" ht="15" hidden="false" customHeight="false" outlineLevel="0" collapsed="false">
      <c r="A4062" s="1" t="s">
        <v>2973</v>
      </c>
      <c r="B4062" s="1" t="s">
        <v>2973</v>
      </c>
      <c r="C4062" s="1" t="s">
        <v>4572</v>
      </c>
      <c r="D4062" s="1" t="n">
        <v>199.5</v>
      </c>
      <c r="E4062" s="1" t="s">
        <v>4624</v>
      </c>
      <c r="F4062" s="1" t="n">
        <v>50</v>
      </c>
      <c r="G4062" s="1" t="str">
        <f aca="false">F4062&amp;"/"&amp;133</f>
        <v>50/133</v>
      </c>
      <c r="H4062" s="1" t="n">
        <v>1500</v>
      </c>
      <c r="I4062" s="1" t="n">
        <v>77</v>
      </c>
      <c r="J4062" s="1" t="n">
        <v>80</v>
      </c>
      <c r="K4062" s="1" t="s">
        <v>271</v>
      </c>
      <c r="L4062" s="1" t="s">
        <v>402</v>
      </c>
      <c r="M4062" s="1" t="s">
        <v>4574</v>
      </c>
      <c r="N4062" s="1" t="n">
        <v>44.116071727001</v>
      </c>
      <c r="O4062" s="1" t="n">
        <v>-80.3456814825848</v>
      </c>
      <c r="Q4062" s="1" t="s">
        <v>4575</v>
      </c>
      <c r="R4062" s="1" t="s">
        <v>24</v>
      </c>
    </row>
    <row r="4063" customFormat="false" ht="15" hidden="false" customHeight="false" outlineLevel="0" collapsed="false">
      <c r="A4063" s="1" t="s">
        <v>2973</v>
      </c>
      <c r="B4063" s="1" t="s">
        <v>2973</v>
      </c>
      <c r="C4063" s="1" t="s">
        <v>4572</v>
      </c>
      <c r="D4063" s="1" t="n">
        <v>199.5</v>
      </c>
      <c r="E4063" s="1" t="s">
        <v>4625</v>
      </c>
      <c r="F4063" s="1" t="n">
        <v>51</v>
      </c>
      <c r="G4063" s="1" t="str">
        <f aca="false">F4063&amp;"/"&amp;133</f>
        <v>51/133</v>
      </c>
      <c r="H4063" s="1" t="n">
        <v>1500</v>
      </c>
      <c r="I4063" s="1" t="n">
        <v>77</v>
      </c>
      <c r="J4063" s="1" t="n">
        <v>80</v>
      </c>
      <c r="K4063" s="1" t="s">
        <v>271</v>
      </c>
      <c r="L4063" s="1" t="s">
        <v>402</v>
      </c>
      <c r="M4063" s="1" t="s">
        <v>4574</v>
      </c>
      <c r="N4063" s="1" t="n">
        <v>44.1142371237983</v>
      </c>
      <c r="O4063" s="1" t="n">
        <v>-80.3399204299675</v>
      </c>
      <c r="Q4063" s="1" t="s">
        <v>4575</v>
      </c>
      <c r="R4063" s="1" t="s">
        <v>24</v>
      </c>
    </row>
    <row r="4064" customFormat="false" ht="15" hidden="false" customHeight="false" outlineLevel="0" collapsed="false">
      <c r="A4064" s="1" t="s">
        <v>2973</v>
      </c>
      <c r="B4064" s="1" t="s">
        <v>2973</v>
      </c>
      <c r="C4064" s="1" t="s">
        <v>4572</v>
      </c>
      <c r="D4064" s="1" t="n">
        <v>199.5</v>
      </c>
      <c r="E4064" s="1" t="s">
        <v>4626</v>
      </c>
      <c r="F4064" s="1" t="n">
        <v>52</v>
      </c>
      <c r="G4064" s="1" t="str">
        <f aca="false">F4064&amp;"/"&amp;133</f>
        <v>52/133</v>
      </c>
      <c r="H4064" s="1" t="n">
        <v>1500</v>
      </c>
      <c r="I4064" s="1" t="n">
        <v>77</v>
      </c>
      <c r="J4064" s="1" t="n">
        <v>80</v>
      </c>
      <c r="K4064" s="1" t="s">
        <v>271</v>
      </c>
      <c r="L4064" s="1" t="s">
        <v>402</v>
      </c>
      <c r="M4064" s="1" t="s">
        <v>4574</v>
      </c>
      <c r="N4064" s="1" t="n">
        <v>44.1069813416817</v>
      </c>
      <c r="O4064" s="1" t="n">
        <v>-80.3425457425042</v>
      </c>
      <c r="Q4064" s="1" t="s">
        <v>4575</v>
      </c>
      <c r="R4064" s="1" t="s">
        <v>24</v>
      </c>
    </row>
    <row r="4065" customFormat="false" ht="15" hidden="false" customHeight="false" outlineLevel="0" collapsed="false">
      <c r="A4065" s="1" t="s">
        <v>2973</v>
      </c>
      <c r="B4065" s="1" t="s">
        <v>2973</v>
      </c>
      <c r="C4065" s="1" t="s">
        <v>4572</v>
      </c>
      <c r="D4065" s="1" t="n">
        <v>199.5</v>
      </c>
      <c r="E4065" s="1" t="s">
        <v>4627</v>
      </c>
      <c r="F4065" s="1" t="n">
        <v>53</v>
      </c>
      <c r="G4065" s="1" t="str">
        <f aca="false">F4065&amp;"/"&amp;133</f>
        <v>53/133</v>
      </c>
      <c r="H4065" s="1" t="n">
        <v>1500</v>
      </c>
      <c r="I4065" s="1" t="n">
        <v>77</v>
      </c>
      <c r="J4065" s="1" t="n">
        <v>80</v>
      </c>
      <c r="K4065" s="1" t="s">
        <v>271</v>
      </c>
      <c r="L4065" s="1" t="s">
        <v>402</v>
      </c>
      <c r="M4065" s="1" t="s">
        <v>4574</v>
      </c>
      <c r="N4065" s="1" t="n">
        <v>44.1013023880333</v>
      </c>
      <c r="O4065" s="1" t="n">
        <v>-80.326158110923</v>
      </c>
      <c r="Q4065" s="1" t="s">
        <v>4575</v>
      </c>
      <c r="R4065" s="1" t="s">
        <v>24</v>
      </c>
    </row>
    <row r="4066" customFormat="false" ht="15" hidden="false" customHeight="false" outlineLevel="0" collapsed="false">
      <c r="A4066" s="1" t="s">
        <v>2973</v>
      </c>
      <c r="B4066" s="1" t="s">
        <v>2973</v>
      </c>
      <c r="C4066" s="1" t="s">
        <v>4572</v>
      </c>
      <c r="D4066" s="1" t="n">
        <v>199.5</v>
      </c>
      <c r="E4066" s="1" t="s">
        <v>4628</v>
      </c>
      <c r="F4066" s="1" t="n">
        <v>54</v>
      </c>
      <c r="G4066" s="1" t="str">
        <f aca="false">F4066&amp;"/"&amp;133</f>
        <v>54/133</v>
      </c>
      <c r="H4066" s="1" t="n">
        <v>1500</v>
      </c>
      <c r="I4066" s="1" t="n">
        <v>77</v>
      </c>
      <c r="J4066" s="1" t="n">
        <v>80</v>
      </c>
      <c r="K4066" s="1" t="s">
        <v>271</v>
      </c>
      <c r="L4066" s="1" t="s">
        <v>402</v>
      </c>
      <c r="M4066" s="1" t="s">
        <v>4574</v>
      </c>
      <c r="N4066" s="1" t="n">
        <v>44.1021173000738</v>
      </c>
      <c r="O4066" s="1" t="n">
        <v>-80.3176820695693</v>
      </c>
      <c r="Q4066" s="1" t="s">
        <v>4575</v>
      </c>
      <c r="R4066" s="1" t="s">
        <v>24</v>
      </c>
    </row>
    <row r="4067" customFormat="false" ht="15" hidden="false" customHeight="false" outlineLevel="0" collapsed="false">
      <c r="A4067" s="1" t="s">
        <v>2973</v>
      </c>
      <c r="B4067" s="1" t="s">
        <v>2973</v>
      </c>
      <c r="C4067" s="1" t="s">
        <v>4572</v>
      </c>
      <c r="D4067" s="1" t="n">
        <v>199.5</v>
      </c>
      <c r="E4067" s="1" t="s">
        <v>4629</v>
      </c>
      <c r="F4067" s="1" t="n">
        <v>55</v>
      </c>
      <c r="G4067" s="1" t="str">
        <f aca="false">F4067&amp;"/"&amp;133</f>
        <v>55/133</v>
      </c>
      <c r="H4067" s="1" t="n">
        <v>1500</v>
      </c>
      <c r="I4067" s="1" t="n">
        <v>77</v>
      </c>
      <c r="J4067" s="1" t="n">
        <v>80</v>
      </c>
      <c r="K4067" s="1" t="s">
        <v>271</v>
      </c>
      <c r="L4067" s="1" t="s">
        <v>402</v>
      </c>
      <c r="M4067" s="1" t="s">
        <v>4574</v>
      </c>
      <c r="N4067" s="1" t="n">
        <v>44.0980189624221</v>
      </c>
      <c r="O4067" s="1" t="n">
        <v>-80.3201633512913</v>
      </c>
      <c r="Q4067" s="1" t="s">
        <v>4575</v>
      </c>
      <c r="R4067" s="1" t="s">
        <v>24</v>
      </c>
    </row>
    <row r="4068" customFormat="false" ht="15" hidden="false" customHeight="false" outlineLevel="0" collapsed="false">
      <c r="A4068" s="1" t="s">
        <v>2973</v>
      </c>
      <c r="B4068" s="1" t="s">
        <v>2973</v>
      </c>
      <c r="C4068" s="1" t="s">
        <v>4572</v>
      </c>
      <c r="D4068" s="1" t="n">
        <v>199.5</v>
      </c>
      <c r="E4068" s="1" t="s">
        <v>4630</v>
      </c>
      <c r="F4068" s="1" t="n">
        <v>56</v>
      </c>
      <c r="G4068" s="1" t="str">
        <f aca="false">F4068&amp;"/"&amp;133</f>
        <v>56/133</v>
      </c>
      <c r="H4068" s="1" t="n">
        <v>1500</v>
      </c>
      <c r="I4068" s="1" t="n">
        <v>77</v>
      </c>
      <c r="J4068" s="1" t="n">
        <v>80</v>
      </c>
      <c r="K4068" s="1" t="s">
        <v>271</v>
      </c>
      <c r="L4068" s="1" t="s">
        <v>402</v>
      </c>
      <c r="M4068" s="1" t="s">
        <v>4574</v>
      </c>
      <c r="N4068" s="1" t="n">
        <v>44.094936396459</v>
      </c>
      <c r="O4068" s="1" t="n">
        <v>-80.320173268894</v>
      </c>
      <c r="Q4068" s="1" t="s">
        <v>4575</v>
      </c>
      <c r="R4068" s="1" t="s">
        <v>24</v>
      </c>
    </row>
    <row r="4069" customFormat="false" ht="15" hidden="false" customHeight="false" outlineLevel="0" collapsed="false">
      <c r="A4069" s="1" t="s">
        <v>2973</v>
      </c>
      <c r="B4069" s="1" t="s">
        <v>2973</v>
      </c>
      <c r="C4069" s="1" t="s">
        <v>4572</v>
      </c>
      <c r="D4069" s="1" t="n">
        <v>199.5</v>
      </c>
      <c r="E4069" s="1" t="s">
        <v>4631</v>
      </c>
      <c r="F4069" s="1" t="n">
        <v>57</v>
      </c>
      <c r="G4069" s="1" t="str">
        <f aca="false">F4069&amp;"/"&amp;133</f>
        <v>57/133</v>
      </c>
      <c r="H4069" s="1" t="n">
        <v>1500</v>
      </c>
      <c r="I4069" s="1" t="n">
        <v>77</v>
      </c>
      <c r="J4069" s="1" t="n">
        <v>80</v>
      </c>
      <c r="K4069" s="1" t="s">
        <v>271</v>
      </c>
      <c r="L4069" s="1" t="s">
        <v>402</v>
      </c>
      <c r="M4069" s="1" t="s">
        <v>4574</v>
      </c>
      <c r="N4069" s="1" t="n">
        <v>44.0934512349193</v>
      </c>
      <c r="O4069" s="1" t="n">
        <v>-80.3157362611378</v>
      </c>
      <c r="Q4069" s="1" t="s">
        <v>4575</v>
      </c>
      <c r="R4069" s="1" t="s">
        <v>24</v>
      </c>
    </row>
    <row r="4070" customFormat="false" ht="15" hidden="false" customHeight="false" outlineLevel="0" collapsed="false">
      <c r="A4070" s="1" t="s">
        <v>2973</v>
      </c>
      <c r="B4070" s="1" t="s">
        <v>2973</v>
      </c>
      <c r="C4070" s="1" t="s">
        <v>4572</v>
      </c>
      <c r="D4070" s="1" t="n">
        <v>199.5</v>
      </c>
      <c r="E4070" s="1" t="s">
        <v>4632</v>
      </c>
      <c r="F4070" s="1" t="n">
        <v>58</v>
      </c>
      <c r="G4070" s="1" t="str">
        <f aca="false">F4070&amp;"/"&amp;133</f>
        <v>58/133</v>
      </c>
      <c r="H4070" s="1" t="n">
        <v>1500</v>
      </c>
      <c r="I4070" s="1" t="n">
        <v>77</v>
      </c>
      <c r="J4070" s="1" t="n">
        <v>80</v>
      </c>
      <c r="K4070" s="1" t="s">
        <v>271</v>
      </c>
      <c r="L4070" s="1" t="s">
        <v>402</v>
      </c>
      <c r="M4070" s="1" t="s">
        <v>4574</v>
      </c>
      <c r="N4070" s="1" t="n">
        <v>44.0919038595846</v>
      </c>
      <c r="O4070" s="1" t="n">
        <v>-80.3104047853637</v>
      </c>
      <c r="Q4070" s="1" t="s">
        <v>4575</v>
      </c>
      <c r="R4070" s="1" t="s">
        <v>24</v>
      </c>
    </row>
    <row r="4071" customFormat="false" ht="15" hidden="false" customHeight="false" outlineLevel="0" collapsed="false">
      <c r="A4071" s="1" t="s">
        <v>2973</v>
      </c>
      <c r="B4071" s="1" t="s">
        <v>2973</v>
      </c>
      <c r="C4071" s="1" t="s">
        <v>4572</v>
      </c>
      <c r="D4071" s="1" t="n">
        <v>199.5</v>
      </c>
      <c r="E4071" s="1" t="s">
        <v>4633</v>
      </c>
      <c r="F4071" s="1" t="n">
        <v>59</v>
      </c>
      <c r="G4071" s="1" t="str">
        <f aca="false">F4071&amp;"/"&amp;133</f>
        <v>59/133</v>
      </c>
      <c r="H4071" s="1" t="n">
        <v>1500</v>
      </c>
      <c r="I4071" s="1" t="n">
        <v>77</v>
      </c>
      <c r="J4071" s="1" t="n">
        <v>80</v>
      </c>
      <c r="K4071" s="1" t="s">
        <v>271</v>
      </c>
      <c r="L4071" s="1" t="s">
        <v>402</v>
      </c>
      <c r="M4071" s="1" t="s">
        <v>4574</v>
      </c>
      <c r="N4071" s="1" t="n">
        <v>44.0890115448574</v>
      </c>
      <c r="O4071" s="1" t="n">
        <v>-80.3091946502073</v>
      </c>
      <c r="Q4071" s="1" t="s">
        <v>4575</v>
      </c>
      <c r="R4071" s="1" t="s">
        <v>24</v>
      </c>
    </row>
    <row r="4072" customFormat="false" ht="15" hidden="false" customHeight="false" outlineLevel="0" collapsed="false">
      <c r="A4072" s="1" t="s">
        <v>2973</v>
      </c>
      <c r="B4072" s="1" t="s">
        <v>2973</v>
      </c>
      <c r="C4072" s="1" t="s">
        <v>4572</v>
      </c>
      <c r="D4072" s="1" t="n">
        <v>199.5</v>
      </c>
      <c r="E4072" s="1" t="s">
        <v>4634</v>
      </c>
      <c r="F4072" s="1" t="n">
        <v>60</v>
      </c>
      <c r="G4072" s="1" t="str">
        <f aca="false">F4072&amp;"/"&amp;133</f>
        <v>60/133</v>
      </c>
      <c r="H4072" s="1" t="n">
        <v>1500</v>
      </c>
      <c r="I4072" s="1" t="n">
        <v>77</v>
      </c>
      <c r="J4072" s="1" t="n">
        <v>80</v>
      </c>
      <c r="K4072" s="1" t="s">
        <v>271</v>
      </c>
      <c r="L4072" s="1" t="s">
        <v>402</v>
      </c>
      <c r="M4072" s="1" t="s">
        <v>4574</v>
      </c>
      <c r="N4072" s="1" t="n">
        <v>44.0930261725411</v>
      </c>
      <c r="O4072" s="1" t="n">
        <v>-80.2979929461213</v>
      </c>
      <c r="Q4072" s="1" t="s">
        <v>4575</v>
      </c>
      <c r="R4072" s="1" t="s">
        <v>24</v>
      </c>
    </row>
    <row r="4073" customFormat="false" ht="15" hidden="false" customHeight="false" outlineLevel="0" collapsed="false">
      <c r="A4073" s="1" t="s">
        <v>2973</v>
      </c>
      <c r="B4073" s="1" t="s">
        <v>2973</v>
      </c>
      <c r="C4073" s="1" t="s">
        <v>4572</v>
      </c>
      <c r="D4073" s="1" t="n">
        <v>199.5</v>
      </c>
      <c r="E4073" s="1" t="s">
        <v>4635</v>
      </c>
      <c r="F4073" s="1" t="n">
        <v>61</v>
      </c>
      <c r="G4073" s="1" t="str">
        <f aca="false">F4073&amp;"/"&amp;133</f>
        <v>61/133</v>
      </c>
      <c r="H4073" s="1" t="n">
        <v>1500</v>
      </c>
      <c r="I4073" s="1" t="n">
        <v>77</v>
      </c>
      <c r="J4073" s="1" t="n">
        <v>80</v>
      </c>
      <c r="K4073" s="1" t="s">
        <v>271</v>
      </c>
      <c r="L4073" s="1" t="s">
        <v>402</v>
      </c>
      <c r="M4073" s="1" t="s">
        <v>4574</v>
      </c>
      <c r="N4073" s="1" t="n">
        <v>44.0898544198897</v>
      </c>
      <c r="O4073" s="1" t="n">
        <v>-80.3007314978113</v>
      </c>
      <c r="Q4073" s="1" t="s">
        <v>4575</v>
      </c>
      <c r="R4073" s="1" t="s">
        <v>24</v>
      </c>
    </row>
    <row r="4074" customFormat="false" ht="15" hidden="false" customHeight="false" outlineLevel="0" collapsed="false">
      <c r="A4074" s="1" t="s">
        <v>2973</v>
      </c>
      <c r="B4074" s="1" t="s">
        <v>2973</v>
      </c>
      <c r="C4074" s="1" t="s">
        <v>4572</v>
      </c>
      <c r="D4074" s="1" t="n">
        <v>199.5</v>
      </c>
      <c r="E4074" s="1" t="s">
        <v>4636</v>
      </c>
      <c r="F4074" s="1" t="n">
        <v>62</v>
      </c>
      <c r="G4074" s="1" t="str">
        <f aca="false">F4074&amp;"/"&amp;133</f>
        <v>62/133</v>
      </c>
      <c r="H4074" s="1" t="n">
        <v>1500</v>
      </c>
      <c r="I4074" s="1" t="n">
        <v>77</v>
      </c>
      <c r="J4074" s="1" t="n">
        <v>80</v>
      </c>
      <c r="K4074" s="1" t="s">
        <v>271</v>
      </c>
      <c r="L4074" s="1" t="s">
        <v>402</v>
      </c>
      <c r="M4074" s="1" t="s">
        <v>4574</v>
      </c>
      <c r="N4074" s="1" t="n">
        <v>44.0868234147502</v>
      </c>
      <c r="O4074" s="1" t="n">
        <v>-80.3003816790995</v>
      </c>
      <c r="Q4074" s="1" t="s">
        <v>4575</v>
      </c>
      <c r="R4074" s="1" t="s">
        <v>24</v>
      </c>
    </row>
    <row r="4075" customFormat="false" ht="15" hidden="false" customHeight="false" outlineLevel="0" collapsed="false">
      <c r="A4075" s="1" t="s">
        <v>2973</v>
      </c>
      <c r="B4075" s="1" t="s">
        <v>2973</v>
      </c>
      <c r="C4075" s="1" t="s">
        <v>4572</v>
      </c>
      <c r="D4075" s="1" t="n">
        <v>199.5</v>
      </c>
      <c r="E4075" s="1" t="s">
        <v>4637</v>
      </c>
      <c r="F4075" s="1" t="n">
        <v>63</v>
      </c>
      <c r="G4075" s="1" t="str">
        <f aca="false">F4075&amp;"/"&amp;133</f>
        <v>63/133</v>
      </c>
      <c r="H4075" s="1" t="n">
        <v>1500</v>
      </c>
      <c r="I4075" s="1" t="n">
        <v>77</v>
      </c>
      <c r="J4075" s="1" t="n">
        <v>80</v>
      </c>
      <c r="K4075" s="1" t="s">
        <v>271</v>
      </c>
      <c r="L4075" s="1" t="s">
        <v>402</v>
      </c>
      <c r="M4075" s="1" t="s">
        <v>4574</v>
      </c>
      <c r="N4075" s="1" t="n">
        <v>44.0834122414652</v>
      </c>
      <c r="O4075" s="1" t="n">
        <v>-80.2993722151469</v>
      </c>
      <c r="Q4075" s="1" t="s">
        <v>4575</v>
      </c>
      <c r="R4075" s="1" t="s">
        <v>24</v>
      </c>
    </row>
    <row r="4076" customFormat="false" ht="15" hidden="false" customHeight="false" outlineLevel="0" collapsed="false">
      <c r="A4076" s="1" t="s">
        <v>2973</v>
      </c>
      <c r="B4076" s="1" t="s">
        <v>2973</v>
      </c>
      <c r="C4076" s="1" t="s">
        <v>4572</v>
      </c>
      <c r="D4076" s="1" t="n">
        <v>199.5</v>
      </c>
      <c r="E4076" s="1" t="s">
        <v>4638</v>
      </c>
      <c r="F4076" s="1" t="n">
        <v>64</v>
      </c>
      <c r="G4076" s="1" t="str">
        <f aca="false">F4076&amp;"/"&amp;133</f>
        <v>64/133</v>
      </c>
      <c r="H4076" s="1" t="n">
        <v>1500</v>
      </c>
      <c r="I4076" s="1" t="n">
        <v>77</v>
      </c>
      <c r="J4076" s="1" t="n">
        <v>80</v>
      </c>
      <c r="K4076" s="1" t="s">
        <v>271</v>
      </c>
      <c r="L4076" s="1" t="s">
        <v>402</v>
      </c>
      <c r="M4076" s="1" t="s">
        <v>4574</v>
      </c>
      <c r="N4076" s="1" t="n">
        <v>44.088938145886</v>
      </c>
      <c r="O4076" s="1" t="n">
        <v>-80.2908548776743</v>
      </c>
      <c r="Q4076" s="1" t="s">
        <v>4575</v>
      </c>
      <c r="R4076" s="1" t="s">
        <v>24</v>
      </c>
    </row>
    <row r="4077" customFormat="false" ht="15" hidden="false" customHeight="false" outlineLevel="0" collapsed="false">
      <c r="A4077" s="1" t="s">
        <v>2973</v>
      </c>
      <c r="B4077" s="1" t="s">
        <v>2973</v>
      </c>
      <c r="C4077" s="1" t="s">
        <v>4572</v>
      </c>
      <c r="D4077" s="1" t="n">
        <v>199.5</v>
      </c>
      <c r="E4077" s="1" t="s">
        <v>4639</v>
      </c>
      <c r="F4077" s="1" t="n">
        <v>65</v>
      </c>
      <c r="G4077" s="1" t="str">
        <f aca="false">F4077&amp;"/"&amp;133</f>
        <v>65/133</v>
      </c>
      <c r="H4077" s="1" t="n">
        <v>1500</v>
      </c>
      <c r="I4077" s="1" t="n">
        <v>77</v>
      </c>
      <c r="J4077" s="1" t="n">
        <v>80</v>
      </c>
      <c r="K4077" s="1" t="s">
        <v>271</v>
      </c>
      <c r="L4077" s="1" t="s">
        <v>402</v>
      </c>
      <c r="M4077" s="1" t="s">
        <v>4574</v>
      </c>
      <c r="N4077" s="1" t="n">
        <v>44.0872298288999</v>
      </c>
      <c r="O4077" s="1" t="n">
        <v>-80.2880348849633</v>
      </c>
      <c r="Q4077" s="1" t="s">
        <v>4575</v>
      </c>
      <c r="R4077" s="1" t="s">
        <v>24</v>
      </c>
    </row>
    <row r="4078" customFormat="false" ht="15" hidden="false" customHeight="false" outlineLevel="0" collapsed="false">
      <c r="A4078" s="1" t="s">
        <v>2973</v>
      </c>
      <c r="B4078" s="1" t="s">
        <v>2973</v>
      </c>
      <c r="C4078" s="1" t="s">
        <v>4572</v>
      </c>
      <c r="D4078" s="1" t="n">
        <v>199.5</v>
      </c>
      <c r="E4078" s="1" t="s">
        <v>4640</v>
      </c>
      <c r="F4078" s="1" t="n">
        <v>66</v>
      </c>
      <c r="G4078" s="1" t="str">
        <f aca="false">F4078&amp;"/"&amp;133</f>
        <v>66/133</v>
      </c>
      <c r="H4078" s="1" t="n">
        <v>1500</v>
      </c>
      <c r="I4078" s="1" t="n">
        <v>77</v>
      </c>
      <c r="J4078" s="1" t="n">
        <v>80</v>
      </c>
      <c r="K4078" s="1" t="s">
        <v>271</v>
      </c>
      <c r="L4078" s="1" t="s">
        <v>402</v>
      </c>
      <c r="M4078" s="1" t="s">
        <v>4574</v>
      </c>
      <c r="N4078" s="1" t="n">
        <v>44.0844846761817</v>
      </c>
      <c r="O4078" s="1" t="n">
        <v>-80.2885264717182</v>
      </c>
      <c r="Q4078" s="1" t="s">
        <v>4575</v>
      </c>
      <c r="R4078" s="1" t="s">
        <v>24</v>
      </c>
    </row>
    <row r="4079" customFormat="false" ht="15" hidden="false" customHeight="false" outlineLevel="0" collapsed="false">
      <c r="A4079" s="1" t="s">
        <v>2973</v>
      </c>
      <c r="B4079" s="1" t="s">
        <v>2973</v>
      </c>
      <c r="C4079" s="1" t="s">
        <v>4572</v>
      </c>
      <c r="D4079" s="1" t="n">
        <v>199.5</v>
      </c>
      <c r="E4079" s="1" t="s">
        <v>4641</v>
      </c>
      <c r="F4079" s="1" t="n">
        <v>67</v>
      </c>
      <c r="G4079" s="1" t="str">
        <f aca="false">F4079&amp;"/"&amp;133</f>
        <v>67/133</v>
      </c>
      <c r="H4079" s="1" t="n">
        <v>1500</v>
      </c>
      <c r="I4079" s="1" t="n">
        <v>77</v>
      </c>
      <c r="J4079" s="1" t="n">
        <v>80</v>
      </c>
      <c r="K4079" s="1" t="s">
        <v>271</v>
      </c>
      <c r="L4079" s="1" t="s">
        <v>402</v>
      </c>
      <c r="M4079" s="1" t="s">
        <v>4574</v>
      </c>
      <c r="N4079" s="1" t="n">
        <v>44.0815953315062</v>
      </c>
      <c r="O4079" s="1" t="n">
        <v>-80.2866947404582</v>
      </c>
      <c r="Q4079" s="1" t="s">
        <v>4575</v>
      </c>
      <c r="R4079" s="1" t="s">
        <v>24</v>
      </c>
    </row>
    <row r="4080" customFormat="false" ht="15" hidden="false" customHeight="false" outlineLevel="0" collapsed="false">
      <c r="A4080" s="1" t="s">
        <v>2973</v>
      </c>
      <c r="B4080" s="1" t="s">
        <v>2973</v>
      </c>
      <c r="C4080" s="1" t="s">
        <v>4572</v>
      </c>
      <c r="D4080" s="1" t="n">
        <v>199.5</v>
      </c>
      <c r="E4080" s="1" t="s">
        <v>4642</v>
      </c>
      <c r="F4080" s="1" t="n">
        <v>68</v>
      </c>
      <c r="G4080" s="1" t="str">
        <f aca="false">F4080&amp;"/"&amp;133</f>
        <v>68/133</v>
      </c>
      <c r="H4080" s="1" t="n">
        <v>1500</v>
      </c>
      <c r="I4080" s="1" t="n">
        <v>77</v>
      </c>
      <c r="J4080" s="1" t="n">
        <v>80</v>
      </c>
      <c r="K4080" s="1" t="s">
        <v>271</v>
      </c>
      <c r="L4080" s="1" t="s">
        <v>402</v>
      </c>
      <c r="M4080" s="1" t="s">
        <v>4574</v>
      </c>
      <c r="N4080" s="1" t="n">
        <v>44.0790378723169</v>
      </c>
      <c r="O4080" s="1" t="n">
        <v>-80.2846724466459</v>
      </c>
      <c r="Q4080" s="1" t="s">
        <v>4575</v>
      </c>
      <c r="R4080" s="1" t="s">
        <v>24</v>
      </c>
    </row>
    <row r="4081" customFormat="false" ht="15" hidden="false" customHeight="false" outlineLevel="0" collapsed="false">
      <c r="A4081" s="1" t="s">
        <v>2973</v>
      </c>
      <c r="B4081" s="1" t="s">
        <v>2973</v>
      </c>
      <c r="C4081" s="1" t="s">
        <v>4572</v>
      </c>
      <c r="D4081" s="1" t="n">
        <v>199.5</v>
      </c>
      <c r="E4081" s="1" t="s">
        <v>4643</v>
      </c>
      <c r="F4081" s="1" t="n">
        <v>69</v>
      </c>
      <c r="G4081" s="1" t="str">
        <f aca="false">F4081&amp;"/"&amp;133</f>
        <v>69/133</v>
      </c>
      <c r="H4081" s="1" t="n">
        <v>1500</v>
      </c>
      <c r="I4081" s="1" t="n">
        <v>77</v>
      </c>
      <c r="J4081" s="1" t="n">
        <v>80</v>
      </c>
      <c r="K4081" s="1" t="s">
        <v>271</v>
      </c>
      <c r="L4081" s="1" t="s">
        <v>402</v>
      </c>
      <c r="M4081" s="1" t="s">
        <v>4574</v>
      </c>
      <c r="N4081" s="1" t="n">
        <v>44.0754630045198</v>
      </c>
      <c r="O4081" s="1" t="n">
        <v>-80.2877781117345</v>
      </c>
      <c r="Q4081" s="1" t="s">
        <v>4575</v>
      </c>
      <c r="R4081" s="1" t="s">
        <v>24</v>
      </c>
    </row>
    <row r="4082" customFormat="false" ht="15" hidden="false" customHeight="false" outlineLevel="0" collapsed="false">
      <c r="A4082" s="1" t="s">
        <v>2973</v>
      </c>
      <c r="B4082" s="1" t="s">
        <v>2973</v>
      </c>
      <c r="C4082" s="1" t="s">
        <v>4572</v>
      </c>
      <c r="D4082" s="1" t="n">
        <v>199.5</v>
      </c>
      <c r="E4082" s="1" t="s">
        <v>4644</v>
      </c>
      <c r="F4082" s="1" t="n">
        <v>70</v>
      </c>
      <c r="G4082" s="1" t="str">
        <f aca="false">F4082&amp;"/"&amp;133</f>
        <v>70/133</v>
      </c>
      <c r="H4082" s="1" t="n">
        <v>1500</v>
      </c>
      <c r="I4082" s="1" t="n">
        <v>77</v>
      </c>
      <c r="J4082" s="1" t="n">
        <v>80</v>
      </c>
      <c r="K4082" s="1" t="s">
        <v>271</v>
      </c>
      <c r="L4082" s="1" t="s">
        <v>402</v>
      </c>
      <c r="M4082" s="1" t="s">
        <v>4574</v>
      </c>
      <c r="N4082" s="1" t="n">
        <v>44.0798600055479</v>
      </c>
      <c r="O4082" s="1" t="n">
        <v>-80.2741608923143</v>
      </c>
      <c r="Q4082" s="1" t="s">
        <v>4575</v>
      </c>
      <c r="R4082" s="1" t="s">
        <v>24</v>
      </c>
    </row>
    <row r="4083" customFormat="false" ht="15" hidden="false" customHeight="false" outlineLevel="0" collapsed="false">
      <c r="A4083" s="1" t="s">
        <v>2973</v>
      </c>
      <c r="B4083" s="1" t="s">
        <v>2973</v>
      </c>
      <c r="C4083" s="1" t="s">
        <v>4572</v>
      </c>
      <c r="D4083" s="1" t="n">
        <v>199.5</v>
      </c>
      <c r="E4083" s="1" t="s">
        <v>4645</v>
      </c>
      <c r="F4083" s="1" t="n">
        <v>71</v>
      </c>
      <c r="G4083" s="1" t="str">
        <f aca="false">F4083&amp;"/"&amp;133</f>
        <v>71/133</v>
      </c>
      <c r="H4083" s="1" t="n">
        <v>1500</v>
      </c>
      <c r="I4083" s="1" t="n">
        <v>77</v>
      </c>
      <c r="J4083" s="1" t="n">
        <v>80</v>
      </c>
      <c r="K4083" s="1" t="s">
        <v>271</v>
      </c>
      <c r="L4083" s="1" t="s">
        <v>402</v>
      </c>
      <c r="M4083" s="1" t="s">
        <v>4574</v>
      </c>
      <c r="N4083" s="1" t="n">
        <v>44.0772653998248</v>
      </c>
      <c r="O4083" s="1" t="n">
        <v>-80.2739366139459</v>
      </c>
      <c r="Q4083" s="1" t="s">
        <v>4575</v>
      </c>
      <c r="R4083" s="1" t="s">
        <v>24</v>
      </c>
    </row>
    <row r="4084" customFormat="false" ht="15" hidden="false" customHeight="false" outlineLevel="0" collapsed="false">
      <c r="A4084" s="1" t="s">
        <v>2973</v>
      </c>
      <c r="B4084" s="1" t="s">
        <v>2973</v>
      </c>
      <c r="C4084" s="1" t="s">
        <v>4572</v>
      </c>
      <c r="D4084" s="1" t="n">
        <v>199.5</v>
      </c>
      <c r="E4084" s="1" t="s">
        <v>4646</v>
      </c>
      <c r="F4084" s="1" t="n">
        <v>72</v>
      </c>
      <c r="G4084" s="1" t="str">
        <f aca="false">F4084&amp;"/"&amp;133</f>
        <v>72/133</v>
      </c>
      <c r="H4084" s="1" t="n">
        <v>1500</v>
      </c>
      <c r="I4084" s="1" t="n">
        <v>77</v>
      </c>
      <c r="J4084" s="1" t="n">
        <v>80</v>
      </c>
      <c r="K4084" s="1" t="s">
        <v>271</v>
      </c>
      <c r="L4084" s="1" t="s">
        <v>402</v>
      </c>
      <c r="M4084" s="1" t="s">
        <v>4574</v>
      </c>
      <c r="N4084" s="1" t="n">
        <v>44.0752243816884</v>
      </c>
      <c r="O4084" s="1" t="n">
        <v>-80.2728400890163</v>
      </c>
      <c r="Q4084" s="1" t="s">
        <v>4575</v>
      </c>
      <c r="R4084" s="1" t="s">
        <v>24</v>
      </c>
    </row>
    <row r="4085" customFormat="false" ht="15" hidden="false" customHeight="false" outlineLevel="0" collapsed="false">
      <c r="A4085" s="1" t="s">
        <v>2973</v>
      </c>
      <c r="B4085" s="1" t="s">
        <v>2973</v>
      </c>
      <c r="C4085" s="1" t="s">
        <v>4572</v>
      </c>
      <c r="D4085" s="1" t="n">
        <v>199.5</v>
      </c>
      <c r="E4085" s="1" t="s">
        <v>4647</v>
      </c>
      <c r="F4085" s="1" t="n">
        <v>73</v>
      </c>
      <c r="G4085" s="1" t="str">
        <f aca="false">F4085&amp;"/"&amp;133</f>
        <v>73/133</v>
      </c>
      <c r="H4085" s="1" t="n">
        <v>1500</v>
      </c>
      <c r="I4085" s="1" t="n">
        <v>77</v>
      </c>
      <c r="J4085" s="1" t="n">
        <v>80</v>
      </c>
      <c r="K4085" s="1" t="s">
        <v>271</v>
      </c>
      <c r="L4085" s="1" t="s">
        <v>402</v>
      </c>
      <c r="M4085" s="1" t="s">
        <v>4574</v>
      </c>
      <c r="N4085" s="1" t="n">
        <v>44.0722755411291</v>
      </c>
      <c r="O4085" s="1" t="n">
        <v>-80.2736152702053</v>
      </c>
      <c r="Q4085" s="1" t="s">
        <v>4575</v>
      </c>
      <c r="R4085" s="1" t="s">
        <v>24</v>
      </c>
    </row>
    <row r="4086" customFormat="false" ht="15" hidden="false" customHeight="false" outlineLevel="0" collapsed="false">
      <c r="A4086" s="1" t="s">
        <v>2973</v>
      </c>
      <c r="B4086" s="1" t="s">
        <v>2973</v>
      </c>
      <c r="C4086" s="1" t="s">
        <v>4572</v>
      </c>
      <c r="D4086" s="1" t="n">
        <v>199.5</v>
      </c>
      <c r="E4086" s="1" t="s">
        <v>4648</v>
      </c>
      <c r="F4086" s="1" t="n">
        <v>74</v>
      </c>
      <c r="G4086" s="1" t="str">
        <f aca="false">F4086&amp;"/"&amp;133</f>
        <v>74/133</v>
      </c>
      <c r="H4086" s="1" t="n">
        <v>1500</v>
      </c>
      <c r="I4086" s="1" t="n">
        <v>77</v>
      </c>
      <c r="J4086" s="1" t="n">
        <v>80</v>
      </c>
      <c r="K4086" s="1" t="s">
        <v>271</v>
      </c>
      <c r="L4086" s="1" t="s">
        <v>402</v>
      </c>
      <c r="M4086" s="1" t="s">
        <v>4574</v>
      </c>
      <c r="N4086" s="1" t="n">
        <v>44.07002442403</v>
      </c>
      <c r="O4086" s="1" t="n">
        <v>-80.2751272495055</v>
      </c>
      <c r="Q4086" s="1" t="s">
        <v>4575</v>
      </c>
      <c r="R4086" s="1" t="s">
        <v>24</v>
      </c>
    </row>
    <row r="4087" customFormat="false" ht="15" hidden="false" customHeight="false" outlineLevel="0" collapsed="false">
      <c r="A4087" s="1" t="s">
        <v>2973</v>
      </c>
      <c r="B4087" s="1" t="s">
        <v>2973</v>
      </c>
      <c r="C4087" s="1" t="s">
        <v>4572</v>
      </c>
      <c r="D4087" s="1" t="n">
        <v>199.5</v>
      </c>
      <c r="E4087" s="1" t="s">
        <v>4649</v>
      </c>
      <c r="F4087" s="1" t="n">
        <v>75</v>
      </c>
      <c r="G4087" s="1" t="str">
        <f aca="false">F4087&amp;"/"&amp;133</f>
        <v>75/133</v>
      </c>
      <c r="H4087" s="1" t="n">
        <v>1500</v>
      </c>
      <c r="I4087" s="1" t="n">
        <v>77</v>
      </c>
      <c r="J4087" s="1" t="n">
        <v>80</v>
      </c>
      <c r="K4087" s="1" t="s">
        <v>271</v>
      </c>
      <c r="L4087" s="1" t="s">
        <v>402</v>
      </c>
      <c r="M4087" s="1" t="s">
        <v>4574</v>
      </c>
      <c r="N4087" s="1" t="n">
        <v>44.0674515336957</v>
      </c>
      <c r="O4087" s="1" t="n">
        <v>-80.2764325180862</v>
      </c>
      <c r="Q4087" s="1" t="s">
        <v>4575</v>
      </c>
      <c r="R4087" s="1" t="s">
        <v>24</v>
      </c>
    </row>
    <row r="4088" customFormat="false" ht="15" hidden="false" customHeight="false" outlineLevel="0" collapsed="false">
      <c r="A4088" s="1" t="s">
        <v>2973</v>
      </c>
      <c r="B4088" s="1" t="s">
        <v>2973</v>
      </c>
      <c r="C4088" s="1" t="s">
        <v>4572</v>
      </c>
      <c r="D4088" s="1" t="n">
        <v>199.5</v>
      </c>
      <c r="E4088" s="1" t="s">
        <v>4650</v>
      </c>
      <c r="F4088" s="1" t="n">
        <v>76</v>
      </c>
      <c r="G4088" s="1" t="str">
        <f aca="false">F4088&amp;"/"&amp;133</f>
        <v>76/133</v>
      </c>
      <c r="H4088" s="1" t="n">
        <v>1500</v>
      </c>
      <c r="I4088" s="1" t="n">
        <v>77</v>
      </c>
      <c r="J4088" s="1" t="n">
        <v>80</v>
      </c>
      <c r="K4088" s="1" t="s">
        <v>271</v>
      </c>
      <c r="L4088" s="1" t="s">
        <v>402</v>
      </c>
      <c r="M4088" s="1" t="s">
        <v>4574</v>
      </c>
      <c r="N4088" s="1" t="n">
        <v>44.0649545047389</v>
      </c>
      <c r="O4088" s="1" t="n">
        <v>-80.2791301134213</v>
      </c>
      <c r="Q4088" s="1" t="s">
        <v>4575</v>
      </c>
      <c r="R4088" s="1" t="s">
        <v>24</v>
      </c>
    </row>
    <row r="4089" customFormat="false" ht="15" hidden="false" customHeight="false" outlineLevel="0" collapsed="false">
      <c r="A4089" s="1" t="s">
        <v>2973</v>
      </c>
      <c r="B4089" s="1" t="s">
        <v>2973</v>
      </c>
      <c r="C4089" s="1" t="s">
        <v>4572</v>
      </c>
      <c r="D4089" s="1" t="n">
        <v>199.5</v>
      </c>
      <c r="E4089" s="1" t="s">
        <v>4651</v>
      </c>
      <c r="F4089" s="1" t="n">
        <v>77</v>
      </c>
      <c r="G4089" s="1" t="str">
        <f aca="false">F4089&amp;"/"&amp;133</f>
        <v>77/133</v>
      </c>
      <c r="H4089" s="1" t="n">
        <v>1500</v>
      </c>
      <c r="I4089" s="1" t="n">
        <v>77</v>
      </c>
      <c r="J4089" s="1" t="n">
        <v>80</v>
      </c>
      <c r="K4089" s="1" t="s">
        <v>271</v>
      </c>
      <c r="L4089" s="1" t="s">
        <v>402</v>
      </c>
      <c r="M4089" s="1" t="s">
        <v>4574</v>
      </c>
      <c r="N4089" s="1" t="n">
        <v>44.0728431608375</v>
      </c>
      <c r="O4089" s="1" t="n">
        <v>-80.263556529296</v>
      </c>
      <c r="Q4089" s="1" t="s">
        <v>4575</v>
      </c>
      <c r="R4089" s="1" t="s">
        <v>24</v>
      </c>
    </row>
    <row r="4090" customFormat="false" ht="15" hidden="false" customHeight="false" outlineLevel="0" collapsed="false">
      <c r="A4090" s="1" t="s">
        <v>2973</v>
      </c>
      <c r="B4090" s="1" t="s">
        <v>2973</v>
      </c>
      <c r="C4090" s="1" t="s">
        <v>4572</v>
      </c>
      <c r="D4090" s="1" t="n">
        <v>199.5</v>
      </c>
      <c r="E4090" s="1" t="s">
        <v>4652</v>
      </c>
      <c r="F4090" s="1" t="n">
        <v>78</v>
      </c>
      <c r="G4090" s="1" t="str">
        <f aca="false">F4090&amp;"/"&amp;133</f>
        <v>78/133</v>
      </c>
      <c r="H4090" s="1" t="n">
        <v>1500</v>
      </c>
      <c r="I4090" s="1" t="n">
        <v>77</v>
      </c>
      <c r="J4090" s="1" t="n">
        <v>80</v>
      </c>
      <c r="K4090" s="1" t="s">
        <v>271</v>
      </c>
      <c r="L4090" s="1" t="s">
        <v>402</v>
      </c>
      <c r="M4090" s="1" t="s">
        <v>4574</v>
      </c>
      <c r="N4090" s="1" t="n">
        <v>44.0710003180723</v>
      </c>
      <c r="O4090" s="1" t="n">
        <v>-80.2611388714813</v>
      </c>
      <c r="Q4090" s="1" t="s">
        <v>4575</v>
      </c>
      <c r="R4090" s="1" t="s">
        <v>24</v>
      </c>
    </row>
    <row r="4091" customFormat="false" ht="15" hidden="false" customHeight="false" outlineLevel="0" collapsed="false">
      <c r="A4091" s="1" t="s">
        <v>2973</v>
      </c>
      <c r="B4091" s="1" t="s">
        <v>2973</v>
      </c>
      <c r="C4091" s="1" t="s">
        <v>4572</v>
      </c>
      <c r="D4091" s="1" t="n">
        <v>199.5</v>
      </c>
      <c r="E4091" s="1" t="s">
        <v>4653</v>
      </c>
      <c r="F4091" s="1" t="n">
        <v>79</v>
      </c>
      <c r="G4091" s="1" t="str">
        <f aca="false">F4091&amp;"/"&amp;133</f>
        <v>79/133</v>
      </c>
      <c r="H4091" s="1" t="n">
        <v>1500</v>
      </c>
      <c r="I4091" s="1" t="n">
        <v>77</v>
      </c>
      <c r="J4091" s="1" t="n">
        <v>80</v>
      </c>
      <c r="K4091" s="1" t="s">
        <v>271</v>
      </c>
      <c r="L4091" s="1" t="s">
        <v>402</v>
      </c>
      <c r="M4091" s="1" t="s">
        <v>4574</v>
      </c>
      <c r="N4091" s="1" t="n">
        <v>44.101085546232</v>
      </c>
      <c r="O4091" s="1" t="n">
        <v>-80.3475580925305</v>
      </c>
      <c r="Q4091" s="1" t="s">
        <v>4575</v>
      </c>
      <c r="R4091" s="1" t="s">
        <v>24</v>
      </c>
    </row>
    <row r="4092" customFormat="false" ht="15" hidden="false" customHeight="false" outlineLevel="0" collapsed="false">
      <c r="A4092" s="1" t="s">
        <v>2973</v>
      </c>
      <c r="B4092" s="1" t="s">
        <v>2973</v>
      </c>
      <c r="C4092" s="1" t="s">
        <v>4572</v>
      </c>
      <c r="D4092" s="1" t="n">
        <v>199.5</v>
      </c>
      <c r="E4092" s="1" t="s">
        <v>4654</v>
      </c>
      <c r="F4092" s="1" t="n">
        <v>80</v>
      </c>
      <c r="G4092" s="1" t="str">
        <f aca="false">F4092&amp;"/"&amp;133</f>
        <v>80/133</v>
      </c>
      <c r="H4092" s="1" t="n">
        <v>1500</v>
      </c>
      <c r="I4092" s="1" t="n">
        <v>77</v>
      </c>
      <c r="J4092" s="1" t="n">
        <v>80</v>
      </c>
      <c r="K4092" s="1" t="s">
        <v>271</v>
      </c>
      <c r="L4092" s="1" t="s">
        <v>402</v>
      </c>
      <c r="M4092" s="1" t="s">
        <v>4574</v>
      </c>
      <c r="N4092" s="1" t="n">
        <v>44.1007205746291</v>
      </c>
      <c r="O4092" s="1" t="n">
        <v>-80.3564444684091</v>
      </c>
      <c r="Q4092" s="1" t="s">
        <v>4575</v>
      </c>
      <c r="R4092" s="1" t="s">
        <v>24</v>
      </c>
    </row>
    <row r="4093" customFormat="false" ht="15" hidden="false" customHeight="false" outlineLevel="0" collapsed="false">
      <c r="A4093" s="1" t="s">
        <v>2973</v>
      </c>
      <c r="B4093" s="1" t="s">
        <v>2973</v>
      </c>
      <c r="C4093" s="1" t="s">
        <v>4572</v>
      </c>
      <c r="D4093" s="1" t="n">
        <v>199.5</v>
      </c>
      <c r="E4093" s="1" t="s">
        <v>4655</v>
      </c>
      <c r="F4093" s="1" t="n">
        <v>81</v>
      </c>
      <c r="G4093" s="1" t="str">
        <f aca="false">F4093&amp;"/"&amp;133</f>
        <v>81/133</v>
      </c>
      <c r="H4093" s="1" t="n">
        <v>1500</v>
      </c>
      <c r="I4093" s="1" t="n">
        <v>77</v>
      </c>
      <c r="J4093" s="1" t="n">
        <v>80</v>
      </c>
      <c r="K4093" s="1" t="s">
        <v>271</v>
      </c>
      <c r="L4093" s="1" t="s">
        <v>402</v>
      </c>
      <c r="M4093" s="1" t="s">
        <v>4574</v>
      </c>
      <c r="N4093" s="1" t="n">
        <v>44.0978230345054</v>
      </c>
      <c r="O4093" s="1" t="n">
        <v>-80.3592270795255</v>
      </c>
      <c r="Q4093" s="1" t="s">
        <v>4575</v>
      </c>
      <c r="R4093" s="1" t="s">
        <v>24</v>
      </c>
    </row>
    <row r="4094" customFormat="false" ht="15" hidden="false" customHeight="false" outlineLevel="0" collapsed="false">
      <c r="A4094" s="1" t="s">
        <v>2973</v>
      </c>
      <c r="B4094" s="1" t="s">
        <v>2973</v>
      </c>
      <c r="C4094" s="1" t="s">
        <v>4572</v>
      </c>
      <c r="D4094" s="1" t="n">
        <v>199.5</v>
      </c>
      <c r="E4094" s="1" t="s">
        <v>4656</v>
      </c>
      <c r="F4094" s="1" t="n">
        <v>82</v>
      </c>
      <c r="G4094" s="1" t="str">
        <f aca="false">F4094&amp;"/"&amp;133</f>
        <v>82/133</v>
      </c>
      <c r="H4094" s="1" t="n">
        <v>1500</v>
      </c>
      <c r="I4094" s="1" t="n">
        <v>77</v>
      </c>
      <c r="J4094" s="1" t="n">
        <v>80</v>
      </c>
      <c r="K4094" s="1" t="s">
        <v>271</v>
      </c>
      <c r="L4094" s="1" t="s">
        <v>402</v>
      </c>
      <c r="M4094" s="1" t="s">
        <v>4574</v>
      </c>
      <c r="N4094" s="1" t="n">
        <v>44.0965096598293</v>
      </c>
      <c r="O4094" s="1" t="n">
        <v>-80.3550936374948</v>
      </c>
      <c r="Q4094" s="1" t="s">
        <v>4575</v>
      </c>
      <c r="R4094" s="1" t="s">
        <v>24</v>
      </c>
    </row>
    <row r="4095" customFormat="false" ht="15" hidden="false" customHeight="false" outlineLevel="0" collapsed="false">
      <c r="A4095" s="1" t="s">
        <v>2973</v>
      </c>
      <c r="B4095" s="1" t="s">
        <v>2973</v>
      </c>
      <c r="C4095" s="1" t="s">
        <v>4572</v>
      </c>
      <c r="D4095" s="1" t="n">
        <v>199.5</v>
      </c>
      <c r="E4095" s="1" t="s">
        <v>4657</v>
      </c>
      <c r="F4095" s="1" t="n">
        <v>83</v>
      </c>
      <c r="G4095" s="1" t="str">
        <f aca="false">F4095&amp;"/"&amp;133</f>
        <v>83/133</v>
      </c>
      <c r="H4095" s="1" t="n">
        <v>1500</v>
      </c>
      <c r="I4095" s="1" t="n">
        <v>77</v>
      </c>
      <c r="J4095" s="1" t="n">
        <v>80</v>
      </c>
      <c r="K4095" s="1" t="s">
        <v>271</v>
      </c>
      <c r="L4095" s="1" t="s">
        <v>402</v>
      </c>
      <c r="M4095" s="1" t="s">
        <v>4574</v>
      </c>
      <c r="N4095" s="1" t="n">
        <v>44.0928579904494</v>
      </c>
      <c r="O4095" s="1" t="n">
        <v>-80.355107626628</v>
      </c>
      <c r="Q4095" s="1" t="s">
        <v>4575</v>
      </c>
      <c r="R4095" s="1" t="s">
        <v>24</v>
      </c>
    </row>
    <row r="4096" customFormat="false" ht="15" hidden="false" customHeight="false" outlineLevel="0" collapsed="false">
      <c r="A4096" s="1" t="s">
        <v>2973</v>
      </c>
      <c r="B4096" s="1" t="s">
        <v>2973</v>
      </c>
      <c r="C4096" s="1" t="s">
        <v>4572</v>
      </c>
      <c r="D4096" s="1" t="n">
        <v>199.5</v>
      </c>
      <c r="E4096" s="1" t="s">
        <v>4658</v>
      </c>
      <c r="F4096" s="1" t="n">
        <v>84</v>
      </c>
      <c r="G4096" s="1" t="str">
        <f aca="false">F4096&amp;"/"&amp;133</f>
        <v>84/133</v>
      </c>
      <c r="H4096" s="1" t="n">
        <v>1500</v>
      </c>
      <c r="I4096" s="1" t="n">
        <v>77</v>
      </c>
      <c r="J4096" s="1" t="n">
        <v>80</v>
      </c>
      <c r="K4096" s="1" t="s">
        <v>271</v>
      </c>
      <c r="L4096" s="1" t="s">
        <v>402</v>
      </c>
      <c r="M4096" s="1" t="s">
        <v>4574</v>
      </c>
      <c r="N4096" s="1" t="n">
        <v>44.0876293864996</v>
      </c>
      <c r="O4096" s="1" t="n">
        <v>-80.3480712815521</v>
      </c>
      <c r="Q4096" s="1" t="s">
        <v>4575</v>
      </c>
      <c r="R4096" s="1" t="s">
        <v>24</v>
      </c>
    </row>
    <row r="4097" customFormat="false" ht="15" hidden="false" customHeight="false" outlineLevel="0" collapsed="false">
      <c r="A4097" s="1" t="s">
        <v>2973</v>
      </c>
      <c r="B4097" s="1" t="s">
        <v>2973</v>
      </c>
      <c r="C4097" s="1" t="s">
        <v>4572</v>
      </c>
      <c r="D4097" s="1" t="n">
        <v>199.5</v>
      </c>
      <c r="E4097" s="1" t="s">
        <v>4659</v>
      </c>
      <c r="F4097" s="1" t="n">
        <v>85</v>
      </c>
      <c r="G4097" s="1" t="str">
        <f aca="false">F4097&amp;"/"&amp;133</f>
        <v>85/133</v>
      </c>
      <c r="H4097" s="1" t="n">
        <v>1500</v>
      </c>
      <c r="I4097" s="1" t="n">
        <v>77</v>
      </c>
      <c r="J4097" s="1" t="n">
        <v>80</v>
      </c>
      <c r="K4097" s="1" t="s">
        <v>271</v>
      </c>
      <c r="L4097" s="1" t="s">
        <v>402</v>
      </c>
      <c r="M4097" s="1" t="s">
        <v>4574</v>
      </c>
      <c r="N4097" s="1" t="n">
        <v>44.0894230009208</v>
      </c>
      <c r="O4097" s="1" t="n">
        <v>-80.3321700584581</v>
      </c>
      <c r="Q4097" s="1" t="s">
        <v>4575</v>
      </c>
      <c r="R4097" s="1" t="s">
        <v>24</v>
      </c>
    </row>
    <row r="4098" customFormat="false" ht="15" hidden="false" customHeight="false" outlineLevel="0" collapsed="false">
      <c r="A4098" s="1" t="s">
        <v>2973</v>
      </c>
      <c r="B4098" s="1" t="s">
        <v>2973</v>
      </c>
      <c r="C4098" s="1" t="s">
        <v>4572</v>
      </c>
      <c r="D4098" s="1" t="n">
        <v>199.5</v>
      </c>
      <c r="E4098" s="1" t="s">
        <v>4660</v>
      </c>
      <c r="F4098" s="1" t="n">
        <v>86</v>
      </c>
      <c r="G4098" s="1" t="str">
        <f aca="false">F4098&amp;"/"&amp;133</f>
        <v>86/133</v>
      </c>
      <c r="H4098" s="1" t="n">
        <v>1500</v>
      </c>
      <c r="I4098" s="1" t="n">
        <v>77</v>
      </c>
      <c r="J4098" s="1" t="n">
        <v>80</v>
      </c>
      <c r="K4098" s="1" t="s">
        <v>271</v>
      </c>
      <c r="L4098" s="1" t="s">
        <v>402</v>
      </c>
      <c r="M4098" s="1" t="s">
        <v>4574</v>
      </c>
      <c r="N4098" s="1" t="n">
        <v>44.0856798074797</v>
      </c>
      <c r="O4098" s="1" t="n">
        <v>-80.3338135449873</v>
      </c>
      <c r="Q4098" s="1" t="s">
        <v>4575</v>
      </c>
      <c r="R4098" s="1" t="s">
        <v>24</v>
      </c>
    </row>
    <row r="4099" customFormat="false" ht="15" hidden="false" customHeight="false" outlineLevel="0" collapsed="false">
      <c r="A4099" s="1" t="s">
        <v>2973</v>
      </c>
      <c r="B4099" s="1" t="s">
        <v>2973</v>
      </c>
      <c r="C4099" s="1" t="s">
        <v>4572</v>
      </c>
      <c r="D4099" s="1" t="n">
        <v>199.5</v>
      </c>
      <c r="E4099" s="1" t="s">
        <v>4661</v>
      </c>
      <c r="F4099" s="1" t="n">
        <v>87</v>
      </c>
      <c r="G4099" s="1" t="str">
        <f aca="false">F4099&amp;"/"&amp;133</f>
        <v>87/133</v>
      </c>
      <c r="H4099" s="1" t="n">
        <v>1500</v>
      </c>
      <c r="I4099" s="1" t="n">
        <v>77</v>
      </c>
      <c r="J4099" s="1" t="n">
        <v>80</v>
      </c>
      <c r="K4099" s="1" t="s">
        <v>271</v>
      </c>
      <c r="L4099" s="1" t="s">
        <v>402</v>
      </c>
      <c r="M4099" s="1" t="s">
        <v>4574</v>
      </c>
      <c r="N4099" s="1" t="n">
        <v>44.0837051023479</v>
      </c>
      <c r="O4099" s="1" t="n">
        <v>-80.3297566533926</v>
      </c>
      <c r="Q4099" s="1" t="s">
        <v>4575</v>
      </c>
      <c r="R4099" s="1" t="s">
        <v>24</v>
      </c>
    </row>
    <row r="4100" customFormat="false" ht="15" hidden="false" customHeight="false" outlineLevel="0" collapsed="false">
      <c r="A4100" s="1" t="s">
        <v>2973</v>
      </c>
      <c r="B4100" s="1" t="s">
        <v>2973</v>
      </c>
      <c r="C4100" s="1" t="s">
        <v>4572</v>
      </c>
      <c r="D4100" s="1" t="n">
        <v>199.5</v>
      </c>
      <c r="E4100" s="1" t="s">
        <v>4662</v>
      </c>
      <c r="F4100" s="1" t="n">
        <v>88</v>
      </c>
      <c r="G4100" s="1" t="str">
        <f aca="false">F4100&amp;"/"&amp;133</f>
        <v>88/133</v>
      </c>
      <c r="H4100" s="1" t="n">
        <v>1500</v>
      </c>
      <c r="I4100" s="1" t="n">
        <v>77</v>
      </c>
      <c r="J4100" s="1" t="n">
        <v>80</v>
      </c>
      <c r="K4100" s="1" t="s">
        <v>271</v>
      </c>
      <c r="L4100" s="1" t="s">
        <v>402</v>
      </c>
      <c r="M4100" s="1" t="s">
        <v>4574</v>
      </c>
      <c r="N4100" s="1" t="n">
        <v>44.0809524825757</v>
      </c>
      <c r="O4100" s="1" t="n">
        <v>-80.3371108347366</v>
      </c>
      <c r="Q4100" s="1" t="s">
        <v>4575</v>
      </c>
      <c r="R4100" s="1" t="s">
        <v>24</v>
      </c>
    </row>
    <row r="4101" customFormat="false" ht="15" hidden="false" customHeight="false" outlineLevel="0" collapsed="false">
      <c r="A4101" s="1" t="s">
        <v>2973</v>
      </c>
      <c r="B4101" s="1" t="s">
        <v>2973</v>
      </c>
      <c r="C4101" s="1" t="s">
        <v>4572</v>
      </c>
      <c r="D4101" s="1" t="n">
        <v>199.5</v>
      </c>
      <c r="E4101" s="1" t="s">
        <v>4663</v>
      </c>
      <c r="F4101" s="1" t="n">
        <v>89</v>
      </c>
      <c r="G4101" s="1" t="str">
        <f aca="false">F4101&amp;"/"&amp;133</f>
        <v>89/133</v>
      </c>
      <c r="H4101" s="1" t="n">
        <v>1500</v>
      </c>
      <c r="I4101" s="1" t="n">
        <v>77</v>
      </c>
      <c r="J4101" s="1" t="n">
        <v>80</v>
      </c>
      <c r="K4101" s="1" t="s">
        <v>271</v>
      </c>
      <c r="L4101" s="1" t="s">
        <v>402</v>
      </c>
      <c r="M4101" s="1" t="s">
        <v>4574</v>
      </c>
      <c r="N4101" s="1" t="n">
        <v>44.0776454133762</v>
      </c>
      <c r="O4101" s="1" t="n">
        <v>-80.3290895189425</v>
      </c>
      <c r="Q4101" s="1" t="s">
        <v>4575</v>
      </c>
      <c r="R4101" s="1" t="s">
        <v>24</v>
      </c>
    </row>
    <row r="4102" customFormat="false" ht="15" hidden="false" customHeight="false" outlineLevel="0" collapsed="false">
      <c r="A4102" s="1" t="s">
        <v>2973</v>
      </c>
      <c r="B4102" s="1" t="s">
        <v>2973</v>
      </c>
      <c r="C4102" s="1" t="s">
        <v>4572</v>
      </c>
      <c r="D4102" s="1" t="n">
        <v>199.5</v>
      </c>
      <c r="E4102" s="1" t="s">
        <v>4664</v>
      </c>
      <c r="F4102" s="1" t="n">
        <v>90</v>
      </c>
      <c r="G4102" s="1" t="str">
        <f aca="false">F4102&amp;"/"&amp;133</f>
        <v>90/133</v>
      </c>
      <c r="H4102" s="1" t="n">
        <v>1500</v>
      </c>
      <c r="I4102" s="1" t="n">
        <v>77</v>
      </c>
      <c r="J4102" s="1" t="n">
        <v>80</v>
      </c>
      <c r="K4102" s="1" t="s">
        <v>271</v>
      </c>
      <c r="L4102" s="1" t="s">
        <v>402</v>
      </c>
      <c r="M4102" s="1" t="s">
        <v>4574</v>
      </c>
      <c r="N4102" s="1" t="n">
        <v>44.0751489089391</v>
      </c>
      <c r="O4102" s="1" t="n">
        <v>-80.3282503274964</v>
      </c>
      <c r="Q4102" s="1" t="s">
        <v>4575</v>
      </c>
      <c r="R4102" s="1" t="s">
        <v>24</v>
      </c>
    </row>
    <row r="4103" customFormat="false" ht="15" hidden="false" customHeight="false" outlineLevel="0" collapsed="false">
      <c r="A4103" s="1" t="s">
        <v>2973</v>
      </c>
      <c r="B4103" s="1" t="s">
        <v>2973</v>
      </c>
      <c r="C4103" s="1" t="s">
        <v>4572</v>
      </c>
      <c r="D4103" s="1" t="n">
        <v>199.5</v>
      </c>
      <c r="E4103" s="1" t="s">
        <v>4665</v>
      </c>
      <c r="F4103" s="1" t="n">
        <v>91</v>
      </c>
      <c r="G4103" s="1" t="str">
        <f aca="false">F4103&amp;"/"&amp;133</f>
        <v>91/133</v>
      </c>
      <c r="H4103" s="1" t="n">
        <v>1500</v>
      </c>
      <c r="I4103" s="1" t="n">
        <v>77</v>
      </c>
      <c r="J4103" s="1" t="n">
        <v>80</v>
      </c>
      <c r="K4103" s="1" t="s">
        <v>271</v>
      </c>
      <c r="L4103" s="1" t="s">
        <v>402</v>
      </c>
      <c r="M4103" s="1" t="s">
        <v>4574</v>
      </c>
      <c r="N4103" s="1" t="n">
        <v>44.0731061060391</v>
      </c>
      <c r="O4103" s="1" t="n">
        <v>-80.315642273453</v>
      </c>
      <c r="Q4103" s="1" t="s">
        <v>4575</v>
      </c>
      <c r="R4103" s="1" t="s">
        <v>24</v>
      </c>
    </row>
    <row r="4104" customFormat="false" ht="15" hidden="false" customHeight="false" outlineLevel="0" collapsed="false">
      <c r="A4104" s="1" t="s">
        <v>2973</v>
      </c>
      <c r="B4104" s="1" t="s">
        <v>2973</v>
      </c>
      <c r="C4104" s="1" t="s">
        <v>4572</v>
      </c>
      <c r="D4104" s="1" t="n">
        <v>199.5</v>
      </c>
      <c r="E4104" s="1" t="s">
        <v>4666</v>
      </c>
      <c r="F4104" s="1" t="n">
        <v>92</v>
      </c>
      <c r="G4104" s="1" t="str">
        <f aca="false">F4104&amp;"/"&amp;133</f>
        <v>92/133</v>
      </c>
      <c r="H4104" s="1" t="n">
        <v>1500</v>
      </c>
      <c r="I4104" s="1" t="n">
        <v>77</v>
      </c>
      <c r="J4104" s="1" t="n">
        <v>80</v>
      </c>
      <c r="K4104" s="1" t="s">
        <v>271</v>
      </c>
      <c r="L4104" s="1" t="s">
        <v>402</v>
      </c>
      <c r="M4104" s="1" t="s">
        <v>4574</v>
      </c>
      <c r="N4104" s="1" t="n">
        <v>44.0707847165374</v>
      </c>
      <c r="O4104" s="1" t="n">
        <v>-80.3160159766394</v>
      </c>
      <c r="Q4104" s="1" t="s">
        <v>4575</v>
      </c>
      <c r="R4104" s="1" t="s">
        <v>24</v>
      </c>
    </row>
    <row r="4105" customFormat="false" ht="15" hidden="false" customHeight="false" outlineLevel="0" collapsed="false">
      <c r="A4105" s="1" t="s">
        <v>2973</v>
      </c>
      <c r="B4105" s="1" t="s">
        <v>2973</v>
      </c>
      <c r="C4105" s="1" t="s">
        <v>4572</v>
      </c>
      <c r="D4105" s="1" t="n">
        <v>199.5</v>
      </c>
      <c r="E4105" s="1" t="s">
        <v>4667</v>
      </c>
      <c r="F4105" s="1" t="n">
        <v>93</v>
      </c>
      <c r="G4105" s="1" t="str">
        <f aca="false">F4105&amp;"/"&amp;133</f>
        <v>93/133</v>
      </c>
      <c r="H4105" s="1" t="n">
        <v>1500</v>
      </c>
      <c r="I4105" s="1" t="n">
        <v>77</v>
      </c>
      <c r="J4105" s="1" t="n">
        <v>80</v>
      </c>
      <c r="K4105" s="1" t="s">
        <v>271</v>
      </c>
      <c r="L4105" s="1" t="s">
        <v>402</v>
      </c>
      <c r="M4105" s="1" t="s">
        <v>4574</v>
      </c>
      <c r="N4105" s="1" t="n">
        <v>44.0682826868082</v>
      </c>
      <c r="O4105" s="1" t="n">
        <v>-80.3167330926432</v>
      </c>
      <c r="Q4105" s="1" t="s">
        <v>4575</v>
      </c>
      <c r="R4105" s="1" t="s">
        <v>24</v>
      </c>
    </row>
    <row r="4106" customFormat="false" ht="15" hidden="false" customHeight="false" outlineLevel="0" collapsed="false">
      <c r="A4106" s="1" t="s">
        <v>2973</v>
      </c>
      <c r="B4106" s="1" t="s">
        <v>2973</v>
      </c>
      <c r="C4106" s="1" t="s">
        <v>4572</v>
      </c>
      <c r="D4106" s="1" t="n">
        <v>199.5</v>
      </c>
      <c r="E4106" s="1" t="s">
        <v>4668</v>
      </c>
      <c r="F4106" s="1" t="n">
        <v>94</v>
      </c>
      <c r="G4106" s="1" t="str">
        <f aca="false">F4106&amp;"/"&amp;133</f>
        <v>94/133</v>
      </c>
      <c r="H4106" s="1" t="n">
        <v>1500</v>
      </c>
      <c r="I4106" s="1" t="n">
        <v>77</v>
      </c>
      <c r="J4106" s="1" t="n">
        <v>80</v>
      </c>
      <c r="K4106" s="1" t="s">
        <v>271</v>
      </c>
      <c r="L4106" s="1" t="s">
        <v>402</v>
      </c>
      <c r="M4106" s="1" t="s">
        <v>4574</v>
      </c>
      <c r="N4106" s="1" t="n">
        <v>44.0644681615616</v>
      </c>
      <c r="O4106" s="1" t="n">
        <v>-80.3026359420384</v>
      </c>
      <c r="Q4106" s="1" t="s">
        <v>4575</v>
      </c>
      <c r="R4106" s="1" t="s">
        <v>24</v>
      </c>
    </row>
    <row r="4107" customFormat="false" ht="15" hidden="false" customHeight="false" outlineLevel="0" collapsed="false">
      <c r="A4107" s="1" t="s">
        <v>2973</v>
      </c>
      <c r="B4107" s="1" t="s">
        <v>2973</v>
      </c>
      <c r="C4107" s="1" t="s">
        <v>4572</v>
      </c>
      <c r="D4107" s="1" t="n">
        <v>199.5</v>
      </c>
      <c r="E4107" s="1" t="s">
        <v>4669</v>
      </c>
      <c r="F4107" s="1" t="n">
        <v>95</v>
      </c>
      <c r="G4107" s="1" t="str">
        <f aca="false">F4107&amp;"/"&amp;133</f>
        <v>95/133</v>
      </c>
      <c r="H4107" s="1" t="n">
        <v>1500</v>
      </c>
      <c r="I4107" s="1" t="n">
        <v>77</v>
      </c>
      <c r="J4107" s="1" t="n">
        <v>80</v>
      </c>
      <c r="K4107" s="1" t="s">
        <v>271</v>
      </c>
      <c r="L4107" s="1" t="s">
        <v>402</v>
      </c>
      <c r="M4107" s="1" t="s">
        <v>4574</v>
      </c>
      <c r="N4107" s="1" t="n">
        <v>44.0622758378216</v>
      </c>
      <c r="O4107" s="1" t="n">
        <v>-80.3034401849883</v>
      </c>
      <c r="Q4107" s="1" t="s">
        <v>4575</v>
      </c>
      <c r="R4107" s="1" t="s">
        <v>24</v>
      </c>
    </row>
    <row r="4108" customFormat="false" ht="15" hidden="false" customHeight="false" outlineLevel="0" collapsed="false">
      <c r="A4108" s="1" t="s">
        <v>2973</v>
      </c>
      <c r="B4108" s="1" t="s">
        <v>2973</v>
      </c>
      <c r="C4108" s="1" t="s">
        <v>4572</v>
      </c>
      <c r="D4108" s="1" t="n">
        <v>199.5</v>
      </c>
      <c r="E4108" s="1" t="s">
        <v>4670</v>
      </c>
      <c r="F4108" s="1" t="n">
        <v>96</v>
      </c>
      <c r="G4108" s="1" t="str">
        <f aca="false">F4108&amp;"/"&amp;133</f>
        <v>96/133</v>
      </c>
      <c r="H4108" s="1" t="n">
        <v>1500</v>
      </c>
      <c r="I4108" s="1" t="n">
        <v>77</v>
      </c>
      <c r="J4108" s="1" t="n">
        <v>80</v>
      </c>
      <c r="K4108" s="1" t="s">
        <v>271</v>
      </c>
      <c r="L4108" s="1" t="s">
        <v>402</v>
      </c>
      <c r="M4108" s="1" t="s">
        <v>4574</v>
      </c>
      <c r="N4108" s="1" t="n">
        <v>44.0892977635754</v>
      </c>
      <c r="O4108" s="1" t="n">
        <v>-80.369828452599</v>
      </c>
      <c r="Q4108" s="1" t="s">
        <v>4575</v>
      </c>
      <c r="R4108" s="1" t="s">
        <v>24</v>
      </c>
    </row>
    <row r="4109" customFormat="false" ht="15" hidden="false" customHeight="false" outlineLevel="0" collapsed="false">
      <c r="A4109" s="1" t="s">
        <v>2973</v>
      </c>
      <c r="B4109" s="1" t="s">
        <v>2973</v>
      </c>
      <c r="C4109" s="1" t="s">
        <v>4572</v>
      </c>
      <c r="D4109" s="1" t="n">
        <v>199.5</v>
      </c>
      <c r="E4109" s="1" t="s">
        <v>4671</v>
      </c>
      <c r="F4109" s="1" t="n">
        <v>97</v>
      </c>
      <c r="G4109" s="1" t="str">
        <f aca="false">F4109&amp;"/"&amp;133</f>
        <v>97/133</v>
      </c>
      <c r="H4109" s="1" t="n">
        <v>1500</v>
      </c>
      <c r="I4109" s="1" t="n">
        <v>77</v>
      </c>
      <c r="J4109" s="1" t="n">
        <v>80</v>
      </c>
      <c r="K4109" s="1" t="s">
        <v>271</v>
      </c>
      <c r="L4109" s="1" t="s">
        <v>402</v>
      </c>
      <c r="M4109" s="1" t="s">
        <v>4574</v>
      </c>
      <c r="N4109" s="1" t="n">
        <v>44.0858589771565</v>
      </c>
      <c r="O4109" s="1" t="n">
        <v>-80.3689974412709</v>
      </c>
      <c r="Q4109" s="1" t="s">
        <v>4575</v>
      </c>
      <c r="R4109" s="1" t="s">
        <v>24</v>
      </c>
    </row>
    <row r="4110" customFormat="false" ht="15" hidden="false" customHeight="false" outlineLevel="0" collapsed="false">
      <c r="A4110" s="1" t="s">
        <v>2973</v>
      </c>
      <c r="B4110" s="1" t="s">
        <v>2973</v>
      </c>
      <c r="C4110" s="1" t="s">
        <v>4572</v>
      </c>
      <c r="D4110" s="1" t="n">
        <v>199.5</v>
      </c>
      <c r="E4110" s="1" t="s">
        <v>4672</v>
      </c>
      <c r="F4110" s="1" t="n">
        <v>98</v>
      </c>
      <c r="G4110" s="1" t="str">
        <f aca="false">F4110&amp;"/"&amp;133</f>
        <v>98/133</v>
      </c>
      <c r="H4110" s="1" t="n">
        <v>1500</v>
      </c>
      <c r="I4110" s="1" t="n">
        <v>77</v>
      </c>
      <c r="J4110" s="1" t="n">
        <v>80</v>
      </c>
      <c r="K4110" s="1" t="s">
        <v>271</v>
      </c>
      <c r="L4110" s="1" t="s">
        <v>402</v>
      </c>
      <c r="M4110" s="1" t="s">
        <v>4574</v>
      </c>
      <c r="N4110" s="1" t="n">
        <v>44.0805355438857</v>
      </c>
      <c r="O4110" s="1" t="n">
        <v>-80.3557429976457</v>
      </c>
      <c r="Q4110" s="1" t="s">
        <v>4575</v>
      </c>
      <c r="R4110" s="1" t="s">
        <v>24</v>
      </c>
    </row>
    <row r="4111" customFormat="false" ht="15" hidden="false" customHeight="false" outlineLevel="0" collapsed="false">
      <c r="A4111" s="1" t="s">
        <v>2973</v>
      </c>
      <c r="B4111" s="1" t="s">
        <v>2973</v>
      </c>
      <c r="C4111" s="1" t="s">
        <v>4572</v>
      </c>
      <c r="D4111" s="1" t="n">
        <v>199.5</v>
      </c>
      <c r="E4111" s="1" t="s">
        <v>4673</v>
      </c>
      <c r="F4111" s="1" t="n">
        <v>99</v>
      </c>
      <c r="G4111" s="1" t="str">
        <f aca="false">F4111&amp;"/"&amp;133</f>
        <v>99/133</v>
      </c>
      <c r="H4111" s="1" t="n">
        <v>1500</v>
      </c>
      <c r="I4111" s="1" t="n">
        <v>77</v>
      </c>
      <c r="J4111" s="1" t="n">
        <v>80</v>
      </c>
      <c r="K4111" s="1" t="s">
        <v>271</v>
      </c>
      <c r="L4111" s="1" t="s">
        <v>402</v>
      </c>
      <c r="M4111" s="1" t="s">
        <v>4574</v>
      </c>
      <c r="N4111" s="1" t="n">
        <v>44.0768387699468</v>
      </c>
      <c r="O4111" s="1" t="n">
        <v>-80.3595371338412</v>
      </c>
      <c r="Q4111" s="1" t="s">
        <v>4575</v>
      </c>
      <c r="R4111" s="1" t="s">
        <v>24</v>
      </c>
    </row>
    <row r="4112" customFormat="false" ht="15" hidden="false" customHeight="false" outlineLevel="0" collapsed="false">
      <c r="A4112" s="1" t="s">
        <v>2973</v>
      </c>
      <c r="B4112" s="1" t="s">
        <v>2973</v>
      </c>
      <c r="C4112" s="1" t="s">
        <v>4572</v>
      </c>
      <c r="D4112" s="1" t="n">
        <v>199.5</v>
      </c>
      <c r="E4112" s="1" t="s">
        <v>4674</v>
      </c>
      <c r="F4112" s="1" t="n">
        <v>100</v>
      </c>
      <c r="G4112" s="1" t="str">
        <f aca="false">F4112&amp;"/"&amp;133</f>
        <v>100/133</v>
      </c>
      <c r="H4112" s="1" t="n">
        <v>1500</v>
      </c>
      <c r="I4112" s="1" t="n">
        <v>77</v>
      </c>
      <c r="J4112" s="1" t="n">
        <v>80</v>
      </c>
      <c r="K4112" s="1" t="s">
        <v>271</v>
      </c>
      <c r="L4112" s="1" t="s">
        <v>402</v>
      </c>
      <c r="M4112" s="1" t="s">
        <v>4574</v>
      </c>
      <c r="N4112" s="1" t="n">
        <v>44.0759749170775</v>
      </c>
      <c r="O4112" s="1" t="n">
        <v>-80.3517308596774</v>
      </c>
      <c r="Q4112" s="1" t="s">
        <v>4575</v>
      </c>
      <c r="R4112" s="1" t="s">
        <v>24</v>
      </c>
    </row>
    <row r="4113" customFormat="false" ht="15" hidden="false" customHeight="false" outlineLevel="0" collapsed="false">
      <c r="A4113" s="1" t="s">
        <v>2973</v>
      </c>
      <c r="B4113" s="1" t="s">
        <v>2973</v>
      </c>
      <c r="C4113" s="1" t="s">
        <v>4572</v>
      </c>
      <c r="D4113" s="1" t="n">
        <v>199.5</v>
      </c>
      <c r="E4113" s="1" t="s">
        <v>4675</v>
      </c>
      <c r="F4113" s="1" t="n">
        <v>101</v>
      </c>
      <c r="G4113" s="1" t="str">
        <f aca="false">F4113&amp;"/"&amp;133</f>
        <v>101/133</v>
      </c>
      <c r="H4113" s="1" t="n">
        <v>1500</v>
      </c>
      <c r="I4113" s="1" t="n">
        <v>77</v>
      </c>
      <c r="J4113" s="1" t="n">
        <v>80</v>
      </c>
      <c r="K4113" s="1" t="s">
        <v>271</v>
      </c>
      <c r="L4113" s="1" t="s">
        <v>402</v>
      </c>
      <c r="M4113" s="1" t="s">
        <v>4574</v>
      </c>
      <c r="N4113" s="1" t="n">
        <v>44.072225571569</v>
      </c>
      <c r="O4113" s="1" t="n">
        <v>-80.3513978703107</v>
      </c>
      <c r="Q4113" s="1" t="s">
        <v>4575</v>
      </c>
      <c r="R4113" s="1" t="s">
        <v>24</v>
      </c>
    </row>
    <row r="4114" customFormat="false" ht="15" hidden="false" customHeight="false" outlineLevel="0" collapsed="false">
      <c r="A4114" s="1" t="s">
        <v>2973</v>
      </c>
      <c r="B4114" s="1" t="s">
        <v>2973</v>
      </c>
      <c r="C4114" s="1" t="s">
        <v>4572</v>
      </c>
      <c r="D4114" s="1" t="n">
        <v>199.5</v>
      </c>
      <c r="E4114" s="1" t="s">
        <v>4676</v>
      </c>
      <c r="F4114" s="1" t="n">
        <v>102</v>
      </c>
      <c r="G4114" s="1" t="str">
        <f aca="false">F4114&amp;"/"&amp;133</f>
        <v>102/133</v>
      </c>
      <c r="H4114" s="1" t="n">
        <v>1500</v>
      </c>
      <c r="I4114" s="1" t="n">
        <v>77</v>
      </c>
      <c r="J4114" s="1" t="n">
        <v>80</v>
      </c>
      <c r="K4114" s="1" t="s">
        <v>271</v>
      </c>
      <c r="L4114" s="1" t="s">
        <v>402</v>
      </c>
      <c r="M4114" s="1" t="s">
        <v>4574</v>
      </c>
      <c r="N4114" s="1" t="n">
        <v>44.0695643728061</v>
      </c>
      <c r="O4114" s="1" t="n">
        <v>-80.3479138316253</v>
      </c>
      <c r="Q4114" s="1" t="s">
        <v>4575</v>
      </c>
      <c r="R4114" s="1" t="s">
        <v>24</v>
      </c>
    </row>
    <row r="4115" customFormat="false" ht="15" hidden="false" customHeight="false" outlineLevel="0" collapsed="false">
      <c r="A4115" s="1" t="s">
        <v>2973</v>
      </c>
      <c r="B4115" s="1" t="s">
        <v>2973</v>
      </c>
      <c r="C4115" s="1" t="s">
        <v>4572</v>
      </c>
      <c r="D4115" s="1" t="n">
        <v>199.5</v>
      </c>
      <c r="E4115" s="1" t="s">
        <v>4677</v>
      </c>
      <c r="F4115" s="1" t="n">
        <v>103</v>
      </c>
      <c r="G4115" s="1" t="str">
        <f aca="false">F4115&amp;"/"&amp;133</f>
        <v>103/133</v>
      </c>
      <c r="H4115" s="1" t="n">
        <v>1500</v>
      </c>
      <c r="I4115" s="1" t="n">
        <v>77</v>
      </c>
      <c r="J4115" s="1" t="n">
        <v>80</v>
      </c>
      <c r="K4115" s="1" t="s">
        <v>271</v>
      </c>
      <c r="L4115" s="1" t="s">
        <v>402</v>
      </c>
      <c r="M4115" s="1" t="s">
        <v>4574</v>
      </c>
      <c r="N4115" s="1" t="n">
        <v>44.0662811161176</v>
      </c>
      <c r="O4115" s="1" t="n">
        <v>-80.3296585323465</v>
      </c>
      <c r="Q4115" s="1" t="s">
        <v>4575</v>
      </c>
      <c r="R4115" s="1" t="s">
        <v>24</v>
      </c>
    </row>
    <row r="4116" customFormat="false" ht="15" hidden="false" customHeight="false" outlineLevel="0" collapsed="false">
      <c r="A4116" s="1" t="s">
        <v>2973</v>
      </c>
      <c r="B4116" s="1" t="s">
        <v>2973</v>
      </c>
      <c r="C4116" s="1" t="s">
        <v>4572</v>
      </c>
      <c r="D4116" s="1" t="n">
        <v>199.5</v>
      </c>
      <c r="E4116" s="1" t="s">
        <v>4678</v>
      </c>
      <c r="F4116" s="1" t="n">
        <v>104</v>
      </c>
      <c r="G4116" s="1" t="str">
        <f aca="false">F4116&amp;"/"&amp;133</f>
        <v>104/133</v>
      </c>
      <c r="H4116" s="1" t="n">
        <v>1500</v>
      </c>
      <c r="I4116" s="1" t="n">
        <v>77</v>
      </c>
      <c r="J4116" s="1" t="n">
        <v>80</v>
      </c>
      <c r="K4116" s="1" t="s">
        <v>271</v>
      </c>
      <c r="L4116" s="1" t="s">
        <v>402</v>
      </c>
      <c r="M4116" s="1" t="s">
        <v>4574</v>
      </c>
      <c r="N4116" s="1" t="n">
        <v>44.0644303842781</v>
      </c>
      <c r="O4116" s="1" t="n">
        <v>-80.3322383612255</v>
      </c>
      <c r="Q4116" s="1" t="s">
        <v>4575</v>
      </c>
      <c r="R4116" s="1" t="s">
        <v>24</v>
      </c>
    </row>
    <row r="4117" customFormat="false" ht="15" hidden="false" customHeight="false" outlineLevel="0" collapsed="false">
      <c r="A4117" s="1" t="s">
        <v>2973</v>
      </c>
      <c r="B4117" s="1" t="s">
        <v>2973</v>
      </c>
      <c r="C4117" s="1" t="s">
        <v>4572</v>
      </c>
      <c r="D4117" s="1" t="n">
        <v>199.5</v>
      </c>
      <c r="E4117" s="1" t="s">
        <v>4679</v>
      </c>
      <c r="F4117" s="1" t="n">
        <v>105</v>
      </c>
      <c r="G4117" s="1" t="str">
        <f aca="false">F4117&amp;"/"&amp;133</f>
        <v>105/133</v>
      </c>
      <c r="H4117" s="1" t="n">
        <v>1500</v>
      </c>
      <c r="I4117" s="1" t="n">
        <v>77</v>
      </c>
      <c r="J4117" s="1" t="n">
        <v>80</v>
      </c>
      <c r="K4117" s="1" t="s">
        <v>271</v>
      </c>
      <c r="L4117" s="1" t="s">
        <v>402</v>
      </c>
      <c r="M4117" s="1" t="s">
        <v>4574</v>
      </c>
      <c r="N4117" s="1" t="n">
        <v>44.0620683577639</v>
      </c>
      <c r="O4117" s="1" t="n">
        <v>-80.335049254298</v>
      </c>
      <c r="Q4117" s="1" t="s">
        <v>4575</v>
      </c>
      <c r="R4117" s="1" t="s">
        <v>24</v>
      </c>
    </row>
    <row r="4118" customFormat="false" ht="15" hidden="false" customHeight="false" outlineLevel="0" collapsed="false">
      <c r="A4118" s="1" t="s">
        <v>2973</v>
      </c>
      <c r="B4118" s="1" t="s">
        <v>2973</v>
      </c>
      <c r="C4118" s="1" t="s">
        <v>4572</v>
      </c>
      <c r="D4118" s="1" t="n">
        <v>199.5</v>
      </c>
      <c r="E4118" s="1" t="s">
        <v>4680</v>
      </c>
      <c r="F4118" s="1" t="n">
        <v>106</v>
      </c>
      <c r="G4118" s="1" t="str">
        <f aca="false">F4118&amp;"/"&amp;133</f>
        <v>106/133</v>
      </c>
      <c r="H4118" s="1" t="n">
        <v>1500</v>
      </c>
      <c r="I4118" s="1" t="n">
        <v>77</v>
      </c>
      <c r="J4118" s="1" t="n">
        <v>80</v>
      </c>
      <c r="K4118" s="1" t="s">
        <v>271</v>
      </c>
      <c r="L4118" s="1" t="s">
        <v>402</v>
      </c>
      <c r="M4118" s="1" t="s">
        <v>4574</v>
      </c>
      <c r="N4118" s="1" t="n">
        <v>44.0608350730331</v>
      </c>
      <c r="O4118" s="1" t="n">
        <v>-80.332849263483</v>
      </c>
      <c r="Q4118" s="1" t="s">
        <v>4575</v>
      </c>
      <c r="R4118" s="1" t="s">
        <v>24</v>
      </c>
    </row>
    <row r="4119" customFormat="false" ht="15" hidden="false" customHeight="false" outlineLevel="0" collapsed="false">
      <c r="A4119" s="1" t="s">
        <v>2973</v>
      </c>
      <c r="B4119" s="1" t="s">
        <v>2973</v>
      </c>
      <c r="C4119" s="1" t="s">
        <v>4572</v>
      </c>
      <c r="D4119" s="1" t="n">
        <v>199.5</v>
      </c>
      <c r="E4119" s="1" t="s">
        <v>4681</v>
      </c>
      <c r="F4119" s="1" t="n">
        <v>107</v>
      </c>
      <c r="G4119" s="1" t="str">
        <f aca="false">F4119&amp;"/"&amp;133</f>
        <v>107/133</v>
      </c>
      <c r="H4119" s="1" t="n">
        <v>1500</v>
      </c>
      <c r="I4119" s="1" t="n">
        <v>77</v>
      </c>
      <c r="J4119" s="1" t="n">
        <v>80</v>
      </c>
      <c r="K4119" s="1" t="s">
        <v>271</v>
      </c>
      <c r="L4119" s="1" t="s">
        <v>402</v>
      </c>
      <c r="M4119" s="1" t="s">
        <v>4574</v>
      </c>
      <c r="N4119" s="1" t="n">
        <v>44.0591273366198</v>
      </c>
      <c r="O4119" s="1" t="n">
        <v>-80.3299024843577</v>
      </c>
      <c r="Q4119" s="1" t="s">
        <v>4575</v>
      </c>
      <c r="R4119" s="1" t="s">
        <v>24</v>
      </c>
    </row>
    <row r="4120" customFormat="false" ht="15" hidden="false" customHeight="false" outlineLevel="0" collapsed="false">
      <c r="A4120" s="1" t="s">
        <v>2973</v>
      </c>
      <c r="B4120" s="1" t="s">
        <v>2973</v>
      </c>
      <c r="C4120" s="1" t="s">
        <v>4572</v>
      </c>
      <c r="D4120" s="1" t="n">
        <v>199.5</v>
      </c>
      <c r="E4120" s="1" t="s">
        <v>4682</v>
      </c>
      <c r="F4120" s="1" t="n">
        <v>108</v>
      </c>
      <c r="G4120" s="1" t="str">
        <f aca="false">F4120&amp;"/"&amp;133</f>
        <v>108/133</v>
      </c>
      <c r="H4120" s="1" t="n">
        <v>1500</v>
      </c>
      <c r="I4120" s="1" t="n">
        <v>77</v>
      </c>
      <c r="J4120" s="1" t="n">
        <v>80</v>
      </c>
      <c r="K4120" s="1" t="s">
        <v>271</v>
      </c>
      <c r="L4120" s="1" t="s">
        <v>402</v>
      </c>
      <c r="M4120" s="1" t="s">
        <v>4574</v>
      </c>
      <c r="N4120" s="1" t="n">
        <v>44.0574411534711</v>
      </c>
      <c r="O4120" s="1" t="n">
        <v>-80.3270105486736</v>
      </c>
      <c r="Q4120" s="1" t="s">
        <v>4575</v>
      </c>
      <c r="R4120" s="1" t="s">
        <v>24</v>
      </c>
    </row>
    <row r="4121" customFormat="false" ht="15" hidden="false" customHeight="false" outlineLevel="0" collapsed="false">
      <c r="A4121" s="1" t="s">
        <v>2973</v>
      </c>
      <c r="B4121" s="1" t="s">
        <v>2973</v>
      </c>
      <c r="C4121" s="1" t="s">
        <v>4572</v>
      </c>
      <c r="D4121" s="1" t="n">
        <v>199.5</v>
      </c>
      <c r="E4121" s="1" t="s">
        <v>4683</v>
      </c>
      <c r="F4121" s="1" t="n">
        <v>109</v>
      </c>
      <c r="G4121" s="1" t="str">
        <f aca="false">F4121&amp;"/"&amp;133</f>
        <v>109/133</v>
      </c>
      <c r="H4121" s="1" t="n">
        <v>1500</v>
      </c>
      <c r="I4121" s="1" t="n">
        <v>77</v>
      </c>
      <c r="J4121" s="1" t="n">
        <v>80</v>
      </c>
      <c r="K4121" s="1" t="s">
        <v>271</v>
      </c>
      <c r="L4121" s="1" t="s">
        <v>402</v>
      </c>
      <c r="M4121" s="1" t="s">
        <v>4574</v>
      </c>
      <c r="N4121" s="1" t="n">
        <v>44.0611315496317</v>
      </c>
      <c r="O4121" s="1" t="n">
        <v>-80.3622260975787</v>
      </c>
      <c r="Q4121" s="1" t="s">
        <v>4575</v>
      </c>
      <c r="R4121" s="1" t="s">
        <v>24</v>
      </c>
    </row>
    <row r="4122" customFormat="false" ht="15" hidden="false" customHeight="false" outlineLevel="0" collapsed="false">
      <c r="A4122" s="1" t="s">
        <v>2973</v>
      </c>
      <c r="B4122" s="1" t="s">
        <v>2973</v>
      </c>
      <c r="C4122" s="1" t="s">
        <v>4572</v>
      </c>
      <c r="D4122" s="1" t="n">
        <v>199.5</v>
      </c>
      <c r="E4122" s="1" t="s">
        <v>4684</v>
      </c>
      <c r="F4122" s="1" t="n">
        <v>110</v>
      </c>
      <c r="G4122" s="1" t="str">
        <f aca="false">F4122&amp;"/"&amp;133</f>
        <v>110/133</v>
      </c>
      <c r="H4122" s="1" t="n">
        <v>1500</v>
      </c>
      <c r="I4122" s="1" t="n">
        <v>77</v>
      </c>
      <c r="J4122" s="1" t="n">
        <v>80</v>
      </c>
      <c r="K4122" s="1" t="s">
        <v>271</v>
      </c>
      <c r="L4122" s="1" t="s">
        <v>402</v>
      </c>
      <c r="M4122" s="1" t="s">
        <v>4574</v>
      </c>
      <c r="N4122" s="1" t="n">
        <v>44.0579636110047</v>
      </c>
      <c r="O4122" s="1" t="n">
        <v>-80.3637223739412</v>
      </c>
      <c r="Q4122" s="1" t="s">
        <v>4575</v>
      </c>
      <c r="R4122" s="1" t="s">
        <v>24</v>
      </c>
    </row>
    <row r="4123" customFormat="false" ht="15" hidden="false" customHeight="false" outlineLevel="0" collapsed="false">
      <c r="A4123" s="1" t="s">
        <v>2973</v>
      </c>
      <c r="B4123" s="1" t="s">
        <v>2973</v>
      </c>
      <c r="C4123" s="1" t="s">
        <v>4572</v>
      </c>
      <c r="D4123" s="1" t="n">
        <v>199.5</v>
      </c>
      <c r="E4123" s="1" t="s">
        <v>4685</v>
      </c>
      <c r="F4123" s="1" t="n">
        <v>111</v>
      </c>
      <c r="G4123" s="1" t="str">
        <f aca="false">F4123&amp;"/"&amp;133</f>
        <v>111/133</v>
      </c>
      <c r="H4123" s="1" t="n">
        <v>1500</v>
      </c>
      <c r="I4123" s="1" t="n">
        <v>77</v>
      </c>
      <c r="J4123" s="1" t="n">
        <v>80</v>
      </c>
      <c r="K4123" s="1" t="s">
        <v>271</v>
      </c>
      <c r="L4123" s="1" t="s">
        <v>402</v>
      </c>
      <c r="M4123" s="1" t="s">
        <v>4574</v>
      </c>
      <c r="N4123" s="1" t="n">
        <v>44.0409677409125</v>
      </c>
      <c r="O4123" s="1" t="n">
        <v>-80.3234140919308</v>
      </c>
      <c r="Q4123" s="1" t="s">
        <v>4575</v>
      </c>
      <c r="R4123" s="1" t="s">
        <v>24</v>
      </c>
    </row>
    <row r="4124" customFormat="false" ht="15" hidden="false" customHeight="false" outlineLevel="0" collapsed="false">
      <c r="A4124" s="1" t="s">
        <v>2973</v>
      </c>
      <c r="B4124" s="1" t="s">
        <v>2973</v>
      </c>
      <c r="C4124" s="1" t="s">
        <v>4572</v>
      </c>
      <c r="D4124" s="1" t="n">
        <v>199.5</v>
      </c>
      <c r="E4124" s="1" t="s">
        <v>4686</v>
      </c>
      <c r="F4124" s="1" t="n">
        <v>112</v>
      </c>
      <c r="G4124" s="1" t="str">
        <f aca="false">F4124&amp;"/"&amp;133</f>
        <v>112/133</v>
      </c>
      <c r="H4124" s="1" t="n">
        <v>1500</v>
      </c>
      <c r="I4124" s="1" t="n">
        <v>77</v>
      </c>
      <c r="J4124" s="1" t="n">
        <v>80</v>
      </c>
      <c r="K4124" s="1" t="s">
        <v>271</v>
      </c>
      <c r="L4124" s="1" t="s">
        <v>402</v>
      </c>
      <c r="M4124" s="1" t="s">
        <v>4574</v>
      </c>
      <c r="N4124" s="1" t="n">
        <v>44.0383488633705</v>
      </c>
      <c r="O4124" s="1" t="n">
        <v>-80.3209290970832</v>
      </c>
      <c r="Q4124" s="1" t="s">
        <v>4575</v>
      </c>
      <c r="R4124" s="1" t="s">
        <v>24</v>
      </c>
    </row>
    <row r="4125" customFormat="false" ht="15" hidden="false" customHeight="false" outlineLevel="0" collapsed="false">
      <c r="A4125" s="1" t="s">
        <v>2973</v>
      </c>
      <c r="B4125" s="1" t="s">
        <v>2973</v>
      </c>
      <c r="C4125" s="1" t="s">
        <v>4572</v>
      </c>
      <c r="D4125" s="1" t="n">
        <v>199.5</v>
      </c>
      <c r="E4125" s="1" t="s">
        <v>4687</v>
      </c>
      <c r="F4125" s="1" t="n">
        <v>113</v>
      </c>
      <c r="G4125" s="1" t="str">
        <f aca="false">F4125&amp;"/"&amp;133</f>
        <v>113/133</v>
      </c>
      <c r="H4125" s="1" t="n">
        <v>1500</v>
      </c>
      <c r="I4125" s="1" t="n">
        <v>77</v>
      </c>
      <c r="J4125" s="1" t="n">
        <v>80</v>
      </c>
      <c r="K4125" s="1" t="s">
        <v>271</v>
      </c>
      <c r="L4125" s="1" t="s">
        <v>402</v>
      </c>
      <c r="M4125" s="1" t="s">
        <v>4574</v>
      </c>
      <c r="N4125" s="1" t="n">
        <v>44.0359486166452</v>
      </c>
      <c r="O4125" s="1" t="n">
        <v>-80.3259598125582</v>
      </c>
      <c r="Q4125" s="1" t="s">
        <v>4575</v>
      </c>
      <c r="R4125" s="1" t="s">
        <v>24</v>
      </c>
    </row>
    <row r="4126" customFormat="false" ht="15" hidden="false" customHeight="false" outlineLevel="0" collapsed="false">
      <c r="A4126" s="1" t="s">
        <v>2973</v>
      </c>
      <c r="B4126" s="1" t="s">
        <v>2973</v>
      </c>
      <c r="C4126" s="1" t="s">
        <v>4572</v>
      </c>
      <c r="D4126" s="1" t="n">
        <v>199.5</v>
      </c>
      <c r="E4126" s="1" t="s">
        <v>4688</v>
      </c>
      <c r="F4126" s="1" t="n">
        <v>114</v>
      </c>
      <c r="G4126" s="1" t="str">
        <f aca="false">F4126&amp;"/"&amp;133</f>
        <v>114/133</v>
      </c>
      <c r="H4126" s="1" t="n">
        <v>1500</v>
      </c>
      <c r="I4126" s="1" t="n">
        <v>77</v>
      </c>
      <c r="J4126" s="1" t="n">
        <v>80</v>
      </c>
      <c r="K4126" s="1" t="s">
        <v>271</v>
      </c>
      <c r="L4126" s="1" t="s">
        <v>402</v>
      </c>
      <c r="M4126" s="1" t="s">
        <v>4574</v>
      </c>
      <c r="N4126" s="1" t="n">
        <v>44.0316928424389</v>
      </c>
      <c r="O4126" s="1" t="n">
        <v>-80.3187939277607</v>
      </c>
      <c r="Q4126" s="1" t="s">
        <v>4575</v>
      </c>
      <c r="R4126" s="1" t="s">
        <v>24</v>
      </c>
    </row>
    <row r="4127" customFormat="false" ht="15" hidden="false" customHeight="false" outlineLevel="0" collapsed="false">
      <c r="A4127" s="1" t="s">
        <v>2973</v>
      </c>
      <c r="B4127" s="1" t="s">
        <v>2973</v>
      </c>
      <c r="C4127" s="1" t="s">
        <v>4572</v>
      </c>
      <c r="D4127" s="1" t="n">
        <v>199.5</v>
      </c>
      <c r="E4127" s="1" t="s">
        <v>4689</v>
      </c>
      <c r="F4127" s="1" t="n">
        <v>115</v>
      </c>
      <c r="G4127" s="1" t="str">
        <f aca="false">F4127&amp;"/"&amp;133</f>
        <v>115/133</v>
      </c>
      <c r="H4127" s="1" t="n">
        <v>1500</v>
      </c>
      <c r="I4127" s="1" t="n">
        <v>77</v>
      </c>
      <c r="J4127" s="1" t="n">
        <v>80</v>
      </c>
      <c r="K4127" s="1" t="s">
        <v>271</v>
      </c>
      <c r="L4127" s="1" t="s">
        <v>402</v>
      </c>
      <c r="M4127" s="1" t="s">
        <v>4574</v>
      </c>
      <c r="N4127" s="1" t="n">
        <v>44.0264098932881</v>
      </c>
      <c r="O4127" s="1" t="n">
        <v>-80.3195900613495</v>
      </c>
      <c r="Q4127" s="1" t="s">
        <v>4575</v>
      </c>
      <c r="R4127" s="1" t="s">
        <v>24</v>
      </c>
    </row>
    <row r="4128" customFormat="false" ht="15" hidden="false" customHeight="false" outlineLevel="0" collapsed="false">
      <c r="A4128" s="1" t="s">
        <v>2973</v>
      </c>
      <c r="B4128" s="1" t="s">
        <v>2973</v>
      </c>
      <c r="C4128" s="1" t="s">
        <v>4572</v>
      </c>
      <c r="D4128" s="1" t="n">
        <v>199.5</v>
      </c>
      <c r="E4128" s="1" t="s">
        <v>4690</v>
      </c>
      <c r="F4128" s="1" t="n">
        <v>116</v>
      </c>
      <c r="G4128" s="1" t="str">
        <f aca="false">F4128&amp;"/"&amp;133</f>
        <v>116/133</v>
      </c>
      <c r="H4128" s="1" t="n">
        <v>1500</v>
      </c>
      <c r="I4128" s="1" t="n">
        <v>77</v>
      </c>
      <c r="J4128" s="1" t="n">
        <v>80</v>
      </c>
      <c r="K4128" s="1" t="s">
        <v>271</v>
      </c>
      <c r="L4128" s="1" t="s">
        <v>402</v>
      </c>
      <c r="M4128" s="1" t="s">
        <v>4574</v>
      </c>
      <c r="N4128" s="1" t="n">
        <v>44.0439037450094</v>
      </c>
      <c r="O4128" s="1" t="n">
        <v>-80.3050065967974</v>
      </c>
      <c r="Q4128" s="1" t="s">
        <v>4575</v>
      </c>
      <c r="R4128" s="1" t="s">
        <v>24</v>
      </c>
    </row>
    <row r="4129" customFormat="false" ht="15" hidden="false" customHeight="false" outlineLevel="0" collapsed="false">
      <c r="A4129" s="1" t="s">
        <v>2973</v>
      </c>
      <c r="B4129" s="1" t="s">
        <v>2973</v>
      </c>
      <c r="C4129" s="1" t="s">
        <v>4572</v>
      </c>
      <c r="D4129" s="1" t="n">
        <v>199.5</v>
      </c>
      <c r="E4129" s="1" t="s">
        <v>4691</v>
      </c>
      <c r="F4129" s="1" t="n">
        <v>117</v>
      </c>
      <c r="G4129" s="1" t="str">
        <f aca="false">F4129&amp;"/"&amp;133</f>
        <v>117/133</v>
      </c>
      <c r="H4129" s="1" t="n">
        <v>1500</v>
      </c>
      <c r="I4129" s="1" t="n">
        <v>77</v>
      </c>
      <c r="J4129" s="1" t="n">
        <v>80</v>
      </c>
      <c r="K4129" s="1" t="s">
        <v>271</v>
      </c>
      <c r="L4129" s="1" t="s">
        <v>402</v>
      </c>
      <c r="M4129" s="1" t="s">
        <v>4574</v>
      </c>
      <c r="N4129" s="1" t="n">
        <v>44.0409416869634</v>
      </c>
      <c r="O4129" s="1" t="n">
        <v>-80.3102778297998</v>
      </c>
      <c r="Q4129" s="1" t="s">
        <v>4575</v>
      </c>
      <c r="R4129" s="1" t="s">
        <v>24</v>
      </c>
    </row>
    <row r="4130" customFormat="false" ht="15" hidden="false" customHeight="false" outlineLevel="0" collapsed="false">
      <c r="A4130" s="1" t="s">
        <v>2973</v>
      </c>
      <c r="B4130" s="1" t="s">
        <v>2973</v>
      </c>
      <c r="C4130" s="1" t="s">
        <v>4572</v>
      </c>
      <c r="D4130" s="1" t="n">
        <v>199.5</v>
      </c>
      <c r="E4130" s="1" t="s">
        <v>4692</v>
      </c>
      <c r="F4130" s="1" t="n">
        <v>118</v>
      </c>
      <c r="G4130" s="1" t="str">
        <f aca="false">F4130&amp;"/"&amp;133</f>
        <v>118/133</v>
      </c>
      <c r="H4130" s="1" t="n">
        <v>1500</v>
      </c>
      <c r="I4130" s="1" t="n">
        <v>77</v>
      </c>
      <c r="J4130" s="1" t="n">
        <v>80</v>
      </c>
      <c r="K4130" s="1" t="s">
        <v>271</v>
      </c>
      <c r="L4130" s="1" t="s">
        <v>402</v>
      </c>
      <c r="M4130" s="1" t="s">
        <v>4574</v>
      </c>
      <c r="N4130" s="1" t="n">
        <v>44.0548665127145</v>
      </c>
      <c r="O4130" s="1" t="n">
        <v>-80.2924942335192</v>
      </c>
      <c r="Q4130" s="1" t="s">
        <v>4575</v>
      </c>
      <c r="R4130" s="1" t="s">
        <v>24</v>
      </c>
    </row>
    <row r="4131" customFormat="false" ht="15" hidden="false" customHeight="false" outlineLevel="0" collapsed="false">
      <c r="A4131" s="1" t="s">
        <v>2973</v>
      </c>
      <c r="B4131" s="1" t="s">
        <v>2973</v>
      </c>
      <c r="C4131" s="1" t="s">
        <v>4572</v>
      </c>
      <c r="D4131" s="1" t="n">
        <v>199.5</v>
      </c>
      <c r="E4131" s="1" t="s">
        <v>4693</v>
      </c>
      <c r="F4131" s="1" t="n">
        <v>119</v>
      </c>
      <c r="G4131" s="1" t="str">
        <f aca="false">F4131&amp;"/"&amp;133</f>
        <v>119/133</v>
      </c>
      <c r="H4131" s="1" t="n">
        <v>1500</v>
      </c>
      <c r="I4131" s="1" t="n">
        <v>77</v>
      </c>
      <c r="J4131" s="1" t="n">
        <v>80</v>
      </c>
      <c r="K4131" s="1" t="s">
        <v>271</v>
      </c>
      <c r="L4131" s="1" t="s">
        <v>402</v>
      </c>
      <c r="M4131" s="1" t="s">
        <v>4574</v>
      </c>
      <c r="N4131" s="1" t="n">
        <v>44.0476124071041</v>
      </c>
      <c r="O4131" s="1" t="n">
        <v>-80.2904160545138</v>
      </c>
      <c r="Q4131" s="1" t="s">
        <v>4575</v>
      </c>
      <c r="R4131" s="1" t="s">
        <v>24</v>
      </c>
    </row>
    <row r="4132" customFormat="false" ht="15" hidden="false" customHeight="false" outlineLevel="0" collapsed="false">
      <c r="A4132" s="1" t="s">
        <v>2973</v>
      </c>
      <c r="B4132" s="1" t="s">
        <v>2973</v>
      </c>
      <c r="C4132" s="1" t="s">
        <v>4572</v>
      </c>
      <c r="D4132" s="1" t="n">
        <v>199.5</v>
      </c>
      <c r="E4132" s="1" t="s">
        <v>4694</v>
      </c>
      <c r="F4132" s="1" t="n">
        <v>120</v>
      </c>
      <c r="G4132" s="1" t="str">
        <f aca="false">F4132&amp;"/"&amp;133</f>
        <v>120/133</v>
      </c>
      <c r="H4132" s="1" t="n">
        <v>1500</v>
      </c>
      <c r="I4132" s="1" t="n">
        <v>77</v>
      </c>
      <c r="J4132" s="1" t="n">
        <v>80</v>
      </c>
      <c r="K4132" s="1" t="s">
        <v>271</v>
      </c>
      <c r="L4132" s="1" t="s">
        <v>402</v>
      </c>
      <c r="M4132" s="1" t="s">
        <v>4574</v>
      </c>
      <c r="N4132" s="1" t="n">
        <v>44.0424683461359</v>
      </c>
      <c r="O4132" s="1" t="n">
        <v>-80.2920132858936</v>
      </c>
      <c r="Q4132" s="1" t="s">
        <v>4575</v>
      </c>
      <c r="R4132" s="1" t="s">
        <v>24</v>
      </c>
    </row>
    <row r="4133" customFormat="false" ht="15" hidden="false" customHeight="false" outlineLevel="0" collapsed="false">
      <c r="A4133" s="1" t="s">
        <v>2973</v>
      </c>
      <c r="B4133" s="1" t="s">
        <v>2973</v>
      </c>
      <c r="C4133" s="1" t="s">
        <v>4572</v>
      </c>
      <c r="D4133" s="1" t="n">
        <v>199.5</v>
      </c>
      <c r="E4133" s="1" t="s">
        <v>4695</v>
      </c>
      <c r="F4133" s="1" t="n">
        <v>121</v>
      </c>
      <c r="G4133" s="1" t="str">
        <f aca="false">F4133&amp;"/"&amp;133</f>
        <v>121/133</v>
      </c>
      <c r="H4133" s="1" t="n">
        <v>1500</v>
      </c>
      <c r="I4133" s="1" t="n">
        <v>77</v>
      </c>
      <c r="J4133" s="1" t="n">
        <v>80</v>
      </c>
      <c r="K4133" s="1" t="s">
        <v>271</v>
      </c>
      <c r="L4133" s="1" t="s">
        <v>402</v>
      </c>
      <c r="M4133" s="1" t="s">
        <v>4574</v>
      </c>
      <c r="N4133" s="1" t="n">
        <v>44.0392198596472</v>
      </c>
      <c r="O4133" s="1" t="n">
        <v>-80.2913857878787</v>
      </c>
      <c r="Q4133" s="1" t="s">
        <v>4575</v>
      </c>
      <c r="R4133" s="1" t="s">
        <v>24</v>
      </c>
    </row>
    <row r="4134" customFormat="false" ht="15" hidden="false" customHeight="false" outlineLevel="0" collapsed="false">
      <c r="A4134" s="1" t="s">
        <v>2973</v>
      </c>
      <c r="B4134" s="1" t="s">
        <v>2973</v>
      </c>
      <c r="C4134" s="1" t="s">
        <v>4572</v>
      </c>
      <c r="D4134" s="1" t="n">
        <v>199.5</v>
      </c>
      <c r="E4134" s="1" t="s">
        <v>4696</v>
      </c>
      <c r="F4134" s="1" t="n">
        <v>122</v>
      </c>
      <c r="G4134" s="1" t="str">
        <f aca="false">F4134&amp;"/"&amp;133</f>
        <v>122/133</v>
      </c>
      <c r="H4134" s="1" t="n">
        <v>1500</v>
      </c>
      <c r="I4134" s="1" t="n">
        <v>77</v>
      </c>
      <c r="J4134" s="1" t="n">
        <v>80</v>
      </c>
      <c r="K4134" s="1" t="s">
        <v>271</v>
      </c>
      <c r="L4134" s="1" t="s">
        <v>402</v>
      </c>
      <c r="M4134" s="1" t="s">
        <v>4574</v>
      </c>
      <c r="N4134" s="1" t="n">
        <v>44.0401730435064</v>
      </c>
      <c r="O4134" s="1" t="n">
        <v>-80.2868348266537</v>
      </c>
      <c r="Q4134" s="1" t="s">
        <v>4575</v>
      </c>
      <c r="R4134" s="1" t="s">
        <v>24</v>
      </c>
    </row>
    <row r="4135" customFormat="false" ht="15" hidden="false" customHeight="false" outlineLevel="0" collapsed="false">
      <c r="A4135" s="1" t="s">
        <v>2973</v>
      </c>
      <c r="B4135" s="1" t="s">
        <v>2973</v>
      </c>
      <c r="C4135" s="1" t="s">
        <v>4572</v>
      </c>
      <c r="D4135" s="1" t="n">
        <v>199.5</v>
      </c>
      <c r="E4135" s="1" t="s">
        <v>4697</v>
      </c>
      <c r="F4135" s="1" t="n">
        <v>123</v>
      </c>
      <c r="G4135" s="1" t="str">
        <f aca="false">F4135&amp;"/"&amp;133</f>
        <v>123/133</v>
      </c>
      <c r="H4135" s="1" t="n">
        <v>1500</v>
      </c>
      <c r="I4135" s="1" t="n">
        <v>77</v>
      </c>
      <c r="J4135" s="1" t="n">
        <v>80</v>
      </c>
      <c r="K4135" s="1" t="s">
        <v>271</v>
      </c>
      <c r="L4135" s="1" t="s">
        <v>402</v>
      </c>
      <c r="M4135" s="1" t="s">
        <v>4574</v>
      </c>
      <c r="N4135" s="1" t="n">
        <v>44.0331117639607</v>
      </c>
      <c r="O4135" s="1" t="n">
        <v>-80.288415341373</v>
      </c>
      <c r="Q4135" s="1" t="s">
        <v>4575</v>
      </c>
      <c r="R4135" s="1" t="s">
        <v>24</v>
      </c>
    </row>
    <row r="4136" customFormat="false" ht="15" hidden="false" customHeight="false" outlineLevel="0" collapsed="false">
      <c r="A4136" s="1" t="s">
        <v>2973</v>
      </c>
      <c r="B4136" s="1" t="s">
        <v>2973</v>
      </c>
      <c r="C4136" s="1" t="s">
        <v>4572</v>
      </c>
      <c r="D4136" s="1" t="n">
        <v>199.5</v>
      </c>
      <c r="E4136" s="1" t="s">
        <v>4698</v>
      </c>
      <c r="F4136" s="1" t="n">
        <v>124</v>
      </c>
      <c r="G4136" s="1" t="str">
        <f aca="false">F4136&amp;"/"&amp;133</f>
        <v>124/133</v>
      </c>
      <c r="H4136" s="1" t="n">
        <v>1500</v>
      </c>
      <c r="I4136" s="1" t="n">
        <v>77</v>
      </c>
      <c r="J4136" s="1" t="n">
        <v>80</v>
      </c>
      <c r="K4136" s="1" t="s">
        <v>271</v>
      </c>
      <c r="L4136" s="1" t="s">
        <v>402</v>
      </c>
      <c r="M4136" s="1" t="s">
        <v>4574</v>
      </c>
      <c r="N4136" s="1" t="n">
        <v>44.0291696623219</v>
      </c>
      <c r="O4136" s="1" t="n">
        <v>-80.2895315198518</v>
      </c>
      <c r="Q4136" s="1" t="s">
        <v>4575</v>
      </c>
      <c r="R4136" s="1" t="s">
        <v>24</v>
      </c>
    </row>
    <row r="4137" customFormat="false" ht="15" hidden="false" customHeight="false" outlineLevel="0" collapsed="false">
      <c r="A4137" s="1" t="s">
        <v>2973</v>
      </c>
      <c r="B4137" s="1" t="s">
        <v>2973</v>
      </c>
      <c r="C4137" s="1" t="s">
        <v>4572</v>
      </c>
      <c r="D4137" s="1" t="n">
        <v>199.5</v>
      </c>
      <c r="E4137" s="1" t="s">
        <v>4699</v>
      </c>
      <c r="F4137" s="1" t="n">
        <v>125</v>
      </c>
      <c r="G4137" s="1" t="str">
        <f aca="false">F4137&amp;"/"&amp;133</f>
        <v>125/133</v>
      </c>
      <c r="H4137" s="1" t="n">
        <v>1500</v>
      </c>
      <c r="I4137" s="1" t="n">
        <v>77</v>
      </c>
      <c r="J4137" s="1" t="n">
        <v>80</v>
      </c>
      <c r="K4137" s="1" t="s">
        <v>271</v>
      </c>
      <c r="L4137" s="1" t="s">
        <v>402</v>
      </c>
      <c r="M4137" s="1" t="s">
        <v>4574</v>
      </c>
      <c r="N4137" s="1" t="n">
        <v>44.0488484195948</v>
      </c>
      <c r="O4137" s="1" t="n">
        <v>-80.2732490592354</v>
      </c>
      <c r="Q4137" s="1" t="s">
        <v>4575</v>
      </c>
      <c r="R4137" s="1" t="s">
        <v>24</v>
      </c>
    </row>
    <row r="4138" customFormat="false" ht="15" hidden="false" customHeight="false" outlineLevel="0" collapsed="false">
      <c r="A4138" s="1" t="s">
        <v>2973</v>
      </c>
      <c r="B4138" s="1" t="s">
        <v>2973</v>
      </c>
      <c r="C4138" s="1" t="s">
        <v>4572</v>
      </c>
      <c r="D4138" s="1" t="n">
        <v>199.5</v>
      </c>
      <c r="E4138" s="1" t="s">
        <v>4700</v>
      </c>
      <c r="F4138" s="1" t="n">
        <v>126</v>
      </c>
      <c r="G4138" s="1" t="str">
        <f aca="false">F4138&amp;"/"&amp;133</f>
        <v>126/133</v>
      </c>
      <c r="H4138" s="1" t="n">
        <v>1500</v>
      </c>
      <c r="I4138" s="1" t="n">
        <v>77</v>
      </c>
      <c r="J4138" s="1" t="n">
        <v>80</v>
      </c>
      <c r="K4138" s="1" t="s">
        <v>271</v>
      </c>
      <c r="L4138" s="1" t="s">
        <v>402</v>
      </c>
      <c r="M4138" s="1" t="s">
        <v>4574</v>
      </c>
      <c r="N4138" s="1" t="n">
        <v>44.0429832109306</v>
      </c>
      <c r="O4138" s="1" t="n">
        <v>-80.2726162611876</v>
      </c>
      <c r="Q4138" s="1" t="s">
        <v>4575</v>
      </c>
      <c r="R4138" s="1" t="s">
        <v>24</v>
      </c>
    </row>
    <row r="4139" customFormat="false" ht="15" hidden="false" customHeight="false" outlineLevel="0" collapsed="false">
      <c r="A4139" s="1" t="s">
        <v>2973</v>
      </c>
      <c r="B4139" s="1" t="s">
        <v>2973</v>
      </c>
      <c r="C4139" s="1" t="s">
        <v>4572</v>
      </c>
      <c r="D4139" s="1" t="n">
        <v>199.5</v>
      </c>
      <c r="E4139" s="1" t="s">
        <v>4701</v>
      </c>
      <c r="F4139" s="1" t="n">
        <v>127</v>
      </c>
      <c r="G4139" s="1" t="str">
        <f aca="false">F4139&amp;"/"&amp;133</f>
        <v>127/133</v>
      </c>
      <c r="H4139" s="1" t="n">
        <v>1500</v>
      </c>
      <c r="I4139" s="1" t="n">
        <v>77</v>
      </c>
      <c r="J4139" s="1" t="n">
        <v>80</v>
      </c>
      <c r="K4139" s="1" t="s">
        <v>271</v>
      </c>
      <c r="L4139" s="1" t="s">
        <v>402</v>
      </c>
      <c r="M4139" s="1" t="s">
        <v>4574</v>
      </c>
      <c r="N4139" s="1" t="n">
        <v>44.0376870492283</v>
      </c>
      <c r="O4139" s="1" t="n">
        <v>-80.2718890808429</v>
      </c>
      <c r="Q4139" s="1" t="s">
        <v>4575</v>
      </c>
      <c r="R4139" s="1" t="s">
        <v>24</v>
      </c>
    </row>
    <row r="4140" customFormat="false" ht="15" hidden="false" customHeight="false" outlineLevel="0" collapsed="false">
      <c r="A4140" s="1" t="s">
        <v>2973</v>
      </c>
      <c r="B4140" s="1" t="s">
        <v>2973</v>
      </c>
      <c r="C4140" s="1" t="s">
        <v>4572</v>
      </c>
      <c r="D4140" s="1" t="n">
        <v>199.5</v>
      </c>
      <c r="E4140" s="1" t="s">
        <v>4702</v>
      </c>
      <c r="F4140" s="1" t="n">
        <v>128</v>
      </c>
      <c r="G4140" s="1" t="str">
        <f aca="false">F4140&amp;"/"&amp;133</f>
        <v>128/133</v>
      </c>
      <c r="H4140" s="1" t="n">
        <v>1500</v>
      </c>
      <c r="I4140" s="1" t="n">
        <v>77</v>
      </c>
      <c r="J4140" s="1" t="n">
        <v>80</v>
      </c>
      <c r="K4140" s="1" t="s">
        <v>271</v>
      </c>
      <c r="L4140" s="1" t="s">
        <v>402</v>
      </c>
      <c r="M4140" s="1" t="s">
        <v>4574</v>
      </c>
      <c r="N4140" s="1" t="n">
        <v>44.0323080908646</v>
      </c>
      <c r="O4140" s="1" t="n">
        <v>-80.2728563436791</v>
      </c>
      <c r="Q4140" s="1" t="s">
        <v>4575</v>
      </c>
      <c r="R4140" s="1" t="s">
        <v>24</v>
      </c>
    </row>
    <row r="4141" customFormat="false" ht="15" hidden="false" customHeight="false" outlineLevel="0" collapsed="false">
      <c r="A4141" s="1" t="s">
        <v>2973</v>
      </c>
      <c r="B4141" s="1" t="s">
        <v>2973</v>
      </c>
      <c r="C4141" s="1" t="s">
        <v>4572</v>
      </c>
      <c r="D4141" s="1" t="n">
        <v>199.5</v>
      </c>
      <c r="E4141" s="1" t="s">
        <v>4703</v>
      </c>
      <c r="F4141" s="1" t="n">
        <v>129</v>
      </c>
      <c r="G4141" s="1" t="str">
        <f aca="false">F4141&amp;"/"&amp;133</f>
        <v>129/133</v>
      </c>
      <c r="H4141" s="1" t="n">
        <v>1500</v>
      </c>
      <c r="I4141" s="1" t="n">
        <v>77</v>
      </c>
      <c r="J4141" s="1" t="n">
        <v>80</v>
      </c>
      <c r="K4141" s="1" t="s">
        <v>271</v>
      </c>
      <c r="L4141" s="1" t="s">
        <v>402</v>
      </c>
      <c r="M4141" s="1" t="s">
        <v>4574</v>
      </c>
      <c r="N4141" s="1" t="n">
        <v>44.0545777781586</v>
      </c>
      <c r="O4141" s="1" t="n">
        <v>-80.2625615444527</v>
      </c>
      <c r="Q4141" s="1" t="s">
        <v>4575</v>
      </c>
      <c r="R4141" s="1" t="s">
        <v>24</v>
      </c>
    </row>
    <row r="4142" customFormat="false" ht="15" hidden="false" customHeight="false" outlineLevel="0" collapsed="false">
      <c r="A4142" s="1" t="s">
        <v>2973</v>
      </c>
      <c r="B4142" s="1" t="s">
        <v>2973</v>
      </c>
      <c r="C4142" s="1" t="s">
        <v>4572</v>
      </c>
      <c r="D4142" s="1" t="n">
        <v>199.5</v>
      </c>
      <c r="E4142" s="1" t="s">
        <v>4704</v>
      </c>
      <c r="F4142" s="1" t="n">
        <v>130</v>
      </c>
      <c r="G4142" s="1" t="str">
        <f aca="false">F4142&amp;"/"&amp;133</f>
        <v>130/133</v>
      </c>
      <c r="H4142" s="1" t="n">
        <v>1500</v>
      </c>
      <c r="I4142" s="1" t="n">
        <v>77</v>
      </c>
      <c r="J4142" s="1" t="n">
        <v>80</v>
      </c>
      <c r="K4142" s="1" t="s">
        <v>271</v>
      </c>
      <c r="L4142" s="1" t="s">
        <v>402</v>
      </c>
      <c r="M4142" s="1" t="s">
        <v>4574</v>
      </c>
      <c r="N4142" s="1" t="n">
        <v>44.0517052387578</v>
      </c>
      <c r="O4142" s="1" t="n">
        <v>-80.2565836846133</v>
      </c>
      <c r="Q4142" s="1" t="s">
        <v>4575</v>
      </c>
      <c r="R4142" s="1" t="s">
        <v>24</v>
      </c>
    </row>
    <row r="4143" customFormat="false" ht="15" hidden="false" customHeight="false" outlineLevel="0" collapsed="false">
      <c r="A4143" s="1" t="s">
        <v>2973</v>
      </c>
      <c r="B4143" s="1" t="s">
        <v>2973</v>
      </c>
      <c r="C4143" s="1" t="s">
        <v>4572</v>
      </c>
      <c r="D4143" s="1" t="n">
        <v>199.5</v>
      </c>
      <c r="E4143" s="1" t="s">
        <v>4705</v>
      </c>
      <c r="F4143" s="1" t="n">
        <v>131</v>
      </c>
      <c r="G4143" s="1" t="str">
        <f aca="false">F4143&amp;"/"&amp;133</f>
        <v>131/133</v>
      </c>
      <c r="H4143" s="1" t="n">
        <v>1500</v>
      </c>
      <c r="I4143" s="1" t="n">
        <v>77</v>
      </c>
      <c r="J4143" s="1" t="n">
        <v>80</v>
      </c>
      <c r="K4143" s="1" t="s">
        <v>271</v>
      </c>
      <c r="L4143" s="1" t="s">
        <v>402</v>
      </c>
      <c r="M4143" s="1" t="s">
        <v>4574</v>
      </c>
      <c r="N4143" s="1" t="n">
        <v>44.0482871018101</v>
      </c>
      <c r="O4143" s="1" t="n">
        <v>-80.256265295199</v>
      </c>
      <c r="Q4143" s="1" t="s">
        <v>4575</v>
      </c>
      <c r="R4143" s="1" t="s">
        <v>24</v>
      </c>
    </row>
    <row r="4144" customFormat="false" ht="15" hidden="false" customHeight="false" outlineLevel="0" collapsed="false">
      <c r="A4144" s="1" t="s">
        <v>2973</v>
      </c>
      <c r="B4144" s="1" t="s">
        <v>2973</v>
      </c>
      <c r="C4144" s="1" t="s">
        <v>4572</v>
      </c>
      <c r="D4144" s="1" t="n">
        <v>199.5</v>
      </c>
      <c r="E4144" s="1" t="s">
        <v>4706</v>
      </c>
      <c r="F4144" s="1" t="n">
        <v>132</v>
      </c>
      <c r="G4144" s="1" t="str">
        <f aca="false">F4144&amp;"/"&amp;133</f>
        <v>132/133</v>
      </c>
      <c r="H4144" s="1" t="n">
        <v>1500</v>
      </c>
      <c r="I4144" s="1" t="n">
        <v>77</v>
      </c>
      <c r="J4144" s="1" t="n">
        <v>80</v>
      </c>
      <c r="K4144" s="1" t="s">
        <v>271</v>
      </c>
      <c r="L4144" s="1" t="s">
        <v>402</v>
      </c>
      <c r="M4144" s="1" t="s">
        <v>4574</v>
      </c>
      <c r="N4144" s="1" t="n">
        <v>44.0458490014967</v>
      </c>
      <c r="O4144" s="1" t="n">
        <v>-80.2588027133915</v>
      </c>
      <c r="Q4144" s="1" t="s">
        <v>4575</v>
      </c>
      <c r="R4144" s="1" t="s">
        <v>24</v>
      </c>
    </row>
    <row r="4145" customFormat="false" ht="15" hidden="false" customHeight="false" outlineLevel="0" collapsed="false">
      <c r="A4145" s="1" t="s">
        <v>2973</v>
      </c>
      <c r="B4145" s="1" t="s">
        <v>2973</v>
      </c>
      <c r="C4145" s="1" t="s">
        <v>4572</v>
      </c>
      <c r="D4145" s="1" t="n">
        <v>199.5</v>
      </c>
      <c r="E4145" s="1" t="s">
        <v>4707</v>
      </c>
      <c r="F4145" s="1" t="n">
        <v>133</v>
      </c>
      <c r="G4145" s="1" t="str">
        <f aca="false">F4145&amp;"/"&amp;133</f>
        <v>133/133</v>
      </c>
      <c r="H4145" s="1" t="n">
        <v>1500</v>
      </c>
      <c r="I4145" s="1" t="n">
        <v>77</v>
      </c>
      <c r="J4145" s="1" t="n">
        <v>80</v>
      </c>
      <c r="K4145" s="1" t="s">
        <v>271</v>
      </c>
      <c r="L4145" s="1" t="s">
        <v>402</v>
      </c>
      <c r="M4145" s="1" t="s">
        <v>4574</v>
      </c>
      <c r="N4145" s="1" t="n">
        <v>44.1119265938638</v>
      </c>
      <c r="O4145" s="1" t="n">
        <v>-80.3074312014008</v>
      </c>
      <c r="Q4145" s="1" t="s">
        <v>4575</v>
      </c>
      <c r="R4145" s="1" t="s">
        <v>24</v>
      </c>
    </row>
    <row r="4146" customFormat="false" ht="15" hidden="false" customHeight="false" outlineLevel="0" collapsed="false">
      <c r="A4146" s="1" t="s">
        <v>2973</v>
      </c>
      <c r="B4146" s="1" t="s">
        <v>2973</v>
      </c>
      <c r="C4146" s="1" t="s">
        <v>4708</v>
      </c>
      <c r="D4146" s="1" t="n">
        <v>9.9</v>
      </c>
      <c r="E4146" s="1" t="s">
        <v>4709</v>
      </c>
      <c r="F4146" s="1" t="n">
        <v>1</v>
      </c>
      <c r="G4146" s="1" t="str">
        <f aca="false">F4146&amp;"/"&amp;6</f>
        <v>1/6</v>
      </c>
      <c r="H4146" s="1" t="n">
        <v>1650</v>
      </c>
      <c r="I4146" s="1" t="n">
        <v>82</v>
      </c>
      <c r="J4146" s="1" t="n">
        <v>80</v>
      </c>
      <c r="K4146" s="1" t="s">
        <v>21</v>
      </c>
      <c r="L4146" s="1" t="s">
        <v>2124</v>
      </c>
      <c r="M4146" s="1" t="n">
        <v>2008</v>
      </c>
      <c r="N4146" s="1" t="n">
        <v>42.8608107823464</v>
      </c>
      <c r="O4146" s="1" t="n">
        <v>-79.4989870261879</v>
      </c>
      <c r="Q4146" s="1" t="s">
        <v>4710</v>
      </c>
      <c r="R4146" s="1" t="s">
        <v>24</v>
      </c>
    </row>
    <row r="4147" customFormat="false" ht="15" hidden="false" customHeight="false" outlineLevel="0" collapsed="false">
      <c r="A4147" s="1" t="s">
        <v>2973</v>
      </c>
      <c r="B4147" s="1" t="s">
        <v>2973</v>
      </c>
      <c r="C4147" s="1" t="s">
        <v>4708</v>
      </c>
      <c r="D4147" s="1" t="n">
        <v>9.9</v>
      </c>
      <c r="E4147" s="1" t="s">
        <v>4711</v>
      </c>
      <c r="F4147" s="1" t="n">
        <v>2</v>
      </c>
      <c r="G4147" s="1" t="str">
        <f aca="false">F4147&amp;"/"&amp;6</f>
        <v>2/6</v>
      </c>
      <c r="H4147" s="1" t="n">
        <v>1650</v>
      </c>
      <c r="I4147" s="1" t="n">
        <v>82</v>
      </c>
      <c r="J4147" s="1" t="n">
        <v>80</v>
      </c>
      <c r="K4147" s="1" t="s">
        <v>21</v>
      </c>
      <c r="L4147" s="1" t="s">
        <v>2124</v>
      </c>
      <c r="M4147" s="1" t="n">
        <v>2008</v>
      </c>
      <c r="N4147" s="1" t="n">
        <v>42.8640617823367</v>
      </c>
      <c r="O4147" s="1" t="n">
        <v>-79.4937021045402</v>
      </c>
      <c r="Q4147" s="1" t="s">
        <v>4710</v>
      </c>
      <c r="R4147" s="1" t="s">
        <v>24</v>
      </c>
    </row>
    <row r="4148" customFormat="false" ht="15" hidden="false" customHeight="false" outlineLevel="0" collapsed="false">
      <c r="A4148" s="1" t="s">
        <v>2973</v>
      </c>
      <c r="B4148" s="1" t="s">
        <v>2973</v>
      </c>
      <c r="C4148" s="1" t="s">
        <v>4708</v>
      </c>
      <c r="D4148" s="1" t="n">
        <v>9.9</v>
      </c>
      <c r="E4148" s="1" t="s">
        <v>4712</v>
      </c>
      <c r="F4148" s="1" t="n">
        <v>3</v>
      </c>
      <c r="G4148" s="1" t="str">
        <f aca="false">F4148&amp;"/"&amp;6</f>
        <v>3/6</v>
      </c>
      <c r="H4148" s="1" t="n">
        <v>1650</v>
      </c>
      <c r="I4148" s="1" t="n">
        <v>82</v>
      </c>
      <c r="J4148" s="1" t="n">
        <v>80</v>
      </c>
      <c r="K4148" s="1" t="s">
        <v>21</v>
      </c>
      <c r="L4148" s="1" t="s">
        <v>2124</v>
      </c>
      <c r="M4148" s="1" t="n">
        <v>2008</v>
      </c>
      <c r="N4148" s="1" t="n">
        <v>42.8618229111458</v>
      </c>
      <c r="O4148" s="1" t="n">
        <v>-79.4907149625836</v>
      </c>
      <c r="Q4148" s="1" t="s">
        <v>4710</v>
      </c>
      <c r="R4148" s="1" t="s">
        <v>24</v>
      </c>
    </row>
    <row r="4149" customFormat="false" ht="15" hidden="false" customHeight="false" outlineLevel="0" collapsed="false">
      <c r="A4149" s="1" t="s">
        <v>2973</v>
      </c>
      <c r="B4149" s="1" t="s">
        <v>2973</v>
      </c>
      <c r="C4149" s="1" t="s">
        <v>4708</v>
      </c>
      <c r="D4149" s="1" t="n">
        <v>9.9</v>
      </c>
      <c r="E4149" s="1" t="s">
        <v>4713</v>
      </c>
      <c r="F4149" s="1" t="n">
        <v>4</v>
      </c>
      <c r="G4149" s="1" t="str">
        <f aca="false">F4149&amp;"/"&amp;6</f>
        <v>4/6</v>
      </c>
      <c r="H4149" s="1" t="n">
        <v>1650</v>
      </c>
      <c r="I4149" s="1" t="n">
        <v>82</v>
      </c>
      <c r="J4149" s="1" t="n">
        <v>80</v>
      </c>
      <c r="K4149" s="1" t="s">
        <v>21</v>
      </c>
      <c r="L4149" s="1" t="s">
        <v>2124</v>
      </c>
      <c r="M4149" s="1" t="n">
        <v>2008</v>
      </c>
      <c r="N4149" s="1" t="n">
        <v>42.8522285577107</v>
      </c>
      <c r="O4149" s="1" t="n">
        <v>-79.4987353729385</v>
      </c>
      <c r="Q4149" s="1" t="s">
        <v>4710</v>
      </c>
      <c r="R4149" s="1" t="s">
        <v>24</v>
      </c>
    </row>
    <row r="4150" customFormat="false" ht="15" hidden="false" customHeight="false" outlineLevel="0" collapsed="false">
      <c r="A4150" s="1" t="s">
        <v>2973</v>
      </c>
      <c r="B4150" s="1" t="s">
        <v>2973</v>
      </c>
      <c r="C4150" s="1" t="s">
        <v>4708</v>
      </c>
      <c r="D4150" s="1" t="n">
        <v>9.9</v>
      </c>
      <c r="E4150" s="1" t="s">
        <v>4714</v>
      </c>
      <c r="F4150" s="1" t="n">
        <v>5</v>
      </c>
      <c r="G4150" s="1" t="str">
        <f aca="false">F4150&amp;"/"&amp;6</f>
        <v>5/6</v>
      </c>
      <c r="H4150" s="1" t="n">
        <v>1650</v>
      </c>
      <c r="I4150" s="1" t="n">
        <v>82</v>
      </c>
      <c r="J4150" s="1" t="n">
        <v>80</v>
      </c>
      <c r="K4150" s="1" t="s">
        <v>21</v>
      </c>
      <c r="L4150" s="1" t="s">
        <v>2124</v>
      </c>
      <c r="M4150" s="1" t="n">
        <v>2008</v>
      </c>
      <c r="N4150" s="1" t="n">
        <v>42.8509071551864</v>
      </c>
      <c r="O4150" s="1" t="n">
        <v>-79.4902230357264</v>
      </c>
      <c r="Q4150" s="1" t="s">
        <v>4710</v>
      </c>
      <c r="R4150" s="1" t="s">
        <v>24</v>
      </c>
    </row>
    <row r="4151" customFormat="false" ht="15" hidden="false" customHeight="false" outlineLevel="0" collapsed="false">
      <c r="A4151" s="1" t="s">
        <v>2973</v>
      </c>
      <c r="B4151" s="1" t="s">
        <v>2973</v>
      </c>
      <c r="C4151" s="1" t="s">
        <v>4708</v>
      </c>
      <c r="D4151" s="1" t="n">
        <v>9.9</v>
      </c>
      <c r="E4151" s="1" t="s">
        <v>4715</v>
      </c>
      <c r="F4151" s="1" t="n">
        <v>6</v>
      </c>
      <c r="G4151" s="1" t="str">
        <f aca="false">F4151&amp;"/"&amp;6</f>
        <v>6/6</v>
      </c>
      <c r="H4151" s="1" t="n">
        <v>1650</v>
      </c>
      <c r="I4151" s="1" t="n">
        <v>82</v>
      </c>
      <c r="J4151" s="1" t="n">
        <v>80</v>
      </c>
      <c r="K4151" s="1" t="s">
        <v>21</v>
      </c>
      <c r="L4151" s="1" t="s">
        <v>2124</v>
      </c>
      <c r="M4151" s="1" t="n">
        <v>2008</v>
      </c>
      <c r="N4151" s="1" t="n">
        <v>42.853868932592</v>
      </c>
      <c r="O4151" s="1" t="n">
        <v>-79.4825209019101</v>
      </c>
      <c r="Q4151" s="1" t="s">
        <v>4710</v>
      </c>
      <c r="R4151" s="1" t="s">
        <v>24</v>
      </c>
    </row>
    <row r="4152" customFormat="false" ht="15" hidden="false" customHeight="false" outlineLevel="0" collapsed="false">
      <c r="A4152" s="1" t="s">
        <v>2973</v>
      </c>
      <c r="B4152" s="1" t="s">
        <v>2973</v>
      </c>
      <c r="C4152" s="1" t="s">
        <v>4716</v>
      </c>
      <c r="D4152" s="1" t="n">
        <v>0.5</v>
      </c>
      <c r="E4152" s="1" t="s">
        <v>4717</v>
      </c>
      <c r="F4152" s="1" t="n">
        <v>1</v>
      </c>
      <c r="G4152" s="1" t="str">
        <f aca="false">F4152&amp;"/"&amp;1</f>
        <v>1/1</v>
      </c>
      <c r="H4152" s="1" t="n">
        <v>500</v>
      </c>
      <c r="I4152" s="1" t="n">
        <v>47</v>
      </c>
      <c r="J4152" s="1" t="n">
        <v>65</v>
      </c>
      <c r="K4152" s="1" t="s">
        <v>21</v>
      </c>
      <c r="L4152" s="1" t="s">
        <v>4718</v>
      </c>
      <c r="M4152" s="1" t="n">
        <v>2017</v>
      </c>
      <c r="N4152" s="1" t="n">
        <v>43.8289771987021</v>
      </c>
      <c r="O4152" s="1" t="n">
        <v>-80.7612061836105</v>
      </c>
      <c r="Q4152" s="1" t="s">
        <v>4719</v>
      </c>
      <c r="R4152" s="1" t="s">
        <v>254</v>
      </c>
    </row>
    <row r="4153" customFormat="false" ht="15" hidden="false" customHeight="false" outlineLevel="0" collapsed="false">
      <c r="A4153" s="1" t="s">
        <v>2973</v>
      </c>
      <c r="B4153" s="1" t="s">
        <v>2973</v>
      </c>
      <c r="C4153" s="1" t="s">
        <v>4720</v>
      </c>
      <c r="D4153" s="1" t="n">
        <v>4</v>
      </c>
      <c r="E4153" s="1" t="s">
        <v>4721</v>
      </c>
      <c r="F4153" s="1" t="n">
        <v>1</v>
      </c>
      <c r="G4153" s="1" t="str">
        <f aca="false">F4153&amp;"/"&amp;2</f>
        <v>1/2</v>
      </c>
      <c r="H4153" s="1" t="n">
        <v>2000</v>
      </c>
      <c r="I4153" s="1" t="n">
        <v>82</v>
      </c>
      <c r="J4153" s="1" t="n">
        <v>80</v>
      </c>
      <c r="K4153" s="1" t="s">
        <v>357</v>
      </c>
      <c r="L4153" s="1" t="s">
        <v>2509</v>
      </c>
      <c r="M4153" s="1" t="n">
        <v>2012</v>
      </c>
      <c r="N4153" s="1" t="n">
        <v>45.8212506781192</v>
      </c>
      <c r="O4153" s="1" t="n">
        <v>-82.1435379440528</v>
      </c>
      <c r="Q4153" s="1" t="s">
        <v>4722</v>
      </c>
      <c r="R4153" s="1" t="s">
        <v>24</v>
      </c>
    </row>
    <row r="4154" customFormat="false" ht="15" hidden="false" customHeight="false" outlineLevel="0" collapsed="false">
      <c r="A4154" s="1" t="s">
        <v>2973</v>
      </c>
      <c r="B4154" s="1" t="s">
        <v>2973</v>
      </c>
      <c r="C4154" s="1" t="s">
        <v>4720</v>
      </c>
      <c r="D4154" s="1" t="n">
        <v>4</v>
      </c>
      <c r="E4154" s="1" t="s">
        <v>4723</v>
      </c>
      <c r="F4154" s="1" t="n">
        <v>2</v>
      </c>
      <c r="G4154" s="1" t="str">
        <f aca="false">F4154&amp;"/"&amp;2</f>
        <v>2/2</v>
      </c>
      <c r="H4154" s="1" t="n">
        <v>2000</v>
      </c>
      <c r="I4154" s="1" t="n">
        <v>82</v>
      </c>
      <c r="J4154" s="1" t="n">
        <v>80</v>
      </c>
      <c r="K4154" s="1" t="s">
        <v>357</v>
      </c>
      <c r="L4154" s="1" t="s">
        <v>2509</v>
      </c>
      <c r="M4154" s="1" t="n">
        <v>2012</v>
      </c>
      <c r="N4154" s="1" t="n">
        <v>45.8148989343706</v>
      </c>
      <c r="O4154" s="1" t="n">
        <v>-82.1442475039456</v>
      </c>
      <c r="Q4154" s="1" t="s">
        <v>4722</v>
      </c>
      <c r="R4154" s="1" t="s">
        <v>24</v>
      </c>
    </row>
    <row r="4155" customFormat="false" ht="15" hidden="false" customHeight="false" outlineLevel="0" collapsed="false">
      <c r="A4155" s="1" t="s">
        <v>2973</v>
      </c>
      <c r="B4155" s="1" t="s">
        <v>2973</v>
      </c>
      <c r="C4155" s="1" t="s">
        <v>4724</v>
      </c>
      <c r="D4155" s="1" t="n">
        <v>4.1</v>
      </c>
      <c r="E4155" s="1" t="s">
        <v>4725</v>
      </c>
      <c r="F4155" s="1" t="n">
        <v>1</v>
      </c>
      <c r="G4155" s="1" t="str">
        <f aca="false">F4155&amp;"/"&amp;2</f>
        <v>1/2</v>
      </c>
      <c r="H4155" s="1" t="n">
        <v>2050</v>
      </c>
      <c r="I4155" s="1" t="n">
        <v>92.5</v>
      </c>
      <c r="J4155" s="1" t="n">
        <v>100</v>
      </c>
      <c r="K4155" s="1" t="s">
        <v>1951</v>
      </c>
      <c r="L4155" s="1" t="s">
        <v>3801</v>
      </c>
      <c r="M4155" s="1" t="n">
        <v>2015</v>
      </c>
      <c r="N4155" s="1" t="n">
        <v>42.961065491043</v>
      </c>
      <c r="O4155" s="1" t="n">
        <v>-81.7349619214306</v>
      </c>
      <c r="Q4155" s="1" t="s">
        <v>4726</v>
      </c>
      <c r="R4155" s="1" t="s">
        <v>24</v>
      </c>
    </row>
    <row r="4156" customFormat="false" ht="15" hidden="false" customHeight="false" outlineLevel="0" collapsed="false">
      <c r="A4156" s="1" t="s">
        <v>2973</v>
      </c>
      <c r="B4156" s="1" t="s">
        <v>2973</v>
      </c>
      <c r="C4156" s="1" t="s">
        <v>4724</v>
      </c>
      <c r="D4156" s="1" t="n">
        <v>4.1</v>
      </c>
      <c r="E4156" s="1" t="s">
        <v>4727</v>
      </c>
      <c r="F4156" s="1" t="n">
        <v>2</v>
      </c>
      <c r="G4156" s="1" t="str">
        <f aca="false">F4156&amp;"/"&amp;2</f>
        <v>2/2</v>
      </c>
      <c r="H4156" s="1" t="n">
        <v>2050</v>
      </c>
      <c r="I4156" s="1" t="n">
        <v>92.5</v>
      </c>
      <c r="J4156" s="1" t="n">
        <v>100</v>
      </c>
      <c r="K4156" s="1" t="s">
        <v>1951</v>
      </c>
      <c r="L4156" s="1" t="s">
        <v>3801</v>
      </c>
      <c r="M4156" s="1" t="n">
        <v>2015</v>
      </c>
      <c r="N4156" s="1" t="n">
        <v>42.9608096379274</v>
      </c>
      <c r="O4156" s="1" t="n">
        <v>-81.7180774440626</v>
      </c>
      <c r="Q4156" s="1" t="s">
        <v>4726</v>
      </c>
      <c r="R4156" s="1" t="s">
        <v>24</v>
      </c>
    </row>
    <row r="4157" customFormat="false" ht="15" hidden="false" customHeight="false" outlineLevel="0" collapsed="false">
      <c r="A4157" s="1" t="s">
        <v>2973</v>
      </c>
      <c r="B4157" s="1" t="s">
        <v>2973</v>
      </c>
      <c r="C4157" s="1" t="s">
        <v>4728</v>
      </c>
      <c r="D4157" s="1" t="n">
        <v>99.76</v>
      </c>
      <c r="E4157" s="1" t="s">
        <v>4729</v>
      </c>
      <c r="F4157" s="1" t="n">
        <v>1</v>
      </c>
      <c r="G4157" s="1" t="str">
        <f aca="false">F4157&amp;"/"&amp;29</f>
        <v>1/29</v>
      </c>
      <c r="H4157" s="1" t="n">
        <v>3440</v>
      </c>
      <c r="I4157" s="1" t="n">
        <v>138.6</v>
      </c>
      <c r="J4157" s="1" t="n">
        <v>131</v>
      </c>
      <c r="K4157" s="1" t="s">
        <v>357</v>
      </c>
      <c r="L4157" s="1" t="s">
        <v>4730</v>
      </c>
      <c r="M4157" s="1" t="n">
        <v>2021</v>
      </c>
      <c r="N4157" s="1" t="n">
        <v>45.221719</v>
      </c>
      <c r="O4157" s="1" t="n">
        <v>-75.246832</v>
      </c>
      <c r="P4157" s="1" t="s">
        <v>4731</v>
      </c>
      <c r="Q4157" s="1" t="s">
        <v>4732</v>
      </c>
      <c r="R4157" s="1" t="s">
        <v>24</v>
      </c>
    </row>
    <row r="4158" customFormat="false" ht="15" hidden="false" customHeight="false" outlineLevel="0" collapsed="false">
      <c r="A4158" s="1" t="s">
        <v>2973</v>
      </c>
      <c r="B4158" s="1" t="s">
        <v>2973</v>
      </c>
      <c r="C4158" s="1" t="s">
        <v>4728</v>
      </c>
      <c r="D4158" s="1" t="n">
        <v>99.76</v>
      </c>
      <c r="E4158" s="1" t="s">
        <v>4733</v>
      </c>
      <c r="F4158" s="1" t="n">
        <v>2</v>
      </c>
      <c r="G4158" s="1" t="str">
        <f aca="false">F4158&amp;"/"&amp;29</f>
        <v>2/29</v>
      </c>
      <c r="H4158" s="1" t="n">
        <v>3440</v>
      </c>
      <c r="I4158" s="1" t="n">
        <v>138.6</v>
      </c>
      <c r="J4158" s="1" t="n">
        <v>131</v>
      </c>
      <c r="K4158" s="1" t="s">
        <v>357</v>
      </c>
      <c r="L4158" s="1" t="s">
        <v>4730</v>
      </c>
      <c r="M4158" s="1" t="n">
        <v>2021</v>
      </c>
      <c r="N4158" s="1" t="n">
        <v>45.2189887</v>
      </c>
      <c r="O4158" s="1" t="n">
        <v>-75.2422737</v>
      </c>
      <c r="P4158" s="1" t="s">
        <v>4731</v>
      </c>
      <c r="Q4158" s="1" t="s">
        <v>4732</v>
      </c>
      <c r="R4158" s="1" t="s">
        <v>24</v>
      </c>
    </row>
    <row r="4159" customFormat="false" ht="15" hidden="false" customHeight="false" outlineLevel="0" collapsed="false">
      <c r="A4159" s="1" t="s">
        <v>2973</v>
      </c>
      <c r="B4159" s="1" t="s">
        <v>2973</v>
      </c>
      <c r="C4159" s="1" t="s">
        <v>4728</v>
      </c>
      <c r="D4159" s="1" t="n">
        <v>99.76</v>
      </c>
      <c r="E4159" s="1" t="s">
        <v>4734</v>
      </c>
      <c r="F4159" s="1" t="n">
        <v>3</v>
      </c>
      <c r="G4159" s="1" t="str">
        <f aca="false">F4159&amp;"/"&amp;29</f>
        <v>3/29</v>
      </c>
      <c r="H4159" s="1" t="n">
        <v>3440</v>
      </c>
      <c r="I4159" s="1" t="n">
        <v>138.6</v>
      </c>
      <c r="J4159" s="1" t="n">
        <v>131</v>
      </c>
      <c r="K4159" s="1" t="s">
        <v>357</v>
      </c>
      <c r="L4159" s="1" t="s">
        <v>4730</v>
      </c>
      <c r="M4159" s="1" t="n">
        <v>2021</v>
      </c>
      <c r="N4159" s="1" t="n">
        <v>45.214188</v>
      </c>
      <c r="O4159" s="1" t="n">
        <v>-75.218164</v>
      </c>
      <c r="P4159" s="1" t="s">
        <v>4731</v>
      </c>
      <c r="Q4159" s="1" t="s">
        <v>4732</v>
      </c>
      <c r="R4159" s="1" t="s">
        <v>24</v>
      </c>
    </row>
    <row r="4160" customFormat="false" ht="15" hidden="false" customHeight="false" outlineLevel="0" collapsed="false">
      <c r="A4160" s="1" t="s">
        <v>2973</v>
      </c>
      <c r="B4160" s="1" t="s">
        <v>2973</v>
      </c>
      <c r="C4160" s="1" t="s">
        <v>4728</v>
      </c>
      <c r="D4160" s="1" t="n">
        <v>99.76</v>
      </c>
      <c r="E4160" s="1" t="s">
        <v>4735</v>
      </c>
      <c r="F4160" s="1" t="n">
        <v>4</v>
      </c>
      <c r="G4160" s="1" t="str">
        <f aca="false">F4160&amp;"/"&amp;29</f>
        <v>4/29</v>
      </c>
      <c r="H4160" s="1" t="n">
        <v>3440</v>
      </c>
      <c r="I4160" s="1" t="n">
        <v>138.6</v>
      </c>
      <c r="J4160" s="1" t="n">
        <v>131</v>
      </c>
      <c r="K4160" s="1" t="s">
        <v>357</v>
      </c>
      <c r="L4160" s="1" t="s">
        <v>4730</v>
      </c>
      <c r="M4160" s="1" t="n">
        <v>2021</v>
      </c>
      <c r="N4160" s="1" t="n">
        <v>45.221414</v>
      </c>
      <c r="O4160" s="1" t="n">
        <v>-75.201755</v>
      </c>
      <c r="P4160" s="1" t="s">
        <v>4731</v>
      </c>
      <c r="Q4160" s="1" t="s">
        <v>4732</v>
      </c>
      <c r="R4160" s="1" t="s">
        <v>24</v>
      </c>
    </row>
    <row r="4161" customFormat="false" ht="15" hidden="false" customHeight="false" outlineLevel="0" collapsed="false">
      <c r="A4161" s="1" t="s">
        <v>2973</v>
      </c>
      <c r="B4161" s="1" t="s">
        <v>2973</v>
      </c>
      <c r="C4161" s="1" t="s">
        <v>4728</v>
      </c>
      <c r="D4161" s="1" t="n">
        <v>99.76</v>
      </c>
      <c r="E4161" s="1" t="s">
        <v>4736</v>
      </c>
      <c r="F4161" s="1" t="n">
        <v>5</v>
      </c>
      <c r="G4161" s="1" t="str">
        <f aca="false">F4161&amp;"/"&amp;29</f>
        <v>5/29</v>
      </c>
      <c r="H4161" s="1" t="n">
        <v>3440</v>
      </c>
      <c r="I4161" s="1" t="n">
        <v>138.6</v>
      </c>
      <c r="J4161" s="1" t="n">
        <v>131</v>
      </c>
      <c r="K4161" s="1" t="s">
        <v>357</v>
      </c>
      <c r="L4161" s="1" t="s">
        <v>4730</v>
      </c>
      <c r="M4161" s="1" t="n">
        <v>2021</v>
      </c>
      <c r="N4161" s="1" t="n">
        <v>45.195041</v>
      </c>
      <c r="O4161" s="1" t="n">
        <v>-75.229798</v>
      </c>
      <c r="P4161" s="1" t="s">
        <v>4731</v>
      </c>
      <c r="Q4161" s="1" t="s">
        <v>4732</v>
      </c>
      <c r="R4161" s="1" t="s">
        <v>24</v>
      </c>
    </row>
    <row r="4162" customFormat="false" ht="15" hidden="false" customHeight="false" outlineLevel="0" collapsed="false">
      <c r="A4162" s="1" t="s">
        <v>2973</v>
      </c>
      <c r="B4162" s="1" t="s">
        <v>2973</v>
      </c>
      <c r="C4162" s="1" t="s">
        <v>4728</v>
      </c>
      <c r="D4162" s="1" t="n">
        <v>99.76</v>
      </c>
      <c r="E4162" s="1" t="s">
        <v>4737</v>
      </c>
      <c r="F4162" s="1" t="n">
        <v>6</v>
      </c>
      <c r="G4162" s="1" t="str">
        <f aca="false">F4162&amp;"/"&amp;29</f>
        <v>6/29</v>
      </c>
      <c r="H4162" s="1" t="n">
        <v>3440</v>
      </c>
      <c r="I4162" s="1" t="n">
        <v>138.6</v>
      </c>
      <c r="J4162" s="1" t="n">
        <v>131</v>
      </c>
      <c r="K4162" s="1" t="s">
        <v>357</v>
      </c>
      <c r="L4162" s="1" t="s">
        <v>4730</v>
      </c>
      <c r="M4162" s="1" t="n">
        <v>2021</v>
      </c>
      <c r="N4162" s="1" t="n">
        <v>45.205149</v>
      </c>
      <c r="O4162" s="1" t="n">
        <v>-75.201354</v>
      </c>
      <c r="P4162" s="1" t="s">
        <v>4731</v>
      </c>
      <c r="Q4162" s="1" t="s">
        <v>4732</v>
      </c>
      <c r="R4162" s="1" t="s">
        <v>24</v>
      </c>
    </row>
    <row r="4163" customFormat="false" ht="15" hidden="false" customHeight="false" outlineLevel="0" collapsed="false">
      <c r="A4163" s="1" t="s">
        <v>2973</v>
      </c>
      <c r="B4163" s="1" t="s">
        <v>2973</v>
      </c>
      <c r="C4163" s="1" t="s">
        <v>4728</v>
      </c>
      <c r="D4163" s="1" t="n">
        <v>99.76</v>
      </c>
      <c r="E4163" s="1" t="s">
        <v>4738</v>
      </c>
      <c r="F4163" s="1" t="n">
        <v>7</v>
      </c>
      <c r="G4163" s="1" t="str">
        <f aca="false">F4163&amp;"/"&amp;29</f>
        <v>7/29</v>
      </c>
      <c r="H4163" s="1" t="n">
        <v>3440</v>
      </c>
      <c r="I4163" s="1" t="n">
        <v>138.6</v>
      </c>
      <c r="J4163" s="1" t="n">
        <v>131</v>
      </c>
      <c r="K4163" s="1" t="s">
        <v>357</v>
      </c>
      <c r="L4163" s="1" t="s">
        <v>4730</v>
      </c>
      <c r="M4163" s="1" t="n">
        <v>2021</v>
      </c>
      <c r="N4163" s="1" t="n">
        <v>45.212423</v>
      </c>
      <c r="O4163" s="1" t="n">
        <v>-75.185346</v>
      </c>
      <c r="P4163" s="1" t="s">
        <v>4731</v>
      </c>
      <c r="Q4163" s="1" t="s">
        <v>4732</v>
      </c>
      <c r="R4163" s="1" t="s">
        <v>24</v>
      </c>
    </row>
    <row r="4164" customFormat="false" ht="15" hidden="false" customHeight="false" outlineLevel="0" collapsed="false">
      <c r="A4164" s="1" t="s">
        <v>2973</v>
      </c>
      <c r="B4164" s="1" t="s">
        <v>2973</v>
      </c>
      <c r="C4164" s="1" t="s">
        <v>4728</v>
      </c>
      <c r="D4164" s="1" t="n">
        <v>99.76</v>
      </c>
      <c r="E4164" s="1" t="s">
        <v>4739</v>
      </c>
      <c r="F4164" s="1" t="n">
        <v>8</v>
      </c>
      <c r="G4164" s="1" t="str">
        <f aca="false">F4164&amp;"/"&amp;29</f>
        <v>8/29</v>
      </c>
      <c r="H4164" s="1" t="n">
        <v>3440</v>
      </c>
      <c r="I4164" s="1" t="n">
        <v>138.6</v>
      </c>
      <c r="J4164" s="1" t="n">
        <v>131</v>
      </c>
      <c r="K4164" s="1" t="s">
        <v>357</v>
      </c>
      <c r="L4164" s="1" t="s">
        <v>4730</v>
      </c>
      <c r="M4164" s="1" t="n">
        <v>2021</v>
      </c>
      <c r="N4164" s="1" t="n">
        <v>45.184492</v>
      </c>
      <c r="O4164" s="1" t="n">
        <v>-75.215155</v>
      </c>
      <c r="P4164" s="1" t="s">
        <v>4731</v>
      </c>
      <c r="Q4164" s="1" t="s">
        <v>4732</v>
      </c>
      <c r="R4164" s="1" t="s">
        <v>24</v>
      </c>
    </row>
    <row r="4165" customFormat="false" ht="15" hidden="false" customHeight="false" outlineLevel="0" collapsed="false">
      <c r="A4165" s="1" t="s">
        <v>2973</v>
      </c>
      <c r="B4165" s="1" t="s">
        <v>2973</v>
      </c>
      <c r="C4165" s="1" t="s">
        <v>4728</v>
      </c>
      <c r="D4165" s="1" t="n">
        <v>99.76</v>
      </c>
      <c r="E4165" s="1" t="s">
        <v>4740</v>
      </c>
      <c r="F4165" s="1" t="n">
        <v>9</v>
      </c>
      <c r="G4165" s="1" t="str">
        <f aca="false">F4165&amp;"/"&amp;29</f>
        <v>9/29</v>
      </c>
      <c r="H4165" s="1" t="n">
        <v>3440</v>
      </c>
      <c r="I4165" s="1" t="n">
        <v>138.6</v>
      </c>
      <c r="J4165" s="1" t="n">
        <v>131</v>
      </c>
      <c r="K4165" s="1" t="s">
        <v>357</v>
      </c>
      <c r="L4165" s="1" t="s">
        <v>4730</v>
      </c>
      <c r="M4165" s="1" t="n">
        <v>2021</v>
      </c>
      <c r="N4165" s="1" t="n">
        <v>45.181744</v>
      </c>
      <c r="O4165" s="1" t="n">
        <v>-75.211874</v>
      </c>
      <c r="P4165" s="1" t="s">
        <v>4731</v>
      </c>
      <c r="Q4165" s="1" t="s">
        <v>4732</v>
      </c>
      <c r="R4165" s="1" t="s">
        <v>24</v>
      </c>
    </row>
    <row r="4166" customFormat="false" ht="15" hidden="false" customHeight="false" outlineLevel="0" collapsed="false">
      <c r="A4166" s="1" t="s">
        <v>2973</v>
      </c>
      <c r="B4166" s="1" t="s">
        <v>2973</v>
      </c>
      <c r="C4166" s="1" t="s">
        <v>4728</v>
      </c>
      <c r="D4166" s="1" t="n">
        <v>99.76</v>
      </c>
      <c r="E4166" s="1" t="s">
        <v>4741</v>
      </c>
      <c r="F4166" s="1" t="n">
        <v>10</v>
      </c>
      <c r="G4166" s="1" t="str">
        <f aca="false">F4166&amp;"/"&amp;29</f>
        <v>10/29</v>
      </c>
      <c r="H4166" s="1" t="n">
        <v>3440</v>
      </c>
      <c r="I4166" s="1" t="n">
        <v>138.6</v>
      </c>
      <c r="J4166" s="1" t="n">
        <v>131</v>
      </c>
      <c r="K4166" s="1" t="s">
        <v>357</v>
      </c>
      <c r="L4166" s="1" t="s">
        <v>4730</v>
      </c>
      <c r="M4166" s="1" t="n">
        <v>2021</v>
      </c>
      <c r="N4166" s="1" t="n">
        <v>45.189983</v>
      </c>
      <c r="O4166" s="1" t="n">
        <v>-75.200371</v>
      </c>
      <c r="P4166" s="1" t="s">
        <v>4731</v>
      </c>
      <c r="Q4166" s="1" t="s">
        <v>4732</v>
      </c>
      <c r="R4166" s="1" t="s">
        <v>24</v>
      </c>
    </row>
    <row r="4167" customFormat="false" ht="15" hidden="false" customHeight="false" outlineLevel="0" collapsed="false">
      <c r="A4167" s="1" t="s">
        <v>2973</v>
      </c>
      <c r="B4167" s="1" t="s">
        <v>2973</v>
      </c>
      <c r="C4167" s="1" t="s">
        <v>4728</v>
      </c>
      <c r="D4167" s="1" t="n">
        <v>99.76</v>
      </c>
      <c r="E4167" s="1" t="s">
        <v>4742</v>
      </c>
      <c r="F4167" s="1" t="n">
        <v>11</v>
      </c>
      <c r="G4167" s="1" t="str">
        <f aca="false">F4167&amp;"/"&amp;29</f>
        <v>11/29</v>
      </c>
      <c r="H4167" s="1" t="n">
        <v>3440</v>
      </c>
      <c r="I4167" s="1" t="n">
        <v>138.6</v>
      </c>
      <c r="J4167" s="1" t="n">
        <v>131</v>
      </c>
      <c r="K4167" s="1" t="s">
        <v>357</v>
      </c>
      <c r="L4167" s="1" t="s">
        <v>4730</v>
      </c>
      <c r="M4167" s="1" t="n">
        <v>2021</v>
      </c>
      <c r="N4167" s="1" t="n">
        <v>45.170727</v>
      </c>
      <c r="O4167" s="1" t="n">
        <v>-75.181904</v>
      </c>
      <c r="P4167" s="1" t="s">
        <v>4731</v>
      </c>
      <c r="Q4167" s="1" t="s">
        <v>4732</v>
      </c>
      <c r="R4167" s="1" t="s">
        <v>24</v>
      </c>
    </row>
    <row r="4168" customFormat="false" ht="15" hidden="false" customHeight="false" outlineLevel="0" collapsed="false">
      <c r="A4168" s="1" t="s">
        <v>2973</v>
      </c>
      <c r="B4168" s="1" t="s">
        <v>2973</v>
      </c>
      <c r="C4168" s="1" t="s">
        <v>4728</v>
      </c>
      <c r="D4168" s="1" t="n">
        <v>99.76</v>
      </c>
      <c r="E4168" s="1" t="s">
        <v>4743</v>
      </c>
      <c r="F4168" s="1" t="n">
        <v>12</v>
      </c>
      <c r="G4168" s="1" t="str">
        <f aca="false">F4168&amp;"/"&amp;29</f>
        <v>12/29</v>
      </c>
      <c r="H4168" s="1" t="n">
        <v>3440</v>
      </c>
      <c r="I4168" s="1" t="n">
        <v>138.6</v>
      </c>
      <c r="J4168" s="1" t="n">
        <v>131</v>
      </c>
      <c r="K4168" s="1" t="s">
        <v>357</v>
      </c>
      <c r="L4168" s="1" t="s">
        <v>4730</v>
      </c>
      <c r="M4168" s="1" t="n">
        <v>2021</v>
      </c>
      <c r="N4168" s="1" t="n">
        <v>45.198008</v>
      </c>
      <c r="O4168" s="1" t="n">
        <v>-75.165368</v>
      </c>
      <c r="P4168" s="1" t="s">
        <v>4731</v>
      </c>
      <c r="Q4168" s="1" t="s">
        <v>4732</v>
      </c>
      <c r="R4168" s="1" t="s">
        <v>24</v>
      </c>
    </row>
    <row r="4169" customFormat="false" ht="15" hidden="false" customHeight="false" outlineLevel="0" collapsed="false">
      <c r="A4169" s="1" t="s">
        <v>2973</v>
      </c>
      <c r="B4169" s="1" t="s">
        <v>2973</v>
      </c>
      <c r="C4169" s="1" t="s">
        <v>4728</v>
      </c>
      <c r="D4169" s="1" t="n">
        <v>99.76</v>
      </c>
      <c r="E4169" s="1" t="s">
        <v>4744</v>
      </c>
      <c r="F4169" s="1" t="n">
        <v>13</v>
      </c>
      <c r="G4169" s="1" t="str">
        <f aca="false">F4169&amp;"/"&amp;29</f>
        <v>13/29</v>
      </c>
      <c r="H4169" s="1" t="n">
        <v>3440</v>
      </c>
      <c r="I4169" s="1" t="n">
        <v>138.6</v>
      </c>
      <c r="J4169" s="1" t="n">
        <v>131</v>
      </c>
      <c r="K4169" s="1" t="s">
        <v>357</v>
      </c>
      <c r="L4169" s="1" t="s">
        <v>4730</v>
      </c>
      <c r="M4169" s="1" t="n">
        <v>2021</v>
      </c>
      <c r="N4169" s="1" t="n">
        <v>45.191656</v>
      </c>
      <c r="O4169" s="1" t="n">
        <v>-75.168235</v>
      </c>
      <c r="P4169" s="1" t="s">
        <v>4731</v>
      </c>
      <c r="Q4169" s="1" t="s">
        <v>4732</v>
      </c>
      <c r="R4169" s="1" t="s">
        <v>24</v>
      </c>
    </row>
    <row r="4170" customFormat="false" ht="15" hidden="false" customHeight="false" outlineLevel="0" collapsed="false">
      <c r="A4170" s="1" t="s">
        <v>2973</v>
      </c>
      <c r="B4170" s="1" t="s">
        <v>2973</v>
      </c>
      <c r="C4170" s="1" t="s">
        <v>4728</v>
      </c>
      <c r="D4170" s="1" t="n">
        <v>99.76</v>
      </c>
      <c r="E4170" s="1" t="s">
        <v>4745</v>
      </c>
      <c r="F4170" s="1" t="n">
        <v>14</v>
      </c>
      <c r="G4170" s="1" t="str">
        <f aca="false">F4170&amp;"/"&amp;29</f>
        <v>14/29</v>
      </c>
      <c r="H4170" s="1" t="n">
        <v>3440</v>
      </c>
      <c r="I4170" s="1" t="n">
        <v>138.6</v>
      </c>
      <c r="J4170" s="1" t="n">
        <v>131</v>
      </c>
      <c r="K4170" s="1" t="s">
        <v>357</v>
      </c>
      <c r="L4170" s="1" t="s">
        <v>4730</v>
      </c>
      <c r="M4170" s="1" t="n">
        <v>2021</v>
      </c>
      <c r="N4170" s="1" t="n">
        <v>45.184249</v>
      </c>
      <c r="O4170" s="1" t="n">
        <v>-75.169079</v>
      </c>
      <c r="P4170" s="1" t="s">
        <v>4731</v>
      </c>
      <c r="Q4170" s="1" t="s">
        <v>4732</v>
      </c>
      <c r="R4170" s="1" t="s">
        <v>24</v>
      </c>
    </row>
    <row r="4171" customFormat="false" ht="15" hidden="false" customHeight="false" outlineLevel="0" collapsed="false">
      <c r="A4171" s="1" t="s">
        <v>2973</v>
      </c>
      <c r="B4171" s="1" t="s">
        <v>2973</v>
      </c>
      <c r="C4171" s="1" t="s">
        <v>4728</v>
      </c>
      <c r="D4171" s="1" t="n">
        <v>99.76</v>
      </c>
      <c r="E4171" s="1" t="s">
        <v>4746</v>
      </c>
      <c r="F4171" s="1" t="n">
        <v>15</v>
      </c>
      <c r="G4171" s="1" t="str">
        <f aca="false">F4171&amp;"/"&amp;29</f>
        <v>15/29</v>
      </c>
      <c r="H4171" s="1" t="n">
        <v>3440</v>
      </c>
      <c r="I4171" s="1" t="n">
        <v>138.6</v>
      </c>
      <c r="J4171" s="1" t="n">
        <v>131</v>
      </c>
      <c r="K4171" s="1" t="s">
        <v>357</v>
      </c>
      <c r="L4171" s="1" t="s">
        <v>4730</v>
      </c>
      <c r="M4171" s="1" t="n">
        <v>2021</v>
      </c>
      <c r="N4171" s="1" t="n">
        <v>45.176151</v>
      </c>
      <c r="O4171" s="1" t="n">
        <v>-75.164521</v>
      </c>
      <c r="P4171" s="1" t="s">
        <v>4731</v>
      </c>
      <c r="Q4171" s="1" t="s">
        <v>4732</v>
      </c>
      <c r="R4171" s="1" t="s">
        <v>24</v>
      </c>
    </row>
    <row r="4172" customFormat="false" ht="15" hidden="false" customHeight="false" outlineLevel="0" collapsed="false">
      <c r="A4172" s="1" t="s">
        <v>2973</v>
      </c>
      <c r="B4172" s="1" t="s">
        <v>2973</v>
      </c>
      <c r="C4172" s="1" t="s">
        <v>4728</v>
      </c>
      <c r="D4172" s="1" t="n">
        <v>99.76</v>
      </c>
      <c r="E4172" s="1" t="s">
        <v>4747</v>
      </c>
      <c r="F4172" s="1" t="n">
        <v>16</v>
      </c>
      <c r="G4172" s="1" t="str">
        <f aca="false">F4172&amp;"/"&amp;29</f>
        <v>16/29</v>
      </c>
      <c r="H4172" s="1" t="n">
        <v>3440</v>
      </c>
      <c r="I4172" s="1" t="n">
        <v>138.6</v>
      </c>
      <c r="J4172" s="1" t="n">
        <v>131</v>
      </c>
      <c r="K4172" s="1" t="s">
        <v>357</v>
      </c>
      <c r="L4172" s="1" t="s">
        <v>4730</v>
      </c>
      <c r="M4172" s="1" t="n">
        <v>2021</v>
      </c>
      <c r="N4172" s="1" t="n">
        <v>45.168397</v>
      </c>
      <c r="O4172" s="1" t="n">
        <v>-75.147282</v>
      </c>
      <c r="P4172" s="1" t="s">
        <v>4731</v>
      </c>
      <c r="Q4172" s="1" t="s">
        <v>4732</v>
      </c>
      <c r="R4172" s="1" t="s">
        <v>24</v>
      </c>
    </row>
    <row r="4173" customFormat="false" ht="15" hidden="false" customHeight="false" outlineLevel="0" collapsed="false">
      <c r="A4173" s="1" t="s">
        <v>2973</v>
      </c>
      <c r="B4173" s="1" t="s">
        <v>2973</v>
      </c>
      <c r="C4173" s="1" t="s">
        <v>4728</v>
      </c>
      <c r="D4173" s="1" t="n">
        <v>99.76</v>
      </c>
      <c r="E4173" s="1" t="s">
        <v>4748</v>
      </c>
      <c r="F4173" s="1" t="n">
        <v>17</v>
      </c>
      <c r="G4173" s="1" t="str">
        <f aca="false">F4173&amp;"/"&amp;29</f>
        <v>17/29</v>
      </c>
      <c r="H4173" s="1" t="n">
        <v>3440</v>
      </c>
      <c r="I4173" s="1" t="n">
        <v>138.6</v>
      </c>
      <c r="J4173" s="1" t="n">
        <v>131</v>
      </c>
      <c r="K4173" s="1" t="s">
        <v>357</v>
      </c>
      <c r="L4173" s="1" t="s">
        <v>4730</v>
      </c>
      <c r="M4173" s="1" t="n">
        <v>2021</v>
      </c>
      <c r="N4173" s="1" t="n">
        <v>45.19432</v>
      </c>
      <c r="O4173" s="1" t="n">
        <v>-75.118131</v>
      </c>
      <c r="P4173" s="1" t="s">
        <v>4731</v>
      </c>
      <c r="Q4173" s="1" t="s">
        <v>4732</v>
      </c>
      <c r="R4173" s="1" t="s">
        <v>24</v>
      </c>
    </row>
    <row r="4174" customFormat="false" ht="15" hidden="false" customHeight="false" outlineLevel="0" collapsed="false">
      <c r="A4174" s="1" t="s">
        <v>2973</v>
      </c>
      <c r="B4174" s="1" t="s">
        <v>2973</v>
      </c>
      <c r="C4174" s="1" t="s">
        <v>4728</v>
      </c>
      <c r="D4174" s="1" t="n">
        <v>99.76</v>
      </c>
      <c r="E4174" s="1" t="s">
        <v>4749</v>
      </c>
      <c r="F4174" s="1" t="n">
        <v>18</v>
      </c>
      <c r="G4174" s="1" t="str">
        <f aca="false">F4174&amp;"/"&amp;29</f>
        <v>18/29</v>
      </c>
      <c r="H4174" s="1" t="n">
        <v>3440</v>
      </c>
      <c r="I4174" s="1" t="n">
        <v>138.6</v>
      </c>
      <c r="J4174" s="1" t="n">
        <v>131</v>
      </c>
      <c r="K4174" s="1" t="s">
        <v>357</v>
      </c>
      <c r="L4174" s="1" t="s">
        <v>4730</v>
      </c>
      <c r="M4174" s="1" t="n">
        <v>2021</v>
      </c>
      <c r="N4174" s="1" t="n">
        <v>45.188804</v>
      </c>
      <c r="O4174" s="1" t="n">
        <v>-75.096122</v>
      </c>
      <c r="P4174" s="1" t="s">
        <v>4731</v>
      </c>
      <c r="Q4174" s="1" t="s">
        <v>4732</v>
      </c>
      <c r="R4174" s="1" t="s">
        <v>24</v>
      </c>
    </row>
    <row r="4175" customFormat="false" ht="15" hidden="false" customHeight="false" outlineLevel="0" collapsed="false">
      <c r="A4175" s="1" t="s">
        <v>2973</v>
      </c>
      <c r="B4175" s="1" t="s">
        <v>2973</v>
      </c>
      <c r="C4175" s="1" t="s">
        <v>4728</v>
      </c>
      <c r="D4175" s="1" t="n">
        <v>99.76</v>
      </c>
      <c r="E4175" s="1" t="s">
        <v>4750</v>
      </c>
      <c r="F4175" s="1" t="n">
        <v>19</v>
      </c>
      <c r="G4175" s="1" t="str">
        <f aca="false">F4175&amp;"/"&amp;29</f>
        <v>19/29</v>
      </c>
      <c r="H4175" s="1" t="n">
        <v>3440</v>
      </c>
      <c r="I4175" s="1" t="n">
        <v>138.6</v>
      </c>
      <c r="J4175" s="1" t="n">
        <v>131</v>
      </c>
      <c r="K4175" s="1" t="s">
        <v>357</v>
      </c>
      <c r="L4175" s="1" t="s">
        <v>4730</v>
      </c>
      <c r="M4175" s="1" t="n">
        <v>2021</v>
      </c>
      <c r="N4175" s="1" t="n">
        <v>45.202693</v>
      </c>
      <c r="O4175" s="1" t="n">
        <v>-75.096477</v>
      </c>
      <c r="P4175" s="1" t="s">
        <v>4731</v>
      </c>
      <c r="Q4175" s="1" t="s">
        <v>4732</v>
      </c>
      <c r="R4175" s="1" t="s">
        <v>24</v>
      </c>
    </row>
    <row r="4176" customFormat="false" ht="15" hidden="false" customHeight="false" outlineLevel="0" collapsed="false">
      <c r="A4176" s="1" t="s">
        <v>2973</v>
      </c>
      <c r="B4176" s="1" t="s">
        <v>2973</v>
      </c>
      <c r="C4176" s="1" t="s">
        <v>4728</v>
      </c>
      <c r="D4176" s="1" t="n">
        <v>99.76</v>
      </c>
      <c r="E4176" s="1" t="s">
        <v>4751</v>
      </c>
      <c r="F4176" s="1" t="n">
        <v>20</v>
      </c>
      <c r="G4176" s="1" t="str">
        <f aca="false">F4176&amp;"/"&amp;29</f>
        <v>20/29</v>
      </c>
      <c r="H4176" s="1" t="n">
        <v>3440</v>
      </c>
      <c r="I4176" s="1" t="n">
        <v>138.6</v>
      </c>
      <c r="J4176" s="1" t="n">
        <v>131</v>
      </c>
      <c r="K4176" s="1" t="s">
        <v>357</v>
      </c>
      <c r="L4176" s="1" t="s">
        <v>4730</v>
      </c>
      <c r="M4176" s="1" t="n">
        <v>2021</v>
      </c>
      <c r="N4176" s="1" t="n">
        <v>45.154332</v>
      </c>
      <c r="O4176" s="1" t="n">
        <v>-75.143454</v>
      </c>
      <c r="P4176" s="1" t="s">
        <v>4731</v>
      </c>
      <c r="Q4176" s="1" t="s">
        <v>4732</v>
      </c>
      <c r="R4176" s="1" t="s">
        <v>24</v>
      </c>
    </row>
    <row r="4177" customFormat="false" ht="15" hidden="false" customHeight="false" outlineLevel="0" collapsed="false">
      <c r="A4177" s="1" t="s">
        <v>2973</v>
      </c>
      <c r="B4177" s="1" t="s">
        <v>2973</v>
      </c>
      <c r="C4177" s="1" t="s">
        <v>4728</v>
      </c>
      <c r="D4177" s="1" t="n">
        <v>99.76</v>
      </c>
      <c r="E4177" s="1" t="s">
        <v>4752</v>
      </c>
      <c r="F4177" s="1" t="n">
        <v>21</v>
      </c>
      <c r="G4177" s="1" t="str">
        <f aca="false">F4177&amp;"/"&amp;29</f>
        <v>21/29</v>
      </c>
      <c r="H4177" s="1" t="n">
        <v>3440</v>
      </c>
      <c r="I4177" s="1" t="n">
        <v>138.6</v>
      </c>
      <c r="J4177" s="1" t="n">
        <v>131</v>
      </c>
      <c r="K4177" s="1" t="s">
        <v>357</v>
      </c>
      <c r="L4177" s="1" t="s">
        <v>4730</v>
      </c>
      <c r="M4177" s="1" t="n">
        <v>2021</v>
      </c>
      <c r="N4177" s="1" t="n">
        <v>45.158044</v>
      </c>
      <c r="O4177" s="1" t="n">
        <v>-75.126033</v>
      </c>
      <c r="P4177" s="1" t="s">
        <v>4731</v>
      </c>
      <c r="Q4177" s="1" t="s">
        <v>4732</v>
      </c>
      <c r="R4177" s="1" t="s">
        <v>24</v>
      </c>
    </row>
    <row r="4178" customFormat="false" ht="15" hidden="false" customHeight="false" outlineLevel="0" collapsed="false">
      <c r="A4178" s="1" t="s">
        <v>2973</v>
      </c>
      <c r="B4178" s="1" t="s">
        <v>2973</v>
      </c>
      <c r="C4178" s="1" t="s">
        <v>4728</v>
      </c>
      <c r="D4178" s="1" t="n">
        <v>99.76</v>
      </c>
      <c r="E4178" s="1" t="s">
        <v>4753</v>
      </c>
      <c r="F4178" s="1" t="n">
        <v>22</v>
      </c>
      <c r="G4178" s="1" t="str">
        <f aca="false">F4178&amp;"/"&amp;29</f>
        <v>22/29</v>
      </c>
      <c r="H4178" s="1" t="n">
        <v>3440</v>
      </c>
      <c r="I4178" s="1" t="n">
        <v>138.6</v>
      </c>
      <c r="J4178" s="1" t="n">
        <v>131</v>
      </c>
      <c r="K4178" s="1" t="s">
        <v>357</v>
      </c>
      <c r="L4178" s="1" t="s">
        <v>4730</v>
      </c>
      <c r="M4178" s="1" t="n">
        <v>2021</v>
      </c>
      <c r="N4178" s="1" t="n">
        <v>45.155294</v>
      </c>
      <c r="O4178" s="1" t="n">
        <v>-75.112185</v>
      </c>
      <c r="P4178" s="1" t="s">
        <v>4731</v>
      </c>
      <c r="Q4178" s="1" t="s">
        <v>4732</v>
      </c>
      <c r="R4178" s="1" t="s">
        <v>24</v>
      </c>
    </row>
    <row r="4179" customFormat="false" ht="15" hidden="false" customHeight="false" outlineLevel="0" collapsed="false">
      <c r="A4179" s="1" t="s">
        <v>2973</v>
      </c>
      <c r="B4179" s="1" t="s">
        <v>2973</v>
      </c>
      <c r="C4179" s="1" t="s">
        <v>4728</v>
      </c>
      <c r="D4179" s="1" t="n">
        <v>99.76</v>
      </c>
      <c r="E4179" s="1" t="s">
        <v>4754</v>
      </c>
      <c r="F4179" s="1" t="n">
        <v>23</v>
      </c>
      <c r="G4179" s="1" t="str">
        <f aca="false">F4179&amp;"/"&amp;29</f>
        <v>23/29</v>
      </c>
      <c r="H4179" s="1" t="n">
        <v>3440</v>
      </c>
      <c r="I4179" s="1" t="n">
        <v>138.6</v>
      </c>
      <c r="J4179" s="1" t="n">
        <v>131</v>
      </c>
      <c r="K4179" s="1" t="s">
        <v>357</v>
      </c>
      <c r="L4179" s="1" t="s">
        <v>4730</v>
      </c>
      <c r="M4179" s="1" t="n">
        <v>2021</v>
      </c>
      <c r="N4179" s="1" t="n">
        <v>45.120081</v>
      </c>
      <c r="O4179" s="1" t="n">
        <v>-75.16375</v>
      </c>
      <c r="P4179" s="1" t="s">
        <v>4731</v>
      </c>
      <c r="Q4179" s="1" t="s">
        <v>4732</v>
      </c>
      <c r="R4179" s="1" t="s">
        <v>24</v>
      </c>
    </row>
    <row r="4180" customFormat="false" ht="15" hidden="false" customHeight="false" outlineLevel="0" collapsed="false">
      <c r="A4180" s="1" t="s">
        <v>2973</v>
      </c>
      <c r="B4180" s="1" t="s">
        <v>2973</v>
      </c>
      <c r="C4180" s="1" t="s">
        <v>4728</v>
      </c>
      <c r="D4180" s="1" t="n">
        <v>99.76</v>
      </c>
      <c r="E4180" s="1" t="s">
        <v>4755</v>
      </c>
      <c r="F4180" s="1" t="n">
        <v>24</v>
      </c>
      <c r="G4180" s="1" t="str">
        <f aca="false">F4180&amp;"/"&amp;29</f>
        <v>24/29</v>
      </c>
      <c r="H4180" s="1" t="n">
        <v>3440</v>
      </c>
      <c r="I4180" s="1" t="n">
        <v>138.6</v>
      </c>
      <c r="J4180" s="1" t="n">
        <v>131</v>
      </c>
      <c r="K4180" s="1" t="s">
        <v>357</v>
      </c>
      <c r="L4180" s="1" t="s">
        <v>4730</v>
      </c>
      <c r="M4180" s="1" t="n">
        <v>2021</v>
      </c>
      <c r="N4180" s="1" t="n">
        <v>45.091858</v>
      </c>
      <c r="O4180" s="1" t="n">
        <v>-75.152575</v>
      </c>
      <c r="P4180" s="1" t="s">
        <v>4731</v>
      </c>
      <c r="Q4180" s="1" t="s">
        <v>4732</v>
      </c>
      <c r="R4180" s="1" t="s">
        <v>24</v>
      </c>
    </row>
    <row r="4181" customFormat="false" ht="15" hidden="false" customHeight="false" outlineLevel="0" collapsed="false">
      <c r="A4181" s="1" t="s">
        <v>2973</v>
      </c>
      <c r="B4181" s="1" t="s">
        <v>2973</v>
      </c>
      <c r="C4181" s="1" t="s">
        <v>4728</v>
      </c>
      <c r="D4181" s="1" t="n">
        <v>99.76</v>
      </c>
      <c r="E4181" s="1" t="s">
        <v>4756</v>
      </c>
      <c r="F4181" s="1" t="n">
        <v>25</v>
      </c>
      <c r="G4181" s="1" t="str">
        <f aca="false">F4181&amp;"/"&amp;29</f>
        <v>25/29</v>
      </c>
      <c r="H4181" s="1" t="n">
        <v>3440</v>
      </c>
      <c r="I4181" s="1" t="n">
        <v>138.6</v>
      </c>
      <c r="J4181" s="1" t="n">
        <v>131</v>
      </c>
      <c r="K4181" s="1" t="s">
        <v>357</v>
      </c>
      <c r="L4181" s="1" t="s">
        <v>4730</v>
      </c>
      <c r="M4181" s="1" t="n">
        <v>2021</v>
      </c>
      <c r="N4181" s="1" t="n">
        <v>45.127725</v>
      </c>
      <c r="O4181" s="1" t="n">
        <v>-75.109588</v>
      </c>
      <c r="P4181" s="1" t="s">
        <v>4731</v>
      </c>
      <c r="Q4181" s="1" t="s">
        <v>4732</v>
      </c>
      <c r="R4181" s="1" t="s">
        <v>24</v>
      </c>
    </row>
    <row r="4182" customFormat="false" ht="15" hidden="false" customHeight="false" outlineLevel="0" collapsed="false">
      <c r="A4182" s="1" t="s">
        <v>2973</v>
      </c>
      <c r="B4182" s="1" t="s">
        <v>2973</v>
      </c>
      <c r="C4182" s="1" t="s">
        <v>4728</v>
      </c>
      <c r="D4182" s="1" t="n">
        <v>99.76</v>
      </c>
      <c r="E4182" s="1" t="s">
        <v>4757</v>
      </c>
      <c r="F4182" s="1" t="n">
        <v>26</v>
      </c>
      <c r="G4182" s="1" t="str">
        <f aca="false">F4182&amp;"/"&amp;29</f>
        <v>26/29</v>
      </c>
      <c r="H4182" s="1" t="n">
        <v>3440</v>
      </c>
      <c r="I4182" s="1" t="n">
        <v>138.6</v>
      </c>
      <c r="J4182" s="1" t="n">
        <v>131</v>
      </c>
      <c r="K4182" s="1" t="s">
        <v>357</v>
      </c>
      <c r="L4182" s="1" t="s">
        <v>4730</v>
      </c>
      <c r="M4182" s="1" t="n">
        <v>2021</v>
      </c>
      <c r="N4182" s="1" t="n">
        <v>45.113073</v>
      </c>
      <c r="O4182" s="1" t="n">
        <v>-75.146911</v>
      </c>
      <c r="P4182" s="1" t="s">
        <v>4731</v>
      </c>
      <c r="Q4182" s="1" t="s">
        <v>4732</v>
      </c>
      <c r="R4182" s="1" t="s">
        <v>24</v>
      </c>
    </row>
    <row r="4183" customFormat="false" ht="15" hidden="false" customHeight="false" outlineLevel="0" collapsed="false">
      <c r="A4183" s="1" t="s">
        <v>2973</v>
      </c>
      <c r="B4183" s="1" t="s">
        <v>2973</v>
      </c>
      <c r="C4183" s="1" t="s">
        <v>4728</v>
      </c>
      <c r="D4183" s="1" t="n">
        <v>99.76</v>
      </c>
      <c r="E4183" s="1" t="s">
        <v>4758</v>
      </c>
      <c r="F4183" s="1" t="n">
        <v>27</v>
      </c>
      <c r="G4183" s="1" t="str">
        <f aca="false">F4183&amp;"/"&amp;29</f>
        <v>27/29</v>
      </c>
      <c r="H4183" s="1" t="n">
        <v>3440</v>
      </c>
      <c r="I4183" s="1" t="n">
        <v>138.6</v>
      </c>
      <c r="J4183" s="1" t="n">
        <v>131</v>
      </c>
      <c r="K4183" s="1" t="s">
        <v>357</v>
      </c>
      <c r="L4183" s="1" t="s">
        <v>4730</v>
      </c>
      <c r="M4183" s="1" t="n">
        <v>2021</v>
      </c>
      <c r="N4183" s="1" t="n">
        <v>45.138335</v>
      </c>
      <c r="O4183" s="1" t="n">
        <v>-75.15116</v>
      </c>
      <c r="P4183" s="1" t="s">
        <v>4731</v>
      </c>
      <c r="Q4183" s="1" t="s">
        <v>4732</v>
      </c>
      <c r="R4183" s="1" t="s">
        <v>24</v>
      </c>
    </row>
    <row r="4184" customFormat="false" ht="15" hidden="false" customHeight="false" outlineLevel="0" collapsed="false">
      <c r="A4184" s="1" t="s">
        <v>2973</v>
      </c>
      <c r="B4184" s="1" t="s">
        <v>2973</v>
      </c>
      <c r="C4184" s="1" t="s">
        <v>4728</v>
      </c>
      <c r="D4184" s="1" t="n">
        <v>99.76</v>
      </c>
      <c r="E4184" s="1" t="s">
        <v>4759</v>
      </c>
      <c r="F4184" s="1" t="n">
        <v>28</v>
      </c>
      <c r="G4184" s="1" t="str">
        <f aca="false">F4184&amp;"/"&amp;29</f>
        <v>28/29</v>
      </c>
      <c r="H4184" s="1" t="n">
        <v>3440</v>
      </c>
      <c r="I4184" s="1" t="n">
        <v>138.6</v>
      </c>
      <c r="J4184" s="1" t="n">
        <v>131</v>
      </c>
      <c r="K4184" s="1" t="s">
        <v>357</v>
      </c>
      <c r="L4184" s="1" t="s">
        <v>4730</v>
      </c>
      <c r="M4184" s="1" t="n">
        <v>2021</v>
      </c>
      <c r="N4184" s="1" t="n">
        <v>45.107341</v>
      </c>
      <c r="O4184" s="1" t="n">
        <v>-75.107569</v>
      </c>
      <c r="P4184" s="1" t="s">
        <v>4731</v>
      </c>
      <c r="Q4184" s="1" t="s">
        <v>4732</v>
      </c>
      <c r="R4184" s="1" t="s">
        <v>24</v>
      </c>
    </row>
    <row r="4185" customFormat="false" ht="15" hidden="false" customHeight="false" outlineLevel="0" collapsed="false">
      <c r="A4185" s="1" t="s">
        <v>2973</v>
      </c>
      <c r="B4185" s="1" t="s">
        <v>2973</v>
      </c>
      <c r="C4185" s="1" t="s">
        <v>4728</v>
      </c>
      <c r="D4185" s="1" t="n">
        <v>99.76</v>
      </c>
      <c r="E4185" s="1" t="s">
        <v>4760</v>
      </c>
      <c r="F4185" s="1" t="n">
        <v>29</v>
      </c>
      <c r="G4185" s="1" t="str">
        <f aca="false">F4185&amp;"/"&amp;29</f>
        <v>29/29</v>
      </c>
      <c r="H4185" s="1" t="n">
        <v>3440</v>
      </c>
      <c r="I4185" s="1" t="n">
        <v>138.6</v>
      </c>
      <c r="J4185" s="1" t="n">
        <v>131</v>
      </c>
      <c r="K4185" s="1" t="s">
        <v>357</v>
      </c>
      <c r="L4185" s="1" t="s">
        <v>4730</v>
      </c>
      <c r="M4185" s="1" t="n">
        <v>2021</v>
      </c>
      <c r="N4185" s="1" t="n">
        <v>45.119414</v>
      </c>
      <c r="O4185" s="1" t="n">
        <v>-75.091505</v>
      </c>
      <c r="P4185" s="1" t="s">
        <v>4731</v>
      </c>
      <c r="Q4185" s="1" t="s">
        <v>4732</v>
      </c>
      <c r="R4185" s="1" t="s">
        <v>24</v>
      </c>
    </row>
    <row r="4186" customFormat="false" ht="15" hidden="false" customHeight="false" outlineLevel="0" collapsed="false">
      <c r="A4186" s="1" t="s">
        <v>2973</v>
      </c>
      <c r="B4186" s="1" t="s">
        <v>2973</v>
      </c>
      <c r="C4186" s="1" t="s">
        <v>4761</v>
      </c>
      <c r="D4186" s="1" t="n">
        <v>50</v>
      </c>
      <c r="E4186" s="1" t="s">
        <v>4762</v>
      </c>
      <c r="F4186" s="1" t="n">
        <v>26</v>
      </c>
      <c r="G4186" s="1" t="str">
        <f aca="false">F4186&amp;"/"&amp;45</f>
        <v>26/45</v>
      </c>
      <c r="H4186" s="1" t="n">
        <v>2000</v>
      </c>
      <c r="I4186" s="1" t="n">
        <v>82</v>
      </c>
      <c r="J4186" s="1" t="n">
        <v>78</v>
      </c>
      <c r="K4186" s="1" t="s">
        <v>357</v>
      </c>
      <c r="L4186" s="1" t="s">
        <v>2509</v>
      </c>
      <c r="M4186" s="1" t="n">
        <v>2010</v>
      </c>
      <c r="N4186" s="1" t="n">
        <v>42.1968099610861</v>
      </c>
      <c r="O4186" s="1" t="n">
        <v>-82.8099247353792</v>
      </c>
      <c r="Q4186" s="1" t="s">
        <v>4763</v>
      </c>
      <c r="R4186" s="1" t="s">
        <v>24</v>
      </c>
    </row>
    <row r="4187" customFormat="false" ht="15" hidden="false" customHeight="false" outlineLevel="0" collapsed="false">
      <c r="A4187" s="1" t="s">
        <v>2973</v>
      </c>
      <c r="B4187" s="1" t="s">
        <v>2973</v>
      </c>
      <c r="C4187" s="1" t="s">
        <v>4761</v>
      </c>
      <c r="D4187" s="1" t="n">
        <v>50</v>
      </c>
      <c r="E4187" s="1" t="s">
        <v>4764</v>
      </c>
      <c r="F4187" s="1" t="n">
        <v>27</v>
      </c>
      <c r="G4187" s="1" t="str">
        <f aca="false">F4187&amp;"/"&amp;45</f>
        <v>27/45</v>
      </c>
      <c r="H4187" s="1" t="n">
        <v>2000</v>
      </c>
      <c r="I4187" s="1" t="n">
        <v>82</v>
      </c>
      <c r="J4187" s="1" t="n">
        <v>78</v>
      </c>
      <c r="K4187" s="1" t="s">
        <v>357</v>
      </c>
      <c r="L4187" s="1" t="s">
        <v>2509</v>
      </c>
      <c r="M4187" s="1" t="n">
        <v>2010</v>
      </c>
      <c r="N4187" s="1" t="n">
        <v>42.1934490248013</v>
      </c>
      <c r="O4187" s="1" t="n">
        <v>-82.8101674407425</v>
      </c>
      <c r="Q4187" s="1" t="s">
        <v>4763</v>
      </c>
      <c r="R4187" s="1" t="s">
        <v>24</v>
      </c>
    </row>
    <row r="4188" customFormat="false" ht="15" hidden="false" customHeight="false" outlineLevel="0" collapsed="false">
      <c r="A4188" s="1" t="s">
        <v>2973</v>
      </c>
      <c r="B4188" s="1" t="s">
        <v>2973</v>
      </c>
      <c r="C4188" s="1" t="s">
        <v>4761</v>
      </c>
      <c r="D4188" s="1" t="n">
        <v>50</v>
      </c>
      <c r="E4188" s="1" t="s">
        <v>4765</v>
      </c>
      <c r="F4188" s="1" t="n">
        <v>28</v>
      </c>
      <c r="G4188" s="1" t="str">
        <f aca="false">F4188&amp;"/"&amp;45</f>
        <v>28/45</v>
      </c>
      <c r="H4188" s="1" t="n">
        <v>2000</v>
      </c>
      <c r="I4188" s="1" t="n">
        <v>82</v>
      </c>
      <c r="J4188" s="1" t="n">
        <v>78</v>
      </c>
      <c r="K4188" s="1" t="s">
        <v>357</v>
      </c>
      <c r="L4188" s="1" t="s">
        <v>2509</v>
      </c>
      <c r="M4188" s="1" t="n">
        <v>2010</v>
      </c>
      <c r="N4188" s="1" t="n">
        <v>42.1905050499006</v>
      </c>
      <c r="O4188" s="1" t="n">
        <v>-82.8103841040732</v>
      </c>
      <c r="Q4188" s="1" t="s">
        <v>4763</v>
      </c>
      <c r="R4188" s="1" t="s">
        <v>24</v>
      </c>
    </row>
    <row r="4189" customFormat="false" ht="15" hidden="false" customHeight="false" outlineLevel="0" collapsed="false">
      <c r="A4189" s="1" t="s">
        <v>2973</v>
      </c>
      <c r="B4189" s="1" t="s">
        <v>2973</v>
      </c>
      <c r="C4189" s="1" t="s">
        <v>4761</v>
      </c>
      <c r="D4189" s="1" t="n">
        <v>50</v>
      </c>
      <c r="E4189" s="1" t="s">
        <v>4766</v>
      </c>
      <c r="F4189" s="1" t="n">
        <v>29</v>
      </c>
      <c r="G4189" s="1" t="str">
        <f aca="false">F4189&amp;"/"&amp;45</f>
        <v>29/45</v>
      </c>
      <c r="H4189" s="1" t="n">
        <v>2000</v>
      </c>
      <c r="I4189" s="1" t="n">
        <v>82</v>
      </c>
      <c r="J4189" s="1" t="n">
        <v>78</v>
      </c>
      <c r="K4189" s="1" t="s">
        <v>357</v>
      </c>
      <c r="L4189" s="1" t="s">
        <v>2509</v>
      </c>
      <c r="M4189" s="1" t="n">
        <v>2010</v>
      </c>
      <c r="N4189" s="1" t="n">
        <v>42.1883720765317</v>
      </c>
      <c r="O4189" s="1" t="n">
        <v>-82.8092646689284</v>
      </c>
      <c r="Q4189" s="1" t="s">
        <v>4763</v>
      </c>
      <c r="R4189" s="1" t="s">
        <v>24</v>
      </c>
    </row>
    <row r="4190" customFormat="false" ht="15" hidden="false" customHeight="false" outlineLevel="0" collapsed="false">
      <c r="A4190" s="1" t="s">
        <v>2973</v>
      </c>
      <c r="B4190" s="1" t="s">
        <v>2973</v>
      </c>
      <c r="C4190" s="1" t="s">
        <v>4761</v>
      </c>
      <c r="D4190" s="1" t="n">
        <v>50</v>
      </c>
      <c r="E4190" s="1" t="s">
        <v>4767</v>
      </c>
      <c r="F4190" s="1" t="n">
        <v>30</v>
      </c>
      <c r="G4190" s="1" t="str">
        <f aca="false">F4190&amp;"/"&amp;45</f>
        <v>30/45</v>
      </c>
      <c r="H4190" s="1" t="n">
        <v>2000</v>
      </c>
      <c r="I4190" s="1" t="n">
        <v>82</v>
      </c>
      <c r="J4190" s="1" t="n">
        <v>78</v>
      </c>
      <c r="K4190" s="1" t="s">
        <v>357</v>
      </c>
      <c r="L4190" s="1" t="s">
        <v>2509</v>
      </c>
      <c r="M4190" s="1" t="n">
        <v>2010</v>
      </c>
      <c r="N4190" s="1" t="n">
        <v>42.183533650125</v>
      </c>
      <c r="O4190" s="1" t="n">
        <v>-82.7954544860809</v>
      </c>
      <c r="Q4190" s="1" t="s">
        <v>4763</v>
      </c>
      <c r="R4190" s="1" t="s">
        <v>24</v>
      </c>
    </row>
    <row r="4191" customFormat="false" ht="15" hidden="false" customHeight="false" outlineLevel="0" collapsed="false">
      <c r="A4191" s="1" t="s">
        <v>2973</v>
      </c>
      <c r="B4191" s="1" t="s">
        <v>2973</v>
      </c>
      <c r="C4191" s="1" t="s">
        <v>4768</v>
      </c>
      <c r="D4191" s="1" t="n">
        <v>230</v>
      </c>
      <c r="E4191" s="1" t="s">
        <v>4769</v>
      </c>
      <c r="F4191" s="1" t="n">
        <v>1</v>
      </c>
      <c r="G4191" s="1" t="str">
        <f aca="false">F4191&amp;"/"&amp;77</f>
        <v>1/77</v>
      </c>
      <c r="H4191" s="1" t="n">
        <v>3000</v>
      </c>
      <c r="I4191" s="1" t="n">
        <v>101</v>
      </c>
      <c r="J4191" s="1" t="n">
        <v>124</v>
      </c>
      <c r="K4191" s="1" t="s">
        <v>357</v>
      </c>
      <c r="L4191" s="1" t="s">
        <v>2419</v>
      </c>
      <c r="M4191" s="1" t="n">
        <v>2016</v>
      </c>
      <c r="N4191" s="1" t="n">
        <v>43.0833604245258</v>
      </c>
      <c r="O4191" s="1" t="n">
        <v>-79.57737039309</v>
      </c>
      <c r="Q4191" s="1" t="s">
        <v>4770</v>
      </c>
      <c r="R4191" s="1" t="s">
        <v>24</v>
      </c>
    </row>
    <row r="4192" customFormat="false" ht="15" hidden="false" customHeight="false" outlineLevel="0" collapsed="false">
      <c r="A4192" s="1" t="s">
        <v>2973</v>
      </c>
      <c r="B4192" s="1" t="s">
        <v>2973</v>
      </c>
      <c r="C4192" s="1" t="s">
        <v>4768</v>
      </c>
      <c r="D4192" s="1" t="n">
        <v>230</v>
      </c>
      <c r="E4192" s="1" t="s">
        <v>4771</v>
      </c>
      <c r="F4192" s="1" t="n">
        <v>2</v>
      </c>
      <c r="G4192" s="1" t="str">
        <f aca="false">F4192&amp;"/"&amp;77</f>
        <v>2/77</v>
      </c>
      <c r="H4192" s="1" t="n">
        <v>3000</v>
      </c>
      <c r="I4192" s="1" t="n">
        <v>101</v>
      </c>
      <c r="J4192" s="1" t="n">
        <v>124</v>
      </c>
      <c r="K4192" s="1" t="s">
        <v>357</v>
      </c>
      <c r="L4192" s="1" t="s">
        <v>2419</v>
      </c>
      <c r="M4192" s="1" t="n">
        <v>2016</v>
      </c>
      <c r="N4192" s="1" t="n">
        <v>43.0802274721299</v>
      </c>
      <c r="O4192" s="1" t="n">
        <v>-79.5773124391268</v>
      </c>
      <c r="Q4192" s="1" t="s">
        <v>4770</v>
      </c>
      <c r="R4192" s="1" t="s">
        <v>24</v>
      </c>
    </row>
    <row r="4193" customFormat="false" ht="15" hidden="false" customHeight="false" outlineLevel="0" collapsed="false">
      <c r="A4193" s="1" t="s">
        <v>2973</v>
      </c>
      <c r="B4193" s="1" t="s">
        <v>2973</v>
      </c>
      <c r="C4193" s="1" t="s">
        <v>4768</v>
      </c>
      <c r="D4193" s="1" t="n">
        <v>230</v>
      </c>
      <c r="E4193" s="1" t="s">
        <v>4772</v>
      </c>
      <c r="F4193" s="1" t="n">
        <v>3</v>
      </c>
      <c r="G4193" s="1" t="str">
        <f aca="false">F4193&amp;"/"&amp;77</f>
        <v>3/77</v>
      </c>
      <c r="H4193" s="1" t="n">
        <v>3000</v>
      </c>
      <c r="I4193" s="1" t="n">
        <v>101</v>
      </c>
      <c r="J4193" s="1" t="n">
        <v>124</v>
      </c>
      <c r="K4193" s="1" t="s">
        <v>357</v>
      </c>
      <c r="L4193" s="1" t="s">
        <v>2419</v>
      </c>
      <c r="M4193" s="1" t="n">
        <v>2016</v>
      </c>
      <c r="N4193" s="1" t="n">
        <v>43.0892123142841</v>
      </c>
      <c r="O4193" s="1" t="n">
        <v>-79.4005413498313</v>
      </c>
      <c r="Q4193" s="1" t="s">
        <v>4770</v>
      </c>
      <c r="R4193" s="1" t="s">
        <v>24</v>
      </c>
    </row>
    <row r="4194" customFormat="false" ht="15" hidden="false" customHeight="false" outlineLevel="0" collapsed="false">
      <c r="A4194" s="1" t="s">
        <v>2973</v>
      </c>
      <c r="B4194" s="1" t="s">
        <v>2973</v>
      </c>
      <c r="C4194" s="1" t="s">
        <v>4768</v>
      </c>
      <c r="D4194" s="1" t="n">
        <v>230</v>
      </c>
      <c r="E4194" s="1" t="s">
        <v>4773</v>
      </c>
      <c r="F4194" s="1" t="n">
        <v>4</v>
      </c>
      <c r="G4194" s="1" t="str">
        <f aca="false">F4194&amp;"/"&amp;77</f>
        <v>4/77</v>
      </c>
      <c r="H4194" s="1" t="n">
        <v>3000</v>
      </c>
      <c r="I4194" s="1" t="n">
        <v>101</v>
      </c>
      <c r="J4194" s="1" t="n">
        <v>124</v>
      </c>
      <c r="K4194" s="1" t="s">
        <v>357</v>
      </c>
      <c r="L4194" s="1" t="s">
        <v>2419</v>
      </c>
      <c r="M4194" s="1" t="n">
        <v>2016</v>
      </c>
      <c r="N4194" s="1" t="n">
        <v>43.0860206129738</v>
      </c>
      <c r="O4194" s="1" t="n">
        <v>-79.3982488836326</v>
      </c>
      <c r="Q4194" s="1" t="s">
        <v>4770</v>
      </c>
      <c r="R4194" s="1" t="s">
        <v>24</v>
      </c>
    </row>
    <row r="4195" customFormat="false" ht="15" hidden="false" customHeight="false" outlineLevel="0" collapsed="false">
      <c r="A4195" s="1" t="s">
        <v>2973</v>
      </c>
      <c r="B4195" s="1" t="s">
        <v>2973</v>
      </c>
      <c r="C4195" s="1" t="s">
        <v>4768</v>
      </c>
      <c r="D4195" s="1" t="n">
        <v>230</v>
      </c>
      <c r="E4195" s="1" t="s">
        <v>4774</v>
      </c>
      <c r="F4195" s="1" t="n">
        <v>5</v>
      </c>
      <c r="G4195" s="1" t="str">
        <f aca="false">F4195&amp;"/"&amp;77</f>
        <v>5/77</v>
      </c>
      <c r="H4195" s="1" t="n">
        <v>3000</v>
      </c>
      <c r="I4195" s="1" t="n">
        <v>101</v>
      </c>
      <c r="J4195" s="1" t="n">
        <v>124</v>
      </c>
      <c r="K4195" s="1" t="s">
        <v>357</v>
      </c>
      <c r="L4195" s="1" t="s">
        <v>2419</v>
      </c>
      <c r="M4195" s="1" t="n">
        <v>2016</v>
      </c>
      <c r="N4195" s="1" t="n">
        <v>43.0651520303053</v>
      </c>
      <c r="O4195" s="1" t="n">
        <v>-79.5369088509233</v>
      </c>
      <c r="Q4195" s="1" t="s">
        <v>4770</v>
      </c>
      <c r="R4195" s="1" t="s">
        <v>24</v>
      </c>
    </row>
    <row r="4196" customFormat="false" ht="15" hidden="false" customHeight="false" outlineLevel="0" collapsed="false">
      <c r="A4196" s="1" t="s">
        <v>2973</v>
      </c>
      <c r="B4196" s="1" t="s">
        <v>2973</v>
      </c>
      <c r="C4196" s="1" t="s">
        <v>4768</v>
      </c>
      <c r="D4196" s="1" t="n">
        <v>230</v>
      </c>
      <c r="E4196" s="1" t="s">
        <v>4775</v>
      </c>
      <c r="F4196" s="1" t="n">
        <v>6</v>
      </c>
      <c r="G4196" s="1" t="str">
        <f aca="false">F4196&amp;"/"&amp;77</f>
        <v>6/77</v>
      </c>
      <c r="H4196" s="1" t="n">
        <v>3000</v>
      </c>
      <c r="I4196" s="1" t="n">
        <v>101</v>
      </c>
      <c r="J4196" s="1" t="n">
        <v>124</v>
      </c>
      <c r="K4196" s="1" t="s">
        <v>357</v>
      </c>
      <c r="L4196" s="1" t="s">
        <v>2419</v>
      </c>
      <c r="M4196" s="1" t="n">
        <v>2016</v>
      </c>
      <c r="N4196" s="1" t="n">
        <v>43.0621820371661</v>
      </c>
      <c r="O4196" s="1" t="n">
        <v>-79.5415952375602</v>
      </c>
      <c r="Q4196" s="1" t="s">
        <v>4770</v>
      </c>
      <c r="R4196" s="1" t="s">
        <v>24</v>
      </c>
    </row>
    <row r="4197" customFormat="false" ht="15" hidden="false" customHeight="false" outlineLevel="0" collapsed="false">
      <c r="A4197" s="1" t="s">
        <v>2973</v>
      </c>
      <c r="B4197" s="1" t="s">
        <v>2973</v>
      </c>
      <c r="C4197" s="1" t="s">
        <v>4768</v>
      </c>
      <c r="D4197" s="1" t="n">
        <v>230</v>
      </c>
      <c r="E4197" s="1" t="s">
        <v>4776</v>
      </c>
      <c r="F4197" s="1" t="n">
        <v>7</v>
      </c>
      <c r="G4197" s="1" t="str">
        <f aca="false">F4197&amp;"/"&amp;77</f>
        <v>7/77</v>
      </c>
      <c r="H4197" s="1" t="n">
        <v>3000</v>
      </c>
      <c r="I4197" s="1" t="n">
        <v>101</v>
      </c>
      <c r="J4197" s="1" t="n">
        <v>124</v>
      </c>
      <c r="K4197" s="1" t="s">
        <v>357</v>
      </c>
      <c r="L4197" s="1" t="s">
        <v>2419</v>
      </c>
      <c r="M4197" s="1" t="n">
        <v>2016</v>
      </c>
      <c r="N4197" s="1" t="n">
        <v>43.0599022358279</v>
      </c>
      <c r="O4197" s="1" t="n">
        <v>-79.5368938280146</v>
      </c>
      <c r="Q4197" s="1" t="s">
        <v>4770</v>
      </c>
      <c r="R4197" s="1" t="s">
        <v>24</v>
      </c>
    </row>
    <row r="4198" customFormat="false" ht="15" hidden="false" customHeight="false" outlineLevel="0" collapsed="false">
      <c r="A4198" s="1" t="s">
        <v>2973</v>
      </c>
      <c r="B4198" s="1" t="s">
        <v>2973</v>
      </c>
      <c r="C4198" s="1" t="s">
        <v>4768</v>
      </c>
      <c r="D4198" s="1" t="n">
        <v>230</v>
      </c>
      <c r="E4198" s="1" t="s">
        <v>4777</v>
      </c>
      <c r="F4198" s="1" t="n">
        <v>8</v>
      </c>
      <c r="G4198" s="1" t="str">
        <f aca="false">F4198&amp;"/"&amp;77</f>
        <v>8/77</v>
      </c>
      <c r="H4198" s="1" t="n">
        <v>3000</v>
      </c>
      <c r="I4198" s="1" t="n">
        <v>101</v>
      </c>
      <c r="J4198" s="1" t="n">
        <v>124</v>
      </c>
      <c r="K4198" s="1" t="s">
        <v>357</v>
      </c>
      <c r="L4198" s="1" t="s">
        <v>2419</v>
      </c>
      <c r="M4198" s="1" t="n">
        <v>2016</v>
      </c>
      <c r="N4198" s="1" t="n">
        <v>43.064472081609</v>
      </c>
      <c r="O4198" s="1" t="n">
        <v>-79.4953796749451</v>
      </c>
      <c r="Q4198" s="1" t="s">
        <v>4770</v>
      </c>
      <c r="R4198" s="1" t="s">
        <v>24</v>
      </c>
    </row>
    <row r="4199" customFormat="false" ht="15" hidden="false" customHeight="false" outlineLevel="0" collapsed="false">
      <c r="A4199" s="1" t="s">
        <v>2973</v>
      </c>
      <c r="B4199" s="1" t="s">
        <v>2973</v>
      </c>
      <c r="C4199" s="1" t="s">
        <v>4768</v>
      </c>
      <c r="D4199" s="1" t="n">
        <v>230</v>
      </c>
      <c r="E4199" s="1" t="s">
        <v>4778</v>
      </c>
      <c r="F4199" s="1" t="n">
        <v>9</v>
      </c>
      <c r="G4199" s="1" t="str">
        <f aca="false">F4199&amp;"/"&amp;77</f>
        <v>9/77</v>
      </c>
      <c r="H4199" s="1" t="n">
        <v>3000</v>
      </c>
      <c r="I4199" s="1" t="n">
        <v>101</v>
      </c>
      <c r="J4199" s="1" t="n">
        <v>124</v>
      </c>
      <c r="K4199" s="1" t="s">
        <v>357</v>
      </c>
      <c r="L4199" s="1" t="s">
        <v>2419</v>
      </c>
      <c r="M4199" s="1" t="n">
        <v>2016</v>
      </c>
      <c r="N4199" s="1" t="n">
        <v>43.0611548989292</v>
      </c>
      <c r="O4199" s="1" t="n">
        <v>-79.4955638936091</v>
      </c>
      <c r="Q4199" s="1" t="s">
        <v>4770</v>
      </c>
      <c r="R4199" s="1" t="s">
        <v>24</v>
      </c>
    </row>
    <row r="4200" customFormat="false" ht="15" hidden="false" customHeight="false" outlineLevel="0" collapsed="false">
      <c r="A4200" s="1" t="s">
        <v>2973</v>
      </c>
      <c r="B4200" s="1" t="s">
        <v>2973</v>
      </c>
      <c r="C4200" s="1" t="s">
        <v>4768</v>
      </c>
      <c r="D4200" s="1" t="n">
        <v>230</v>
      </c>
      <c r="E4200" s="1" t="s">
        <v>4779</v>
      </c>
      <c r="F4200" s="1" t="n">
        <v>10</v>
      </c>
      <c r="G4200" s="1" t="str">
        <f aca="false">F4200&amp;"/"&amp;77</f>
        <v>10/77</v>
      </c>
      <c r="H4200" s="1" t="n">
        <v>3000</v>
      </c>
      <c r="I4200" s="1" t="n">
        <v>101</v>
      </c>
      <c r="J4200" s="1" t="n">
        <v>124</v>
      </c>
      <c r="K4200" s="1" t="s">
        <v>357</v>
      </c>
      <c r="L4200" s="1" t="s">
        <v>2419</v>
      </c>
      <c r="M4200" s="1" t="n">
        <v>2016</v>
      </c>
      <c r="N4200" s="1" t="n">
        <v>43.0606384650668</v>
      </c>
      <c r="O4200" s="1" t="n">
        <v>-79.4719020030529</v>
      </c>
      <c r="Q4200" s="1" t="s">
        <v>4770</v>
      </c>
      <c r="R4200" s="1" t="s">
        <v>24</v>
      </c>
    </row>
    <row r="4201" customFormat="false" ht="15" hidden="false" customHeight="false" outlineLevel="0" collapsed="false">
      <c r="A4201" s="1" t="s">
        <v>2973</v>
      </c>
      <c r="B4201" s="1" t="s">
        <v>2973</v>
      </c>
      <c r="C4201" s="1" t="s">
        <v>4768</v>
      </c>
      <c r="D4201" s="1" t="n">
        <v>230</v>
      </c>
      <c r="E4201" s="1" t="s">
        <v>4780</v>
      </c>
      <c r="F4201" s="1" t="n">
        <v>11</v>
      </c>
      <c r="G4201" s="1" t="str">
        <f aca="false">F4201&amp;"/"&amp;77</f>
        <v>11/77</v>
      </c>
      <c r="H4201" s="1" t="n">
        <v>3000</v>
      </c>
      <c r="I4201" s="1" t="n">
        <v>101</v>
      </c>
      <c r="J4201" s="1" t="n">
        <v>124</v>
      </c>
      <c r="K4201" s="1" t="s">
        <v>357</v>
      </c>
      <c r="L4201" s="1" t="s">
        <v>2419</v>
      </c>
      <c r="M4201" s="1" t="n">
        <v>2016</v>
      </c>
      <c r="N4201" s="1" t="n">
        <v>43.0614081560384</v>
      </c>
      <c r="O4201" s="1" t="n">
        <v>-79.4453987225422</v>
      </c>
      <c r="Q4201" s="1" t="s">
        <v>4770</v>
      </c>
      <c r="R4201" s="1" t="s">
        <v>24</v>
      </c>
    </row>
    <row r="4202" customFormat="false" ht="15" hidden="false" customHeight="false" outlineLevel="0" collapsed="false">
      <c r="A4202" s="1" t="s">
        <v>2973</v>
      </c>
      <c r="B4202" s="1" t="s">
        <v>2973</v>
      </c>
      <c r="C4202" s="1" t="s">
        <v>4768</v>
      </c>
      <c r="D4202" s="1" t="n">
        <v>230</v>
      </c>
      <c r="E4202" s="1" t="s">
        <v>4781</v>
      </c>
      <c r="F4202" s="1" t="n">
        <v>12</v>
      </c>
      <c r="G4202" s="1" t="str">
        <f aca="false">F4202&amp;"/"&amp;77</f>
        <v>12/77</v>
      </c>
      <c r="H4202" s="1" t="n">
        <v>3000</v>
      </c>
      <c r="I4202" s="1" t="n">
        <v>101</v>
      </c>
      <c r="J4202" s="1" t="n">
        <v>124</v>
      </c>
      <c r="K4202" s="1" t="s">
        <v>357</v>
      </c>
      <c r="L4202" s="1" t="s">
        <v>2419</v>
      </c>
      <c r="M4202" s="1" t="n">
        <v>2016</v>
      </c>
      <c r="N4202" s="1" t="n">
        <v>43.0425745784059</v>
      </c>
      <c r="O4202" s="1" t="n">
        <v>-79.5981064697019</v>
      </c>
      <c r="Q4202" s="1" t="s">
        <v>4770</v>
      </c>
      <c r="R4202" s="1" t="s">
        <v>24</v>
      </c>
    </row>
    <row r="4203" customFormat="false" ht="15" hidden="false" customHeight="false" outlineLevel="0" collapsed="false">
      <c r="A4203" s="1" t="s">
        <v>2973</v>
      </c>
      <c r="B4203" s="1" t="s">
        <v>2973</v>
      </c>
      <c r="C4203" s="1" t="s">
        <v>4768</v>
      </c>
      <c r="D4203" s="1" t="n">
        <v>230</v>
      </c>
      <c r="E4203" s="1" t="s">
        <v>4782</v>
      </c>
      <c r="F4203" s="1" t="n">
        <v>13</v>
      </c>
      <c r="G4203" s="1" t="str">
        <f aca="false">F4203&amp;"/"&amp;77</f>
        <v>13/77</v>
      </c>
      <c r="H4203" s="1" t="n">
        <v>3000</v>
      </c>
      <c r="I4203" s="1" t="n">
        <v>101</v>
      </c>
      <c r="J4203" s="1" t="n">
        <v>124</v>
      </c>
      <c r="K4203" s="1" t="s">
        <v>357</v>
      </c>
      <c r="L4203" s="1" t="s">
        <v>2419</v>
      </c>
      <c r="M4203" s="1" t="n">
        <v>2016</v>
      </c>
      <c r="N4203" s="1" t="n">
        <v>43.0414600051556</v>
      </c>
      <c r="O4203" s="1" t="n">
        <v>-79.5951697303417</v>
      </c>
      <c r="Q4203" s="1" t="s">
        <v>4770</v>
      </c>
      <c r="R4203" s="1" t="s">
        <v>24</v>
      </c>
    </row>
    <row r="4204" customFormat="false" ht="15" hidden="false" customHeight="false" outlineLevel="0" collapsed="false">
      <c r="A4204" s="1" t="s">
        <v>2973</v>
      </c>
      <c r="B4204" s="1" t="s">
        <v>2973</v>
      </c>
      <c r="C4204" s="1" t="s">
        <v>4768</v>
      </c>
      <c r="D4204" s="1" t="n">
        <v>230</v>
      </c>
      <c r="E4204" s="1" t="s">
        <v>4783</v>
      </c>
      <c r="F4204" s="1" t="n">
        <v>14</v>
      </c>
      <c r="G4204" s="1" t="str">
        <f aca="false">F4204&amp;"/"&amp;77</f>
        <v>14/77</v>
      </c>
      <c r="H4204" s="1" t="n">
        <v>3000</v>
      </c>
      <c r="I4204" s="1" t="n">
        <v>101</v>
      </c>
      <c r="J4204" s="1" t="n">
        <v>124</v>
      </c>
      <c r="K4204" s="1" t="s">
        <v>357</v>
      </c>
      <c r="L4204" s="1" t="s">
        <v>2419</v>
      </c>
      <c r="M4204" s="1" t="n">
        <v>2016</v>
      </c>
      <c r="N4204" s="1" t="n">
        <v>43.0464367598536</v>
      </c>
      <c r="O4204" s="1" t="n">
        <v>-79.5717239999106</v>
      </c>
      <c r="Q4204" s="1" t="s">
        <v>4770</v>
      </c>
      <c r="R4204" s="1" t="s">
        <v>24</v>
      </c>
    </row>
    <row r="4205" customFormat="false" ht="15" hidden="false" customHeight="false" outlineLevel="0" collapsed="false">
      <c r="A4205" s="1" t="s">
        <v>2973</v>
      </c>
      <c r="B4205" s="1" t="s">
        <v>2973</v>
      </c>
      <c r="C4205" s="1" t="s">
        <v>4768</v>
      </c>
      <c r="D4205" s="1" t="n">
        <v>230</v>
      </c>
      <c r="E4205" s="1" t="s">
        <v>4784</v>
      </c>
      <c r="F4205" s="1" t="n">
        <v>15</v>
      </c>
      <c r="G4205" s="1" t="str">
        <f aca="false">F4205&amp;"/"&amp;77</f>
        <v>15/77</v>
      </c>
      <c r="H4205" s="1" t="n">
        <v>3000</v>
      </c>
      <c r="I4205" s="1" t="n">
        <v>101</v>
      </c>
      <c r="J4205" s="1" t="n">
        <v>124</v>
      </c>
      <c r="K4205" s="1" t="s">
        <v>357</v>
      </c>
      <c r="L4205" s="1" t="s">
        <v>2419</v>
      </c>
      <c r="M4205" s="1" t="n">
        <v>2016</v>
      </c>
      <c r="N4205" s="1" t="n">
        <v>43.0472952210702</v>
      </c>
      <c r="O4205" s="1" t="n">
        <v>-79.5472247548639</v>
      </c>
      <c r="Q4205" s="1" t="s">
        <v>4770</v>
      </c>
      <c r="R4205" s="1" t="s">
        <v>24</v>
      </c>
    </row>
    <row r="4206" customFormat="false" ht="15" hidden="false" customHeight="false" outlineLevel="0" collapsed="false">
      <c r="A4206" s="1" t="s">
        <v>2973</v>
      </c>
      <c r="B4206" s="1" t="s">
        <v>2973</v>
      </c>
      <c r="C4206" s="1" t="s">
        <v>4768</v>
      </c>
      <c r="D4206" s="1" t="n">
        <v>230</v>
      </c>
      <c r="E4206" s="1" t="s">
        <v>4785</v>
      </c>
      <c r="F4206" s="1" t="n">
        <v>16</v>
      </c>
      <c r="G4206" s="1" t="str">
        <f aca="false">F4206&amp;"/"&amp;77</f>
        <v>16/77</v>
      </c>
      <c r="H4206" s="1" t="n">
        <v>3000</v>
      </c>
      <c r="I4206" s="1" t="n">
        <v>101</v>
      </c>
      <c r="J4206" s="1" t="n">
        <v>124</v>
      </c>
      <c r="K4206" s="1" t="s">
        <v>357</v>
      </c>
      <c r="L4206" s="1" t="s">
        <v>2419</v>
      </c>
      <c r="M4206" s="1" t="n">
        <v>2016</v>
      </c>
      <c r="N4206" s="1" t="n">
        <v>43.0475559985772</v>
      </c>
      <c r="O4206" s="1" t="n">
        <v>-79.4887763204296</v>
      </c>
      <c r="Q4206" s="1" t="s">
        <v>4770</v>
      </c>
      <c r="R4206" s="1" t="s">
        <v>24</v>
      </c>
    </row>
    <row r="4207" customFormat="false" ht="15" hidden="false" customHeight="false" outlineLevel="0" collapsed="false">
      <c r="A4207" s="1" t="s">
        <v>2973</v>
      </c>
      <c r="B4207" s="1" t="s">
        <v>2973</v>
      </c>
      <c r="C4207" s="1" t="s">
        <v>4768</v>
      </c>
      <c r="D4207" s="1" t="n">
        <v>230</v>
      </c>
      <c r="E4207" s="1" t="s">
        <v>4786</v>
      </c>
      <c r="F4207" s="1" t="n">
        <v>17</v>
      </c>
      <c r="G4207" s="1" t="str">
        <f aca="false">F4207&amp;"/"&amp;77</f>
        <v>17/77</v>
      </c>
      <c r="H4207" s="1" t="n">
        <v>3000</v>
      </c>
      <c r="I4207" s="1" t="n">
        <v>101</v>
      </c>
      <c r="J4207" s="1" t="n">
        <v>124</v>
      </c>
      <c r="K4207" s="1" t="s">
        <v>357</v>
      </c>
      <c r="L4207" s="1" t="s">
        <v>2419</v>
      </c>
      <c r="M4207" s="1" t="n">
        <v>2016</v>
      </c>
      <c r="N4207" s="1" t="n">
        <v>43.0512893311575</v>
      </c>
      <c r="O4207" s="1" t="n">
        <v>-79.4343527487113</v>
      </c>
      <c r="Q4207" s="1" t="s">
        <v>4770</v>
      </c>
      <c r="R4207" s="1" t="s">
        <v>24</v>
      </c>
    </row>
    <row r="4208" customFormat="false" ht="15" hidden="false" customHeight="false" outlineLevel="0" collapsed="false">
      <c r="A4208" s="1" t="s">
        <v>2973</v>
      </c>
      <c r="B4208" s="1" t="s">
        <v>2973</v>
      </c>
      <c r="C4208" s="1" t="s">
        <v>4768</v>
      </c>
      <c r="D4208" s="1" t="n">
        <v>230</v>
      </c>
      <c r="E4208" s="1" t="s">
        <v>4787</v>
      </c>
      <c r="F4208" s="1" t="n">
        <v>18</v>
      </c>
      <c r="G4208" s="1" t="str">
        <f aca="false">F4208&amp;"/"&amp;77</f>
        <v>18/77</v>
      </c>
      <c r="H4208" s="1" t="n">
        <v>3000</v>
      </c>
      <c r="I4208" s="1" t="n">
        <v>101</v>
      </c>
      <c r="J4208" s="1" t="n">
        <v>124</v>
      </c>
      <c r="K4208" s="1" t="s">
        <v>357</v>
      </c>
      <c r="L4208" s="1" t="s">
        <v>2419</v>
      </c>
      <c r="M4208" s="1" t="n">
        <v>2016</v>
      </c>
      <c r="N4208" s="1" t="n">
        <v>43.0500215633794</v>
      </c>
      <c r="O4208" s="1" t="n">
        <v>-79.4224958524496</v>
      </c>
      <c r="Q4208" s="1" t="s">
        <v>4770</v>
      </c>
      <c r="R4208" s="1" t="s">
        <v>24</v>
      </c>
    </row>
    <row r="4209" customFormat="false" ht="15" hidden="false" customHeight="false" outlineLevel="0" collapsed="false">
      <c r="A4209" s="1" t="s">
        <v>2973</v>
      </c>
      <c r="B4209" s="1" t="s">
        <v>2973</v>
      </c>
      <c r="C4209" s="1" t="s">
        <v>4768</v>
      </c>
      <c r="D4209" s="1" t="n">
        <v>230</v>
      </c>
      <c r="E4209" s="1" t="s">
        <v>4788</v>
      </c>
      <c r="F4209" s="1" t="n">
        <v>19</v>
      </c>
      <c r="G4209" s="1" t="str">
        <f aca="false">F4209&amp;"/"&amp;77</f>
        <v>19/77</v>
      </c>
      <c r="H4209" s="1" t="n">
        <v>3000</v>
      </c>
      <c r="I4209" s="1" t="n">
        <v>101</v>
      </c>
      <c r="J4209" s="1" t="n">
        <v>124</v>
      </c>
      <c r="K4209" s="1" t="s">
        <v>357</v>
      </c>
      <c r="L4209" s="1" t="s">
        <v>2419</v>
      </c>
      <c r="M4209" s="1" t="n">
        <v>2016</v>
      </c>
      <c r="N4209" s="1" t="n">
        <v>43.0501950788796</v>
      </c>
      <c r="O4209" s="1" t="n">
        <v>-79.4043636792023</v>
      </c>
      <c r="Q4209" s="1" t="s">
        <v>4770</v>
      </c>
      <c r="R4209" s="1" t="s">
        <v>24</v>
      </c>
    </row>
    <row r="4210" customFormat="false" ht="15" hidden="false" customHeight="false" outlineLevel="0" collapsed="false">
      <c r="A4210" s="1" t="s">
        <v>2973</v>
      </c>
      <c r="B4210" s="1" t="s">
        <v>2973</v>
      </c>
      <c r="C4210" s="1" t="s">
        <v>4768</v>
      </c>
      <c r="D4210" s="1" t="n">
        <v>230</v>
      </c>
      <c r="E4210" s="1" t="s">
        <v>4789</v>
      </c>
      <c r="F4210" s="1" t="n">
        <v>20</v>
      </c>
      <c r="G4210" s="1" t="str">
        <f aca="false">F4210&amp;"/"&amp;77</f>
        <v>20/77</v>
      </c>
      <c r="H4210" s="1" t="n">
        <v>3000</v>
      </c>
      <c r="I4210" s="1" t="n">
        <v>101</v>
      </c>
      <c r="J4210" s="1" t="n">
        <v>124</v>
      </c>
      <c r="K4210" s="1" t="s">
        <v>357</v>
      </c>
      <c r="L4210" s="1" t="s">
        <v>2419</v>
      </c>
      <c r="M4210" s="1" t="n">
        <v>2016</v>
      </c>
      <c r="N4210" s="1" t="n">
        <v>43.0502734477548</v>
      </c>
      <c r="O4210" s="1" t="n">
        <v>-79.4006036078779</v>
      </c>
      <c r="Q4210" s="1" t="s">
        <v>4770</v>
      </c>
      <c r="R4210" s="1" t="s">
        <v>24</v>
      </c>
    </row>
    <row r="4211" customFormat="false" ht="15" hidden="false" customHeight="false" outlineLevel="0" collapsed="false">
      <c r="A4211" s="1" t="s">
        <v>2973</v>
      </c>
      <c r="B4211" s="1" t="s">
        <v>2973</v>
      </c>
      <c r="C4211" s="1" t="s">
        <v>4768</v>
      </c>
      <c r="D4211" s="1" t="n">
        <v>230</v>
      </c>
      <c r="E4211" s="1" t="s">
        <v>4790</v>
      </c>
      <c r="F4211" s="1" t="n">
        <v>21</v>
      </c>
      <c r="G4211" s="1" t="str">
        <f aca="false">F4211&amp;"/"&amp;77</f>
        <v>21/77</v>
      </c>
      <c r="H4211" s="1" t="n">
        <v>3000</v>
      </c>
      <c r="I4211" s="1" t="n">
        <v>101</v>
      </c>
      <c r="J4211" s="1" t="n">
        <v>124</v>
      </c>
      <c r="K4211" s="1" t="s">
        <v>357</v>
      </c>
      <c r="L4211" s="1" t="s">
        <v>2419</v>
      </c>
      <c r="M4211" s="1" t="n">
        <v>2016</v>
      </c>
      <c r="N4211" s="1" t="n">
        <v>43.0279083755398</v>
      </c>
      <c r="O4211" s="1" t="n">
        <v>-79.5940923836408</v>
      </c>
      <c r="Q4211" s="1" t="s">
        <v>4770</v>
      </c>
      <c r="R4211" s="1" t="s">
        <v>24</v>
      </c>
    </row>
    <row r="4212" customFormat="false" ht="15" hidden="false" customHeight="false" outlineLevel="0" collapsed="false">
      <c r="A4212" s="1" t="s">
        <v>2973</v>
      </c>
      <c r="B4212" s="1" t="s">
        <v>2973</v>
      </c>
      <c r="C4212" s="1" t="s">
        <v>4768</v>
      </c>
      <c r="D4212" s="1" t="n">
        <v>230</v>
      </c>
      <c r="E4212" s="1" t="s">
        <v>4791</v>
      </c>
      <c r="F4212" s="1" t="n">
        <v>22</v>
      </c>
      <c r="G4212" s="1" t="str">
        <f aca="false">F4212&amp;"/"&amp;77</f>
        <v>22/77</v>
      </c>
      <c r="H4212" s="1" t="n">
        <v>3000</v>
      </c>
      <c r="I4212" s="1" t="n">
        <v>101</v>
      </c>
      <c r="J4212" s="1" t="n">
        <v>124</v>
      </c>
      <c r="K4212" s="1" t="s">
        <v>357</v>
      </c>
      <c r="L4212" s="1" t="s">
        <v>2419</v>
      </c>
      <c r="M4212" s="1" t="n">
        <v>2016</v>
      </c>
      <c r="N4212" s="1" t="n">
        <v>43.0342449791467</v>
      </c>
      <c r="O4212" s="1" t="n">
        <v>-79.5612791425266</v>
      </c>
      <c r="Q4212" s="1" t="s">
        <v>4770</v>
      </c>
      <c r="R4212" s="1" t="s">
        <v>24</v>
      </c>
    </row>
    <row r="4213" customFormat="false" ht="15" hidden="false" customHeight="false" outlineLevel="0" collapsed="false">
      <c r="A4213" s="1" t="s">
        <v>2973</v>
      </c>
      <c r="B4213" s="1" t="s">
        <v>2973</v>
      </c>
      <c r="C4213" s="1" t="s">
        <v>4768</v>
      </c>
      <c r="D4213" s="1" t="n">
        <v>230</v>
      </c>
      <c r="E4213" s="1" t="s">
        <v>4792</v>
      </c>
      <c r="F4213" s="1" t="n">
        <v>23</v>
      </c>
      <c r="G4213" s="1" t="str">
        <f aca="false">F4213&amp;"/"&amp;77</f>
        <v>23/77</v>
      </c>
      <c r="H4213" s="1" t="n">
        <v>3000</v>
      </c>
      <c r="I4213" s="1" t="n">
        <v>101</v>
      </c>
      <c r="J4213" s="1" t="n">
        <v>124</v>
      </c>
      <c r="K4213" s="1" t="s">
        <v>357</v>
      </c>
      <c r="L4213" s="1" t="s">
        <v>2419</v>
      </c>
      <c r="M4213" s="1" t="n">
        <v>2016</v>
      </c>
      <c r="N4213" s="1" t="n">
        <v>43.0218545106683</v>
      </c>
      <c r="O4213" s="1" t="n">
        <v>-79.5597830445754</v>
      </c>
      <c r="Q4213" s="1" t="s">
        <v>4770</v>
      </c>
      <c r="R4213" s="1" t="s">
        <v>24</v>
      </c>
    </row>
    <row r="4214" customFormat="false" ht="15" hidden="false" customHeight="false" outlineLevel="0" collapsed="false">
      <c r="A4214" s="1" t="s">
        <v>2973</v>
      </c>
      <c r="B4214" s="1" t="s">
        <v>2973</v>
      </c>
      <c r="C4214" s="1" t="s">
        <v>4768</v>
      </c>
      <c r="D4214" s="1" t="n">
        <v>230</v>
      </c>
      <c r="E4214" s="1" t="s">
        <v>4793</v>
      </c>
      <c r="F4214" s="1" t="n">
        <v>24</v>
      </c>
      <c r="G4214" s="1" t="str">
        <f aca="false">F4214&amp;"/"&amp;77</f>
        <v>24/77</v>
      </c>
      <c r="H4214" s="1" t="n">
        <v>3000</v>
      </c>
      <c r="I4214" s="1" t="n">
        <v>101</v>
      </c>
      <c r="J4214" s="1" t="n">
        <v>124</v>
      </c>
      <c r="K4214" s="1" t="s">
        <v>357</v>
      </c>
      <c r="L4214" s="1" t="s">
        <v>2419</v>
      </c>
      <c r="M4214" s="1" t="n">
        <v>2016</v>
      </c>
      <c r="N4214" s="1" t="n">
        <v>43.006650197279</v>
      </c>
      <c r="O4214" s="1" t="n">
        <v>-79.5671166844149</v>
      </c>
      <c r="Q4214" s="1" t="s">
        <v>4770</v>
      </c>
      <c r="R4214" s="1" t="s">
        <v>24</v>
      </c>
    </row>
    <row r="4215" customFormat="false" ht="15" hidden="false" customHeight="false" outlineLevel="0" collapsed="false">
      <c r="A4215" s="1" t="s">
        <v>2973</v>
      </c>
      <c r="B4215" s="1" t="s">
        <v>2973</v>
      </c>
      <c r="C4215" s="1" t="s">
        <v>4768</v>
      </c>
      <c r="D4215" s="1" t="n">
        <v>230</v>
      </c>
      <c r="E4215" s="1" t="s">
        <v>4794</v>
      </c>
      <c r="F4215" s="1" t="n">
        <v>25</v>
      </c>
      <c r="G4215" s="1" t="str">
        <f aca="false">F4215&amp;"/"&amp;77</f>
        <v>25/77</v>
      </c>
      <c r="H4215" s="1" t="n">
        <v>3000</v>
      </c>
      <c r="I4215" s="1" t="n">
        <v>101</v>
      </c>
      <c r="J4215" s="1" t="n">
        <v>124</v>
      </c>
      <c r="K4215" s="1" t="s">
        <v>357</v>
      </c>
      <c r="L4215" s="1" t="s">
        <v>2419</v>
      </c>
      <c r="M4215" s="1" t="n">
        <v>2016</v>
      </c>
      <c r="N4215" s="1" t="n">
        <v>43.0194800228748</v>
      </c>
      <c r="O4215" s="1" t="n">
        <v>-79.5441082987303</v>
      </c>
      <c r="Q4215" s="1" t="s">
        <v>4770</v>
      </c>
      <c r="R4215" s="1" t="s">
        <v>24</v>
      </c>
    </row>
    <row r="4216" customFormat="false" ht="15" hidden="false" customHeight="false" outlineLevel="0" collapsed="false">
      <c r="A4216" s="1" t="s">
        <v>2973</v>
      </c>
      <c r="B4216" s="1" t="s">
        <v>2973</v>
      </c>
      <c r="C4216" s="1" t="s">
        <v>4768</v>
      </c>
      <c r="D4216" s="1" t="n">
        <v>230</v>
      </c>
      <c r="E4216" s="1" t="s">
        <v>4795</v>
      </c>
      <c r="F4216" s="1" t="n">
        <v>26</v>
      </c>
      <c r="G4216" s="1" t="str">
        <f aca="false">F4216&amp;"/"&amp;77</f>
        <v>26/77</v>
      </c>
      <c r="H4216" s="1" t="n">
        <v>3000</v>
      </c>
      <c r="I4216" s="1" t="n">
        <v>101</v>
      </c>
      <c r="J4216" s="1" t="n">
        <v>124</v>
      </c>
      <c r="K4216" s="1" t="s">
        <v>357</v>
      </c>
      <c r="L4216" s="1" t="s">
        <v>2419</v>
      </c>
      <c r="M4216" s="1" t="n">
        <v>2016</v>
      </c>
      <c r="N4216" s="1" t="n">
        <v>43.0329579048227</v>
      </c>
      <c r="O4216" s="1" t="n">
        <v>-79.5275558869458</v>
      </c>
      <c r="Q4216" s="1" t="s">
        <v>4770</v>
      </c>
      <c r="R4216" s="1" t="s">
        <v>24</v>
      </c>
    </row>
    <row r="4217" customFormat="false" ht="15" hidden="false" customHeight="false" outlineLevel="0" collapsed="false">
      <c r="A4217" s="1" t="s">
        <v>2973</v>
      </c>
      <c r="B4217" s="1" t="s">
        <v>2973</v>
      </c>
      <c r="C4217" s="1" t="s">
        <v>4768</v>
      </c>
      <c r="D4217" s="1" t="n">
        <v>230</v>
      </c>
      <c r="E4217" s="1" t="s">
        <v>4796</v>
      </c>
      <c r="F4217" s="1" t="n">
        <v>27</v>
      </c>
      <c r="G4217" s="1" t="str">
        <f aca="false">F4217&amp;"/"&amp;77</f>
        <v>27/77</v>
      </c>
      <c r="H4217" s="1" t="n">
        <v>3000</v>
      </c>
      <c r="I4217" s="1" t="n">
        <v>101</v>
      </c>
      <c r="J4217" s="1" t="n">
        <v>124</v>
      </c>
      <c r="K4217" s="1" t="s">
        <v>357</v>
      </c>
      <c r="L4217" s="1" t="s">
        <v>2419</v>
      </c>
      <c r="M4217" s="1" t="n">
        <v>2016</v>
      </c>
      <c r="N4217" s="1" t="n">
        <v>43.0344685979119</v>
      </c>
      <c r="O4217" s="1" t="n">
        <v>-79.5186898271609</v>
      </c>
      <c r="Q4217" s="1" t="s">
        <v>4770</v>
      </c>
      <c r="R4217" s="1" t="s">
        <v>24</v>
      </c>
    </row>
    <row r="4218" customFormat="false" ht="15" hidden="false" customHeight="false" outlineLevel="0" collapsed="false">
      <c r="A4218" s="1" t="s">
        <v>2973</v>
      </c>
      <c r="B4218" s="1" t="s">
        <v>2973</v>
      </c>
      <c r="C4218" s="1" t="s">
        <v>4768</v>
      </c>
      <c r="D4218" s="1" t="n">
        <v>230</v>
      </c>
      <c r="E4218" s="1" t="s">
        <v>4797</v>
      </c>
      <c r="F4218" s="1" t="n">
        <v>28</v>
      </c>
      <c r="G4218" s="1" t="str">
        <f aca="false">F4218&amp;"/"&amp;77</f>
        <v>28/77</v>
      </c>
      <c r="H4218" s="1" t="n">
        <v>3000</v>
      </c>
      <c r="I4218" s="1" t="n">
        <v>101</v>
      </c>
      <c r="J4218" s="1" t="n">
        <v>124</v>
      </c>
      <c r="K4218" s="1" t="s">
        <v>357</v>
      </c>
      <c r="L4218" s="1" t="s">
        <v>2419</v>
      </c>
      <c r="M4218" s="1" t="n">
        <v>2016</v>
      </c>
      <c r="N4218" s="1" t="n">
        <v>43.0235187350669</v>
      </c>
      <c r="O4218" s="1" t="n">
        <v>-79.5106271189632</v>
      </c>
      <c r="Q4218" s="1" t="s">
        <v>4770</v>
      </c>
      <c r="R4218" s="1" t="s">
        <v>24</v>
      </c>
    </row>
    <row r="4219" customFormat="false" ht="15" hidden="false" customHeight="false" outlineLevel="0" collapsed="false">
      <c r="A4219" s="1" t="s">
        <v>2973</v>
      </c>
      <c r="B4219" s="1" t="s">
        <v>2973</v>
      </c>
      <c r="C4219" s="1" t="s">
        <v>4768</v>
      </c>
      <c r="D4219" s="1" t="n">
        <v>230</v>
      </c>
      <c r="E4219" s="1" t="s">
        <v>4798</v>
      </c>
      <c r="F4219" s="1" t="n">
        <v>29</v>
      </c>
      <c r="G4219" s="1" t="str">
        <f aca="false">F4219&amp;"/"&amp;77</f>
        <v>29/77</v>
      </c>
      <c r="H4219" s="1" t="n">
        <v>3000</v>
      </c>
      <c r="I4219" s="1" t="n">
        <v>101</v>
      </c>
      <c r="J4219" s="1" t="n">
        <v>124</v>
      </c>
      <c r="K4219" s="1" t="s">
        <v>357</v>
      </c>
      <c r="L4219" s="1" t="s">
        <v>2419</v>
      </c>
      <c r="M4219" s="1" t="n">
        <v>2016</v>
      </c>
      <c r="N4219" s="1" t="n">
        <v>43.0338664597572</v>
      </c>
      <c r="O4219" s="1" t="n">
        <v>-79.4904248620566</v>
      </c>
      <c r="Q4219" s="1" t="s">
        <v>4770</v>
      </c>
      <c r="R4219" s="1" t="s">
        <v>24</v>
      </c>
    </row>
    <row r="4220" customFormat="false" ht="15" hidden="false" customHeight="false" outlineLevel="0" collapsed="false">
      <c r="A4220" s="1" t="s">
        <v>2973</v>
      </c>
      <c r="B4220" s="1" t="s">
        <v>2973</v>
      </c>
      <c r="C4220" s="1" t="s">
        <v>4768</v>
      </c>
      <c r="D4220" s="1" t="n">
        <v>230</v>
      </c>
      <c r="E4220" s="1" t="s">
        <v>4799</v>
      </c>
      <c r="F4220" s="1" t="n">
        <v>30</v>
      </c>
      <c r="G4220" s="1" t="str">
        <f aca="false">F4220&amp;"/"&amp;77</f>
        <v>30/77</v>
      </c>
      <c r="H4220" s="1" t="n">
        <v>3000</v>
      </c>
      <c r="I4220" s="1" t="n">
        <v>101</v>
      </c>
      <c r="J4220" s="1" t="n">
        <v>124</v>
      </c>
      <c r="K4220" s="1" t="s">
        <v>357</v>
      </c>
      <c r="L4220" s="1" t="s">
        <v>2419</v>
      </c>
      <c r="M4220" s="1" t="n">
        <v>2016</v>
      </c>
      <c r="N4220" s="1" t="n">
        <v>43.0337120610446</v>
      </c>
      <c r="O4220" s="1" t="n">
        <v>-79.4826004954506</v>
      </c>
      <c r="Q4220" s="1" t="s">
        <v>4770</v>
      </c>
      <c r="R4220" s="1" t="s">
        <v>24</v>
      </c>
    </row>
    <row r="4221" customFormat="false" ht="15" hidden="false" customHeight="false" outlineLevel="0" collapsed="false">
      <c r="A4221" s="1" t="s">
        <v>2973</v>
      </c>
      <c r="B4221" s="1" t="s">
        <v>2973</v>
      </c>
      <c r="C4221" s="1" t="s">
        <v>4768</v>
      </c>
      <c r="D4221" s="1" t="n">
        <v>230</v>
      </c>
      <c r="E4221" s="1" t="s">
        <v>4800</v>
      </c>
      <c r="F4221" s="1" t="n">
        <v>31</v>
      </c>
      <c r="G4221" s="1" t="str">
        <f aca="false">F4221&amp;"/"&amp;77</f>
        <v>31/77</v>
      </c>
      <c r="H4221" s="1" t="n">
        <v>3000</v>
      </c>
      <c r="I4221" s="1" t="n">
        <v>101</v>
      </c>
      <c r="J4221" s="1" t="n">
        <v>124</v>
      </c>
      <c r="K4221" s="1" t="s">
        <v>357</v>
      </c>
      <c r="L4221" s="1" t="s">
        <v>2419</v>
      </c>
      <c r="M4221" s="1" t="n">
        <v>2016</v>
      </c>
      <c r="N4221" s="1" t="n">
        <v>42.8935345151617</v>
      </c>
      <c r="O4221" s="1" t="n">
        <v>-79.4354856973193</v>
      </c>
      <c r="Q4221" s="1" t="s">
        <v>4770</v>
      </c>
      <c r="R4221" s="1" t="s">
        <v>24</v>
      </c>
    </row>
    <row r="4222" customFormat="false" ht="15" hidden="false" customHeight="false" outlineLevel="0" collapsed="false">
      <c r="A4222" s="1" t="s">
        <v>2973</v>
      </c>
      <c r="B4222" s="1" t="s">
        <v>2973</v>
      </c>
      <c r="C4222" s="1" t="s">
        <v>4768</v>
      </c>
      <c r="D4222" s="1" t="n">
        <v>230</v>
      </c>
      <c r="E4222" s="1" t="s">
        <v>4801</v>
      </c>
      <c r="F4222" s="1" t="n">
        <v>32</v>
      </c>
      <c r="G4222" s="1" t="str">
        <f aca="false">F4222&amp;"/"&amp;77</f>
        <v>32/77</v>
      </c>
      <c r="H4222" s="1" t="n">
        <v>3000</v>
      </c>
      <c r="I4222" s="1" t="n">
        <v>101</v>
      </c>
      <c r="J4222" s="1" t="n">
        <v>124</v>
      </c>
      <c r="K4222" s="1" t="s">
        <v>357</v>
      </c>
      <c r="L4222" s="1" t="s">
        <v>2419</v>
      </c>
      <c r="M4222" s="1" t="n">
        <v>2016</v>
      </c>
      <c r="N4222" s="1" t="n">
        <v>43.0218102890612</v>
      </c>
      <c r="O4222" s="1" t="n">
        <v>-79.4831631540048</v>
      </c>
      <c r="Q4222" s="1" t="s">
        <v>4770</v>
      </c>
      <c r="R4222" s="1" t="s">
        <v>24</v>
      </c>
    </row>
    <row r="4223" customFormat="false" ht="15" hidden="false" customHeight="false" outlineLevel="0" collapsed="false">
      <c r="A4223" s="1" t="s">
        <v>2973</v>
      </c>
      <c r="B4223" s="1" t="s">
        <v>2973</v>
      </c>
      <c r="C4223" s="1" t="s">
        <v>4768</v>
      </c>
      <c r="D4223" s="1" t="n">
        <v>230</v>
      </c>
      <c r="E4223" s="1" t="s">
        <v>4802</v>
      </c>
      <c r="F4223" s="1" t="n">
        <v>33</v>
      </c>
      <c r="G4223" s="1" t="str">
        <f aca="false">F4223&amp;"/"&amp;77</f>
        <v>33/77</v>
      </c>
      <c r="H4223" s="1" t="n">
        <v>3000</v>
      </c>
      <c r="I4223" s="1" t="n">
        <v>101</v>
      </c>
      <c r="J4223" s="1" t="n">
        <v>124</v>
      </c>
      <c r="K4223" s="1" t="s">
        <v>357</v>
      </c>
      <c r="L4223" s="1" t="s">
        <v>2419</v>
      </c>
      <c r="M4223" s="1" t="n">
        <v>2016</v>
      </c>
      <c r="N4223" s="1" t="n">
        <v>43.0218110930422</v>
      </c>
      <c r="O4223" s="1" t="n">
        <v>-79.4686352108363</v>
      </c>
      <c r="Q4223" s="1" t="s">
        <v>4770</v>
      </c>
      <c r="R4223" s="1" t="s">
        <v>24</v>
      </c>
    </row>
    <row r="4224" customFormat="false" ht="15" hidden="false" customHeight="false" outlineLevel="0" collapsed="false">
      <c r="A4224" s="1" t="s">
        <v>2973</v>
      </c>
      <c r="B4224" s="1" t="s">
        <v>2973</v>
      </c>
      <c r="C4224" s="1" t="s">
        <v>4768</v>
      </c>
      <c r="D4224" s="1" t="n">
        <v>230</v>
      </c>
      <c r="E4224" s="1" t="s">
        <v>4803</v>
      </c>
      <c r="F4224" s="1" t="n">
        <v>34</v>
      </c>
      <c r="G4224" s="1" t="str">
        <f aca="false">F4224&amp;"/"&amp;77</f>
        <v>34/77</v>
      </c>
      <c r="H4224" s="1" t="n">
        <v>3000</v>
      </c>
      <c r="I4224" s="1" t="n">
        <v>101</v>
      </c>
      <c r="J4224" s="1" t="n">
        <v>124</v>
      </c>
      <c r="K4224" s="1" t="s">
        <v>357</v>
      </c>
      <c r="L4224" s="1" t="s">
        <v>2419</v>
      </c>
      <c r="M4224" s="1" t="n">
        <v>2016</v>
      </c>
      <c r="N4224" s="1" t="n">
        <v>43.0341236811508</v>
      </c>
      <c r="O4224" s="1" t="n">
        <v>-79.4630500527838</v>
      </c>
      <c r="Q4224" s="1" t="s">
        <v>4770</v>
      </c>
      <c r="R4224" s="1" t="s">
        <v>24</v>
      </c>
    </row>
    <row r="4225" customFormat="false" ht="15" hidden="false" customHeight="false" outlineLevel="0" collapsed="false">
      <c r="A4225" s="1" t="s">
        <v>2973</v>
      </c>
      <c r="B4225" s="1" t="s">
        <v>2973</v>
      </c>
      <c r="C4225" s="1" t="s">
        <v>4768</v>
      </c>
      <c r="D4225" s="1" t="n">
        <v>230</v>
      </c>
      <c r="E4225" s="1" t="s">
        <v>4804</v>
      </c>
      <c r="F4225" s="1" t="n">
        <v>35</v>
      </c>
      <c r="G4225" s="1" t="str">
        <f aca="false">F4225&amp;"/"&amp;77</f>
        <v>35/77</v>
      </c>
      <c r="H4225" s="1" t="n">
        <v>3000</v>
      </c>
      <c r="I4225" s="1" t="n">
        <v>101</v>
      </c>
      <c r="J4225" s="1" t="n">
        <v>124</v>
      </c>
      <c r="K4225" s="1" t="s">
        <v>357</v>
      </c>
      <c r="L4225" s="1" t="s">
        <v>2419</v>
      </c>
      <c r="M4225" s="1" t="n">
        <v>2016</v>
      </c>
      <c r="N4225" s="1" t="n">
        <v>43.023256917008</v>
      </c>
      <c r="O4225" s="1" t="n">
        <v>-79.4477072905466</v>
      </c>
      <c r="Q4225" s="1" t="s">
        <v>4770</v>
      </c>
      <c r="R4225" s="1" t="s">
        <v>24</v>
      </c>
    </row>
    <row r="4226" customFormat="false" ht="15" hidden="false" customHeight="false" outlineLevel="0" collapsed="false">
      <c r="A4226" s="1" t="s">
        <v>2973</v>
      </c>
      <c r="B4226" s="1" t="s">
        <v>2973</v>
      </c>
      <c r="C4226" s="1" t="s">
        <v>4768</v>
      </c>
      <c r="D4226" s="1" t="n">
        <v>230</v>
      </c>
      <c r="E4226" s="1" t="s">
        <v>4805</v>
      </c>
      <c r="F4226" s="1" t="n">
        <v>36</v>
      </c>
      <c r="G4226" s="1" t="str">
        <f aca="false">F4226&amp;"/"&amp;77</f>
        <v>36/77</v>
      </c>
      <c r="H4226" s="1" t="n">
        <v>3000</v>
      </c>
      <c r="I4226" s="1" t="n">
        <v>101</v>
      </c>
      <c r="J4226" s="1" t="n">
        <v>124</v>
      </c>
      <c r="K4226" s="1" t="s">
        <v>357</v>
      </c>
      <c r="L4226" s="1" t="s">
        <v>2419</v>
      </c>
      <c r="M4226" s="1" t="n">
        <v>2016</v>
      </c>
      <c r="N4226" s="1" t="n">
        <v>43.0220250667984</v>
      </c>
      <c r="O4226" s="1" t="n">
        <v>-79.4393924027654</v>
      </c>
      <c r="Q4226" s="1" t="s">
        <v>4770</v>
      </c>
      <c r="R4226" s="1" t="s">
        <v>24</v>
      </c>
    </row>
    <row r="4227" customFormat="false" ht="15" hidden="false" customHeight="false" outlineLevel="0" collapsed="false">
      <c r="A4227" s="1" t="s">
        <v>2973</v>
      </c>
      <c r="B4227" s="1" t="s">
        <v>2973</v>
      </c>
      <c r="C4227" s="1" t="s">
        <v>4768</v>
      </c>
      <c r="D4227" s="1" t="n">
        <v>230</v>
      </c>
      <c r="E4227" s="1" t="s">
        <v>4806</v>
      </c>
      <c r="F4227" s="1" t="n">
        <v>37</v>
      </c>
      <c r="G4227" s="1" t="str">
        <f aca="false">F4227&amp;"/"&amp;77</f>
        <v>37/77</v>
      </c>
      <c r="H4227" s="1" t="n">
        <v>3000</v>
      </c>
      <c r="I4227" s="1" t="n">
        <v>101</v>
      </c>
      <c r="J4227" s="1" t="n">
        <v>124</v>
      </c>
      <c r="K4227" s="1" t="s">
        <v>357</v>
      </c>
      <c r="L4227" s="1" t="s">
        <v>2419</v>
      </c>
      <c r="M4227" s="1" t="n">
        <v>2016</v>
      </c>
      <c r="N4227" s="1" t="n">
        <v>43.0350988572547</v>
      </c>
      <c r="O4227" s="1" t="n">
        <v>-79.4416339477807</v>
      </c>
      <c r="Q4227" s="1" t="s">
        <v>4770</v>
      </c>
      <c r="R4227" s="1" t="s">
        <v>24</v>
      </c>
    </row>
    <row r="4228" customFormat="false" ht="15" hidden="false" customHeight="false" outlineLevel="0" collapsed="false">
      <c r="A4228" s="1" t="s">
        <v>2973</v>
      </c>
      <c r="B4228" s="1" t="s">
        <v>2973</v>
      </c>
      <c r="C4228" s="1" t="s">
        <v>4768</v>
      </c>
      <c r="D4228" s="1" t="n">
        <v>230</v>
      </c>
      <c r="E4228" s="1" t="s">
        <v>4807</v>
      </c>
      <c r="F4228" s="1" t="n">
        <v>38</v>
      </c>
      <c r="G4228" s="1" t="str">
        <f aca="false">F4228&amp;"/"&amp;77</f>
        <v>38/77</v>
      </c>
      <c r="H4228" s="1" t="n">
        <v>3000</v>
      </c>
      <c r="I4228" s="1" t="n">
        <v>101</v>
      </c>
      <c r="J4228" s="1" t="n">
        <v>124</v>
      </c>
      <c r="K4228" s="1" t="s">
        <v>357</v>
      </c>
      <c r="L4228" s="1" t="s">
        <v>2419</v>
      </c>
      <c r="M4228" s="1" t="n">
        <v>2016</v>
      </c>
      <c r="N4228" s="1" t="n">
        <v>43.0352279454167</v>
      </c>
      <c r="O4228" s="1" t="n">
        <v>-79.4364388272389</v>
      </c>
      <c r="Q4228" s="1" t="s">
        <v>4770</v>
      </c>
      <c r="R4228" s="1" t="s">
        <v>24</v>
      </c>
    </row>
    <row r="4229" customFormat="false" ht="15" hidden="false" customHeight="false" outlineLevel="0" collapsed="false">
      <c r="A4229" s="1" t="s">
        <v>2973</v>
      </c>
      <c r="B4229" s="1" t="s">
        <v>2973</v>
      </c>
      <c r="C4229" s="1" t="s">
        <v>4768</v>
      </c>
      <c r="D4229" s="1" t="n">
        <v>230</v>
      </c>
      <c r="E4229" s="1" t="s">
        <v>4808</v>
      </c>
      <c r="F4229" s="1" t="n">
        <v>39</v>
      </c>
      <c r="G4229" s="1" t="str">
        <f aca="false">F4229&amp;"/"&amp;77</f>
        <v>39/77</v>
      </c>
      <c r="H4229" s="1" t="n">
        <v>3000</v>
      </c>
      <c r="I4229" s="1" t="n">
        <v>101</v>
      </c>
      <c r="J4229" s="1" t="n">
        <v>124</v>
      </c>
      <c r="K4229" s="1" t="s">
        <v>357</v>
      </c>
      <c r="L4229" s="1" t="s">
        <v>2419</v>
      </c>
      <c r="M4229" s="1" t="n">
        <v>2016</v>
      </c>
      <c r="N4229" s="1" t="n">
        <v>43.0244073601002</v>
      </c>
      <c r="O4229" s="1" t="n">
        <v>-79.4221514963949</v>
      </c>
      <c r="Q4229" s="1" t="s">
        <v>4770</v>
      </c>
      <c r="R4229" s="1" t="s">
        <v>24</v>
      </c>
    </row>
    <row r="4230" customFormat="false" ht="15" hidden="false" customHeight="false" outlineLevel="0" collapsed="false">
      <c r="A4230" s="1" t="s">
        <v>2973</v>
      </c>
      <c r="B4230" s="1" t="s">
        <v>2973</v>
      </c>
      <c r="C4230" s="1" t="s">
        <v>4768</v>
      </c>
      <c r="D4230" s="1" t="n">
        <v>230</v>
      </c>
      <c r="E4230" s="1" t="s">
        <v>4809</v>
      </c>
      <c r="F4230" s="1" t="n">
        <v>40</v>
      </c>
      <c r="G4230" s="1" t="str">
        <f aca="false">F4230&amp;"/"&amp;77</f>
        <v>40/77</v>
      </c>
      <c r="H4230" s="1" t="n">
        <v>3000</v>
      </c>
      <c r="I4230" s="1" t="n">
        <v>101</v>
      </c>
      <c r="J4230" s="1" t="n">
        <v>124</v>
      </c>
      <c r="K4230" s="1" t="s">
        <v>357</v>
      </c>
      <c r="L4230" s="1" t="s">
        <v>2419</v>
      </c>
      <c r="M4230" s="1" t="n">
        <v>2016</v>
      </c>
      <c r="N4230" s="1" t="n">
        <v>43.0371381847679</v>
      </c>
      <c r="O4230" s="1" t="n">
        <v>-79.4025977269185</v>
      </c>
      <c r="Q4230" s="1" t="s">
        <v>4770</v>
      </c>
      <c r="R4230" s="1" t="s">
        <v>24</v>
      </c>
    </row>
    <row r="4231" customFormat="false" ht="15" hidden="false" customHeight="false" outlineLevel="0" collapsed="false">
      <c r="A4231" s="1" t="s">
        <v>2973</v>
      </c>
      <c r="B4231" s="1" t="s">
        <v>2973</v>
      </c>
      <c r="C4231" s="1" t="s">
        <v>4768</v>
      </c>
      <c r="D4231" s="1" t="n">
        <v>230</v>
      </c>
      <c r="E4231" s="1" t="s">
        <v>4810</v>
      </c>
      <c r="F4231" s="1" t="n">
        <v>41</v>
      </c>
      <c r="G4231" s="1" t="str">
        <f aca="false">F4231&amp;"/"&amp;77</f>
        <v>41/77</v>
      </c>
      <c r="H4231" s="1" t="n">
        <v>3000</v>
      </c>
      <c r="I4231" s="1" t="n">
        <v>101</v>
      </c>
      <c r="J4231" s="1" t="n">
        <v>124</v>
      </c>
      <c r="K4231" s="1" t="s">
        <v>357</v>
      </c>
      <c r="L4231" s="1" t="s">
        <v>2419</v>
      </c>
      <c r="M4231" s="1" t="n">
        <v>2016</v>
      </c>
      <c r="N4231" s="1" t="n">
        <v>43.009379486813</v>
      </c>
      <c r="O4231" s="1" t="n">
        <v>-79.5075846977849</v>
      </c>
      <c r="Q4231" s="1" t="s">
        <v>4770</v>
      </c>
      <c r="R4231" s="1" t="s">
        <v>24</v>
      </c>
    </row>
    <row r="4232" customFormat="false" ht="15" hidden="false" customHeight="false" outlineLevel="0" collapsed="false">
      <c r="A4232" s="1" t="s">
        <v>2973</v>
      </c>
      <c r="B4232" s="1" t="s">
        <v>2973</v>
      </c>
      <c r="C4232" s="1" t="s">
        <v>4768</v>
      </c>
      <c r="D4232" s="1" t="n">
        <v>230</v>
      </c>
      <c r="E4232" s="1" t="s">
        <v>4811</v>
      </c>
      <c r="F4232" s="1" t="n">
        <v>42</v>
      </c>
      <c r="G4232" s="1" t="str">
        <f aca="false">F4232&amp;"/"&amp;77</f>
        <v>42/77</v>
      </c>
      <c r="H4232" s="1" t="n">
        <v>3000</v>
      </c>
      <c r="I4232" s="1" t="n">
        <v>101</v>
      </c>
      <c r="J4232" s="1" t="n">
        <v>124</v>
      </c>
      <c r="K4232" s="1" t="s">
        <v>357</v>
      </c>
      <c r="L4232" s="1" t="s">
        <v>2419</v>
      </c>
      <c r="M4232" s="1" t="n">
        <v>2016</v>
      </c>
      <c r="N4232" s="1" t="n">
        <v>43.0098529942092</v>
      </c>
      <c r="O4232" s="1" t="n">
        <v>-79.4983897212915</v>
      </c>
      <c r="Q4232" s="1" t="s">
        <v>4770</v>
      </c>
      <c r="R4232" s="1" t="s">
        <v>24</v>
      </c>
    </row>
    <row r="4233" customFormat="false" ht="15" hidden="false" customHeight="false" outlineLevel="0" collapsed="false">
      <c r="A4233" s="1" t="s">
        <v>2973</v>
      </c>
      <c r="B4233" s="1" t="s">
        <v>2973</v>
      </c>
      <c r="C4233" s="1" t="s">
        <v>4768</v>
      </c>
      <c r="D4233" s="1" t="n">
        <v>230</v>
      </c>
      <c r="E4233" s="1" t="s">
        <v>4812</v>
      </c>
      <c r="F4233" s="1" t="n">
        <v>43</v>
      </c>
      <c r="G4233" s="1" t="str">
        <f aca="false">F4233&amp;"/"&amp;77</f>
        <v>43/77</v>
      </c>
      <c r="H4233" s="1" t="n">
        <v>3000</v>
      </c>
      <c r="I4233" s="1" t="n">
        <v>101</v>
      </c>
      <c r="J4233" s="1" t="n">
        <v>124</v>
      </c>
      <c r="K4233" s="1" t="s">
        <v>357</v>
      </c>
      <c r="L4233" s="1" t="s">
        <v>2419</v>
      </c>
      <c r="M4233" s="1" t="n">
        <v>2016</v>
      </c>
      <c r="N4233" s="1" t="n">
        <v>43.0093932114671</v>
      </c>
      <c r="O4233" s="1" t="n">
        <v>-79.4232703111913</v>
      </c>
      <c r="Q4233" s="1" t="s">
        <v>4770</v>
      </c>
      <c r="R4233" s="1" t="s">
        <v>24</v>
      </c>
    </row>
    <row r="4234" customFormat="false" ht="15" hidden="false" customHeight="false" outlineLevel="0" collapsed="false">
      <c r="A4234" s="1" t="s">
        <v>2973</v>
      </c>
      <c r="B4234" s="1" t="s">
        <v>2973</v>
      </c>
      <c r="C4234" s="1" t="s">
        <v>4768</v>
      </c>
      <c r="D4234" s="1" t="n">
        <v>230</v>
      </c>
      <c r="E4234" s="1" t="s">
        <v>4813</v>
      </c>
      <c r="F4234" s="1" t="n">
        <v>44</v>
      </c>
      <c r="G4234" s="1" t="str">
        <f aca="false">F4234&amp;"/"&amp;77</f>
        <v>44/77</v>
      </c>
      <c r="H4234" s="1" t="n">
        <v>3000</v>
      </c>
      <c r="I4234" s="1" t="n">
        <v>101</v>
      </c>
      <c r="J4234" s="1" t="n">
        <v>124</v>
      </c>
      <c r="K4234" s="1" t="s">
        <v>357</v>
      </c>
      <c r="L4234" s="1" t="s">
        <v>2419</v>
      </c>
      <c r="M4234" s="1" t="n">
        <v>2016</v>
      </c>
      <c r="N4234" s="1" t="n">
        <v>43.0135077975023</v>
      </c>
      <c r="O4234" s="1" t="n">
        <v>-79.406009855325</v>
      </c>
      <c r="Q4234" s="1" t="s">
        <v>4770</v>
      </c>
      <c r="R4234" s="1" t="s">
        <v>24</v>
      </c>
    </row>
    <row r="4235" customFormat="false" ht="15" hidden="false" customHeight="false" outlineLevel="0" collapsed="false">
      <c r="A4235" s="1" t="s">
        <v>2973</v>
      </c>
      <c r="B4235" s="1" t="s">
        <v>2973</v>
      </c>
      <c r="C4235" s="1" t="s">
        <v>4768</v>
      </c>
      <c r="D4235" s="1" t="n">
        <v>230</v>
      </c>
      <c r="E4235" s="1" t="s">
        <v>4814</v>
      </c>
      <c r="F4235" s="1" t="n">
        <v>45</v>
      </c>
      <c r="G4235" s="1" t="str">
        <f aca="false">F4235&amp;"/"&amp;77</f>
        <v>45/77</v>
      </c>
      <c r="H4235" s="1" t="n">
        <v>3000</v>
      </c>
      <c r="I4235" s="1" t="n">
        <v>101</v>
      </c>
      <c r="J4235" s="1" t="n">
        <v>124</v>
      </c>
      <c r="K4235" s="1" t="s">
        <v>357</v>
      </c>
      <c r="L4235" s="1" t="s">
        <v>2419</v>
      </c>
      <c r="M4235" s="1" t="n">
        <v>2016</v>
      </c>
      <c r="N4235" s="1" t="n">
        <v>42.9901664368086</v>
      </c>
      <c r="O4235" s="1" t="n">
        <v>-79.4937740204653</v>
      </c>
      <c r="Q4235" s="1" t="s">
        <v>4770</v>
      </c>
      <c r="R4235" s="1" t="s">
        <v>24</v>
      </c>
    </row>
    <row r="4236" customFormat="false" ht="15" hidden="false" customHeight="false" outlineLevel="0" collapsed="false">
      <c r="A4236" s="1" t="s">
        <v>2973</v>
      </c>
      <c r="B4236" s="1" t="s">
        <v>2973</v>
      </c>
      <c r="C4236" s="1" t="s">
        <v>4768</v>
      </c>
      <c r="D4236" s="1" t="n">
        <v>230</v>
      </c>
      <c r="E4236" s="1" t="s">
        <v>4815</v>
      </c>
      <c r="F4236" s="1" t="n">
        <v>46</v>
      </c>
      <c r="G4236" s="1" t="str">
        <f aca="false">F4236&amp;"/"&amp;77</f>
        <v>46/77</v>
      </c>
      <c r="H4236" s="1" t="n">
        <v>3000</v>
      </c>
      <c r="I4236" s="1" t="n">
        <v>101</v>
      </c>
      <c r="J4236" s="1" t="n">
        <v>124</v>
      </c>
      <c r="K4236" s="1" t="s">
        <v>357</v>
      </c>
      <c r="L4236" s="1" t="s">
        <v>2419</v>
      </c>
      <c r="M4236" s="1" t="n">
        <v>2016</v>
      </c>
      <c r="N4236" s="1" t="n">
        <v>42.9721311628006</v>
      </c>
      <c r="O4236" s="1" t="n">
        <v>-79.4912786500971</v>
      </c>
      <c r="Q4236" s="1" t="s">
        <v>4770</v>
      </c>
      <c r="R4236" s="1" t="s">
        <v>24</v>
      </c>
    </row>
    <row r="4237" customFormat="false" ht="15" hidden="false" customHeight="false" outlineLevel="0" collapsed="false">
      <c r="A4237" s="1" t="s">
        <v>2973</v>
      </c>
      <c r="B4237" s="1" t="s">
        <v>2973</v>
      </c>
      <c r="C4237" s="1" t="s">
        <v>4768</v>
      </c>
      <c r="D4237" s="1" t="n">
        <v>230</v>
      </c>
      <c r="E4237" s="1" t="s">
        <v>4816</v>
      </c>
      <c r="F4237" s="1" t="n">
        <v>47</v>
      </c>
      <c r="G4237" s="1" t="str">
        <f aca="false">F4237&amp;"/"&amp;77</f>
        <v>47/77</v>
      </c>
      <c r="H4237" s="1" t="n">
        <v>3000</v>
      </c>
      <c r="I4237" s="1" t="n">
        <v>101</v>
      </c>
      <c r="J4237" s="1" t="n">
        <v>124</v>
      </c>
      <c r="K4237" s="1" t="s">
        <v>357</v>
      </c>
      <c r="L4237" s="1" t="s">
        <v>2419</v>
      </c>
      <c r="M4237" s="1" t="n">
        <v>2016</v>
      </c>
      <c r="N4237" s="1" t="n">
        <v>42.9565630376152</v>
      </c>
      <c r="O4237" s="1" t="n">
        <v>-79.5189766943011</v>
      </c>
      <c r="Q4237" s="1" t="s">
        <v>4770</v>
      </c>
      <c r="R4237" s="1" t="s">
        <v>24</v>
      </c>
    </row>
    <row r="4238" customFormat="false" ht="15" hidden="false" customHeight="false" outlineLevel="0" collapsed="false">
      <c r="A4238" s="1" t="s">
        <v>2973</v>
      </c>
      <c r="B4238" s="1" t="s">
        <v>2973</v>
      </c>
      <c r="C4238" s="1" t="s">
        <v>4768</v>
      </c>
      <c r="D4238" s="1" t="n">
        <v>230</v>
      </c>
      <c r="E4238" s="1" t="s">
        <v>4817</v>
      </c>
      <c r="F4238" s="1" t="n">
        <v>48</v>
      </c>
      <c r="G4238" s="1" t="str">
        <f aca="false">F4238&amp;"/"&amp;77</f>
        <v>48/77</v>
      </c>
      <c r="H4238" s="1" t="n">
        <v>3000</v>
      </c>
      <c r="I4238" s="1" t="n">
        <v>101</v>
      </c>
      <c r="J4238" s="1" t="n">
        <v>124</v>
      </c>
      <c r="K4238" s="1" t="s">
        <v>357</v>
      </c>
      <c r="L4238" s="1" t="s">
        <v>2419</v>
      </c>
      <c r="M4238" s="1" t="n">
        <v>2016</v>
      </c>
      <c r="N4238" s="1" t="n">
        <v>42.9513227020116</v>
      </c>
      <c r="O4238" s="1" t="n">
        <v>-79.5224943312687</v>
      </c>
      <c r="Q4238" s="1" t="s">
        <v>4770</v>
      </c>
      <c r="R4238" s="1" t="s">
        <v>24</v>
      </c>
    </row>
    <row r="4239" customFormat="false" ht="15" hidden="false" customHeight="false" outlineLevel="0" collapsed="false">
      <c r="A4239" s="1" t="s">
        <v>2973</v>
      </c>
      <c r="B4239" s="1" t="s">
        <v>2973</v>
      </c>
      <c r="C4239" s="1" t="s">
        <v>4768</v>
      </c>
      <c r="D4239" s="1" t="n">
        <v>230</v>
      </c>
      <c r="E4239" s="1" t="s">
        <v>4818</v>
      </c>
      <c r="F4239" s="1" t="n">
        <v>49</v>
      </c>
      <c r="G4239" s="1" t="str">
        <f aca="false">F4239&amp;"/"&amp;77</f>
        <v>49/77</v>
      </c>
      <c r="H4239" s="1" t="n">
        <v>3000</v>
      </c>
      <c r="I4239" s="1" t="n">
        <v>101</v>
      </c>
      <c r="J4239" s="1" t="n">
        <v>124</v>
      </c>
      <c r="K4239" s="1" t="s">
        <v>357</v>
      </c>
      <c r="L4239" s="1" t="s">
        <v>2419</v>
      </c>
      <c r="M4239" s="1" t="n">
        <v>2016</v>
      </c>
      <c r="N4239" s="1" t="n">
        <v>42.9542077516246</v>
      </c>
      <c r="O4239" s="1" t="n">
        <v>-79.5168215599623</v>
      </c>
      <c r="Q4239" s="1" t="s">
        <v>4770</v>
      </c>
      <c r="R4239" s="1" t="s">
        <v>24</v>
      </c>
    </row>
    <row r="4240" customFormat="false" ht="15" hidden="false" customHeight="false" outlineLevel="0" collapsed="false">
      <c r="A4240" s="1" t="s">
        <v>2973</v>
      </c>
      <c r="B4240" s="1" t="s">
        <v>2973</v>
      </c>
      <c r="C4240" s="1" t="s">
        <v>4768</v>
      </c>
      <c r="D4240" s="1" t="n">
        <v>230</v>
      </c>
      <c r="E4240" s="1" t="s">
        <v>4819</v>
      </c>
      <c r="F4240" s="1" t="n">
        <v>50</v>
      </c>
      <c r="G4240" s="1" t="str">
        <f aca="false">F4240&amp;"/"&amp;77</f>
        <v>50/77</v>
      </c>
      <c r="H4240" s="1" t="n">
        <v>3000</v>
      </c>
      <c r="I4240" s="1" t="n">
        <v>101</v>
      </c>
      <c r="J4240" s="1" t="n">
        <v>124</v>
      </c>
      <c r="K4240" s="1" t="s">
        <v>357</v>
      </c>
      <c r="L4240" s="1" t="s">
        <v>2419</v>
      </c>
      <c r="M4240" s="1" t="n">
        <v>2016</v>
      </c>
      <c r="N4240" s="1" t="n">
        <v>42.9501807048903</v>
      </c>
      <c r="O4240" s="1" t="n">
        <v>-79.5152433031807</v>
      </c>
      <c r="Q4240" s="1" t="s">
        <v>4770</v>
      </c>
      <c r="R4240" s="1" t="s">
        <v>24</v>
      </c>
    </row>
    <row r="4241" customFormat="false" ht="15" hidden="false" customHeight="false" outlineLevel="0" collapsed="false">
      <c r="A4241" s="1" t="s">
        <v>2973</v>
      </c>
      <c r="B4241" s="1" t="s">
        <v>2973</v>
      </c>
      <c r="C4241" s="1" t="s">
        <v>4768</v>
      </c>
      <c r="D4241" s="1" t="n">
        <v>230</v>
      </c>
      <c r="E4241" s="1" t="s">
        <v>4820</v>
      </c>
      <c r="F4241" s="1" t="n">
        <v>51</v>
      </c>
      <c r="G4241" s="1" t="str">
        <f aca="false">F4241&amp;"/"&amp;77</f>
        <v>51/77</v>
      </c>
      <c r="H4241" s="1" t="n">
        <v>3000</v>
      </c>
      <c r="I4241" s="1" t="n">
        <v>101</v>
      </c>
      <c r="J4241" s="1" t="n">
        <v>124</v>
      </c>
      <c r="K4241" s="1" t="s">
        <v>357</v>
      </c>
      <c r="L4241" s="1" t="s">
        <v>2419</v>
      </c>
      <c r="M4241" s="1" t="n">
        <v>2016</v>
      </c>
      <c r="N4241" s="1" t="n">
        <v>42.9475141844372</v>
      </c>
      <c r="O4241" s="1" t="n">
        <v>-79.5122321148796</v>
      </c>
      <c r="Q4241" s="1" t="s">
        <v>4770</v>
      </c>
      <c r="R4241" s="1" t="s">
        <v>24</v>
      </c>
    </row>
    <row r="4242" customFormat="false" ht="15" hidden="false" customHeight="false" outlineLevel="0" collapsed="false">
      <c r="A4242" s="1" t="s">
        <v>2973</v>
      </c>
      <c r="B4242" s="1" t="s">
        <v>2973</v>
      </c>
      <c r="C4242" s="1" t="s">
        <v>4768</v>
      </c>
      <c r="D4242" s="1" t="n">
        <v>230</v>
      </c>
      <c r="E4242" s="1" t="s">
        <v>4821</v>
      </c>
      <c r="F4242" s="1" t="n">
        <v>52</v>
      </c>
      <c r="G4242" s="1" t="str">
        <f aca="false">F4242&amp;"/"&amp;77</f>
        <v>52/77</v>
      </c>
      <c r="H4242" s="1" t="n">
        <v>3000</v>
      </c>
      <c r="I4242" s="1" t="n">
        <v>101</v>
      </c>
      <c r="J4242" s="1" t="n">
        <v>124</v>
      </c>
      <c r="K4242" s="1" t="s">
        <v>357</v>
      </c>
      <c r="L4242" s="1" t="s">
        <v>2419</v>
      </c>
      <c r="M4242" s="1" t="n">
        <v>2016</v>
      </c>
      <c r="N4242" s="1" t="n">
        <v>42.9422885515996</v>
      </c>
      <c r="O4242" s="1" t="n">
        <v>-79.5239186073553</v>
      </c>
      <c r="Q4242" s="1" t="s">
        <v>4770</v>
      </c>
      <c r="R4242" s="1" t="s">
        <v>24</v>
      </c>
    </row>
    <row r="4243" customFormat="false" ht="15" hidden="false" customHeight="false" outlineLevel="0" collapsed="false">
      <c r="A4243" s="1" t="s">
        <v>2973</v>
      </c>
      <c r="B4243" s="1" t="s">
        <v>2973</v>
      </c>
      <c r="C4243" s="1" t="s">
        <v>4768</v>
      </c>
      <c r="D4243" s="1" t="n">
        <v>230</v>
      </c>
      <c r="E4243" s="1" t="s">
        <v>4822</v>
      </c>
      <c r="F4243" s="1" t="n">
        <v>53</v>
      </c>
      <c r="G4243" s="1" t="str">
        <f aca="false">F4243&amp;"/"&amp;77</f>
        <v>53/77</v>
      </c>
      <c r="H4243" s="1" t="n">
        <v>3000</v>
      </c>
      <c r="I4243" s="1" t="n">
        <v>101</v>
      </c>
      <c r="J4243" s="1" t="n">
        <v>124</v>
      </c>
      <c r="K4243" s="1" t="s">
        <v>357</v>
      </c>
      <c r="L4243" s="1" t="s">
        <v>2419</v>
      </c>
      <c r="M4243" s="1" t="n">
        <v>2016</v>
      </c>
      <c r="N4243" s="1" t="n">
        <v>42.9373249670979</v>
      </c>
      <c r="O4243" s="1" t="n">
        <v>-79.5492090171249</v>
      </c>
      <c r="Q4243" s="1" t="s">
        <v>4770</v>
      </c>
      <c r="R4243" s="1" t="s">
        <v>24</v>
      </c>
    </row>
    <row r="4244" customFormat="false" ht="15" hidden="false" customHeight="false" outlineLevel="0" collapsed="false">
      <c r="A4244" s="1" t="s">
        <v>2973</v>
      </c>
      <c r="B4244" s="1" t="s">
        <v>2973</v>
      </c>
      <c r="C4244" s="1" t="s">
        <v>4768</v>
      </c>
      <c r="D4244" s="1" t="n">
        <v>230</v>
      </c>
      <c r="E4244" s="1" t="s">
        <v>4823</v>
      </c>
      <c r="F4244" s="1" t="n">
        <v>54</v>
      </c>
      <c r="G4244" s="1" t="str">
        <f aca="false">F4244&amp;"/"&amp;77</f>
        <v>54/77</v>
      </c>
      <c r="H4244" s="1" t="n">
        <v>3000</v>
      </c>
      <c r="I4244" s="1" t="n">
        <v>101</v>
      </c>
      <c r="J4244" s="1" t="n">
        <v>124</v>
      </c>
      <c r="K4244" s="1" t="s">
        <v>357</v>
      </c>
      <c r="L4244" s="1" t="s">
        <v>2419</v>
      </c>
      <c r="M4244" s="1" t="n">
        <v>2016</v>
      </c>
      <c r="N4244" s="1" t="n">
        <v>42.9205367222125</v>
      </c>
      <c r="O4244" s="1" t="n">
        <v>-79.5544499788081</v>
      </c>
      <c r="Q4244" s="1" t="s">
        <v>4770</v>
      </c>
      <c r="R4244" s="1" t="s">
        <v>24</v>
      </c>
    </row>
    <row r="4245" customFormat="false" ht="15" hidden="false" customHeight="false" outlineLevel="0" collapsed="false">
      <c r="A4245" s="1" t="s">
        <v>2973</v>
      </c>
      <c r="B4245" s="1" t="s">
        <v>2973</v>
      </c>
      <c r="C4245" s="1" t="s">
        <v>4768</v>
      </c>
      <c r="D4245" s="1" t="n">
        <v>230</v>
      </c>
      <c r="E4245" s="1" t="s">
        <v>4824</v>
      </c>
      <c r="F4245" s="1" t="n">
        <v>55</v>
      </c>
      <c r="G4245" s="1" t="str">
        <f aca="false">F4245&amp;"/"&amp;77</f>
        <v>55/77</v>
      </c>
      <c r="H4245" s="1" t="n">
        <v>3000</v>
      </c>
      <c r="I4245" s="1" t="n">
        <v>101</v>
      </c>
      <c r="J4245" s="1" t="n">
        <v>124</v>
      </c>
      <c r="K4245" s="1" t="s">
        <v>357</v>
      </c>
      <c r="L4245" s="1" t="s">
        <v>2419</v>
      </c>
      <c r="M4245" s="1" t="n">
        <v>2016</v>
      </c>
      <c r="N4245" s="1" t="n">
        <v>42.9252631853595</v>
      </c>
      <c r="O4245" s="1" t="n">
        <v>-79.5302276810786</v>
      </c>
      <c r="Q4245" s="1" t="s">
        <v>4770</v>
      </c>
      <c r="R4245" s="1" t="s">
        <v>24</v>
      </c>
    </row>
    <row r="4246" customFormat="false" ht="15" hidden="false" customHeight="false" outlineLevel="0" collapsed="false">
      <c r="A4246" s="1" t="s">
        <v>2973</v>
      </c>
      <c r="B4246" s="1" t="s">
        <v>2973</v>
      </c>
      <c r="C4246" s="1" t="s">
        <v>4768</v>
      </c>
      <c r="D4246" s="1" t="n">
        <v>230</v>
      </c>
      <c r="E4246" s="1" t="s">
        <v>4825</v>
      </c>
      <c r="F4246" s="1" t="n">
        <v>56</v>
      </c>
      <c r="G4246" s="1" t="str">
        <f aca="false">F4246&amp;"/"&amp;77</f>
        <v>56/77</v>
      </c>
      <c r="H4246" s="1" t="n">
        <v>3000</v>
      </c>
      <c r="I4246" s="1" t="n">
        <v>101</v>
      </c>
      <c r="J4246" s="1" t="n">
        <v>124</v>
      </c>
      <c r="K4246" s="1" t="s">
        <v>357</v>
      </c>
      <c r="L4246" s="1" t="s">
        <v>2419</v>
      </c>
      <c r="M4246" s="1" t="n">
        <v>2016</v>
      </c>
      <c r="N4246" s="1" t="n">
        <v>42.9345302699287</v>
      </c>
      <c r="O4246" s="1" t="n">
        <v>-79.4927938765583</v>
      </c>
      <c r="Q4246" s="1" t="s">
        <v>4770</v>
      </c>
      <c r="R4246" s="1" t="s">
        <v>24</v>
      </c>
    </row>
    <row r="4247" customFormat="false" ht="15" hidden="false" customHeight="false" outlineLevel="0" collapsed="false">
      <c r="A4247" s="1" t="s">
        <v>2973</v>
      </c>
      <c r="B4247" s="1" t="s">
        <v>2973</v>
      </c>
      <c r="C4247" s="1" t="s">
        <v>4768</v>
      </c>
      <c r="D4247" s="1" t="n">
        <v>230</v>
      </c>
      <c r="E4247" s="1" t="s">
        <v>4826</v>
      </c>
      <c r="F4247" s="1" t="n">
        <v>57</v>
      </c>
      <c r="G4247" s="1" t="str">
        <f aca="false">F4247&amp;"/"&amp;77</f>
        <v>57/77</v>
      </c>
      <c r="H4247" s="1" t="n">
        <v>3000</v>
      </c>
      <c r="I4247" s="1" t="n">
        <v>101</v>
      </c>
      <c r="J4247" s="1" t="n">
        <v>124</v>
      </c>
      <c r="K4247" s="1" t="s">
        <v>357</v>
      </c>
      <c r="L4247" s="1" t="s">
        <v>2419</v>
      </c>
      <c r="M4247" s="1" t="n">
        <v>2016</v>
      </c>
      <c r="N4247" s="1" t="n">
        <v>42.9230045419479</v>
      </c>
      <c r="O4247" s="1" t="n">
        <v>-79.4992629511706</v>
      </c>
      <c r="Q4247" s="1" t="s">
        <v>4770</v>
      </c>
      <c r="R4247" s="1" t="s">
        <v>24</v>
      </c>
    </row>
    <row r="4248" customFormat="false" ht="15" hidden="false" customHeight="false" outlineLevel="0" collapsed="false">
      <c r="A4248" s="1" t="s">
        <v>2973</v>
      </c>
      <c r="B4248" s="1" t="s">
        <v>2973</v>
      </c>
      <c r="C4248" s="1" t="s">
        <v>4768</v>
      </c>
      <c r="D4248" s="1" t="n">
        <v>230</v>
      </c>
      <c r="E4248" s="1" t="s">
        <v>4827</v>
      </c>
      <c r="F4248" s="1" t="n">
        <v>58</v>
      </c>
      <c r="G4248" s="1" t="str">
        <f aca="false">F4248&amp;"/"&amp;77</f>
        <v>58/77</v>
      </c>
      <c r="H4248" s="1" t="n">
        <v>3000</v>
      </c>
      <c r="I4248" s="1" t="n">
        <v>101</v>
      </c>
      <c r="J4248" s="1" t="n">
        <v>124</v>
      </c>
      <c r="K4248" s="1" t="s">
        <v>357</v>
      </c>
      <c r="L4248" s="1" t="s">
        <v>2419</v>
      </c>
      <c r="M4248" s="1" t="n">
        <v>2016</v>
      </c>
      <c r="N4248" s="1" t="n">
        <v>42.9205805967402</v>
      </c>
      <c r="O4248" s="1" t="n">
        <v>-79.490090554592</v>
      </c>
      <c r="Q4248" s="1" t="s">
        <v>4770</v>
      </c>
      <c r="R4248" s="1" t="s">
        <v>24</v>
      </c>
    </row>
    <row r="4249" customFormat="false" ht="15" hidden="false" customHeight="false" outlineLevel="0" collapsed="false">
      <c r="A4249" s="1" t="s">
        <v>2973</v>
      </c>
      <c r="B4249" s="1" t="s">
        <v>2973</v>
      </c>
      <c r="C4249" s="1" t="s">
        <v>4768</v>
      </c>
      <c r="D4249" s="1" t="n">
        <v>230</v>
      </c>
      <c r="E4249" s="1" t="s">
        <v>4828</v>
      </c>
      <c r="F4249" s="1" t="n">
        <v>59</v>
      </c>
      <c r="G4249" s="1" t="str">
        <f aca="false">F4249&amp;"/"&amp;77</f>
        <v>59/77</v>
      </c>
      <c r="H4249" s="1" t="n">
        <v>3000</v>
      </c>
      <c r="I4249" s="1" t="n">
        <v>101</v>
      </c>
      <c r="J4249" s="1" t="n">
        <v>124</v>
      </c>
      <c r="K4249" s="1" t="s">
        <v>357</v>
      </c>
      <c r="L4249" s="1" t="s">
        <v>2419</v>
      </c>
      <c r="M4249" s="1" t="n">
        <v>2016</v>
      </c>
      <c r="N4249" s="1" t="n">
        <v>42.8983695163189</v>
      </c>
      <c r="O4249" s="1" t="n">
        <v>-79.5128265829156</v>
      </c>
      <c r="Q4249" s="1" t="s">
        <v>4770</v>
      </c>
      <c r="R4249" s="1" t="s">
        <v>24</v>
      </c>
    </row>
    <row r="4250" customFormat="false" ht="15" hidden="false" customHeight="false" outlineLevel="0" collapsed="false">
      <c r="A4250" s="1" t="s">
        <v>2973</v>
      </c>
      <c r="B4250" s="1" t="s">
        <v>2973</v>
      </c>
      <c r="C4250" s="1" t="s">
        <v>4768</v>
      </c>
      <c r="D4250" s="1" t="n">
        <v>230</v>
      </c>
      <c r="E4250" s="1" t="s">
        <v>4829</v>
      </c>
      <c r="F4250" s="1" t="n">
        <v>60</v>
      </c>
      <c r="G4250" s="1" t="str">
        <f aca="false">F4250&amp;"/"&amp;77</f>
        <v>60/77</v>
      </c>
      <c r="H4250" s="1" t="n">
        <v>3000</v>
      </c>
      <c r="I4250" s="1" t="n">
        <v>101</v>
      </c>
      <c r="J4250" s="1" t="n">
        <v>124</v>
      </c>
      <c r="K4250" s="1" t="s">
        <v>357</v>
      </c>
      <c r="L4250" s="1" t="s">
        <v>2419</v>
      </c>
      <c r="M4250" s="1" t="n">
        <v>2016</v>
      </c>
      <c r="N4250" s="1" t="n">
        <v>42.9018222290509</v>
      </c>
      <c r="O4250" s="1" t="n">
        <v>-79.5105589929325</v>
      </c>
      <c r="Q4250" s="1" t="s">
        <v>4770</v>
      </c>
      <c r="R4250" s="1" t="s">
        <v>24</v>
      </c>
    </row>
    <row r="4251" customFormat="false" ht="15" hidden="false" customHeight="false" outlineLevel="0" collapsed="false">
      <c r="A4251" s="1" t="s">
        <v>2973</v>
      </c>
      <c r="B4251" s="1" t="s">
        <v>2973</v>
      </c>
      <c r="C4251" s="1" t="s">
        <v>4768</v>
      </c>
      <c r="D4251" s="1" t="n">
        <v>230</v>
      </c>
      <c r="E4251" s="1" t="s">
        <v>4830</v>
      </c>
      <c r="F4251" s="1" t="n">
        <v>61</v>
      </c>
      <c r="G4251" s="1" t="str">
        <f aca="false">F4251&amp;"/"&amp;77</f>
        <v>61/77</v>
      </c>
      <c r="H4251" s="1" t="n">
        <v>3000</v>
      </c>
      <c r="I4251" s="1" t="n">
        <v>101</v>
      </c>
      <c r="J4251" s="1" t="n">
        <v>124</v>
      </c>
      <c r="K4251" s="1" t="s">
        <v>357</v>
      </c>
      <c r="L4251" s="1" t="s">
        <v>2419</v>
      </c>
      <c r="M4251" s="1" t="n">
        <v>2016</v>
      </c>
      <c r="N4251" s="1" t="n">
        <v>42.9042835779448</v>
      </c>
      <c r="O4251" s="1" t="n">
        <v>-79.5070623332851</v>
      </c>
      <c r="Q4251" s="1" t="s">
        <v>4770</v>
      </c>
      <c r="R4251" s="1" t="s">
        <v>24</v>
      </c>
    </row>
    <row r="4252" customFormat="false" ht="15" hidden="false" customHeight="false" outlineLevel="0" collapsed="false">
      <c r="A4252" s="1" t="s">
        <v>2973</v>
      </c>
      <c r="B4252" s="1" t="s">
        <v>2973</v>
      </c>
      <c r="C4252" s="1" t="s">
        <v>4768</v>
      </c>
      <c r="D4252" s="1" t="n">
        <v>230</v>
      </c>
      <c r="E4252" s="1" t="s">
        <v>4831</v>
      </c>
      <c r="F4252" s="1" t="n">
        <v>62</v>
      </c>
      <c r="G4252" s="1" t="str">
        <f aca="false">F4252&amp;"/"&amp;77</f>
        <v>62/77</v>
      </c>
      <c r="H4252" s="1" t="n">
        <v>3000</v>
      </c>
      <c r="I4252" s="1" t="n">
        <v>101</v>
      </c>
      <c r="J4252" s="1" t="n">
        <v>124</v>
      </c>
      <c r="K4252" s="1" t="s">
        <v>357</v>
      </c>
      <c r="L4252" s="1" t="s">
        <v>2419</v>
      </c>
      <c r="M4252" s="1" t="n">
        <v>2016</v>
      </c>
      <c r="N4252" s="1" t="n">
        <v>42.8859814597927</v>
      </c>
      <c r="O4252" s="1" t="n">
        <v>-79.5401504350716</v>
      </c>
      <c r="Q4252" s="1" t="s">
        <v>4770</v>
      </c>
      <c r="R4252" s="1" t="s">
        <v>24</v>
      </c>
    </row>
    <row r="4253" customFormat="false" ht="15" hidden="false" customHeight="false" outlineLevel="0" collapsed="false">
      <c r="A4253" s="1" t="s">
        <v>2973</v>
      </c>
      <c r="B4253" s="1" t="s">
        <v>2973</v>
      </c>
      <c r="C4253" s="1" t="s">
        <v>4768</v>
      </c>
      <c r="D4253" s="1" t="n">
        <v>230</v>
      </c>
      <c r="E4253" s="1" t="s">
        <v>4832</v>
      </c>
      <c r="F4253" s="1" t="n">
        <v>63</v>
      </c>
      <c r="G4253" s="1" t="str">
        <f aca="false">F4253&amp;"/"&amp;77</f>
        <v>63/77</v>
      </c>
      <c r="H4253" s="1" t="n">
        <v>3000</v>
      </c>
      <c r="I4253" s="1" t="n">
        <v>101</v>
      </c>
      <c r="J4253" s="1" t="n">
        <v>124</v>
      </c>
      <c r="K4253" s="1" t="s">
        <v>357</v>
      </c>
      <c r="L4253" s="1" t="s">
        <v>2419</v>
      </c>
      <c r="M4253" s="1" t="n">
        <v>2016</v>
      </c>
      <c r="N4253" s="1" t="n">
        <v>42.8867616383653</v>
      </c>
      <c r="O4253" s="1" t="n">
        <v>-79.5227300640484</v>
      </c>
      <c r="Q4253" s="1" t="s">
        <v>4770</v>
      </c>
      <c r="R4253" s="1" t="s">
        <v>24</v>
      </c>
    </row>
    <row r="4254" customFormat="false" ht="15" hidden="false" customHeight="false" outlineLevel="0" collapsed="false">
      <c r="A4254" s="1" t="s">
        <v>2973</v>
      </c>
      <c r="B4254" s="1" t="s">
        <v>2973</v>
      </c>
      <c r="C4254" s="1" t="s">
        <v>4768</v>
      </c>
      <c r="D4254" s="1" t="n">
        <v>230</v>
      </c>
      <c r="E4254" s="1" t="s">
        <v>4833</v>
      </c>
      <c r="F4254" s="1" t="n">
        <v>64</v>
      </c>
      <c r="G4254" s="1" t="str">
        <f aca="false">F4254&amp;"/"&amp;77</f>
        <v>64/77</v>
      </c>
      <c r="H4254" s="1" t="n">
        <v>3000</v>
      </c>
      <c r="I4254" s="1" t="n">
        <v>101</v>
      </c>
      <c r="J4254" s="1" t="n">
        <v>124</v>
      </c>
      <c r="K4254" s="1" t="s">
        <v>357</v>
      </c>
      <c r="L4254" s="1" t="s">
        <v>2419</v>
      </c>
      <c r="M4254" s="1" t="n">
        <v>2016</v>
      </c>
      <c r="N4254" s="1" t="n">
        <v>42.8722374117047</v>
      </c>
      <c r="O4254" s="1" t="n">
        <v>-79.5166285195784</v>
      </c>
      <c r="Q4254" s="1" t="s">
        <v>4770</v>
      </c>
      <c r="R4254" s="1" t="s">
        <v>24</v>
      </c>
    </row>
    <row r="4255" customFormat="false" ht="15" hidden="false" customHeight="false" outlineLevel="0" collapsed="false">
      <c r="A4255" s="1" t="s">
        <v>2973</v>
      </c>
      <c r="B4255" s="1" t="s">
        <v>2973</v>
      </c>
      <c r="C4255" s="1" t="s">
        <v>4768</v>
      </c>
      <c r="D4255" s="1" t="n">
        <v>230</v>
      </c>
      <c r="E4255" s="1" t="s">
        <v>4834</v>
      </c>
      <c r="F4255" s="1" t="n">
        <v>65</v>
      </c>
      <c r="G4255" s="1" t="str">
        <f aca="false">F4255&amp;"/"&amp;77</f>
        <v>65/77</v>
      </c>
      <c r="H4255" s="1" t="n">
        <v>3000</v>
      </c>
      <c r="I4255" s="1" t="n">
        <v>101</v>
      </c>
      <c r="J4255" s="1" t="n">
        <v>124</v>
      </c>
      <c r="K4255" s="1" t="s">
        <v>357</v>
      </c>
      <c r="L4255" s="1" t="s">
        <v>2419</v>
      </c>
      <c r="M4255" s="1" t="n">
        <v>2016</v>
      </c>
      <c r="N4255" s="1" t="n">
        <v>42.8829232806317</v>
      </c>
      <c r="O4255" s="1" t="n">
        <v>-79.4969938292236</v>
      </c>
      <c r="Q4255" s="1" t="s">
        <v>4770</v>
      </c>
      <c r="R4255" s="1" t="s">
        <v>24</v>
      </c>
    </row>
    <row r="4256" customFormat="false" ht="15" hidden="false" customHeight="false" outlineLevel="0" collapsed="false">
      <c r="A4256" s="1" t="s">
        <v>2973</v>
      </c>
      <c r="B4256" s="1" t="s">
        <v>2973</v>
      </c>
      <c r="C4256" s="1" t="s">
        <v>4768</v>
      </c>
      <c r="D4256" s="1" t="n">
        <v>230</v>
      </c>
      <c r="E4256" s="1" t="s">
        <v>4835</v>
      </c>
      <c r="F4256" s="1" t="n">
        <v>66</v>
      </c>
      <c r="G4256" s="1" t="str">
        <f aca="false">F4256&amp;"/"&amp;77</f>
        <v>66/77</v>
      </c>
      <c r="H4256" s="1" t="n">
        <v>3000</v>
      </c>
      <c r="I4256" s="1" t="n">
        <v>101</v>
      </c>
      <c r="J4256" s="1" t="n">
        <v>124</v>
      </c>
      <c r="K4256" s="1" t="s">
        <v>357</v>
      </c>
      <c r="L4256" s="1" t="s">
        <v>2419</v>
      </c>
      <c r="M4256" s="1" t="n">
        <v>2016</v>
      </c>
      <c r="N4256" s="1" t="n">
        <v>42.8782159845356</v>
      </c>
      <c r="O4256" s="1" t="n">
        <v>-79.5006646071991</v>
      </c>
      <c r="Q4256" s="1" t="s">
        <v>4770</v>
      </c>
      <c r="R4256" s="1" t="s">
        <v>24</v>
      </c>
    </row>
    <row r="4257" customFormat="false" ht="15" hidden="false" customHeight="false" outlineLevel="0" collapsed="false">
      <c r="A4257" s="1" t="s">
        <v>2973</v>
      </c>
      <c r="B4257" s="1" t="s">
        <v>2973</v>
      </c>
      <c r="C4257" s="1" t="s">
        <v>4768</v>
      </c>
      <c r="D4257" s="1" t="n">
        <v>230</v>
      </c>
      <c r="E4257" s="1" t="s">
        <v>4836</v>
      </c>
      <c r="F4257" s="1" t="n">
        <v>67</v>
      </c>
      <c r="G4257" s="1" t="str">
        <f aca="false">F4257&amp;"/"&amp;77</f>
        <v>67/77</v>
      </c>
      <c r="H4257" s="1" t="n">
        <v>3000</v>
      </c>
      <c r="I4257" s="1" t="n">
        <v>101</v>
      </c>
      <c r="J4257" s="1" t="n">
        <v>124</v>
      </c>
      <c r="K4257" s="1" t="s">
        <v>357</v>
      </c>
      <c r="L4257" s="1" t="s">
        <v>2419</v>
      </c>
      <c r="M4257" s="1" t="n">
        <v>2016</v>
      </c>
      <c r="N4257" s="1" t="n">
        <v>42.879992680218</v>
      </c>
      <c r="O4257" s="1" t="n">
        <v>-79.4921069221452</v>
      </c>
      <c r="Q4257" s="1" t="s">
        <v>4770</v>
      </c>
      <c r="R4257" s="1" t="s">
        <v>24</v>
      </c>
    </row>
    <row r="4258" customFormat="false" ht="15" hidden="false" customHeight="false" outlineLevel="0" collapsed="false">
      <c r="A4258" s="1" t="s">
        <v>2973</v>
      </c>
      <c r="B4258" s="1" t="s">
        <v>2973</v>
      </c>
      <c r="C4258" s="1" t="s">
        <v>4768</v>
      </c>
      <c r="D4258" s="1" t="n">
        <v>230</v>
      </c>
      <c r="E4258" s="1" t="s">
        <v>4837</v>
      </c>
      <c r="F4258" s="1" t="n">
        <v>68</v>
      </c>
      <c r="G4258" s="1" t="str">
        <f aca="false">F4258&amp;"/"&amp;77</f>
        <v>68/77</v>
      </c>
      <c r="H4258" s="1" t="n">
        <v>3000</v>
      </c>
      <c r="I4258" s="1" t="n">
        <v>101</v>
      </c>
      <c r="J4258" s="1" t="n">
        <v>124</v>
      </c>
      <c r="K4258" s="1" t="s">
        <v>357</v>
      </c>
      <c r="L4258" s="1" t="s">
        <v>2419</v>
      </c>
      <c r="M4258" s="1" t="n">
        <v>2016</v>
      </c>
      <c r="N4258" s="1" t="n">
        <v>42.8852489815634</v>
      </c>
      <c r="O4258" s="1" t="n">
        <v>-79.479490802013</v>
      </c>
      <c r="Q4258" s="1" t="s">
        <v>4770</v>
      </c>
      <c r="R4258" s="1" t="s">
        <v>24</v>
      </c>
    </row>
    <row r="4259" customFormat="false" ht="15" hidden="false" customHeight="false" outlineLevel="0" collapsed="false">
      <c r="A4259" s="1" t="s">
        <v>2973</v>
      </c>
      <c r="B4259" s="1" t="s">
        <v>2973</v>
      </c>
      <c r="C4259" s="1" t="s">
        <v>4768</v>
      </c>
      <c r="D4259" s="1" t="n">
        <v>230</v>
      </c>
      <c r="E4259" s="1" t="s">
        <v>4838</v>
      </c>
      <c r="F4259" s="1" t="n">
        <v>69</v>
      </c>
      <c r="G4259" s="1" t="str">
        <f aca="false">F4259&amp;"/"&amp;77</f>
        <v>69/77</v>
      </c>
      <c r="H4259" s="1" t="n">
        <v>3000</v>
      </c>
      <c r="I4259" s="1" t="n">
        <v>101</v>
      </c>
      <c r="J4259" s="1" t="n">
        <v>124</v>
      </c>
      <c r="K4259" s="1" t="s">
        <v>357</v>
      </c>
      <c r="L4259" s="1" t="s">
        <v>2419</v>
      </c>
      <c r="M4259" s="1" t="n">
        <v>2016</v>
      </c>
      <c r="N4259" s="1" t="n">
        <v>42.8854473571758</v>
      </c>
      <c r="O4259" s="1" t="n">
        <v>-79.473034842813</v>
      </c>
      <c r="Q4259" s="1" t="s">
        <v>4770</v>
      </c>
      <c r="R4259" s="1" t="s">
        <v>24</v>
      </c>
    </row>
    <row r="4260" customFormat="false" ht="15" hidden="false" customHeight="false" outlineLevel="0" collapsed="false">
      <c r="A4260" s="1" t="s">
        <v>2973</v>
      </c>
      <c r="B4260" s="1" t="s">
        <v>2973</v>
      </c>
      <c r="C4260" s="1" t="s">
        <v>4768</v>
      </c>
      <c r="D4260" s="1" t="n">
        <v>230</v>
      </c>
      <c r="E4260" s="1" t="s">
        <v>4839</v>
      </c>
      <c r="F4260" s="1" t="n">
        <v>70</v>
      </c>
      <c r="G4260" s="1" t="str">
        <f aca="false">F4260&amp;"/"&amp;77</f>
        <v>70/77</v>
      </c>
      <c r="H4260" s="1" t="n">
        <v>3000</v>
      </c>
      <c r="I4260" s="1" t="n">
        <v>101</v>
      </c>
      <c r="J4260" s="1" t="n">
        <v>124</v>
      </c>
      <c r="K4260" s="1" t="s">
        <v>357</v>
      </c>
      <c r="L4260" s="1" t="s">
        <v>2419</v>
      </c>
      <c r="M4260" s="1" t="n">
        <v>2016</v>
      </c>
      <c r="N4260" s="1" t="n">
        <v>42.8810788004024</v>
      </c>
      <c r="O4260" s="1" t="n">
        <v>-79.4800307176499</v>
      </c>
      <c r="Q4260" s="1" t="s">
        <v>4770</v>
      </c>
      <c r="R4260" s="1" t="s">
        <v>24</v>
      </c>
    </row>
    <row r="4261" customFormat="false" ht="15" hidden="false" customHeight="false" outlineLevel="0" collapsed="false">
      <c r="A4261" s="1" t="s">
        <v>2973</v>
      </c>
      <c r="B4261" s="1" t="s">
        <v>2973</v>
      </c>
      <c r="C4261" s="1" t="s">
        <v>4768</v>
      </c>
      <c r="D4261" s="1" t="n">
        <v>230</v>
      </c>
      <c r="E4261" s="1" t="s">
        <v>4840</v>
      </c>
      <c r="F4261" s="1" t="n">
        <v>71</v>
      </c>
      <c r="G4261" s="1" t="str">
        <f aca="false">F4261&amp;"/"&amp;77</f>
        <v>71/77</v>
      </c>
      <c r="H4261" s="1" t="n">
        <v>3000</v>
      </c>
      <c r="I4261" s="1" t="n">
        <v>101</v>
      </c>
      <c r="J4261" s="1" t="n">
        <v>124</v>
      </c>
      <c r="K4261" s="1" t="s">
        <v>357</v>
      </c>
      <c r="L4261" s="1" t="s">
        <v>2419</v>
      </c>
      <c r="M4261" s="1" t="n">
        <v>2016</v>
      </c>
      <c r="N4261" s="1" t="n">
        <v>42.8823481724876</v>
      </c>
      <c r="O4261" s="1" t="n">
        <v>-79.4714338634701</v>
      </c>
      <c r="Q4261" s="1" t="s">
        <v>4770</v>
      </c>
      <c r="R4261" s="1" t="s">
        <v>24</v>
      </c>
    </row>
    <row r="4262" customFormat="false" ht="15" hidden="false" customHeight="false" outlineLevel="0" collapsed="false">
      <c r="A4262" s="1" t="s">
        <v>2973</v>
      </c>
      <c r="B4262" s="1" t="s">
        <v>2973</v>
      </c>
      <c r="C4262" s="1" t="s">
        <v>4768</v>
      </c>
      <c r="D4262" s="1" t="n">
        <v>230</v>
      </c>
      <c r="E4262" s="1" t="s">
        <v>4841</v>
      </c>
      <c r="F4262" s="1" t="n">
        <v>72</v>
      </c>
      <c r="G4262" s="1" t="str">
        <f aca="false">F4262&amp;"/"&amp;77</f>
        <v>72/77</v>
      </c>
      <c r="H4262" s="1" t="n">
        <v>3000</v>
      </c>
      <c r="I4262" s="1" t="n">
        <v>101</v>
      </c>
      <c r="J4262" s="1" t="n">
        <v>124</v>
      </c>
      <c r="K4262" s="1" t="s">
        <v>357</v>
      </c>
      <c r="L4262" s="1" t="s">
        <v>2419</v>
      </c>
      <c r="M4262" s="1" t="n">
        <v>2016</v>
      </c>
      <c r="N4262" s="1" t="n">
        <v>42.8782903026682</v>
      </c>
      <c r="O4262" s="1" t="n">
        <v>-79.4774623818612</v>
      </c>
      <c r="Q4262" s="1" t="s">
        <v>4770</v>
      </c>
      <c r="R4262" s="1" t="s">
        <v>24</v>
      </c>
    </row>
    <row r="4263" customFormat="false" ht="15" hidden="false" customHeight="false" outlineLevel="0" collapsed="false">
      <c r="A4263" s="1" t="s">
        <v>2973</v>
      </c>
      <c r="B4263" s="1" t="s">
        <v>2973</v>
      </c>
      <c r="C4263" s="1" t="s">
        <v>4768</v>
      </c>
      <c r="D4263" s="1" t="n">
        <v>230</v>
      </c>
      <c r="E4263" s="1" t="s">
        <v>4842</v>
      </c>
      <c r="F4263" s="1" t="n">
        <v>73</v>
      </c>
      <c r="G4263" s="1" t="str">
        <f aca="false">F4263&amp;"/"&amp;77</f>
        <v>73/77</v>
      </c>
      <c r="H4263" s="1" t="n">
        <v>3000</v>
      </c>
      <c r="I4263" s="1" t="n">
        <v>101</v>
      </c>
      <c r="J4263" s="1" t="n">
        <v>124</v>
      </c>
      <c r="K4263" s="1" t="s">
        <v>357</v>
      </c>
      <c r="L4263" s="1" t="s">
        <v>2419</v>
      </c>
      <c r="M4263" s="1" t="n">
        <v>2016</v>
      </c>
      <c r="N4263" s="1" t="n">
        <v>42.8783623582962</v>
      </c>
      <c r="O4263" s="1" t="n">
        <v>-79.471599851486</v>
      </c>
      <c r="Q4263" s="1" t="s">
        <v>4770</v>
      </c>
      <c r="R4263" s="1" t="s">
        <v>24</v>
      </c>
    </row>
    <row r="4264" customFormat="false" ht="15" hidden="false" customHeight="false" outlineLevel="0" collapsed="false">
      <c r="A4264" s="1" t="s">
        <v>2973</v>
      </c>
      <c r="B4264" s="1" t="s">
        <v>2973</v>
      </c>
      <c r="C4264" s="1" t="s">
        <v>4768</v>
      </c>
      <c r="D4264" s="1" t="n">
        <v>230</v>
      </c>
      <c r="E4264" s="1" t="s">
        <v>4843</v>
      </c>
      <c r="F4264" s="1" t="n">
        <v>74</v>
      </c>
      <c r="G4264" s="1" t="str">
        <f aca="false">F4264&amp;"/"&amp;77</f>
        <v>74/77</v>
      </c>
      <c r="H4264" s="1" t="n">
        <v>3000</v>
      </c>
      <c r="I4264" s="1" t="n">
        <v>101</v>
      </c>
      <c r="J4264" s="1" t="n">
        <v>124</v>
      </c>
      <c r="K4264" s="1" t="s">
        <v>357</v>
      </c>
      <c r="L4264" s="1" t="s">
        <v>2419</v>
      </c>
      <c r="M4264" s="1" t="n">
        <v>2016</v>
      </c>
      <c r="N4264" s="1" t="n">
        <v>42.8761523561721</v>
      </c>
      <c r="O4264" s="1" t="n">
        <v>-79.4692751849465</v>
      </c>
      <c r="Q4264" s="1" t="s">
        <v>4770</v>
      </c>
      <c r="R4264" s="1" t="s">
        <v>24</v>
      </c>
    </row>
    <row r="4265" customFormat="false" ht="15" hidden="false" customHeight="false" outlineLevel="0" collapsed="false">
      <c r="A4265" s="1" t="s">
        <v>2973</v>
      </c>
      <c r="B4265" s="1" t="s">
        <v>2973</v>
      </c>
      <c r="C4265" s="1" t="s">
        <v>4768</v>
      </c>
      <c r="D4265" s="1" t="n">
        <v>230</v>
      </c>
      <c r="E4265" s="1" t="s">
        <v>4844</v>
      </c>
      <c r="F4265" s="1" t="n">
        <v>75</v>
      </c>
      <c r="G4265" s="1" t="str">
        <f aca="false">F4265&amp;"/"&amp;77</f>
        <v>75/77</v>
      </c>
      <c r="H4265" s="1" t="n">
        <v>3000</v>
      </c>
      <c r="I4265" s="1" t="n">
        <v>101</v>
      </c>
      <c r="J4265" s="1" t="n">
        <v>124</v>
      </c>
      <c r="K4265" s="1" t="s">
        <v>357</v>
      </c>
      <c r="L4265" s="1" t="s">
        <v>2419</v>
      </c>
      <c r="M4265" s="1" t="n">
        <v>2016</v>
      </c>
      <c r="N4265" s="1" t="n">
        <v>42.8734388312887</v>
      </c>
      <c r="O4265" s="1" t="n">
        <v>-79.4671112894224</v>
      </c>
      <c r="Q4265" s="1" t="s">
        <v>4770</v>
      </c>
      <c r="R4265" s="1" t="s">
        <v>24</v>
      </c>
    </row>
    <row r="4266" customFormat="false" ht="15" hidden="false" customHeight="false" outlineLevel="0" collapsed="false">
      <c r="A4266" s="1" t="s">
        <v>2973</v>
      </c>
      <c r="B4266" s="1" t="s">
        <v>2973</v>
      </c>
      <c r="C4266" s="1" t="s">
        <v>4768</v>
      </c>
      <c r="D4266" s="1" t="n">
        <v>230</v>
      </c>
      <c r="E4266" s="1" t="s">
        <v>4845</v>
      </c>
      <c r="F4266" s="1" t="n">
        <v>76</v>
      </c>
      <c r="G4266" s="1" t="str">
        <f aca="false">F4266&amp;"/"&amp;77</f>
        <v>76/77</v>
      </c>
      <c r="H4266" s="1" t="n">
        <v>3000</v>
      </c>
      <c r="I4266" s="1" t="n">
        <v>101</v>
      </c>
      <c r="J4266" s="1" t="n">
        <v>124</v>
      </c>
      <c r="K4266" s="1" t="s">
        <v>357</v>
      </c>
      <c r="L4266" s="1" t="s">
        <v>2419</v>
      </c>
      <c r="M4266" s="1" t="n">
        <v>2016</v>
      </c>
      <c r="N4266" s="1" t="n">
        <v>42.8818555038684</v>
      </c>
      <c r="O4266" s="1" t="n">
        <v>-79.4471020602188</v>
      </c>
      <c r="Q4266" s="1" t="s">
        <v>4770</v>
      </c>
      <c r="R4266" s="1" t="s">
        <v>24</v>
      </c>
    </row>
    <row r="4267" customFormat="false" ht="15" hidden="false" customHeight="false" outlineLevel="0" collapsed="false">
      <c r="A4267" s="1" t="s">
        <v>2973</v>
      </c>
      <c r="B4267" s="1" t="s">
        <v>2973</v>
      </c>
      <c r="C4267" s="1" t="s">
        <v>4768</v>
      </c>
      <c r="D4267" s="1" t="n">
        <v>230</v>
      </c>
      <c r="E4267" s="1" t="s">
        <v>4846</v>
      </c>
      <c r="F4267" s="1" t="n">
        <v>77</v>
      </c>
      <c r="G4267" s="1" t="str">
        <f aca="false">F4267&amp;"/"&amp;77</f>
        <v>77/77</v>
      </c>
      <c r="H4267" s="1" t="n">
        <v>3000</v>
      </c>
      <c r="I4267" s="1" t="n">
        <v>101</v>
      </c>
      <c r="J4267" s="1" t="n">
        <v>124</v>
      </c>
      <c r="K4267" s="1" t="s">
        <v>357</v>
      </c>
      <c r="L4267" s="1" t="s">
        <v>2419</v>
      </c>
      <c r="M4267" s="1" t="n">
        <v>2016</v>
      </c>
      <c r="N4267" s="1" t="n">
        <v>42.8823341525624</v>
      </c>
      <c r="O4267" s="1" t="n">
        <v>-79.4383898631296</v>
      </c>
      <c r="Q4267" s="1" t="s">
        <v>4770</v>
      </c>
      <c r="R4267" s="1" t="s">
        <v>24</v>
      </c>
    </row>
    <row r="4268" customFormat="false" ht="15" hidden="false" customHeight="false" outlineLevel="0" collapsed="false">
      <c r="A4268" s="1" t="s">
        <v>2973</v>
      </c>
      <c r="B4268" s="1" t="s">
        <v>2973</v>
      </c>
      <c r="C4268" s="1" t="s">
        <v>4847</v>
      </c>
      <c r="D4268" s="1" t="n">
        <v>100</v>
      </c>
      <c r="E4268" s="1" t="s">
        <v>4848</v>
      </c>
      <c r="F4268" s="1" t="n">
        <v>1</v>
      </c>
      <c r="G4268" s="1" t="str">
        <f aca="false">F4268&amp;"/"&amp;34</f>
        <v>1/34</v>
      </c>
      <c r="H4268" s="1" t="n">
        <v>2772</v>
      </c>
      <c r="I4268" s="1" t="n">
        <v>113</v>
      </c>
      <c r="J4268" s="1" t="n">
        <v>99.5</v>
      </c>
      <c r="K4268" s="1" t="s">
        <v>1093</v>
      </c>
      <c r="L4268" s="1" t="s">
        <v>3015</v>
      </c>
      <c r="M4268" s="1" t="n">
        <v>2018</v>
      </c>
      <c r="N4268" s="1" t="n">
        <v>42.5371591877787</v>
      </c>
      <c r="O4268" s="1" t="n">
        <v>-82.3330057945276</v>
      </c>
      <c r="P4268" s="1" t="s">
        <v>1953</v>
      </c>
      <c r="Q4268" s="1" t="s">
        <v>4849</v>
      </c>
      <c r="R4268" s="1" t="s">
        <v>24</v>
      </c>
    </row>
    <row r="4269" customFormat="false" ht="15" hidden="false" customHeight="false" outlineLevel="0" collapsed="false">
      <c r="A4269" s="1" t="s">
        <v>2973</v>
      </c>
      <c r="B4269" s="1" t="s">
        <v>2973</v>
      </c>
      <c r="C4269" s="1" t="s">
        <v>4847</v>
      </c>
      <c r="D4269" s="1" t="n">
        <v>100</v>
      </c>
      <c r="E4269" s="1" t="s">
        <v>4850</v>
      </c>
      <c r="F4269" s="1" t="n">
        <v>2</v>
      </c>
      <c r="G4269" s="1" t="str">
        <f aca="false">F4269&amp;"/"&amp;34</f>
        <v>2/34</v>
      </c>
      <c r="H4269" s="1" t="n">
        <v>2942</v>
      </c>
      <c r="I4269" s="1" t="n">
        <v>113</v>
      </c>
      <c r="J4269" s="1" t="n">
        <v>99.5</v>
      </c>
      <c r="K4269" s="1" t="s">
        <v>1093</v>
      </c>
      <c r="L4269" s="1" t="s">
        <v>3015</v>
      </c>
      <c r="M4269" s="1" t="n">
        <v>2018</v>
      </c>
      <c r="N4269" s="1" t="n">
        <v>42.5289960800326</v>
      </c>
      <c r="O4269" s="1" t="n">
        <v>-82.3221424176999</v>
      </c>
      <c r="P4269" s="1" t="s">
        <v>1953</v>
      </c>
      <c r="Q4269" s="1" t="s">
        <v>4849</v>
      </c>
      <c r="R4269" s="1" t="s">
        <v>24</v>
      </c>
    </row>
    <row r="4270" customFormat="false" ht="15" hidden="false" customHeight="false" outlineLevel="0" collapsed="false">
      <c r="A4270" s="1" t="s">
        <v>2973</v>
      </c>
      <c r="B4270" s="1" t="s">
        <v>2973</v>
      </c>
      <c r="C4270" s="1" t="s">
        <v>4847</v>
      </c>
      <c r="D4270" s="1" t="n">
        <v>100</v>
      </c>
      <c r="E4270" s="1" t="s">
        <v>4851</v>
      </c>
      <c r="F4270" s="1" t="n">
        <v>3</v>
      </c>
      <c r="G4270" s="1" t="str">
        <f aca="false">F4270&amp;"/"&amp;34</f>
        <v>3/34</v>
      </c>
      <c r="H4270" s="1" t="n">
        <v>2942</v>
      </c>
      <c r="I4270" s="1" t="n">
        <v>113</v>
      </c>
      <c r="J4270" s="1" t="n">
        <v>99.5</v>
      </c>
      <c r="K4270" s="1" t="s">
        <v>1093</v>
      </c>
      <c r="L4270" s="1" t="s">
        <v>3015</v>
      </c>
      <c r="M4270" s="1" t="n">
        <v>2018</v>
      </c>
      <c r="N4270" s="1" t="n">
        <v>42.5190334853834</v>
      </c>
      <c r="O4270" s="1" t="n">
        <v>-82.3218582474661</v>
      </c>
      <c r="P4270" s="1" t="s">
        <v>1953</v>
      </c>
      <c r="Q4270" s="1" t="s">
        <v>4849</v>
      </c>
      <c r="R4270" s="1" t="s">
        <v>24</v>
      </c>
    </row>
    <row r="4271" customFormat="false" ht="15" hidden="false" customHeight="false" outlineLevel="0" collapsed="false">
      <c r="A4271" s="1" t="s">
        <v>2973</v>
      </c>
      <c r="B4271" s="1" t="s">
        <v>2973</v>
      </c>
      <c r="C4271" s="1" t="s">
        <v>4847</v>
      </c>
      <c r="D4271" s="1" t="n">
        <v>100</v>
      </c>
      <c r="E4271" s="1" t="s">
        <v>4852</v>
      </c>
      <c r="F4271" s="1" t="n">
        <v>4</v>
      </c>
      <c r="G4271" s="1" t="str">
        <f aca="false">F4271&amp;"/"&amp;34</f>
        <v>4/34</v>
      </c>
      <c r="H4271" s="1" t="n">
        <v>2772</v>
      </c>
      <c r="I4271" s="1" t="n">
        <v>113</v>
      </c>
      <c r="J4271" s="1" t="n">
        <v>99.5</v>
      </c>
      <c r="K4271" s="1" t="s">
        <v>1093</v>
      </c>
      <c r="L4271" s="1" t="s">
        <v>3015</v>
      </c>
      <c r="M4271" s="1" t="n">
        <v>2018</v>
      </c>
      <c r="N4271" s="1" t="n">
        <v>42.5217808061293</v>
      </c>
      <c r="O4271" s="1" t="n">
        <v>-82.3181533791292</v>
      </c>
      <c r="P4271" s="1" t="s">
        <v>1953</v>
      </c>
      <c r="Q4271" s="1" t="s">
        <v>4849</v>
      </c>
      <c r="R4271" s="1" t="s">
        <v>24</v>
      </c>
    </row>
    <row r="4272" customFormat="false" ht="15" hidden="false" customHeight="false" outlineLevel="0" collapsed="false">
      <c r="A4272" s="1" t="s">
        <v>2973</v>
      </c>
      <c r="B4272" s="1" t="s">
        <v>2973</v>
      </c>
      <c r="C4272" s="1" t="s">
        <v>4847</v>
      </c>
      <c r="D4272" s="1" t="n">
        <v>100</v>
      </c>
      <c r="E4272" s="1" t="s">
        <v>4853</v>
      </c>
      <c r="F4272" s="1" t="n">
        <v>5</v>
      </c>
      <c r="G4272" s="1" t="str">
        <f aca="false">F4272&amp;"/"&amp;34</f>
        <v>5/34</v>
      </c>
      <c r="H4272" s="1" t="n">
        <v>2942</v>
      </c>
      <c r="I4272" s="1" t="n">
        <v>113</v>
      </c>
      <c r="J4272" s="1" t="n">
        <v>99.5</v>
      </c>
      <c r="K4272" s="1" t="s">
        <v>1093</v>
      </c>
      <c r="L4272" s="1" t="s">
        <v>3015</v>
      </c>
      <c r="M4272" s="1" t="n">
        <v>2018</v>
      </c>
      <c r="N4272" s="1" t="n">
        <v>42.5577175199306</v>
      </c>
      <c r="O4272" s="1" t="n">
        <v>-82.2815649824874</v>
      </c>
      <c r="P4272" s="1" t="s">
        <v>1953</v>
      </c>
      <c r="Q4272" s="1" t="s">
        <v>4849</v>
      </c>
      <c r="R4272" s="1" t="s">
        <v>24</v>
      </c>
    </row>
    <row r="4273" customFormat="false" ht="15" hidden="false" customHeight="false" outlineLevel="0" collapsed="false">
      <c r="A4273" s="1" t="s">
        <v>2973</v>
      </c>
      <c r="B4273" s="1" t="s">
        <v>2973</v>
      </c>
      <c r="C4273" s="1" t="s">
        <v>4847</v>
      </c>
      <c r="D4273" s="1" t="n">
        <v>100</v>
      </c>
      <c r="E4273" s="1" t="s">
        <v>4854</v>
      </c>
      <c r="F4273" s="1" t="n">
        <v>6</v>
      </c>
      <c r="G4273" s="1" t="str">
        <f aca="false">F4273&amp;"/"&amp;34</f>
        <v>6/34</v>
      </c>
      <c r="H4273" s="1" t="n">
        <v>2772</v>
      </c>
      <c r="I4273" s="1" t="n">
        <v>113</v>
      </c>
      <c r="J4273" s="1" t="n">
        <v>99.5</v>
      </c>
      <c r="K4273" s="1" t="s">
        <v>1093</v>
      </c>
      <c r="L4273" s="1" t="s">
        <v>3015</v>
      </c>
      <c r="M4273" s="1" t="n">
        <v>2018</v>
      </c>
      <c r="N4273" s="1" t="n">
        <v>42.5597563898234</v>
      </c>
      <c r="O4273" s="1" t="n">
        <v>-82.2779773864215</v>
      </c>
      <c r="P4273" s="1" t="s">
        <v>1953</v>
      </c>
      <c r="Q4273" s="1" t="s">
        <v>4849</v>
      </c>
      <c r="R4273" s="1" t="s">
        <v>24</v>
      </c>
    </row>
    <row r="4274" customFormat="false" ht="15" hidden="false" customHeight="false" outlineLevel="0" collapsed="false">
      <c r="A4274" s="1" t="s">
        <v>2973</v>
      </c>
      <c r="B4274" s="1" t="s">
        <v>2973</v>
      </c>
      <c r="C4274" s="1" t="s">
        <v>4847</v>
      </c>
      <c r="D4274" s="1" t="n">
        <v>100</v>
      </c>
      <c r="E4274" s="1" t="s">
        <v>4855</v>
      </c>
      <c r="F4274" s="1" t="n">
        <v>7</v>
      </c>
      <c r="G4274" s="1" t="str">
        <f aca="false">F4274&amp;"/"&amp;34</f>
        <v>7/34</v>
      </c>
      <c r="H4274" s="1" t="n">
        <v>3200</v>
      </c>
      <c r="I4274" s="1" t="n">
        <v>113</v>
      </c>
      <c r="J4274" s="1" t="n">
        <v>99.5</v>
      </c>
      <c r="K4274" s="1" t="s">
        <v>1093</v>
      </c>
      <c r="L4274" s="1" t="s">
        <v>3015</v>
      </c>
      <c r="M4274" s="1" t="n">
        <v>2018</v>
      </c>
      <c r="N4274" s="1" t="n">
        <v>42.5628734086752</v>
      </c>
      <c r="O4274" s="1" t="n">
        <v>-82.2724898136338</v>
      </c>
      <c r="Q4274" s="1" t="s">
        <v>4849</v>
      </c>
      <c r="R4274" s="1" t="s">
        <v>24</v>
      </c>
    </row>
    <row r="4275" customFormat="false" ht="15" hidden="false" customHeight="false" outlineLevel="0" collapsed="false">
      <c r="A4275" s="1" t="s">
        <v>2973</v>
      </c>
      <c r="B4275" s="1" t="s">
        <v>2973</v>
      </c>
      <c r="C4275" s="1" t="s">
        <v>4847</v>
      </c>
      <c r="D4275" s="1" t="n">
        <v>100</v>
      </c>
      <c r="E4275" s="1" t="s">
        <v>4856</v>
      </c>
      <c r="F4275" s="1" t="n">
        <v>8</v>
      </c>
      <c r="G4275" s="1" t="str">
        <f aca="false">F4275&amp;"/"&amp;34</f>
        <v>8/34</v>
      </c>
      <c r="H4275" s="1" t="n">
        <v>3200</v>
      </c>
      <c r="I4275" s="1" t="n">
        <v>113</v>
      </c>
      <c r="J4275" s="1" t="n">
        <v>99.5</v>
      </c>
      <c r="K4275" s="1" t="s">
        <v>1093</v>
      </c>
      <c r="L4275" s="1" t="s">
        <v>3015</v>
      </c>
      <c r="M4275" s="1" t="n">
        <v>2018</v>
      </c>
      <c r="N4275" s="1" t="n">
        <v>42.5288821053753</v>
      </c>
      <c r="O4275" s="1" t="n">
        <v>-82.223061928238</v>
      </c>
      <c r="Q4275" s="1" t="s">
        <v>4849</v>
      </c>
      <c r="R4275" s="1" t="s">
        <v>24</v>
      </c>
    </row>
    <row r="4276" customFormat="false" ht="15" hidden="false" customHeight="false" outlineLevel="0" collapsed="false">
      <c r="A4276" s="1" t="s">
        <v>2973</v>
      </c>
      <c r="B4276" s="1" t="s">
        <v>2973</v>
      </c>
      <c r="C4276" s="1" t="s">
        <v>4847</v>
      </c>
      <c r="D4276" s="1" t="n">
        <v>100</v>
      </c>
      <c r="E4276" s="1" t="s">
        <v>4857</v>
      </c>
      <c r="F4276" s="1" t="n">
        <v>9</v>
      </c>
      <c r="G4276" s="1" t="str">
        <f aca="false">F4276&amp;"/"&amp;34</f>
        <v>9/34</v>
      </c>
      <c r="H4276" s="1" t="n">
        <v>3200</v>
      </c>
      <c r="I4276" s="1" t="n">
        <v>113</v>
      </c>
      <c r="J4276" s="1" t="n">
        <v>99.5</v>
      </c>
      <c r="K4276" s="1" t="s">
        <v>1093</v>
      </c>
      <c r="L4276" s="1" t="s">
        <v>3015</v>
      </c>
      <c r="M4276" s="1" t="n">
        <v>2018</v>
      </c>
      <c r="N4276" s="1" t="n">
        <v>42.5217080161589</v>
      </c>
      <c r="O4276" s="1" t="n">
        <v>-82.2267757823582</v>
      </c>
      <c r="Q4276" s="1" t="s">
        <v>4849</v>
      </c>
      <c r="R4276" s="1" t="s">
        <v>24</v>
      </c>
    </row>
    <row r="4277" customFormat="false" ht="15" hidden="false" customHeight="false" outlineLevel="0" collapsed="false">
      <c r="A4277" s="1" t="s">
        <v>2973</v>
      </c>
      <c r="B4277" s="1" t="s">
        <v>2973</v>
      </c>
      <c r="C4277" s="1" t="s">
        <v>4847</v>
      </c>
      <c r="D4277" s="1" t="n">
        <v>100</v>
      </c>
      <c r="E4277" s="1" t="s">
        <v>4858</v>
      </c>
      <c r="F4277" s="1" t="n">
        <v>10</v>
      </c>
      <c r="G4277" s="1" t="str">
        <f aca="false">F4277&amp;"/"&amp;34</f>
        <v>10/34</v>
      </c>
      <c r="H4277" s="1" t="n">
        <v>2942</v>
      </c>
      <c r="I4277" s="1" t="n">
        <v>113</v>
      </c>
      <c r="J4277" s="1" t="n">
        <v>99.5</v>
      </c>
      <c r="K4277" s="1" t="s">
        <v>1093</v>
      </c>
      <c r="L4277" s="1" t="s">
        <v>3015</v>
      </c>
      <c r="M4277" s="1" t="n">
        <v>2018</v>
      </c>
      <c r="N4277" s="1" t="n">
        <v>42.5107275463913</v>
      </c>
      <c r="O4277" s="1" t="n">
        <v>-82.3000930933556</v>
      </c>
      <c r="P4277" s="1" t="s">
        <v>1953</v>
      </c>
      <c r="Q4277" s="1" t="s">
        <v>4849</v>
      </c>
      <c r="R4277" s="1" t="s">
        <v>24</v>
      </c>
    </row>
    <row r="4278" customFormat="false" ht="15" hidden="false" customHeight="false" outlineLevel="0" collapsed="false">
      <c r="A4278" s="1" t="s">
        <v>2973</v>
      </c>
      <c r="B4278" s="1" t="s">
        <v>2973</v>
      </c>
      <c r="C4278" s="1" t="s">
        <v>4847</v>
      </c>
      <c r="D4278" s="1" t="n">
        <v>100</v>
      </c>
      <c r="E4278" s="1" t="s">
        <v>4859</v>
      </c>
      <c r="F4278" s="1" t="n">
        <v>11</v>
      </c>
      <c r="G4278" s="1" t="str">
        <f aca="false">F4278&amp;"/"&amp;34</f>
        <v>11/34</v>
      </c>
      <c r="H4278" s="1" t="n">
        <v>2772</v>
      </c>
      <c r="I4278" s="1" t="n">
        <v>113</v>
      </c>
      <c r="J4278" s="1" t="n">
        <v>99.5</v>
      </c>
      <c r="K4278" s="1" t="s">
        <v>1093</v>
      </c>
      <c r="L4278" s="1" t="s">
        <v>3015</v>
      </c>
      <c r="M4278" s="1" t="n">
        <v>2018</v>
      </c>
      <c r="N4278" s="1" t="n">
        <v>42.5242337038229</v>
      </c>
      <c r="O4278" s="1" t="n">
        <v>-82.2811544975818</v>
      </c>
      <c r="P4278" s="1" t="s">
        <v>1953</v>
      </c>
      <c r="Q4278" s="1" t="s">
        <v>4849</v>
      </c>
      <c r="R4278" s="1" t="s">
        <v>24</v>
      </c>
    </row>
    <row r="4279" customFormat="false" ht="15" hidden="false" customHeight="false" outlineLevel="0" collapsed="false">
      <c r="A4279" s="1" t="s">
        <v>2973</v>
      </c>
      <c r="B4279" s="1" t="s">
        <v>2973</v>
      </c>
      <c r="C4279" s="1" t="s">
        <v>4847</v>
      </c>
      <c r="D4279" s="1" t="n">
        <v>100</v>
      </c>
      <c r="E4279" s="1" t="s">
        <v>4860</v>
      </c>
      <c r="F4279" s="1" t="n">
        <v>12</v>
      </c>
      <c r="G4279" s="1" t="str">
        <f aca="false">F4279&amp;"/"&amp;34</f>
        <v>12/34</v>
      </c>
      <c r="H4279" s="1" t="n">
        <v>2772</v>
      </c>
      <c r="I4279" s="1" t="n">
        <v>113</v>
      </c>
      <c r="J4279" s="1" t="n">
        <v>99.5</v>
      </c>
      <c r="K4279" s="1" t="s">
        <v>1093</v>
      </c>
      <c r="L4279" s="1" t="s">
        <v>3015</v>
      </c>
      <c r="M4279" s="1" t="n">
        <v>2018</v>
      </c>
      <c r="N4279" s="1" t="n">
        <v>42.526752749634</v>
      </c>
      <c r="O4279" s="1" t="n">
        <v>-82.2775011088593</v>
      </c>
      <c r="P4279" s="1" t="s">
        <v>1953</v>
      </c>
      <c r="Q4279" s="1" t="s">
        <v>4849</v>
      </c>
      <c r="R4279" s="1" t="s">
        <v>24</v>
      </c>
    </row>
    <row r="4280" customFormat="false" ht="15" hidden="false" customHeight="false" outlineLevel="0" collapsed="false">
      <c r="A4280" s="1" t="s">
        <v>2973</v>
      </c>
      <c r="B4280" s="1" t="s">
        <v>2973</v>
      </c>
      <c r="C4280" s="1" t="s">
        <v>4847</v>
      </c>
      <c r="D4280" s="1" t="n">
        <v>100</v>
      </c>
      <c r="E4280" s="1" t="s">
        <v>4861</v>
      </c>
      <c r="F4280" s="1" t="n">
        <v>13</v>
      </c>
      <c r="G4280" s="1" t="str">
        <f aca="false">F4280&amp;"/"&amp;34</f>
        <v>13/34</v>
      </c>
      <c r="H4280" s="1" t="n">
        <v>2772</v>
      </c>
      <c r="I4280" s="1" t="n">
        <v>113</v>
      </c>
      <c r="J4280" s="1" t="n">
        <v>99.5</v>
      </c>
      <c r="K4280" s="1" t="s">
        <v>1093</v>
      </c>
      <c r="L4280" s="1" t="s">
        <v>3015</v>
      </c>
      <c r="M4280" s="1" t="n">
        <v>2018</v>
      </c>
      <c r="N4280" s="1" t="n">
        <v>42.5422414</v>
      </c>
      <c r="O4280" s="1" t="n">
        <v>-82.2539124</v>
      </c>
      <c r="P4280" s="1" t="s">
        <v>1953</v>
      </c>
      <c r="Q4280" s="1" t="s">
        <v>4849</v>
      </c>
      <c r="R4280" s="1" t="s">
        <v>24</v>
      </c>
    </row>
    <row r="4281" customFormat="false" ht="15" hidden="false" customHeight="false" outlineLevel="0" collapsed="false">
      <c r="A4281" s="1" t="s">
        <v>2973</v>
      </c>
      <c r="B4281" s="1" t="s">
        <v>2973</v>
      </c>
      <c r="C4281" s="1" t="s">
        <v>4847</v>
      </c>
      <c r="D4281" s="1" t="n">
        <v>100</v>
      </c>
      <c r="E4281" s="1" t="s">
        <v>4862</v>
      </c>
      <c r="F4281" s="1" t="n">
        <v>14</v>
      </c>
      <c r="G4281" s="1" t="str">
        <f aca="false">F4281&amp;"/"&amp;34</f>
        <v>14/34</v>
      </c>
      <c r="H4281" s="1" t="n">
        <v>2772</v>
      </c>
      <c r="I4281" s="1" t="n">
        <v>113</v>
      </c>
      <c r="J4281" s="1" t="n">
        <v>99.5</v>
      </c>
      <c r="K4281" s="1" t="s">
        <v>1093</v>
      </c>
      <c r="L4281" s="1" t="s">
        <v>3015</v>
      </c>
      <c r="M4281" s="1" t="n">
        <v>2018</v>
      </c>
      <c r="N4281" s="1" t="n">
        <v>42.5387915417589</v>
      </c>
      <c r="O4281" s="1" t="n">
        <v>-82.259108020958</v>
      </c>
      <c r="P4281" s="1" t="s">
        <v>1953</v>
      </c>
      <c r="Q4281" s="1" t="s">
        <v>4849</v>
      </c>
      <c r="R4281" s="1" t="s">
        <v>24</v>
      </c>
    </row>
    <row r="4282" customFormat="false" ht="15" hidden="false" customHeight="false" outlineLevel="0" collapsed="false">
      <c r="A4282" s="1" t="s">
        <v>2973</v>
      </c>
      <c r="B4282" s="1" t="s">
        <v>2973</v>
      </c>
      <c r="C4282" s="1" t="s">
        <v>4847</v>
      </c>
      <c r="D4282" s="1" t="n">
        <v>100</v>
      </c>
      <c r="E4282" s="1" t="s">
        <v>4863</v>
      </c>
      <c r="F4282" s="1" t="n">
        <v>15</v>
      </c>
      <c r="G4282" s="1" t="str">
        <f aca="false">F4282&amp;"/"&amp;34</f>
        <v>15/34</v>
      </c>
      <c r="H4282" s="1" t="n">
        <v>2772</v>
      </c>
      <c r="I4282" s="1" t="n">
        <v>113</v>
      </c>
      <c r="J4282" s="1" t="n">
        <v>99.5</v>
      </c>
      <c r="K4282" s="1" t="s">
        <v>1093</v>
      </c>
      <c r="L4282" s="1" t="s">
        <v>3015</v>
      </c>
      <c r="M4282" s="1" t="n">
        <v>2018</v>
      </c>
      <c r="N4282" s="1" t="n">
        <v>42.5036352923175</v>
      </c>
      <c r="O4282" s="1" t="n">
        <v>-82.2862459947649</v>
      </c>
      <c r="P4282" s="1" t="s">
        <v>1953</v>
      </c>
      <c r="Q4282" s="1" t="s">
        <v>4849</v>
      </c>
      <c r="R4282" s="1" t="s">
        <v>24</v>
      </c>
    </row>
    <row r="4283" customFormat="false" ht="15" hidden="false" customHeight="false" outlineLevel="0" collapsed="false">
      <c r="A4283" s="1" t="s">
        <v>2973</v>
      </c>
      <c r="B4283" s="1" t="s">
        <v>2973</v>
      </c>
      <c r="C4283" s="1" t="s">
        <v>4847</v>
      </c>
      <c r="D4283" s="1" t="n">
        <v>100</v>
      </c>
      <c r="E4283" s="1" t="s">
        <v>4864</v>
      </c>
      <c r="F4283" s="1" t="n">
        <v>16</v>
      </c>
      <c r="G4283" s="1" t="str">
        <f aca="false">F4283&amp;"/"&amp;34</f>
        <v>16/34</v>
      </c>
      <c r="H4283" s="1" t="n">
        <v>2772</v>
      </c>
      <c r="I4283" s="1" t="n">
        <v>113</v>
      </c>
      <c r="J4283" s="1" t="n">
        <v>99.5</v>
      </c>
      <c r="K4283" s="1" t="s">
        <v>1093</v>
      </c>
      <c r="L4283" s="1" t="s">
        <v>3015</v>
      </c>
      <c r="M4283" s="1" t="n">
        <v>2018</v>
      </c>
      <c r="N4283" s="1" t="n">
        <v>42.507287</v>
      </c>
      <c r="O4283" s="1" t="n">
        <v>-82.2777674</v>
      </c>
      <c r="P4283" s="1" t="s">
        <v>1953</v>
      </c>
      <c r="Q4283" s="1" t="s">
        <v>4849</v>
      </c>
      <c r="R4283" s="1" t="s">
        <v>24</v>
      </c>
    </row>
    <row r="4284" customFormat="false" ht="15" hidden="false" customHeight="false" outlineLevel="0" collapsed="false">
      <c r="A4284" s="1" t="s">
        <v>2973</v>
      </c>
      <c r="B4284" s="1" t="s">
        <v>2973</v>
      </c>
      <c r="C4284" s="1" t="s">
        <v>4847</v>
      </c>
      <c r="D4284" s="1" t="n">
        <v>100</v>
      </c>
      <c r="E4284" s="1" t="s">
        <v>4865</v>
      </c>
      <c r="F4284" s="1" t="n">
        <v>17</v>
      </c>
      <c r="G4284" s="1" t="str">
        <f aca="false">F4284&amp;"/"&amp;34</f>
        <v>17/34</v>
      </c>
      <c r="H4284" s="1" t="n">
        <v>2772</v>
      </c>
      <c r="I4284" s="1" t="n">
        <v>113</v>
      </c>
      <c r="J4284" s="1" t="n">
        <v>99.5</v>
      </c>
      <c r="K4284" s="1" t="s">
        <v>1093</v>
      </c>
      <c r="L4284" s="1" t="s">
        <v>3015</v>
      </c>
      <c r="M4284" s="1" t="n">
        <v>2018</v>
      </c>
      <c r="N4284" s="1" t="n">
        <v>42.5132040158474</v>
      </c>
      <c r="O4284" s="1" t="n">
        <v>-82.270577680543</v>
      </c>
      <c r="P4284" s="1" t="s">
        <v>1953</v>
      </c>
      <c r="Q4284" s="1" t="s">
        <v>4849</v>
      </c>
      <c r="R4284" s="1" t="s">
        <v>24</v>
      </c>
    </row>
    <row r="4285" customFormat="false" ht="15" hidden="false" customHeight="false" outlineLevel="0" collapsed="false">
      <c r="A4285" s="1" t="s">
        <v>2973</v>
      </c>
      <c r="B4285" s="1" t="s">
        <v>2973</v>
      </c>
      <c r="C4285" s="1" t="s">
        <v>4847</v>
      </c>
      <c r="D4285" s="1" t="n">
        <v>100</v>
      </c>
      <c r="E4285" s="1" t="s">
        <v>4866</v>
      </c>
      <c r="F4285" s="1" t="n">
        <v>18</v>
      </c>
      <c r="G4285" s="1" t="str">
        <f aca="false">F4285&amp;"/"&amp;34</f>
        <v>18/34</v>
      </c>
      <c r="H4285" s="1" t="n">
        <v>2772</v>
      </c>
      <c r="I4285" s="1" t="n">
        <v>113</v>
      </c>
      <c r="J4285" s="1" t="n">
        <v>99.5</v>
      </c>
      <c r="K4285" s="1" t="s">
        <v>1093</v>
      </c>
      <c r="L4285" s="1" t="s">
        <v>3015</v>
      </c>
      <c r="M4285" s="1" t="n">
        <v>2018</v>
      </c>
      <c r="N4285" s="1" t="n">
        <v>42.502994</v>
      </c>
      <c r="O4285" s="1" t="n">
        <v>-82.2612232</v>
      </c>
      <c r="P4285" s="1" t="s">
        <v>1953</v>
      </c>
      <c r="Q4285" s="1" t="s">
        <v>4849</v>
      </c>
      <c r="R4285" s="1" t="s">
        <v>24</v>
      </c>
    </row>
    <row r="4286" customFormat="false" ht="15" hidden="false" customHeight="false" outlineLevel="0" collapsed="false">
      <c r="A4286" s="1" t="s">
        <v>2973</v>
      </c>
      <c r="B4286" s="1" t="s">
        <v>2973</v>
      </c>
      <c r="C4286" s="1" t="s">
        <v>4847</v>
      </c>
      <c r="D4286" s="1" t="n">
        <v>100</v>
      </c>
      <c r="E4286" s="1" t="s">
        <v>4867</v>
      </c>
      <c r="F4286" s="1" t="n">
        <v>19</v>
      </c>
      <c r="G4286" s="1" t="str">
        <f aca="false">F4286&amp;"/"&amp;34</f>
        <v>19/34</v>
      </c>
      <c r="H4286" s="1" t="n">
        <v>3200</v>
      </c>
      <c r="I4286" s="1" t="n">
        <v>113</v>
      </c>
      <c r="J4286" s="1" t="n">
        <v>99.5</v>
      </c>
      <c r="K4286" s="1" t="s">
        <v>1093</v>
      </c>
      <c r="L4286" s="1" t="s">
        <v>3015</v>
      </c>
      <c r="M4286" s="1" t="n">
        <v>2018</v>
      </c>
      <c r="N4286" s="1" t="n">
        <v>42.5134412438832</v>
      </c>
      <c r="O4286" s="1" t="n">
        <v>-82.2448996611054</v>
      </c>
      <c r="Q4286" s="1" t="s">
        <v>4849</v>
      </c>
      <c r="R4286" s="1" t="s">
        <v>24</v>
      </c>
    </row>
    <row r="4287" customFormat="false" ht="15" hidden="false" customHeight="false" outlineLevel="0" collapsed="false">
      <c r="A4287" s="1" t="s">
        <v>2973</v>
      </c>
      <c r="B4287" s="1" t="s">
        <v>2973</v>
      </c>
      <c r="C4287" s="1" t="s">
        <v>4847</v>
      </c>
      <c r="D4287" s="1" t="n">
        <v>100</v>
      </c>
      <c r="E4287" s="1" t="s">
        <v>4868</v>
      </c>
      <c r="F4287" s="1" t="n">
        <v>20</v>
      </c>
      <c r="G4287" s="1" t="str">
        <f aca="false">F4287&amp;"/"&amp;34</f>
        <v>20/34</v>
      </c>
      <c r="H4287" s="1" t="n">
        <v>3200</v>
      </c>
      <c r="I4287" s="1" t="n">
        <v>113</v>
      </c>
      <c r="J4287" s="1" t="n">
        <v>99.5</v>
      </c>
      <c r="K4287" s="1" t="s">
        <v>1093</v>
      </c>
      <c r="L4287" s="1" t="s">
        <v>3015</v>
      </c>
      <c r="M4287" s="1" t="n">
        <v>2018</v>
      </c>
      <c r="N4287" s="1" t="n">
        <v>42.4901264929013</v>
      </c>
      <c r="O4287" s="1" t="n">
        <v>-82.3083684418983</v>
      </c>
      <c r="Q4287" s="1" t="s">
        <v>4849</v>
      </c>
      <c r="R4287" s="1" t="s">
        <v>24</v>
      </c>
    </row>
    <row r="4288" customFormat="false" ht="15" hidden="false" customHeight="false" outlineLevel="0" collapsed="false">
      <c r="A4288" s="1" t="s">
        <v>2973</v>
      </c>
      <c r="B4288" s="1" t="s">
        <v>2973</v>
      </c>
      <c r="C4288" s="1" t="s">
        <v>4847</v>
      </c>
      <c r="D4288" s="1" t="n">
        <v>100</v>
      </c>
      <c r="E4288" s="1" t="s">
        <v>4869</v>
      </c>
      <c r="F4288" s="1" t="n">
        <v>21</v>
      </c>
      <c r="G4288" s="1" t="str">
        <f aca="false">F4288&amp;"/"&amp;34</f>
        <v>21/34</v>
      </c>
      <c r="H4288" s="1" t="n">
        <v>2772</v>
      </c>
      <c r="I4288" s="1" t="n">
        <v>113</v>
      </c>
      <c r="J4288" s="1" t="n">
        <v>99.5</v>
      </c>
      <c r="K4288" s="1" t="s">
        <v>1093</v>
      </c>
      <c r="L4288" s="1" t="s">
        <v>3015</v>
      </c>
      <c r="M4288" s="1" t="n">
        <v>2018</v>
      </c>
      <c r="N4288" s="1" t="n">
        <v>42.4974633</v>
      </c>
      <c r="O4288" s="1" t="n">
        <v>-82.2921908</v>
      </c>
      <c r="P4288" s="1" t="s">
        <v>1953</v>
      </c>
      <c r="Q4288" s="1" t="s">
        <v>4849</v>
      </c>
      <c r="R4288" s="1" t="s">
        <v>24</v>
      </c>
    </row>
    <row r="4289" customFormat="false" ht="15" hidden="false" customHeight="false" outlineLevel="0" collapsed="false">
      <c r="A4289" s="1" t="s">
        <v>2973</v>
      </c>
      <c r="B4289" s="1" t="s">
        <v>2973</v>
      </c>
      <c r="C4289" s="1" t="s">
        <v>4847</v>
      </c>
      <c r="D4289" s="1" t="n">
        <v>100</v>
      </c>
      <c r="E4289" s="1" t="s">
        <v>4870</v>
      </c>
      <c r="F4289" s="1" t="n">
        <v>22</v>
      </c>
      <c r="G4289" s="1" t="str">
        <f aca="false">F4289&amp;"/"&amp;34</f>
        <v>22/34</v>
      </c>
      <c r="H4289" s="1" t="n">
        <v>2772</v>
      </c>
      <c r="I4289" s="1" t="n">
        <v>113</v>
      </c>
      <c r="J4289" s="1" t="n">
        <v>99.5</v>
      </c>
      <c r="K4289" s="1" t="s">
        <v>1093</v>
      </c>
      <c r="L4289" s="1" t="s">
        <v>3015</v>
      </c>
      <c r="M4289" s="1" t="n">
        <v>2018</v>
      </c>
      <c r="N4289" s="1" t="n">
        <v>42.483094618648</v>
      </c>
      <c r="O4289" s="1" t="n">
        <v>-82.2924777965551</v>
      </c>
      <c r="P4289" s="1" t="s">
        <v>1953</v>
      </c>
      <c r="Q4289" s="1" t="s">
        <v>4849</v>
      </c>
      <c r="R4289" s="1" t="s">
        <v>24</v>
      </c>
    </row>
    <row r="4290" customFormat="false" ht="15" hidden="false" customHeight="false" outlineLevel="0" collapsed="false">
      <c r="A4290" s="1" t="s">
        <v>2973</v>
      </c>
      <c r="B4290" s="1" t="s">
        <v>2973</v>
      </c>
      <c r="C4290" s="1" t="s">
        <v>4847</v>
      </c>
      <c r="D4290" s="1" t="n">
        <v>100</v>
      </c>
      <c r="E4290" s="1" t="s">
        <v>4871</v>
      </c>
      <c r="F4290" s="1" t="n">
        <v>23</v>
      </c>
      <c r="G4290" s="1" t="str">
        <f aca="false">F4290&amp;"/"&amp;34</f>
        <v>23/34</v>
      </c>
      <c r="H4290" s="1" t="n">
        <v>2772</v>
      </c>
      <c r="I4290" s="1" t="n">
        <v>113</v>
      </c>
      <c r="J4290" s="1" t="n">
        <v>99.5</v>
      </c>
      <c r="K4290" s="1" t="s">
        <v>1093</v>
      </c>
      <c r="L4290" s="1" t="s">
        <v>3015</v>
      </c>
      <c r="M4290" s="1" t="n">
        <v>2018</v>
      </c>
      <c r="N4290" s="1" t="n">
        <v>42.480375315222</v>
      </c>
      <c r="O4290" s="1" t="n">
        <v>-82.2885534714484</v>
      </c>
      <c r="P4290" s="1" t="s">
        <v>1953</v>
      </c>
      <c r="Q4290" s="1" t="s">
        <v>4849</v>
      </c>
      <c r="R4290" s="1" t="s">
        <v>24</v>
      </c>
    </row>
    <row r="4291" customFormat="false" ht="15" hidden="false" customHeight="false" outlineLevel="0" collapsed="false">
      <c r="A4291" s="1" t="s">
        <v>2973</v>
      </c>
      <c r="B4291" s="1" t="s">
        <v>2973</v>
      </c>
      <c r="C4291" s="1" t="s">
        <v>4847</v>
      </c>
      <c r="D4291" s="1" t="n">
        <v>100</v>
      </c>
      <c r="E4291" s="1" t="s">
        <v>4872</v>
      </c>
      <c r="F4291" s="1" t="n">
        <v>24</v>
      </c>
      <c r="G4291" s="1" t="str">
        <f aca="false">F4291&amp;"/"&amp;34</f>
        <v>24/34</v>
      </c>
      <c r="H4291" s="1" t="n">
        <v>2772</v>
      </c>
      <c r="I4291" s="1" t="n">
        <v>113</v>
      </c>
      <c r="J4291" s="1" t="n">
        <v>99.5</v>
      </c>
      <c r="K4291" s="1" t="s">
        <v>1093</v>
      </c>
      <c r="L4291" s="1" t="s">
        <v>3015</v>
      </c>
      <c r="M4291" s="1" t="n">
        <v>2018</v>
      </c>
      <c r="N4291" s="1" t="n">
        <v>42.4657206149271</v>
      </c>
      <c r="O4291" s="1" t="n">
        <v>-82.2992476600943</v>
      </c>
      <c r="P4291" s="1" t="s">
        <v>1953</v>
      </c>
      <c r="Q4291" s="1" t="s">
        <v>4849</v>
      </c>
      <c r="R4291" s="1" t="s">
        <v>24</v>
      </c>
    </row>
    <row r="4292" customFormat="false" ht="15" hidden="false" customHeight="false" outlineLevel="0" collapsed="false">
      <c r="A4292" s="1" t="s">
        <v>2973</v>
      </c>
      <c r="B4292" s="1" t="s">
        <v>2973</v>
      </c>
      <c r="C4292" s="1" t="s">
        <v>4847</v>
      </c>
      <c r="D4292" s="1" t="n">
        <v>100</v>
      </c>
      <c r="E4292" s="1" t="s">
        <v>4873</v>
      </c>
      <c r="F4292" s="1" t="n">
        <v>25</v>
      </c>
      <c r="G4292" s="1" t="str">
        <f aca="false">F4292&amp;"/"&amp;34</f>
        <v>25/34</v>
      </c>
      <c r="H4292" s="1" t="n">
        <v>3200</v>
      </c>
      <c r="I4292" s="1" t="n">
        <v>113</v>
      </c>
      <c r="J4292" s="1" t="n">
        <v>99.5</v>
      </c>
      <c r="K4292" s="1" t="s">
        <v>1093</v>
      </c>
      <c r="L4292" s="1" t="s">
        <v>3015</v>
      </c>
      <c r="M4292" s="1" t="n">
        <v>2018</v>
      </c>
      <c r="N4292" s="1" t="n">
        <v>42.4671867887831</v>
      </c>
      <c r="O4292" s="1" t="n">
        <v>-82.2781552406363</v>
      </c>
      <c r="Q4292" s="1" t="s">
        <v>4849</v>
      </c>
      <c r="R4292" s="1" t="s">
        <v>24</v>
      </c>
    </row>
    <row r="4293" customFormat="false" ht="15" hidden="false" customHeight="false" outlineLevel="0" collapsed="false">
      <c r="A4293" s="1" t="s">
        <v>2973</v>
      </c>
      <c r="B4293" s="1" t="s">
        <v>2973</v>
      </c>
      <c r="C4293" s="1" t="s">
        <v>4847</v>
      </c>
      <c r="D4293" s="1" t="n">
        <v>100</v>
      </c>
      <c r="E4293" s="1" t="s">
        <v>4874</v>
      </c>
      <c r="F4293" s="1" t="n">
        <v>26</v>
      </c>
      <c r="G4293" s="1" t="str">
        <f aca="false">F4293&amp;"/"&amp;34</f>
        <v>26/34</v>
      </c>
      <c r="H4293" s="1" t="n">
        <v>2942</v>
      </c>
      <c r="I4293" s="1" t="n">
        <v>113</v>
      </c>
      <c r="J4293" s="1" t="n">
        <v>99.5</v>
      </c>
      <c r="K4293" s="1" t="s">
        <v>1093</v>
      </c>
      <c r="L4293" s="1" t="s">
        <v>3015</v>
      </c>
      <c r="M4293" s="1" t="n">
        <v>2018</v>
      </c>
      <c r="N4293" s="1" t="n">
        <v>42.477215251617</v>
      </c>
      <c r="O4293" s="1" t="n">
        <v>-82.2484446948996</v>
      </c>
      <c r="P4293" s="1" t="s">
        <v>1953</v>
      </c>
      <c r="Q4293" s="1" t="s">
        <v>4849</v>
      </c>
      <c r="R4293" s="1" t="s">
        <v>24</v>
      </c>
    </row>
    <row r="4294" customFormat="false" ht="15" hidden="false" customHeight="false" outlineLevel="0" collapsed="false">
      <c r="A4294" s="1" t="s">
        <v>2973</v>
      </c>
      <c r="B4294" s="1" t="s">
        <v>2973</v>
      </c>
      <c r="C4294" s="1" t="s">
        <v>4847</v>
      </c>
      <c r="D4294" s="1" t="n">
        <v>100</v>
      </c>
      <c r="E4294" s="1" t="s">
        <v>4875</v>
      </c>
      <c r="F4294" s="1" t="n">
        <v>27</v>
      </c>
      <c r="G4294" s="1" t="str">
        <f aca="false">F4294&amp;"/"&amp;34</f>
        <v>27/34</v>
      </c>
      <c r="H4294" s="1" t="n">
        <v>3200</v>
      </c>
      <c r="I4294" s="1" t="n">
        <v>113</v>
      </c>
      <c r="J4294" s="1" t="n">
        <v>99.5</v>
      </c>
      <c r="K4294" s="1" t="s">
        <v>1093</v>
      </c>
      <c r="L4294" s="1" t="s">
        <v>3015</v>
      </c>
      <c r="M4294" s="1" t="n">
        <v>2018</v>
      </c>
      <c r="N4294" s="1" t="n">
        <v>42.4938864615683</v>
      </c>
      <c r="O4294" s="1" t="n">
        <v>-82.2444699186314</v>
      </c>
      <c r="Q4294" s="1" t="s">
        <v>4849</v>
      </c>
      <c r="R4294" s="1" t="s">
        <v>24</v>
      </c>
    </row>
    <row r="4295" customFormat="false" ht="15" hidden="false" customHeight="false" outlineLevel="0" collapsed="false">
      <c r="A4295" s="1" t="s">
        <v>2973</v>
      </c>
      <c r="B4295" s="1" t="s">
        <v>2973</v>
      </c>
      <c r="C4295" s="1" t="s">
        <v>4847</v>
      </c>
      <c r="D4295" s="1" t="n">
        <v>100</v>
      </c>
      <c r="E4295" s="1" t="s">
        <v>4876</v>
      </c>
      <c r="F4295" s="1" t="n">
        <v>28</v>
      </c>
      <c r="G4295" s="1" t="str">
        <f aca="false">F4295&amp;"/"&amp;34</f>
        <v>28/34</v>
      </c>
      <c r="H4295" s="1" t="n">
        <v>3200</v>
      </c>
      <c r="I4295" s="1" t="n">
        <v>113</v>
      </c>
      <c r="J4295" s="1" t="n">
        <v>99.5</v>
      </c>
      <c r="K4295" s="1" t="s">
        <v>1093</v>
      </c>
      <c r="L4295" s="1" t="s">
        <v>3015</v>
      </c>
      <c r="M4295" s="1" t="n">
        <v>2018</v>
      </c>
      <c r="N4295" s="1" t="n">
        <v>42.4980463775255</v>
      </c>
      <c r="O4295" s="1" t="n">
        <v>-82.2170729350157</v>
      </c>
      <c r="Q4295" s="1" t="s">
        <v>4849</v>
      </c>
      <c r="R4295" s="1" t="s">
        <v>24</v>
      </c>
    </row>
    <row r="4296" customFormat="false" ht="15" hidden="false" customHeight="false" outlineLevel="0" collapsed="false">
      <c r="A4296" s="1" t="s">
        <v>2973</v>
      </c>
      <c r="B4296" s="1" t="s">
        <v>2973</v>
      </c>
      <c r="C4296" s="1" t="s">
        <v>4847</v>
      </c>
      <c r="D4296" s="1" t="n">
        <v>100</v>
      </c>
      <c r="E4296" s="1" t="s">
        <v>4877</v>
      </c>
      <c r="F4296" s="1" t="n">
        <v>29</v>
      </c>
      <c r="G4296" s="1" t="str">
        <f aca="false">F4296&amp;"/"&amp;34</f>
        <v>29/34</v>
      </c>
      <c r="H4296" s="1" t="n">
        <v>2772</v>
      </c>
      <c r="I4296" s="1" t="n">
        <v>113</v>
      </c>
      <c r="J4296" s="1" t="n">
        <v>99.5</v>
      </c>
      <c r="K4296" s="1" t="s">
        <v>1093</v>
      </c>
      <c r="L4296" s="1" t="s">
        <v>3015</v>
      </c>
      <c r="M4296" s="1" t="n">
        <v>2018</v>
      </c>
      <c r="N4296" s="1" t="n">
        <v>42.4893609987329</v>
      </c>
      <c r="O4296" s="1" t="n">
        <v>-82.2252326575705</v>
      </c>
      <c r="P4296" s="1" t="s">
        <v>1953</v>
      </c>
      <c r="Q4296" s="1" t="s">
        <v>4849</v>
      </c>
      <c r="R4296" s="1" t="s">
        <v>24</v>
      </c>
    </row>
    <row r="4297" customFormat="false" ht="15" hidden="false" customHeight="false" outlineLevel="0" collapsed="false">
      <c r="A4297" s="1" t="s">
        <v>2973</v>
      </c>
      <c r="B4297" s="1" t="s">
        <v>2973</v>
      </c>
      <c r="C4297" s="1" t="s">
        <v>4847</v>
      </c>
      <c r="D4297" s="1" t="n">
        <v>100</v>
      </c>
      <c r="E4297" s="1" t="s">
        <v>4878</v>
      </c>
      <c r="F4297" s="1" t="n">
        <v>30</v>
      </c>
      <c r="G4297" s="1" t="str">
        <f aca="false">F4297&amp;"/"&amp;34</f>
        <v>30/34</v>
      </c>
      <c r="H4297" s="1" t="n">
        <v>2772</v>
      </c>
      <c r="I4297" s="1" t="n">
        <v>113</v>
      </c>
      <c r="J4297" s="1" t="n">
        <v>99.5</v>
      </c>
      <c r="K4297" s="1" t="s">
        <v>1093</v>
      </c>
      <c r="L4297" s="1" t="s">
        <v>3015</v>
      </c>
      <c r="M4297" s="1" t="n">
        <v>2018</v>
      </c>
      <c r="N4297" s="1" t="n">
        <v>42.4898931</v>
      </c>
      <c r="O4297" s="1" t="n">
        <v>-82.2009722</v>
      </c>
      <c r="P4297" s="1" t="s">
        <v>1953</v>
      </c>
      <c r="Q4297" s="1" t="s">
        <v>4849</v>
      </c>
      <c r="R4297" s="1" t="s">
        <v>24</v>
      </c>
    </row>
    <row r="4298" customFormat="false" ht="15" hidden="false" customHeight="false" outlineLevel="0" collapsed="false">
      <c r="A4298" s="1" t="s">
        <v>2973</v>
      </c>
      <c r="B4298" s="1" t="s">
        <v>2973</v>
      </c>
      <c r="C4298" s="1" t="s">
        <v>4847</v>
      </c>
      <c r="D4298" s="1" t="n">
        <v>100</v>
      </c>
      <c r="E4298" s="1" t="s">
        <v>4879</v>
      </c>
      <c r="F4298" s="1" t="n">
        <v>31</v>
      </c>
      <c r="G4298" s="1" t="str">
        <f aca="false">F4298&amp;"/"&amp;34</f>
        <v>31/34</v>
      </c>
      <c r="H4298" s="1" t="n">
        <v>3200</v>
      </c>
      <c r="I4298" s="1" t="n">
        <v>113</v>
      </c>
      <c r="J4298" s="1" t="n">
        <v>99.5</v>
      </c>
      <c r="K4298" s="1" t="s">
        <v>1093</v>
      </c>
      <c r="L4298" s="1" t="s">
        <v>3015</v>
      </c>
      <c r="M4298" s="1" t="n">
        <v>2018</v>
      </c>
      <c r="N4298" s="1" t="n">
        <v>42.4673086</v>
      </c>
      <c r="O4298" s="1" t="n">
        <v>-82.1875325</v>
      </c>
      <c r="Q4298" s="1" t="s">
        <v>4849</v>
      </c>
      <c r="R4298" s="1" t="s">
        <v>24</v>
      </c>
    </row>
    <row r="4299" customFormat="false" ht="15" hidden="false" customHeight="false" outlineLevel="0" collapsed="false">
      <c r="A4299" s="1" t="s">
        <v>2973</v>
      </c>
      <c r="B4299" s="1" t="s">
        <v>2973</v>
      </c>
      <c r="C4299" s="1" t="s">
        <v>4847</v>
      </c>
      <c r="D4299" s="1" t="n">
        <v>100</v>
      </c>
      <c r="E4299" s="1" t="s">
        <v>4880</v>
      </c>
      <c r="F4299" s="1" t="n">
        <v>32</v>
      </c>
      <c r="G4299" s="1" t="str">
        <f aca="false">F4299&amp;"/"&amp;34</f>
        <v>32/34</v>
      </c>
      <c r="H4299" s="1" t="n">
        <v>2772</v>
      </c>
      <c r="I4299" s="1" t="n">
        <v>113</v>
      </c>
      <c r="J4299" s="1" t="n">
        <v>99.5</v>
      </c>
      <c r="K4299" s="1" t="s">
        <v>1093</v>
      </c>
      <c r="L4299" s="1" t="s">
        <v>3015</v>
      </c>
      <c r="M4299" s="1" t="n">
        <v>2018</v>
      </c>
      <c r="N4299" s="1" t="n">
        <v>42.4508011973197</v>
      </c>
      <c r="O4299" s="1" t="n">
        <v>-82.231684460523</v>
      </c>
      <c r="P4299" s="1" t="s">
        <v>1953</v>
      </c>
      <c r="Q4299" s="1" t="s">
        <v>4849</v>
      </c>
      <c r="R4299" s="1" t="s">
        <v>24</v>
      </c>
    </row>
    <row r="4300" customFormat="false" ht="15" hidden="false" customHeight="false" outlineLevel="0" collapsed="false">
      <c r="A4300" s="1" t="s">
        <v>2973</v>
      </c>
      <c r="B4300" s="1" t="s">
        <v>2973</v>
      </c>
      <c r="C4300" s="1" t="s">
        <v>4847</v>
      </c>
      <c r="D4300" s="1" t="n">
        <v>100</v>
      </c>
      <c r="E4300" s="1" t="s">
        <v>4881</v>
      </c>
      <c r="F4300" s="1" t="n">
        <v>33</v>
      </c>
      <c r="G4300" s="1" t="str">
        <f aca="false">F4300&amp;"/"&amp;34</f>
        <v>33/34</v>
      </c>
      <c r="H4300" s="1" t="n">
        <v>2772</v>
      </c>
      <c r="I4300" s="1" t="n">
        <v>113</v>
      </c>
      <c r="J4300" s="1" t="n">
        <v>99.5</v>
      </c>
      <c r="K4300" s="1" t="s">
        <v>1093</v>
      </c>
      <c r="L4300" s="1" t="s">
        <v>3015</v>
      </c>
      <c r="M4300" s="1" t="n">
        <v>2018</v>
      </c>
      <c r="N4300" s="1" t="n">
        <v>42.4559653267979</v>
      </c>
      <c r="O4300" s="1" t="n">
        <v>-82.2933438968917</v>
      </c>
      <c r="P4300" s="1" t="s">
        <v>1953</v>
      </c>
      <c r="Q4300" s="1" t="s">
        <v>4849</v>
      </c>
      <c r="R4300" s="1" t="s">
        <v>24</v>
      </c>
    </row>
    <row r="4301" customFormat="false" ht="15" hidden="false" customHeight="false" outlineLevel="0" collapsed="false">
      <c r="A4301" s="1" t="s">
        <v>2973</v>
      </c>
      <c r="B4301" s="1" t="s">
        <v>2973</v>
      </c>
      <c r="C4301" s="1" t="s">
        <v>4847</v>
      </c>
      <c r="D4301" s="1" t="n">
        <v>100</v>
      </c>
      <c r="E4301" s="1" t="s">
        <v>4882</v>
      </c>
      <c r="F4301" s="1" t="n">
        <v>34</v>
      </c>
      <c r="G4301" s="1" t="str">
        <f aca="false">F4301&amp;"/"&amp;34</f>
        <v>34/34</v>
      </c>
      <c r="H4301" s="1" t="n">
        <v>2942</v>
      </c>
      <c r="I4301" s="1" t="n">
        <v>113</v>
      </c>
      <c r="J4301" s="1" t="n">
        <v>99.5</v>
      </c>
      <c r="K4301" s="1" t="s">
        <v>1093</v>
      </c>
      <c r="L4301" s="1" t="s">
        <v>3015</v>
      </c>
      <c r="M4301" s="1" t="n">
        <v>2018</v>
      </c>
      <c r="N4301" s="1" t="n">
        <v>42.4400994722175</v>
      </c>
      <c r="O4301" s="1" t="n">
        <v>-82.2750351648559</v>
      </c>
      <c r="P4301" s="1" t="s">
        <v>1953</v>
      </c>
      <c r="Q4301" s="1" t="s">
        <v>4849</v>
      </c>
      <c r="R4301" s="1" t="s">
        <v>24</v>
      </c>
    </row>
    <row r="4302" customFormat="false" ht="15" hidden="false" customHeight="false" outlineLevel="0" collapsed="false">
      <c r="A4302" s="1" t="s">
        <v>2973</v>
      </c>
      <c r="B4302" s="1" t="s">
        <v>2973</v>
      </c>
      <c r="C4302" s="1" t="s">
        <v>4883</v>
      </c>
      <c r="D4302" s="1" t="n">
        <v>50</v>
      </c>
      <c r="E4302" s="1" t="s">
        <v>4884</v>
      </c>
      <c r="F4302" s="1" t="n">
        <v>31</v>
      </c>
      <c r="G4302" s="1" t="str">
        <f aca="false">F4302&amp;"/"&amp;45</f>
        <v>31/45</v>
      </c>
      <c r="H4302" s="1" t="n">
        <v>2000</v>
      </c>
      <c r="I4302" s="1" t="n">
        <v>82</v>
      </c>
      <c r="J4302" s="1" t="n">
        <v>78</v>
      </c>
      <c r="K4302" s="1" t="s">
        <v>357</v>
      </c>
      <c r="L4302" s="1" t="s">
        <v>2509</v>
      </c>
      <c r="M4302" s="1" t="n">
        <v>2010</v>
      </c>
      <c r="N4302" s="1" t="n">
        <v>42.154621016229</v>
      </c>
      <c r="O4302" s="1" t="n">
        <v>-82.8550219559003</v>
      </c>
      <c r="Q4302" s="1" t="s">
        <v>4885</v>
      </c>
      <c r="R4302" s="1" t="s">
        <v>24</v>
      </c>
    </row>
    <row r="4303" customFormat="false" ht="15" hidden="false" customHeight="false" outlineLevel="0" collapsed="false">
      <c r="A4303" s="1" t="s">
        <v>2973</v>
      </c>
      <c r="B4303" s="1" t="s">
        <v>2973</v>
      </c>
      <c r="C4303" s="1" t="s">
        <v>4883</v>
      </c>
      <c r="D4303" s="1" t="n">
        <v>50</v>
      </c>
      <c r="E4303" s="1" t="s">
        <v>4886</v>
      </c>
      <c r="F4303" s="1" t="n">
        <v>32</v>
      </c>
      <c r="G4303" s="1" t="str">
        <f aca="false">F4303&amp;"/"&amp;45</f>
        <v>32/45</v>
      </c>
      <c r="H4303" s="1" t="n">
        <v>2000</v>
      </c>
      <c r="I4303" s="1" t="n">
        <v>82</v>
      </c>
      <c r="J4303" s="1" t="n">
        <v>78</v>
      </c>
      <c r="K4303" s="1" t="s">
        <v>357</v>
      </c>
      <c r="L4303" s="1" t="s">
        <v>2509</v>
      </c>
      <c r="M4303" s="1" t="n">
        <v>2010</v>
      </c>
      <c r="N4303" s="1" t="n">
        <v>42.1520586050781</v>
      </c>
      <c r="O4303" s="1" t="n">
        <v>-82.8538253045261</v>
      </c>
      <c r="Q4303" s="1" t="s">
        <v>4885</v>
      </c>
      <c r="R4303" s="1" t="s">
        <v>24</v>
      </c>
    </row>
    <row r="4304" customFormat="false" ht="15" hidden="false" customHeight="false" outlineLevel="0" collapsed="false">
      <c r="A4304" s="1" t="s">
        <v>2973</v>
      </c>
      <c r="B4304" s="1" t="s">
        <v>2973</v>
      </c>
      <c r="C4304" s="1" t="s">
        <v>4883</v>
      </c>
      <c r="D4304" s="1" t="n">
        <v>50</v>
      </c>
      <c r="E4304" s="1" t="s">
        <v>4887</v>
      </c>
      <c r="F4304" s="1" t="n">
        <v>33</v>
      </c>
      <c r="G4304" s="1" t="str">
        <f aca="false">F4304&amp;"/"&amp;45</f>
        <v>33/45</v>
      </c>
      <c r="H4304" s="1" t="n">
        <v>2000</v>
      </c>
      <c r="I4304" s="1" t="n">
        <v>82</v>
      </c>
      <c r="J4304" s="1" t="n">
        <v>78</v>
      </c>
      <c r="K4304" s="1" t="s">
        <v>357</v>
      </c>
      <c r="L4304" s="1" t="s">
        <v>2509</v>
      </c>
      <c r="M4304" s="1" t="n">
        <v>2010</v>
      </c>
      <c r="N4304" s="1" t="n">
        <v>42.1530639437014</v>
      </c>
      <c r="O4304" s="1" t="n">
        <v>-82.849012948218</v>
      </c>
      <c r="Q4304" s="1" t="s">
        <v>4885</v>
      </c>
      <c r="R4304" s="1" t="s">
        <v>24</v>
      </c>
    </row>
    <row r="4305" customFormat="false" ht="15" hidden="false" customHeight="false" outlineLevel="0" collapsed="false">
      <c r="A4305" s="1" t="s">
        <v>2973</v>
      </c>
      <c r="B4305" s="1" t="s">
        <v>2973</v>
      </c>
      <c r="C4305" s="1" t="s">
        <v>4883</v>
      </c>
      <c r="D4305" s="1" t="n">
        <v>50</v>
      </c>
      <c r="E4305" s="1" t="s">
        <v>4888</v>
      </c>
      <c r="F4305" s="1" t="n">
        <v>34</v>
      </c>
      <c r="G4305" s="1" t="str">
        <f aca="false">F4305&amp;"/"&amp;45</f>
        <v>34/45</v>
      </c>
      <c r="H4305" s="1" t="n">
        <v>2000</v>
      </c>
      <c r="I4305" s="1" t="n">
        <v>82</v>
      </c>
      <c r="J4305" s="1" t="n">
        <v>78</v>
      </c>
      <c r="K4305" s="1" t="s">
        <v>357</v>
      </c>
      <c r="L4305" s="1" t="s">
        <v>2509</v>
      </c>
      <c r="M4305" s="1" t="n">
        <v>2010</v>
      </c>
      <c r="N4305" s="1" t="n">
        <v>42.1542859225889</v>
      </c>
      <c r="O4305" s="1" t="n">
        <v>-82.8442801702838</v>
      </c>
      <c r="Q4305" s="1" t="s">
        <v>4885</v>
      </c>
      <c r="R4305" s="1" t="s">
        <v>24</v>
      </c>
    </row>
    <row r="4306" customFormat="false" ht="15" hidden="false" customHeight="false" outlineLevel="0" collapsed="false">
      <c r="A4306" s="1" t="s">
        <v>2973</v>
      </c>
      <c r="B4306" s="1" t="s">
        <v>2973</v>
      </c>
      <c r="C4306" s="1" t="s">
        <v>4883</v>
      </c>
      <c r="D4306" s="1" t="n">
        <v>50</v>
      </c>
      <c r="E4306" s="1" t="s">
        <v>4889</v>
      </c>
      <c r="F4306" s="1" t="n">
        <v>35</v>
      </c>
      <c r="G4306" s="1" t="str">
        <f aca="false">F4306&amp;"/"&amp;45</f>
        <v>35/45</v>
      </c>
      <c r="H4306" s="1" t="n">
        <v>2000</v>
      </c>
      <c r="I4306" s="1" t="n">
        <v>82</v>
      </c>
      <c r="J4306" s="1" t="n">
        <v>78</v>
      </c>
      <c r="K4306" s="1" t="s">
        <v>357</v>
      </c>
      <c r="L4306" s="1" t="s">
        <v>2509</v>
      </c>
      <c r="M4306" s="1" t="n">
        <v>2010</v>
      </c>
      <c r="N4306" s="1" t="n">
        <v>42.1580311524265</v>
      </c>
      <c r="O4306" s="1" t="n">
        <v>-82.8460613864622</v>
      </c>
      <c r="Q4306" s="1" t="s">
        <v>4885</v>
      </c>
      <c r="R4306" s="1" t="s">
        <v>24</v>
      </c>
    </row>
    <row r="4307" customFormat="false" ht="15" hidden="false" customHeight="false" outlineLevel="0" collapsed="false">
      <c r="A4307" s="1" t="s">
        <v>2973</v>
      </c>
      <c r="B4307" s="1" t="s">
        <v>2973</v>
      </c>
      <c r="C4307" s="1" t="s">
        <v>4890</v>
      </c>
      <c r="D4307" s="1" t="n">
        <v>0</v>
      </c>
      <c r="E4307" s="1" t="s">
        <v>4891</v>
      </c>
      <c r="F4307" s="1" t="n">
        <v>1</v>
      </c>
      <c r="G4307" s="1" t="str">
        <f aca="false">F4307&amp;"/"&amp;1</f>
        <v>1/1</v>
      </c>
      <c r="H4307" s="1" t="n">
        <v>0</v>
      </c>
      <c r="I4307" s="1" t="n">
        <v>80</v>
      </c>
      <c r="J4307" s="1" t="n">
        <v>78</v>
      </c>
      <c r="K4307" s="1" t="s">
        <v>21</v>
      </c>
      <c r="L4307" s="1" t="s">
        <v>864</v>
      </c>
      <c r="M4307" s="1" t="n">
        <v>2001</v>
      </c>
      <c r="N4307" s="1" t="n">
        <v>43.8120735</v>
      </c>
      <c r="O4307" s="1" t="n">
        <v>-79.0739205999999</v>
      </c>
      <c r="P4307" s="1" t="s">
        <v>4892</v>
      </c>
      <c r="Q4307" s="1" t="s">
        <v>4893</v>
      </c>
      <c r="R4307" s="1" t="s">
        <v>254</v>
      </c>
    </row>
    <row r="4308" customFormat="false" ht="15" hidden="false" customHeight="false" outlineLevel="0" collapsed="false">
      <c r="A4308" s="1" t="s">
        <v>2973</v>
      </c>
      <c r="B4308" s="1" t="s">
        <v>2973</v>
      </c>
      <c r="C4308" s="1" t="s">
        <v>4894</v>
      </c>
      <c r="D4308" s="1" t="n">
        <v>6</v>
      </c>
      <c r="E4308" s="1" t="s">
        <v>4895</v>
      </c>
      <c r="F4308" s="1" t="n">
        <v>1</v>
      </c>
      <c r="G4308" s="1" t="str">
        <f aca="false">F4308&amp;"/"&amp;3</f>
        <v>1/3</v>
      </c>
      <c r="H4308" s="1" t="n">
        <v>2000</v>
      </c>
      <c r="I4308" s="1" t="n">
        <v>92.5</v>
      </c>
      <c r="J4308" s="1" t="n">
        <v>100</v>
      </c>
      <c r="K4308" s="1" t="s">
        <v>1951</v>
      </c>
      <c r="L4308" s="1" t="s">
        <v>3801</v>
      </c>
      <c r="M4308" s="1" t="n">
        <v>2014</v>
      </c>
      <c r="N4308" s="1" t="n">
        <v>42.0157519238207</v>
      </c>
      <c r="O4308" s="1" t="n">
        <v>-82.8717958183382</v>
      </c>
      <c r="Q4308" s="1" t="s">
        <v>4896</v>
      </c>
      <c r="R4308" s="1" t="s">
        <v>24</v>
      </c>
    </row>
    <row r="4309" customFormat="false" ht="15" hidden="false" customHeight="false" outlineLevel="0" collapsed="false">
      <c r="A4309" s="1" t="s">
        <v>2973</v>
      </c>
      <c r="B4309" s="1" t="s">
        <v>2973</v>
      </c>
      <c r="C4309" s="1" t="s">
        <v>4894</v>
      </c>
      <c r="D4309" s="1" t="n">
        <v>6</v>
      </c>
      <c r="E4309" s="1" t="s">
        <v>4897</v>
      </c>
      <c r="F4309" s="1" t="n">
        <v>2</v>
      </c>
      <c r="G4309" s="1" t="str">
        <f aca="false">F4309&amp;"/"&amp;3</f>
        <v>2/3</v>
      </c>
      <c r="H4309" s="1" t="n">
        <v>2000</v>
      </c>
      <c r="I4309" s="1" t="n">
        <v>92.5</v>
      </c>
      <c r="J4309" s="1" t="n">
        <v>100</v>
      </c>
      <c r="K4309" s="1" t="s">
        <v>1951</v>
      </c>
      <c r="L4309" s="1" t="s">
        <v>3801</v>
      </c>
      <c r="M4309" s="1" t="n">
        <v>2014</v>
      </c>
      <c r="N4309" s="1" t="n">
        <v>42.0125754824313</v>
      </c>
      <c r="O4309" s="1" t="n">
        <v>-82.8720798748037</v>
      </c>
      <c r="Q4309" s="1" t="s">
        <v>4896</v>
      </c>
      <c r="R4309" s="1" t="s">
        <v>24</v>
      </c>
    </row>
    <row r="4310" customFormat="false" ht="15" hidden="false" customHeight="false" outlineLevel="0" collapsed="false">
      <c r="A4310" s="1" t="s">
        <v>2973</v>
      </c>
      <c r="B4310" s="1" t="s">
        <v>2973</v>
      </c>
      <c r="C4310" s="1" t="s">
        <v>4894</v>
      </c>
      <c r="D4310" s="1" t="n">
        <v>6</v>
      </c>
      <c r="E4310" s="1" t="s">
        <v>4898</v>
      </c>
      <c r="F4310" s="1" t="n">
        <v>3</v>
      </c>
      <c r="G4310" s="1" t="str">
        <f aca="false">F4310&amp;"/"&amp;3</f>
        <v>3/3</v>
      </c>
      <c r="H4310" s="1" t="n">
        <v>2000</v>
      </c>
      <c r="I4310" s="1" t="n">
        <v>92.5</v>
      </c>
      <c r="J4310" s="1" t="n">
        <v>100</v>
      </c>
      <c r="K4310" s="1" t="s">
        <v>1951</v>
      </c>
      <c r="L4310" s="1" t="s">
        <v>3801</v>
      </c>
      <c r="M4310" s="1" t="n">
        <v>2014</v>
      </c>
      <c r="N4310" s="1" t="n">
        <v>42.0077069624477</v>
      </c>
      <c r="O4310" s="1" t="n">
        <v>-82.8732037327096</v>
      </c>
      <c r="Q4310" s="1" t="s">
        <v>4896</v>
      </c>
      <c r="R4310" s="1" t="s">
        <v>24</v>
      </c>
    </row>
    <row r="4311" customFormat="false" ht="15" hidden="false" customHeight="false" outlineLevel="0" collapsed="false">
      <c r="A4311" s="1" t="s">
        <v>2973</v>
      </c>
      <c r="B4311" s="1" t="s">
        <v>2973</v>
      </c>
      <c r="C4311" s="1" t="s">
        <v>4899</v>
      </c>
      <c r="D4311" s="1" t="n">
        <v>27</v>
      </c>
      <c r="E4311" s="1" t="s">
        <v>4900</v>
      </c>
      <c r="F4311" s="1" t="n">
        <v>1</v>
      </c>
      <c r="G4311" s="1" t="str">
        <f aca="false">F4311&amp;"/"&amp;18</f>
        <v>1/18</v>
      </c>
      <c r="H4311" s="1" t="n">
        <v>1500</v>
      </c>
      <c r="I4311" s="1" t="n">
        <v>82.5</v>
      </c>
      <c r="J4311" s="1" t="n">
        <v>80</v>
      </c>
      <c r="K4311" s="1" t="s">
        <v>271</v>
      </c>
      <c r="L4311" s="1" t="s">
        <v>4901</v>
      </c>
      <c r="M4311" s="1" t="n">
        <v>2012</v>
      </c>
      <c r="N4311" s="1" t="n">
        <v>44.2463094679192</v>
      </c>
      <c r="O4311" s="1" t="n">
        <v>-80.3945025968446</v>
      </c>
      <c r="Q4311" s="1" t="s">
        <v>4902</v>
      </c>
      <c r="R4311" s="1" t="s">
        <v>24</v>
      </c>
    </row>
    <row r="4312" customFormat="false" ht="15" hidden="false" customHeight="false" outlineLevel="0" collapsed="false">
      <c r="A4312" s="1" t="s">
        <v>2973</v>
      </c>
      <c r="B4312" s="1" t="s">
        <v>2973</v>
      </c>
      <c r="C4312" s="1" t="s">
        <v>4899</v>
      </c>
      <c r="D4312" s="1" t="n">
        <v>27</v>
      </c>
      <c r="E4312" s="1" t="s">
        <v>4903</v>
      </c>
      <c r="F4312" s="1" t="n">
        <v>2</v>
      </c>
      <c r="G4312" s="1" t="str">
        <f aca="false">F4312&amp;"/"&amp;18</f>
        <v>2/18</v>
      </c>
      <c r="H4312" s="1" t="n">
        <v>1500</v>
      </c>
      <c r="I4312" s="1" t="n">
        <v>82.5</v>
      </c>
      <c r="J4312" s="1" t="n">
        <v>80</v>
      </c>
      <c r="K4312" s="1" t="s">
        <v>271</v>
      </c>
      <c r="L4312" s="1" t="s">
        <v>4901</v>
      </c>
      <c r="M4312" s="1" t="n">
        <v>2012</v>
      </c>
      <c r="N4312" s="1" t="n">
        <v>44.2486396097654</v>
      </c>
      <c r="O4312" s="1" t="n">
        <v>-80.3821431470941</v>
      </c>
      <c r="Q4312" s="1" t="s">
        <v>4902</v>
      </c>
      <c r="R4312" s="1" t="s">
        <v>24</v>
      </c>
    </row>
    <row r="4313" customFormat="false" ht="15" hidden="false" customHeight="false" outlineLevel="0" collapsed="false">
      <c r="A4313" s="1" t="s">
        <v>2973</v>
      </c>
      <c r="B4313" s="1" t="s">
        <v>2973</v>
      </c>
      <c r="C4313" s="1" t="s">
        <v>4899</v>
      </c>
      <c r="D4313" s="1" t="n">
        <v>27</v>
      </c>
      <c r="E4313" s="1" t="s">
        <v>4904</v>
      </c>
      <c r="F4313" s="1" t="n">
        <v>3</v>
      </c>
      <c r="G4313" s="1" t="str">
        <f aca="false">F4313&amp;"/"&amp;18</f>
        <v>3/18</v>
      </c>
      <c r="H4313" s="1" t="n">
        <v>1500</v>
      </c>
      <c r="I4313" s="1" t="n">
        <v>82.5</v>
      </c>
      <c r="J4313" s="1" t="n">
        <v>80</v>
      </c>
      <c r="K4313" s="1" t="s">
        <v>271</v>
      </c>
      <c r="L4313" s="1" t="s">
        <v>4901</v>
      </c>
      <c r="M4313" s="1" t="n">
        <v>2012</v>
      </c>
      <c r="N4313" s="1" t="n">
        <v>44.2589798771062</v>
      </c>
      <c r="O4313" s="1" t="n">
        <v>-80.3892936437437</v>
      </c>
      <c r="Q4313" s="1" t="s">
        <v>4902</v>
      </c>
      <c r="R4313" s="1" t="s">
        <v>24</v>
      </c>
    </row>
    <row r="4314" customFormat="false" ht="15" hidden="false" customHeight="false" outlineLevel="0" collapsed="false">
      <c r="A4314" s="1" t="s">
        <v>2973</v>
      </c>
      <c r="B4314" s="1" t="s">
        <v>2973</v>
      </c>
      <c r="C4314" s="1" t="s">
        <v>4899</v>
      </c>
      <c r="D4314" s="1" t="n">
        <v>27</v>
      </c>
      <c r="E4314" s="1" t="s">
        <v>4905</v>
      </c>
      <c r="F4314" s="1" t="n">
        <v>4</v>
      </c>
      <c r="G4314" s="1" t="str">
        <f aca="false">F4314&amp;"/"&amp;18</f>
        <v>4/18</v>
      </c>
      <c r="H4314" s="1" t="n">
        <v>1500</v>
      </c>
      <c r="I4314" s="1" t="n">
        <v>82.5</v>
      </c>
      <c r="J4314" s="1" t="n">
        <v>80</v>
      </c>
      <c r="K4314" s="1" t="s">
        <v>271</v>
      </c>
      <c r="L4314" s="1" t="s">
        <v>4901</v>
      </c>
      <c r="M4314" s="1" t="n">
        <v>2012</v>
      </c>
      <c r="N4314" s="1" t="n">
        <v>44.2617910643742</v>
      </c>
      <c r="O4314" s="1" t="n">
        <v>-80.3881439684697</v>
      </c>
      <c r="Q4314" s="1" t="s">
        <v>4902</v>
      </c>
      <c r="R4314" s="1" t="s">
        <v>24</v>
      </c>
    </row>
    <row r="4315" customFormat="false" ht="15" hidden="false" customHeight="false" outlineLevel="0" collapsed="false">
      <c r="A4315" s="1" t="s">
        <v>2973</v>
      </c>
      <c r="B4315" s="1" t="s">
        <v>2973</v>
      </c>
      <c r="C4315" s="1" t="s">
        <v>4899</v>
      </c>
      <c r="D4315" s="1" t="n">
        <v>27</v>
      </c>
      <c r="E4315" s="1" t="s">
        <v>4906</v>
      </c>
      <c r="F4315" s="1" t="n">
        <v>5</v>
      </c>
      <c r="G4315" s="1" t="str">
        <f aca="false">F4315&amp;"/"&amp;18</f>
        <v>5/18</v>
      </c>
      <c r="H4315" s="1" t="n">
        <v>1500</v>
      </c>
      <c r="I4315" s="1" t="n">
        <v>82.5</v>
      </c>
      <c r="J4315" s="1" t="n">
        <v>80</v>
      </c>
      <c r="K4315" s="1" t="s">
        <v>271</v>
      </c>
      <c r="L4315" s="1" t="s">
        <v>4901</v>
      </c>
      <c r="M4315" s="1" t="n">
        <v>2012</v>
      </c>
      <c r="N4315" s="1" t="n">
        <v>44.2652906564572</v>
      </c>
      <c r="O4315" s="1" t="n">
        <v>-80.3845372889968</v>
      </c>
      <c r="Q4315" s="1" t="s">
        <v>4902</v>
      </c>
      <c r="R4315" s="1" t="s">
        <v>24</v>
      </c>
    </row>
    <row r="4316" customFormat="false" ht="15" hidden="false" customHeight="false" outlineLevel="0" collapsed="false">
      <c r="A4316" s="1" t="s">
        <v>2973</v>
      </c>
      <c r="B4316" s="1" t="s">
        <v>2973</v>
      </c>
      <c r="C4316" s="1" t="s">
        <v>4899</v>
      </c>
      <c r="D4316" s="1" t="n">
        <v>27</v>
      </c>
      <c r="E4316" s="1" t="s">
        <v>4907</v>
      </c>
      <c r="F4316" s="1" t="n">
        <v>6</v>
      </c>
      <c r="G4316" s="1" t="str">
        <f aca="false">F4316&amp;"/"&amp;18</f>
        <v>6/18</v>
      </c>
      <c r="H4316" s="1" t="n">
        <v>1500</v>
      </c>
      <c r="I4316" s="1" t="n">
        <v>82.5</v>
      </c>
      <c r="J4316" s="1" t="n">
        <v>80</v>
      </c>
      <c r="K4316" s="1" t="s">
        <v>271</v>
      </c>
      <c r="L4316" s="1" t="s">
        <v>4901</v>
      </c>
      <c r="M4316" s="1" t="n">
        <v>2012</v>
      </c>
      <c r="N4316" s="1" t="n">
        <v>44.2627303920025</v>
      </c>
      <c r="O4316" s="1" t="n">
        <v>-80.3698137017549</v>
      </c>
      <c r="Q4316" s="1" t="s">
        <v>4902</v>
      </c>
      <c r="R4316" s="1" t="s">
        <v>24</v>
      </c>
    </row>
    <row r="4317" customFormat="false" ht="15" hidden="false" customHeight="false" outlineLevel="0" collapsed="false">
      <c r="A4317" s="1" t="s">
        <v>2973</v>
      </c>
      <c r="B4317" s="1" t="s">
        <v>2973</v>
      </c>
      <c r="C4317" s="1" t="s">
        <v>4899</v>
      </c>
      <c r="D4317" s="1" t="n">
        <v>27</v>
      </c>
      <c r="E4317" s="1" t="s">
        <v>4908</v>
      </c>
      <c r="F4317" s="1" t="n">
        <v>7</v>
      </c>
      <c r="G4317" s="1" t="str">
        <f aca="false">F4317&amp;"/"&amp;18</f>
        <v>7/18</v>
      </c>
      <c r="H4317" s="1" t="n">
        <v>1500</v>
      </c>
      <c r="I4317" s="1" t="n">
        <v>82.5</v>
      </c>
      <c r="J4317" s="1" t="n">
        <v>80</v>
      </c>
      <c r="K4317" s="1" t="s">
        <v>271</v>
      </c>
      <c r="L4317" s="1" t="s">
        <v>4901</v>
      </c>
      <c r="M4317" s="1" t="n">
        <v>2012</v>
      </c>
      <c r="N4317" s="1" t="n">
        <v>44.2686822997139</v>
      </c>
      <c r="O4317" s="1" t="n">
        <v>-80.371885430341</v>
      </c>
      <c r="Q4317" s="1" t="s">
        <v>4902</v>
      </c>
      <c r="R4317" s="1" t="s">
        <v>24</v>
      </c>
    </row>
    <row r="4318" customFormat="false" ht="15" hidden="false" customHeight="false" outlineLevel="0" collapsed="false">
      <c r="A4318" s="1" t="s">
        <v>2973</v>
      </c>
      <c r="B4318" s="1" t="s">
        <v>2973</v>
      </c>
      <c r="C4318" s="1" t="s">
        <v>4899</v>
      </c>
      <c r="D4318" s="1" t="n">
        <v>27</v>
      </c>
      <c r="E4318" s="1" t="s">
        <v>4909</v>
      </c>
      <c r="F4318" s="1" t="n">
        <v>8</v>
      </c>
      <c r="G4318" s="1" t="str">
        <f aca="false">F4318&amp;"/"&amp;18</f>
        <v>8/18</v>
      </c>
      <c r="H4318" s="1" t="n">
        <v>1500</v>
      </c>
      <c r="I4318" s="1" t="n">
        <v>82.5</v>
      </c>
      <c r="J4318" s="1" t="n">
        <v>80</v>
      </c>
      <c r="K4318" s="1" t="s">
        <v>271</v>
      </c>
      <c r="L4318" s="1" t="s">
        <v>4901</v>
      </c>
      <c r="M4318" s="1" t="n">
        <v>2012</v>
      </c>
      <c r="N4318" s="1" t="n">
        <v>44.2253506408902</v>
      </c>
      <c r="O4318" s="1" t="n">
        <v>-80.4014756559012</v>
      </c>
      <c r="Q4318" s="1" t="s">
        <v>4902</v>
      </c>
      <c r="R4318" s="1" t="s">
        <v>24</v>
      </c>
    </row>
    <row r="4319" customFormat="false" ht="15" hidden="false" customHeight="false" outlineLevel="0" collapsed="false">
      <c r="A4319" s="1" t="s">
        <v>2973</v>
      </c>
      <c r="B4319" s="1" t="s">
        <v>2973</v>
      </c>
      <c r="C4319" s="1" t="s">
        <v>4899</v>
      </c>
      <c r="D4319" s="1" t="n">
        <v>27</v>
      </c>
      <c r="E4319" s="1" t="s">
        <v>4910</v>
      </c>
      <c r="F4319" s="1" t="n">
        <v>9</v>
      </c>
      <c r="G4319" s="1" t="str">
        <f aca="false">F4319&amp;"/"&amp;18</f>
        <v>9/18</v>
      </c>
      <c r="H4319" s="1" t="n">
        <v>1500</v>
      </c>
      <c r="I4319" s="1" t="n">
        <v>82.5</v>
      </c>
      <c r="J4319" s="1" t="n">
        <v>80</v>
      </c>
      <c r="K4319" s="1" t="s">
        <v>271</v>
      </c>
      <c r="L4319" s="1" t="s">
        <v>4901</v>
      </c>
      <c r="M4319" s="1" t="n">
        <v>2012</v>
      </c>
      <c r="N4319" s="1" t="n">
        <v>44.221409207525</v>
      </c>
      <c r="O4319" s="1" t="n">
        <v>-80.3940769071407</v>
      </c>
      <c r="Q4319" s="1" t="s">
        <v>4902</v>
      </c>
      <c r="R4319" s="1" t="s">
        <v>24</v>
      </c>
    </row>
    <row r="4320" customFormat="false" ht="15" hidden="false" customHeight="false" outlineLevel="0" collapsed="false">
      <c r="A4320" s="1" t="s">
        <v>2973</v>
      </c>
      <c r="B4320" s="1" t="s">
        <v>2973</v>
      </c>
      <c r="C4320" s="1" t="s">
        <v>4899</v>
      </c>
      <c r="D4320" s="1" t="n">
        <v>27</v>
      </c>
      <c r="E4320" s="1" t="s">
        <v>4911</v>
      </c>
      <c r="F4320" s="1" t="n">
        <v>10</v>
      </c>
      <c r="G4320" s="1" t="str">
        <f aca="false">F4320&amp;"/"&amp;18</f>
        <v>10/18</v>
      </c>
      <c r="H4320" s="1" t="n">
        <v>1500</v>
      </c>
      <c r="I4320" s="1" t="n">
        <v>82.5</v>
      </c>
      <c r="J4320" s="1" t="n">
        <v>80</v>
      </c>
      <c r="K4320" s="1" t="s">
        <v>271</v>
      </c>
      <c r="L4320" s="1" t="s">
        <v>4901</v>
      </c>
      <c r="M4320" s="1" t="n">
        <v>2012</v>
      </c>
      <c r="N4320" s="1" t="n">
        <v>44.2300318122239</v>
      </c>
      <c r="O4320" s="1" t="n">
        <v>-80.3854948957135</v>
      </c>
      <c r="Q4320" s="1" t="s">
        <v>4902</v>
      </c>
      <c r="R4320" s="1" t="s">
        <v>24</v>
      </c>
    </row>
    <row r="4321" customFormat="false" ht="15" hidden="false" customHeight="false" outlineLevel="0" collapsed="false">
      <c r="A4321" s="1" t="s">
        <v>2973</v>
      </c>
      <c r="B4321" s="1" t="s">
        <v>2973</v>
      </c>
      <c r="C4321" s="1" t="s">
        <v>4899</v>
      </c>
      <c r="D4321" s="1" t="n">
        <v>27</v>
      </c>
      <c r="E4321" s="1" t="s">
        <v>4912</v>
      </c>
      <c r="F4321" s="1" t="n">
        <v>11</v>
      </c>
      <c r="G4321" s="1" t="str">
        <f aca="false">F4321&amp;"/"&amp;18</f>
        <v>11/18</v>
      </c>
      <c r="H4321" s="1" t="n">
        <v>1500</v>
      </c>
      <c r="I4321" s="1" t="n">
        <v>82.5</v>
      </c>
      <c r="J4321" s="1" t="n">
        <v>80</v>
      </c>
      <c r="K4321" s="1" t="s">
        <v>271</v>
      </c>
      <c r="L4321" s="1" t="s">
        <v>4901</v>
      </c>
      <c r="M4321" s="1" t="n">
        <v>2012</v>
      </c>
      <c r="N4321" s="1" t="n">
        <v>44.1900355881782</v>
      </c>
      <c r="O4321" s="1" t="n">
        <v>-80.316330971364</v>
      </c>
      <c r="Q4321" s="1" t="s">
        <v>4902</v>
      </c>
      <c r="R4321" s="1" t="s">
        <v>24</v>
      </c>
    </row>
    <row r="4322" customFormat="false" ht="15" hidden="false" customHeight="false" outlineLevel="0" collapsed="false">
      <c r="A4322" s="1" t="s">
        <v>2973</v>
      </c>
      <c r="B4322" s="1" t="s">
        <v>2973</v>
      </c>
      <c r="C4322" s="1" t="s">
        <v>4899</v>
      </c>
      <c r="D4322" s="1" t="n">
        <v>27</v>
      </c>
      <c r="E4322" s="1" t="s">
        <v>4913</v>
      </c>
      <c r="F4322" s="1" t="n">
        <v>12</v>
      </c>
      <c r="G4322" s="1" t="str">
        <f aca="false">F4322&amp;"/"&amp;18</f>
        <v>12/18</v>
      </c>
      <c r="H4322" s="1" t="n">
        <v>1500</v>
      </c>
      <c r="I4322" s="1" t="n">
        <v>82.5</v>
      </c>
      <c r="J4322" s="1" t="n">
        <v>80</v>
      </c>
      <c r="K4322" s="1" t="s">
        <v>271</v>
      </c>
      <c r="L4322" s="1" t="s">
        <v>4901</v>
      </c>
      <c r="M4322" s="1" t="n">
        <v>2012</v>
      </c>
      <c r="N4322" s="1" t="n">
        <v>44.1879343372927</v>
      </c>
      <c r="O4322" s="1" t="n">
        <v>-80.3089170519344</v>
      </c>
      <c r="Q4322" s="1" t="s">
        <v>4902</v>
      </c>
      <c r="R4322" s="1" t="s">
        <v>24</v>
      </c>
    </row>
    <row r="4323" customFormat="false" ht="15" hidden="false" customHeight="false" outlineLevel="0" collapsed="false">
      <c r="A4323" s="1" t="s">
        <v>2973</v>
      </c>
      <c r="B4323" s="1" t="s">
        <v>2973</v>
      </c>
      <c r="C4323" s="1" t="s">
        <v>4899</v>
      </c>
      <c r="D4323" s="1" t="n">
        <v>27</v>
      </c>
      <c r="E4323" s="1" t="s">
        <v>4914</v>
      </c>
      <c r="F4323" s="1" t="n">
        <v>13</v>
      </c>
      <c r="G4323" s="1" t="str">
        <f aca="false">F4323&amp;"/"&amp;18</f>
        <v>13/18</v>
      </c>
      <c r="H4323" s="1" t="n">
        <v>1500</v>
      </c>
      <c r="I4323" s="1" t="n">
        <v>82.5</v>
      </c>
      <c r="J4323" s="1" t="n">
        <v>80</v>
      </c>
      <c r="K4323" s="1" t="s">
        <v>271</v>
      </c>
      <c r="L4323" s="1" t="s">
        <v>4901</v>
      </c>
      <c r="M4323" s="1" t="n">
        <v>2012</v>
      </c>
      <c r="N4323" s="1" t="n">
        <v>44.1916238295178</v>
      </c>
      <c r="O4323" s="1" t="n">
        <v>-80.3044129914301</v>
      </c>
      <c r="Q4323" s="1" t="s">
        <v>4902</v>
      </c>
      <c r="R4323" s="1" t="s">
        <v>24</v>
      </c>
    </row>
    <row r="4324" customFormat="false" ht="15" hidden="false" customHeight="false" outlineLevel="0" collapsed="false">
      <c r="A4324" s="1" t="s">
        <v>2973</v>
      </c>
      <c r="B4324" s="1" t="s">
        <v>2973</v>
      </c>
      <c r="C4324" s="1" t="s">
        <v>4899</v>
      </c>
      <c r="D4324" s="1" t="n">
        <v>27</v>
      </c>
      <c r="E4324" s="1" t="s">
        <v>4915</v>
      </c>
      <c r="F4324" s="1" t="n">
        <v>14</v>
      </c>
      <c r="G4324" s="1" t="str">
        <f aca="false">F4324&amp;"/"&amp;18</f>
        <v>14/18</v>
      </c>
      <c r="H4324" s="1" t="n">
        <v>1500</v>
      </c>
      <c r="I4324" s="1" t="n">
        <v>82.5</v>
      </c>
      <c r="J4324" s="1" t="n">
        <v>80</v>
      </c>
      <c r="K4324" s="1" t="s">
        <v>271</v>
      </c>
      <c r="L4324" s="1" t="s">
        <v>4901</v>
      </c>
      <c r="M4324" s="1" t="n">
        <v>2012</v>
      </c>
      <c r="N4324" s="1" t="n">
        <v>44.1875031718487</v>
      </c>
      <c r="O4324" s="1" t="n">
        <v>-80.3028297313695</v>
      </c>
      <c r="Q4324" s="1" t="s">
        <v>4902</v>
      </c>
      <c r="R4324" s="1" t="s">
        <v>24</v>
      </c>
    </row>
    <row r="4325" customFormat="false" ht="15" hidden="false" customHeight="false" outlineLevel="0" collapsed="false">
      <c r="A4325" s="1" t="s">
        <v>2973</v>
      </c>
      <c r="B4325" s="1" t="s">
        <v>2973</v>
      </c>
      <c r="C4325" s="1" t="s">
        <v>4899</v>
      </c>
      <c r="D4325" s="1" t="n">
        <v>27</v>
      </c>
      <c r="E4325" s="1" t="s">
        <v>4916</v>
      </c>
      <c r="F4325" s="1" t="n">
        <v>15</v>
      </c>
      <c r="G4325" s="1" t="str">
        <f aca="false">F4325&amp;"/"&amp;18</f>
        <v>15/18</v>
      </c>
      <c r="H4325" s="1" t="n">
        <v>1500</v>
      </c>
      <c r="I4325" s="1" t="n">
        <v>82.5</v>
      </c>
      <c r="J4325" s="1" t="n">
        <v>80</v>
      </c>
      <c r="K4325" s="1" t="s">
        <v>271</v>
      </c>
      <c r="L4325" s="1" t="s">
        <v>4901</v>
      </c>
      <c r="M4325" s="1" t="n">
        <v>2012</v>
      </c>
      <c r="N4325" s="1" t="n">
        <v>44.1839063551245</v>
      </c>
      <c r="O4325" s="1" t="n">
        <v>-80.3056959632549</v>
      </c>
      <c r="Q4325" s="1" t="s">
        <v>4902</v>
      </c>
      <c r="R4325" s="1" t="s">
        <v>24</v>
      </c>
    </row>
    <row r="4326" customFormat="false" ht="15" hidden="false" customHeight="false" outlineLevel="0" collapsed="false">
      <c r="A4326" s="1" t="s">
        <v>2973</v>
      </c>
      <c r="B4326" s="1" t="s">
        <v>2973</v>
      </c>
      <c r="C4326" s="1" t="s">
        <v>4899</v>
      </c>
      <c r="D4326" s="1" t="n">
        <v>27</v>
      </c>
      <c r="E4326" s="1" t="s">
        <v>4917</v>
      </c>
      <c r="F4326" s="1" t="n">
        <v>16</v>
      </c>
      <c r="G4326" s="1" t="str">
        <f aca="false">F4326&amp;"/"&amp;18</f>
        <v>16/18</v>
      </c>
      <c r="H4326" s="1" t="n">
        <v>1500</v>
      </c>
      <c r="I4326" s="1" t="n">
        <v>82.5</v>
      </c>
      <c r="J4326" s="1" t="n">
        <v>80</v>
      </c>
      <c r="K4326" s="1" t="s">
        <v>271</v>
      </c>
      <c r="L4326" s="1" t="s">
        <v>4901</v>
      </c>
      <c r="M4326" s="1" t="n">
        <v>2012</v>
      </c>
      <c r="N4326" s="1" t="n">
        <v>44.1811059713652</v>
      </c>
      <c r="O4326" s="1" t="n">
        <v>-80.3027240038097</v>
      </c>
      <c r="Q4326" s="1" t="s">
        <v>4902</v>
      </c>
      <c r="R4326" s="1" t="s">
        <v>24</v>
      </c>
    </row>
    <row r="4327" customFormat="false" ht="15" hidden="false" customHeight="false" outlineLevel="0" collapsed="false">
      <c r="A4327" s="1" t="s">
        <v>2973</v>
      </c>
      <c r="B4327" s="1" t="s">
        <v>2973</v>
      </c>
      <c r="C4327" s="1" t="s">
        <v>4899</v>
      </c>
      <c r="D4327" s="1" t="n">
        <v>27</v>
      </c>
      <c r="E4327" s="1" t="s">
        <v>4918</v>
      </c>
      <c r="F4327" s="1" t="n">
        <v>17</v>
      </c>
      <c r="G4327" s="1" t="str">
        <f aca="false">F4327&amp;"/"&amp;18</f>
        <v>17/18</v>
      </c>
      <c r="H4327" s="1" t="n">
        <v>1500</v>
      </c>
      <c r="I4327" s="1" t="n">
        <v>82.5</v>
      </c>
      <c r="J4327" s="1" t="n">
        <v>80</v>
      </c>
      <c r="K4327" s="1" t="s">
        <v>271</v>
      </c>
      <c r="L4327" s="1" t="s">
        <v>4901</v>
      </c>
      <c r="M4327" s="1" t="n">
        <v>2012</v>
      </c>
      <c r="N4327" s="1" t="n">
        <v>44.2134994721724</v>
      </c>
      <c r="O4327" s="1" t="n">
        <v>-80.4054030213313</v>
      </c>
      <c r="Q4327" s="1" t="s">
        <v>4902</v>
      </c>
      <c r="R4327" s="1" t="s">
        <v>24</v>
      </c>
    </row>
    <row r="4328" customFormat="false" ht="15" hidden="false" customHeight="false" outlineLevel="0" collapsed="false">
      <c r="A4328" s="1" t="s">
        <v>2973</v>
      </c>
      <c r="B4328" s="1" t="s">
        <v>2973</v>
      </c>
      <c r="C4328" s="1" t="s">
        <v>4899</v>
      </c>
      <c r="D4328" s="1" t="n">
        <v>27</v>
      </c>
      <c r="E4328" s="1" t="s">
        <v>4919</v>
      </c>
      <c r="F4328" s="1" t="n">
        <v>18</v>
      </c>
      <c r="G4328" s="1" t="str">
        <f aca="false">F4328&amp;"/"&amp;18</f>
        <v>18/18</v>
      </c>
      <c r="H4328" s="1" t="n">
        <v>1500</v>
      </c>
      <c r="I4328" s="1" t="n">
        <v>82.5</v>
      </c>
      <c r="J4328" s="1" t="n">
        <v>80</v>
      </c>
      <c r="K4328" s="1" t="s">
        <v>271</v>
      </c>
      <c r="L4328" s="1" t="s">
        <v>4901</v>
      </c>
      <c r="M4328" s="1" t="n">
        <v>2012</v>
      </c>
      <c r="N4328" s="1" t="n">
        <v>44.2065976500487</v>
      </c>
      <c r="O4328" s="1" t="n">
        <v>-80.4206460953552</v>
      </c>
      <c r="Q4328" s="1" t="s">
        <v>4902</v>
      </c>
      <c r="R4328" s="1" t="s">
        <v>24</v>
      </c>
    </row>
    <row r="4329" customFormat="false" ht="15" hidden="false" customHeight="false" outlineLevel="0" collapsed="false">
      <c r="A4329" s="1" t="s">
        <v>2973</v>
      </c>
      <c r="B4329" s="1" t="s">
        <v>2973</v>
      </c>
      <c r="C4329" s="1" t="s">
        <v>4920</v>
      </c>
      <c r="D4329" s="1" t="n">
        <v>48.6</v>
      </c>
      <c r="E4329" s="1" t="s">
        <v>4921</v>
      </c>
      <c r="F4329" s="1" t="n">
        <v>1</v>
      </c>
      <c r="G4329" s="1" t="str">
        <f aca="false">F4329&amp;"/"&amp;27</f>
        <v>1/27</v>
      </c>
      <c r="H4329" s="1" t="n">
        <v>1800</v>
      </c>
      <c r="I4329" s="1" t="n">
        <v>90</v>
      </c>
      <c r="J4329" s="1" t="n">
        <v>80</v>
      </c>
      <c r="K4329" s="1" t="s">
        <v>21</v>
      </c>
      <c r="L4329" s="1" t="s">
        <v>664</v>
      </c>
      <c r="M4329" s="1" t="n">
        <v>2011</v>
      </c>
      <c r="N4329" s="1" t="n">
        <v>42.2801124944257</v>
      </c>
      <c r="O4329" s="1" t="n">
        <v>-82.6204086029276</v>
      </c>
      <c r="Q4329" s="1" t="s">
        <v>4922</v>
      </c>
      <c r="R4329" s="1" t="s">
        <v>24</v>
      </c>
    </row>
    <row r="4330" customFormat="false" ht="15" hidden="false" customHeight="false" outlineLevel="0" collapsed="false">
      <c r="A4330" s="1" t="s">
        <v>2973</v>
      </c>
      <c r="B4330" s="1" t="s">
        <v>2973</v>
      </c>
      <c r="C4330" s="1" t="s">
        <v>4920</v>
      </c>
      <c r="D4330" s="1" t="n">
        <v>48.6</v>
      </c>
      <c r="E4330" s="1" t="s">
        <v>4923</v>
      </c>
      <c r="F4330" s="1" t="n">
        <v>2</v>
      </c>
      <c r="G4330" s="1" t="str">
        <f aca="false">F4330&amp;"/"&amp;27</f>
        <v>2/27</v>
      </c>
      <c r="H4330" s="1" t="n">
        <v>1800</v>
      </c>
      <c r="I4330" s="1" t="n">
        <v>90</v>
      </c>
      <c r="J4330" s="1" t="n">
        <v>80</v>
      </c>
      <c r="K4330" s="1" t="s">
        <v>21</v>
      </c>
      <c r="L4330" s="1" t="s">
        <v>664</v>
      </c>
      <c r="M4330" s="1" t="n">
        <v>2011</v>
      </c>
      <c r="N4330" s="1" t="n">
        <v>42.2764229636105</v>
      </c>
      <c r="O4330" s="1" t="n">
        <v>-82.6194761683662</v>
      </c>
      <c r="Q4330" s="1" t="s">
        <v>4922</v>
      </c>
      <c r="R4330" s="1" t="s">
        <v>24</v>
      </c>
    </row>
    <row r="4331" customFormat="false" ht="15" hidden="false" customHeight="false" outlineLevel="0" collapsed="false">
      <c r="A4331" s="1" t="s">
        <v>2973</v>
      </c>
      <c r="B4331" s="1" t="s">
        <v>2973</v>
      </c>
      <c r="C4331" s="1" t="s">
        <v>4920</v>
      </c>
      <c r="D4331" s="1" t="n">
        <v>48.6</v>
      </c>
      <c r="E4331" s="1" t="s">
        <v>4924</v>
      </c>
      <c r="F4331" s="1" t="n">
        <v>3</v>
      </c>
      <c r="G4331" s="1" t="str">
        <f aca="false">F4331&amp;"/"&amp;27</f>
        <v>3/27</v>
      </c>
      <c r="H4331" s="1" t="n">
        <v>1800</v>
      </c>
      <c r="I4331" s="1" t="n">
        <v>90</v>
      </c>
      <c r="J4331" s="1" t="n">
        <v>80</v>
      </c>
      <c r="K4331" s="1" t="s">
        <v>21</v>
      </c>
      <c r="L4331" s="1" t="s">
        <v>664</v>
      </c>
      <c r="M4331" s="1" t="n">
        <v>2011</v>
      </c>
      <c r="N4331" s="1" t="n">
        <v>42.2798166838353</v>
      </c>
      <c r="O4331" s="1" t="n">
        <v>-82.6117664599683</v>
      </c>
      <c r="Q4331" s="1" t="s">
        <v>4922</v>
      </c>
      <c r="R4331" s="1" t="s">
        <v>24</v>
      </c>
    </row>
    <row r="4332" customFormat="false" ht="15" hidden="false" customHeight="false" outlineLevel="0" collapsed="false">
      <c r="A4332" s="1" t="s">
        <v>2973</v>
      </c>
      <c r="B4332" s="1" t="s">
        <v>2973</v>
      </c>
      <c r="C4332" s="1" t="s">
        <v>4920</v>
      </c>
      <c r="D4332" s="1" t="n">
        <v>48.6</v>
      </c>
      <c r="E4332" s="1" t="s">
        <v>4925</v>
      </c>
      <c r="F4332" s="1" t="n">
        <v>4</v>
      </c>
      <c r="G4332" s="1" t="str">
        <f aca="false">F4332&amp;"/"&amp;27</f>
        <v>4/27</v>
      </c>
      <c r="H4332" s="1" t="n">
        <v>1800</v>
      </c>
      <c r="I4332" s="1" t="n">
        <v>90</v>
      </c>
      <c r="J4332" s="1" t="n">
        <v>80</v>
      </c>
      <c r="K4332" s="1" t="s">
        <v>21</v>
      </c>
      <c r="L4332" s="1" t="s">
        <v>664</v>
      </c>
      <c r="M4332" s="1" t="n">
        <v>2011</v>
      </c>
      <c r="N4332" s="1" t="n">
        <v>42.2762803287444</v>
      </c>
      <c r="O4332" s="1" t="n">
        <v>-82.6107310643718</v>
      </c>
      <c r="Q4332" s="1" t="s">
        <v>4922</v>
      </c>
      <c r="R4332" s="1" t="s">
        <v>24</v>
      </c>
    </row>
    <row r="4333" customFormat="false" ht="15" hidden="false" customHeight="false" outlineLevel="0" collapsed="false">
      <c r="A4333" s="1" t="s">
        <v>2973</v>
      </c>
      <c r="B4333" s="1" t="s">
        <v>2973</v>
      </c>
      <c r="C4333" s="1" t="s">
        <v>4920</v>
      </c>
      <c r="D4333" s="1" t="n">
        <v>48.6</v>
      </c>
      <c r="E4333" s="1" t="s">
        <v>4926</v>
      </c>
      <c r="F4333" s="1" t="n">
        <v>5</v>
      </c>
      <c r="G4333" s="1" t="str">
        <f aca="false">F4333&amp;"/"&amp;27</f>
        <v>5/27</v>
      </c>
      <c r="H4333" s="1" t="n">
        <v>1800</v>
      </c>
      <c r="I4333" s="1" t="n">
        <v>90</v>
      </c>
      <c r="J4333" s="1" t="n">
        <v>80</v>
      </c>
      <c r="K4333" s="1" t="s">
        <v>21</v>
      </c>
      <c r="L4333" s="1" t="s">
        <v>664</v>
      </c>
      <c r="M4333" s="1" t="n">
        <v>2011</v>
      </c>
      <c r="N4333" s="1" t="n">
        <v>42.2786944079858</v>
      </c>
      <c r="O4333" s="1" t="n">
        <v>-82.6042884724254</v>
      </c>
      <c r="Q4333" s="1" t="s">
        <v>4922</v>
      </c>
      <c r="R4333" s="1" t="s">
        <v>24</v>
      </c>
    </row>
    <row r="4334" customFormat="false" ht="15" hidden="false" customHeight="false" outlineLevel="0" collapsed="false">
      <c r="A4334" s="1" t="s">
        <v>2973</v>
      </c>
      <c r="B4334" s="1" t="s">
        <v>2973</v>
      </c>
      <c r="C4334" s="1" t="s">
        <v>4920</v>
      </c>
      <c r="D4334" s="1" t="n">
        <v>48.6</v>
      </c>
      <c r="E4334" s="1" t="s">
        <v>4927</v>
      </c>
      <c r="F4334" s="1" t="n">
        <v>6</v>
      </c>
      <c r="G4334" s="1" t="str">
        <f aca="false">F4334&amp;"/"&amp;27</f>
        <v>6/27</v>
      </c>
      <c r="H4334" s="1" t="n">
        <v>1800</v>
      </c>
      <c r="I4334" s="1" t="n">
        <v>90</v>
      </c>
      <c r="J4334" s="1" t="n">
        <v>80</v>
      </c>
      <c r="K4334" s="1" t="s">
        <v>21</v>
      </c>
      <c r="L4334" s="1" t="s">
        <v>664</v>
      </c>
      <c r="M4334" s="1" t="n">
        <v>2011</v>
      </c>
      <c r="N4334" s="1" t="n">
        <v>42.285122931408</v>
      </c>
      <c r="O4334" s="1" t="n">
        <v>-82.6089236134279</v>
      </c>
      <c r="Q4334" s="1" t="s">
        <v>4922</v>
      </c>
      <c r="R4334" s="1" t="s">
        <v>24</v>
      </c>
    </row>
    <row r="4335" customFormat="false" ht="15" hidden="false" customHeight="false" outlineLevel="0" collapsed="false">
      <c r="A4335" s="1" t="s">
        <v>2973</v>
      </c>
      <c r="B4335" s="1" t="s">
        <v>2973</v>
      </c>
      <c r="C4335" s="1" t="s">
        <v>4920</v>
      </c>
      <c r="D4335" s="1" t="n">
        <v>48.6</v>
      </c>
      <c r="E4335" s="1" t="s">
        <v>4928</v>
      </c>
      <c r="F4335" s="1" t="n">
        <v>7</v>
      </c>
      <c r="G4335" s="1" t="str">
        <f aca="false">F4335&amp;"/"&amp;27</f>
        <v>7/27</v>
      </c>
      <c r="H4335" s="1" t="n">
        <v>1800</v>
      </c>
      <c r="I4335" s="1" t="n">
        <v>90</v>
      </c>
      <c r="J4335" s="1" t="n">
        <v>80</v>
      </c>
      <c r="K4335" s="1" t="s">
        <v>21</v>
      </c>
      <c r="L4335" s="1" t="s">
        <v>664</v>
      </c>
      <c r="M4335" s="1" t="n">
        <v>2011</v>
      </c>
      <c r="N4335" s="1" t="n">
        <v>42.2845843626508</v>
      </c>
      <c r="O4335" s="1" t="n">
        <v>-82.5997619960491</v>
      </c>
      <c r="Q4335" s="1" t="s">
        <v>4922</v>
      </c>
      <c r="R4335" s="1" t="s">
        <v>24</v>
      </c>
    </row>
    <row r="4336" customFormat="false" ht="15" hidden="false" customHeight="false" outlineLevel="0" collapsed="false">
      <c r="A4336" s="1" t="s">
        <v>2973</v>
      </c>
      <c r="B4336" s="1" t="s">
        <v>2973</v>
      </c>
      <c r="C4336" s="1" t="s">
        <v>4920</v>
      </c>
      <c r="D4336" s="1" t="n">
        <v>48.6</v>
      </c>
      <c r="E4336" s="1" t="s">
        <v>4929</v>
      </c>
      <c r="F4336" s="1" t="n">
        <v>8</v>
      </c>
      <c r="G4336" s="1" t="str">
        <f aca="false">F4336&amp;"/"&amp;27</f>
        <v>8/27</v>
      </c>
      <c r="H4336" s="1" t="n">
        <v>1800</v>
      </c>
      <c r="I4336" s="1" t="n">
        <v>90</v>
      </c>
      <c r="J4336" s="1" t="n">
        <v>80</v>
      </c>
      <c r="K4336" s="1" t="s">
        <v>21</v>
      </c>
      <c r="L4336" s="1" t="s">
        <v>664</v>
      </c>
      <c r="M4336" s="1" t="n">
        <v>2011</v>
      </c>
      <c r="N4336" s="1" t="n">
        <v>42.2841147447278</v>
      </c>
      <c r="O4336" s="1" t="n">
        <v>-82.5856513320199</v>
      </c>
      <c r="Q4336" s="1" t="s">
        <v>4922</v>
      </c>
      <c r="R4336" s="1" t="s">
        <v>24</v>
      </c>
    </row>
    <row r="4337" customFormat="false" ht="15" hidden="false" customHeight="false" outlineLevel="0" collapsed="false">
      <c r="A4337" s="1" t="s">
        <v>2973</v>
      </c>
      <c r="B4337" s="1" t="s">
        <v>2973</v>
      </c>
      <c r="C4337" s="1" t="s">
        <v>4920</v>
      </c>
      <c r="D4337" s="1" t="n">
        <v>48.6</v>
      </c>
      <c r="E4337" s="1" t="s">
        <v>4930</v>
      </c>
      <c r="F4337" s="1" t="n">
        <v>9</v>
      </c>
      <c r="G4337" s="1" t="str">
        <f aca="false">F4337&amp;"/"&amp;27</f>
        <v>9/27</v>
      </c>
      <c r="H4337" s="1" t="n">
        <v>1800</v>
      </c>
      <c r="I4337" s="1" t="n">
        <v>90</v>
      </c>
      <c r="J4337" s="1" t="n">
        <v>80</v>
      </c>
      <c r="K4337" s="1" t="s">
        <v>21</v>
      </c>
      <c r="L4337" s="1" t="s">
        <v>664</v>
      </c>
      <c r="M4337" s="1" t="n">
        <v>2011</v>
      </c>
      <c r="N4337" s="1" t="n">
        <v>42.2846451783183</v>
      </c>
      <c r="O4337" s="1" t="n">
        <v>-82.5709403106225</v>
      </c>
      <c r="Q4337" s="1" t="s">
        <v>4922</v>
      </c>
      <c r="R4337" s="1" t="s">
        <v>24</v>
      </c>
    </row>
    <row r="4338" customFormat="false" ht="15" hidden="false" customHeight="false" outlineLevel="0" collapsed="false">
      <c r="A4338" s="1" t="s">
        <v>2973</v>
      </c>
      <c r="B4338" s="1" t="s">
        <v>2973</v>
      </c>
      <c r="C4338" s="1" t="s">
        <v>4920</v>
      </c>
      <c r="D4338" s="1" t="n">
        <v>48.6</v>
      </c>
      <c r="E4338" s="1" t="s">
        <v>4931</v>
      </c>
      <c r="F4338" s="1" t="n">
        <v>10</v>
      </c>
      <c r="G4338" s="1" t="str">
        <f aca="false">F4338&amp;"/"&amp;27</f>
        <v>10/27</v>
      </c>
      <c r="H4338" s="1" t="n">
        <v>1800</v>
      </c>
      <c r="I4338" s="1" t="n">
        <v>90</v>
      </c>
      <c r="J4338" s="1" t="n">
        <v>80</v>
      </c>
      <c r="K4338" s="1" t="s">
        <v>21</v>
      </c>
      <c r="L4338" s="1" t="s">
        <v>664</v>
      </c>
      <c r="M4338" s="1" t="n">
        <v>2011</v>
      </c>
      <c r="N4338" s="1" t="n">
        <v>42.2864353237324</v>
      </c>
      <c r="O4338" s="1" t="n">
        <v>-82.5617657342861</v>
      </c>
      <c r="Q4338" s="1" t="s">
        <v>4922</v>
      </c>
      <c r="R4338" s="1" t="s">
        <v>24</v>
      </c>
    </row>
    <row r="4339" customFormat="false" ht="15" hidden="false" customHeight="false" outlineLevel="0" collapsed="false">
      <c r="A4339" s="1" t="s">
        <v>2973</v>
      </c>
      <c r="B4339" s="1" t="s">
        <v>2973</v>
      </c>
      <c r="C4339" s="1" t="s">
        <v>4920</v>
      </c>
      <c r="D4339" s="1" t="n">
        <v>48.6</v>
      </c>
      <c r="E4339" s="1" t="s">
        <v>4932</v>
      </c>
      <c r="F4339" s="1" t="n">
        <v>11</v>
      </c>
      <c r="G4339" s="1" t="str">
        <f aca="false">F4339&amp;"/"&amp;27</f>
        <v>11/27</v>
      </c>
      <c r="H4339" s="1" t="n">
        <v>1800</v>
      </c>
      <c r="I4339" s="1" t="n">
        <v>90</v>
      </c>
      <c r="J4339" s="1" t="n">
        <v>80</v>
      </c>
      <c r="K4339" s="1" t="s">
        <v>21</v>
      </c>
      <c r="L4339" s="1" t="s">
        <v>664</v>
      </c>
      <c r="M4339" s="1" t="n">
        <v>2011</v>
      </c>
      <c r="N4339" s="1" t="n">
        <v>42.2866029557036</v>
      </c>
      <c r="O4339" s="1" t="n">
        <v>-82.5542724109107</v>
      </c>
      <c r="Q4339" s="1" t="s">
        <v>4922</v>
      </c>
      <c r="R4339" s="1" t="s">
        <v>24</v>
      </c>
    </row>
    <row r="4340" customFormat="false" ht="15" hidden="false" customHeight="false" outlineLevel="0" collapsed="false">
      <c r="A4340" s="1" t="s">
        <v>2973</v>
      </c>
      <c r="B4340" s="1" t="s">
        <v>2973</v>
      </c>
      <c r="C4340" s="1" t="s">
        <v>4920</v>
      </c>
      <c r="D4340" s="1" t="n">
        <v>48.6</v>
      </c>
      <c r="E4340" s="1" t="s">
        <v>4933</v>
      </c>
      <c r="F4340" s="1" t="n">
        <v>12</v>
      </c>
      <c r="G4340" s="1" t="str">
        <f aca="false">F4340&amp;"/"&amp;27</f>
        <v>12/27</v>
      </c>
      <c r="H4340" s="1" t="n">
        <v>1800</v>
      </c>
      <c r="I4340" s="1" t="n">
        <v>90</v>
      </c>
      <c r="J4340" s="1" t="n">
        <v>80</v>
      </c>
      <c r="K4340" s="1" t="s">
        <v>21</v>
      </c>
      <c r="L4340" s="1" t="s">
        <v>664</v>
      </c>
      <c r="M4340" s="1" t="n">
        <v>2011</v>
      </c>
      <c r="N4340" s="1" t="n">
        <v>42.2754604034032</v>
      </c>
      <c r="O4340" s="1" t="n">
        <v>-82.5659017433022</v>
      </c>
      <c r="Q4340" s="1" t="s">
        <v>4922</v>
      </c>
      <c r="R4340" s="1" t="s">
        <v>24</v>
      </c>
    </row>
    <row r="4341" customFormat="false" ht="15" hidden="false" customHeight="false" outlineLevel="0" collapsed="false">
      <c r="A4341" s="1" t="s">
        <v>2973</v>
      </c>
      <c r="B4341" s="1" t="s">
        <v>2973</v>
      </c>
      <c r="C4341" s="1" t="s">
        <v>4920</v>
      </c>
      <c r="D4341" s="1" t="n">
        <v>48.6</v>
      </c>
      <c r="E4341" s="1" t="s">
        <v>4934</v>
      </c>
      <c r="F4341" s="1" t="n">
        <v>13</v>
      </c>
      <c r="G4341" s="1" t="str">
        <f aca="false">F4341&amp;"/"&amp;27</f>
        <v>13/27</v>
      </c>
      <c r="H4341" s="1" t="n">
        <v>1800</v>
      </c>
      <c r="I4341" s="1" t="n">
        <v>90</v>
      </c>
      <c r="J4341" s="1" t="n">
        <v>80</v>
      </c>
      <c r="K4341" s="1" t="s">
        <v>21</v>
      </c>
      <c r="L4341" s="1" t="s">
        <v>664</v>
      </c>
      <c r="M4341" s="1" t="n">
        <v>2011</v>
      </c>
      <c r="N4341" s="1" t="n">
        <v>42.274314637803</v>
      </c>
      <c r="O4341" s="1" t="n">
        <v>-82.5416792671652</v>
      </c>
      <c r="Q4341" s="1" t="s">
        <v>4922</v>
      </c>
      <c r="R4341" s="1" t="s">
        <v>24</v>
      </c>
    </row>
    <row r="4342" customFormat="false" ht="15" hidden="false" customHeight="false" outlineLevel="0" collapsed="false">
      <c r="A4342" s="1" t="s">
        <v>2973</v>
      </c>
      <c r="B4342" s="1" t="s">
        <v>2973</v>
      </c>
      <c r="C4342" s="1" t="s">
        <v>4920</v>
      </c>
      <c r="D4342" s="1" t="n">
        <v>48.6</v>
      </c>
      <c r="E4342" s="1" t="s">
        <v>4935</v>
      </c>
      <c r="F4342" s="1" t="n">
        <v>14</v>
      </c>
      <c r="G4342" s="1" t="str">
        <f aca="false">F4342&amp;"/"&amp;27</f>
        <v>14/27</v>
      </c>
      <c r="H4342" s="1" t="n">
        <v>1800</v>
      </c>
      <c r="I4342" s="1" t="n">
        <v>90</v>
      </c>
      <c r="J4342" s="1" t="n">
        <v>80</v>
      </c>
      <c r="K4342" s="1" t="s">
        <v>21</v>
      </c>
      <c r="L4342" s="1" t="s">
        <v>664</v>
      </c>
      <c r="M4342" s="1" t="n">
        <v>2011</v>
      </c>
      <c r="N4342" s="1" t="n">
        <v>42.2719022193946</v>
      </c>
      <c r="O4342" s="1" t="n">
        <v>-82.5394283751884</v>
      </c>
      <c r="Q4342" s="1" t="s">
        <v>4922</v>
      </c>
      <c r="R4342" s="1" t="s">
        <v>24</v>
      </c>
    </row>
    <row r="4343" customFormat="false" ht="15" hidden="false" customHeight="false" outlineLevel="0" collapsed="false">
      <c r="A4343" s="1" t="s">
        <v>2973</v>
      </c>
      <c r="B4343" s="1" t="s">
        <v>2973</v>
      </c>
      <c r="C4343" s="1" t="s">
        <v>4920</v>
      </c>
      <c r="D4343" s="1" t="n">
        <v>48.6</v>
      </c>
      <c r="E4343" s="1" t="s">
        <v>4936</v>
      </c>
      <c r="F4343" s="1" t="n">
        <v>15</v>
      </c>
      <c r="G4343" s="1" t="str">
        <f aca="false">F4343&amp;"/"&amp;27</f>
        <v>15/27</v>
      </c>
      <c r="H4343" s="1" t="n">
        <v>1800</v>
      </c>
      <c r="I4343" s="1" t="n">
        <v>90</v>
      </c>
      <c r="J4343" s="1" t="n">
        <v>80</v>
      </c>
      <c r="K4343" s="1" t="s">
        <v>21</v>
      </c>
      <c r="L4343" s="1" t="s">
        <v>664</v>
      </c>
      <c r="M4343" s="1" t="n">
        <v>2011</v>
      </c>
      <c r="N4343" s="1" t="n">
        <v>42.2745958629552</v>
      </c>
      <c r="O4343" s="1" t="n">
        <v>-82.5326390754797</v>
      </c>
      <c r="Q4343" s="1" t="s">
        <v>4922</v>
      </c>
      <c r="R4343" s="1" t="s">
        <v>24</v>
      </c>
    </row>
    <row r="4344" customFormat="false" ht="15" hidden="false" customHeight="false" outlineLevel="0" collapsed="false">
      <c r="A4344" s="1" t="s">
        <v>2973</v>
      </c>
      <c r="B4344" s="1" t="s">
        <v>2973</v>
      </c>
      <c r="C4344" s="1" t="s">
        <v>4920</v>
      </c>
      <c r="D4344" s="1" t="n">
        <v>48.6</v>
      </c>
      <c r="E4344" s="1" t="s">
        <v>4937</v>
      </c>
      <c r="F4344" s="1" t="n">
        <v>16</v>
      </c>
      <c r="G4344" s="1" t="str">
        <f aca="false">F4344&amp;"/"&amp;27</f>
        <v>16/27</v>
      </c>
      <c r="H4344" s="1" t="n">
        <v>1800</v>
      </c>
      <c r="I4344" s="1" t="n">
        <v>90</v>
      </c>
      <c r="J4344" s="1" t="n">
        <v>80</v>
      </c>
      <c r="K4344" s="1" t="s">
        <v>21</v>
      </c>
      <c r="L4344" s="1" t="s">
        <v>664</v>
      </c>
      <c r="M4344" s="1" t="n">
        <v>2011</v>
      </c>
      <c r="N4344" s="1" t="n">
        <v>42.2729916342313</v>
      </c>
      <c r="O4344" s="1" t="n">
        <v>-82.5234609419274</v>
      </c>
      <c r="Q4344" s="1" t="s">
        <v>4922</v>
      </c>
      <c r="R4344" s="1" t="s">
        <v>24</v>
      </c>
    </row>
    <row r="4345" customFormat="false" ht="15" hidden="false" customHeight="false" outlineLevel="0" collapsed="false">
      <c r="A4345" s="1" t="s">
        <v>2973</v>
      </c>
      <c r="B4345" s="1" t="s">
        <v>2973</v>
      </c>
      <c r="C4345" s="1" t="s">
        <v>4920</v>
      </c>
      <c r="D4345" s="1" t="n">
        <v>48.6</v>
      </c>
      <c r="E4345" s="1" t="s">
        <v>4938</v>
      </c>
      <c r="F4345" s="1" t="n">
        <v>17</v>
      </c>
      <c r="G4345" s="1" t="str">
        <f aca="false">F4345&amp;"/"&amp;27</f>
        <v>17/27</v>
      </c>
      <c r="H4345" s="1" t="n">
        <v>1800</v>
      </c>
      <c r="I4345" s="1" t="n">
        <v>90</v>
      </c>
      <c r="J4345" s="1" t="n">
        <v>80</v>
      </c>
      <c r="K4345" s="1" t="s">
        <v>21</v>
      </c>
      <c r="L4345" s="1" t="s">
        <v>664</v>
      </c>
      <c r="M4345" s="1" t="n">
        <v>2011</v>
      </c>
      <c r="N4345" s="1" t="n">
        <v>42.2869797236649</v>
      </c>
      <c r="O4345" s="1" t="n">
        <v>-82.5316679186135</v>
      </c>
      <c r="Q4345" s="1" t="s">
        <v>4922</v>
      </c>
      <c r="R4345" s="1" t="s">
        <v>24</v>
      </c>
    </row>
    <row r="4346" customFormat="false" ht="15" hidden="false" customHeight="false" outlineLevel="0" collapsed="false">
      <c r="A4346" s="1" t="s">
        <v>2973</v>
      </c>
      <c r="B4346" s="1" t="s">
        <v>2973</v>
      </c>
      <c r="C4346" s="1" t="s">
        <v>4920</v>
      </c>
      <c r="D4346" s="1" t="n">
        <v>48.6</v>
      </c>
      <c r="E4346" s="1" t="s">
        <v>4939</v>
      </c>
      <c r="F4346" s="1" t="n">
        <v>18</v>
      </c>
      <c r="G4346" s="1" t="str">
        <f aca="false">F4346&amp;"/"&amp;27</f>
        <v>18/27</v>
      </c>
      <c r="H4346" s="1" t="n">
        <v>1800</v>
      </c>
      <c r="I4346" s="1" t="n">
        <v>90</v>
      </c>
      <c r="J4346" s="1" t="n">
        <v>80</v>
      </c>
      <c r="K4346" s="1" t="s">
        <v>21</v>
      </c>
      <c r="L4346" s="1" t="s">
        <v>664</v>
      </c>
      <c r="M4346" s="1" t="n">
        <v>2011</v>
      </c>
      <c r="N4346" s="1" t="n">
        <v>42.2840752278272</v>
      </c>
      <c r="O4346" s="1" t="n">
        <v>-82.5288601944969</v>
      </c>
      <c r="Q4346" s="1" t="s">
        <v>4922</v>
      </c>
      <c r="R4346" s="1" t="s">
        <v>24</v>
      </c>
    </row>
    <row r="4347" customFormat="false" ht="15" hidden="false" customHeight="false" outlineLevel="0" collapsed="false">
      <c r="A4347" s="1" t="s">
        <v>2973</v>
      </c>
      <c r="B4347" s="1" t="s">
        <v>2973</v>
      </c>
      <c r="C4347" s="1" t="s">
        <v>4920</v>
      </c>
      <c r="D4347" s="1" t="n">
        <v>48.6</v>
      </c>
      <c r="E4347" s="1" t="s">
        <v>4940</v>
      </c>
      <c r="F4347" s="1" t="n">
        <v>19</v>
      </c>
      <c r="G4347" s="1" t="str">
        <f aca="false">F4347&amp;"/"&amp;27</f>
        <v>19/27</v>
      </c>
      <c r="H4347" s="1" t="n">
        <v>1800</v>
      </c>
      <c r="I4347" s="1" t="n">
        <v>90</v>
      </c>
      <c r="J4347" s="1" t="n">
        <v>80</v>
      </c>
      <c r="K4347" s="1" t="s">
        <v>21</v>
      </c>
      <c r="L4347" s="1" t="s">
        <v>664</v>
      </c>
      <c r="M4347" s="1" t="n">
        <v>2011</v>
      </c>
      <c r="N4347" s="1" t="n">
        <v>42.2852684538753</v>
      </c>
      <c r="O4347" s="1" t="n">
        <v>-82.5206006036545</v>
      </c>
      <c r="Q4347" s="1" t="s">
        <v>4922</v>
      </c>
      <c r="R4347" s="1" t="s">
        <v>24</v>
      </c>
    </row>
    <row r="4348" customFormat="false" ht="15" hidden="false" customHeight="false" outlineLevel="0" collapsed="false">
      <c r="A4348" s="1" t="s">
        <v>2973</v>
      </c>
      <c r="B4348" s="1" t="s">
        <v>2973</v>
      </c>
      <c r="C4348" s="1" t="s">
        <v>4920</v>
      </c>
      <c r="D4348" s="1" t="n">
        <v>48.6</v>
      </c>
      <c r="E4348" s="1" t="s">
        <v>4941</v>
      </c>
      <c r="F4348" s="1" t="n">
        <v>20</v>
      </c>
      <c r="G4348" s="1" t="str">
        <f aca="false">F4348&amp;"/"&amp;27</f>
        <v>20/27</v>
      </c>
      <c r="H4348" s="1" t="n">
        <v>1800</v>
      </c>
      <c r="I4348" s="1" t="n">
        <v>90</v>
      </c>
      <c r="J4348" s="1" t="n">
        <v>80</v>
      </c>
      <c r="K4348" s="1" t="s">
        <v>21</v>
      </c>
      <c r="L4348" s="1" t="s">
        <v>664</v>
      </c>
      <c r="M4348" s="1" t="n">
        <v>2011</v>
      </c>
      <c r="N4348" s="1" t="n">
        <v>42.2841967389506</v>
      </c>
      <c r="O4348" s="1" t="n">
        <v>-82.5135225348133</v>
      </c>
      <c r="Q4348" s="1" t="s">
        <v>4922</v>
      </c>
      <c r="R4348" s="1" t="s">
        <v>24</v>
      </c>
    </row>
    <row r="4349" customFormat="false" ht="15" hidden="false" customHeight="false" outlineLevel="0" collapsed="false">
      <c r="A4349" s="1" t="s">
        <v>2973</v>
      </c>
      <c r="B4349" s="1" t="s">
        <v>2973</v>
      </c>
      <c r="C4349" s="1" t="s">
        <v>4920</v>
      </c>
      <c r="D4349" s="1" t="n">
        <v>48.6</v>
      </c>
      <c r="E4349" s="1" t="s">
        <v>4942</v>
      </c>
      <c r="F4349" s="1" t="n">
        <v>21</v>
      </c>
      <c r="G4349" s="1" t="str">
        <f aca="false">F4349&amp;"/"&amp;27</f>
        <v>21/27</v>
      </c>
      <c r="H4349" s="1" t="n">
        <v>1800</v>
      </c>
      <c r="I4349" s="1" t="n">
        <v>90</v>
      </c>
      <c r="J4349" s="1" t="n">
        <v>80</v>
      </c>
      <c r="K4349" s="1" t="s">
        <v>21</v>
      </c>
      <c r="L4349" s="1" t="s">
        <v>664</v>
      </c>
      <c r="M4349" s="1" t="n">
        <v>2011</v>
      </c>
      <c r="N4349" s="1" t="n">
        <v>42.2828730339874</v>
      </c>
      <c r="O4349" s="1" t="n">
        <v>-82.4683063000298</v>
      </c>
      <c r="Q4349" s="1" t="s">
        <v>4922</v>
      </c>
      <c r="R4349" s="1" t="s">
        <v>24</v>
      </c>
    </row>
    <row r="4350" customFormat="false" ht="15" hidden="false" customHeight="false" outlineLevel="0" collapsed="false">
      <c r="A4350" s="1" t="s">
        <v>2973</v>
      </c>
      <c r="B4350" s="1" t="s">
        <v>2973</v>
      </c>
      <c r="C4350" s="1" t="s">
        <v>4920</v>
      </c>
      <c r="D4350" s="1" t="n">
        <v>48.6</v>
      </c>
      <c r="E4350" s="1" t="s">
        <v>4943</v>
      </c>
      <c r="F4350" s="1" t="n">
        <v>22</v>
      </c>
      <c r="G4350" s="1" t="str">
        <f aca="false">F4350&amp;"/"&amp;27</f>
        <v>22/27</v>
      </c>
      <c r="H4350" s="1" t="n">
        <v>1800</v>
      </c>
      <c r="I4350" s="1" t="n">
        <v>90</v>
      </c>
      <c r="J4350" s="1" t="n">
        <v>80</v>
      </c>
      <c r="K4350" s="1" t="s">
        <v>21</v>
      </c>
      <c r="L4350" s="1" t="s">
        <v>664</v>
      </c>
      <c r="M4350" s="1" t="n">
        <v>2011</v>
      </c>
      <c r="N4350" s="1" t="n">
        <v>42.2818665832089</v>
      </c>
      <c r="O4350" s="1" t="n">
        <v>-82.4641753677937</v>
      </c>
      <c r="Q4350" s="1" t="s">
        <v>4922</v>
      </c>
      <c r="R4350" s="1" t="s">
        <v>24</v>
      </c>
    </row>
    <row r="4351" customFormat="false" ht="15" hidden="false" customHeight="false" outlineLevel="0" collapsed="false">
      <c r="A4351" s="1" t="s">
        <v>2973</v>
      </c>
      <c r="B4351" s="1" t="s">
        <v>2973</v>
      </c>
      <c r="C4351" s="1" t="s">
        <v>4920</v>
      </c>
      <c r="D4351" s="1" t="n">
        <v>48.6</v>
      </c>
      <c r="E4351" s="1" t="s">
        <v>4944</v>
      </c>
      <c r="F4351" s="1" t="n">
        <v>23</v>
      </c>
      <c r="G4351" s="1" t="str">
        <f aca="false">F4351&amp;"/"&amp;27</f>
        <v>23/27</v>
      </c>
      <c r="H4351" s="1" t="n">
        <v>1800</v>
      </c>
      <c r="I4351" s="1" t="n">
        <v>90</v>
      </c>
      <c r="J4351" s="1" t="n">
        <v>80</v>
      </c>
      <c r="K4351" s="1" t="s">
        <v>21</v>
      </c>
      <c r="L4351" s="1" t="s">
        <v>664</v>
      </c>
      <c r="M4351" s="1" t="n">
        <v>2011</v>
      </c>
      <c r="N4351" s="1" t="n">
        <v>42.2957167939637</v>
      </c>
      <c r="O4351" s="1" t="n">
        <v>-82.4938127703404</v>
      </c>
      <c r="Q4351" s="1" t="s">
        <v>4922</v>
      </c>
      <c r="R4351" s="1" t="s">
        <v>24</v>
      </c>
    </row>
    <row r="4352" customFormat="false" ht="15" hidden="false" customHeight="false" outlineLevel="0" collapsed="false">
      <c r="A4352" s="1" t="s">
        <v>2973</v>
      </c>
      <c r="B4352" s="1" t="s">
        <v>2973</v>
      </c>
      <c r="C4352" s="1" t="s">
        <v>4920</v>
      </c>
      <c r="D4352" s="1" t="n">
        <v>48.6</v>
      </c>
      <c r="E4352" s="1" t="s">
        <v>4945</v>
      </c>
      <c r="F4352" s="1" t="n">
        <v>24</v>
      </c>
      <c r="G4352" s="1" t="str">
        <f aca="false">F4352&amp;"/"&amp;27</f>
        <v>24/27</v>
      </c>
      <c r="H4352" s="1" t="n">
        <v>1800</v>
      </c>
      <c r="I4352" s="1" t="n">
        <v>90</v>
      </c>
      <c r="J4352" s="1" t="n">
        <v>80</v>
      </c>
      <c r="K4352" s="1" t="s">
        <v>21</v>
      </c>
      <c r="L4352" s="1" t="s">
        <v>664</v>
      </c>
      <c r="M4352" s="1" t="n">
        <v>2011</v>
      </c>
      <c r="N4352" s="1" t="n">
        <v>42.2972403075548</v>
      </c>
      <c r="O4352" s="1" t="n">
        <v>-82.4827841984135</v>
      </c>
      <c r="Q4352" s="1" t="s">
        <v>4922</v>
      </c>
      <c r="R4352" s="1" t="s">
        <v>24</v>
      </c>
    </row>
    <row r="4353" customFormat="false" ht="15" hidden="false" customHeight="false" outlineLevel="0" collapsed="false">
      <c r="A4353" s="1" t="s">
        <v>2973</v>
      </c>
      <c r="B4353" s="1" t="s">
        <v>2973</v>
      </c>
      <c r="C4353" s="1" t="s">
        <v>4920</v>
      </c>
      <c r="D4353" s="1" t="n">
        <v>48.6</v>
      </c>
      <c r="E4353" s="1" t="s">
        <v>4946</v>
      </c>
      <c r="F4353" s="1" t="n">
        <v>25</v>
      </c>
      <c r="G4353" s="1" t="str">
        <f aca="false">F4353&amp;"/"&amp;27</f>
        <v>25/27</v>
      </c>
      <c r="H4353" s="1" t="n">
        <v>1800</v>
      </c>
      <c r="I4353" s="1" t="n">
        <v>90</v>
      </c>
      <c r="J4353" s="1" t="n">
        <v>80</v>
      </c>
      <c r="K4353" s="1" t="s">
        <v>21</v>
      </c>
      <c r="L4353" s="1" t="s">
        <v>664</v>
      </c>
      <c r="M4353" s="1" t="n">
        <v>2011</v>
      </c>
      <c r="N4353" s="1" t="n">
        <v>42.2966179422478</v>
      </c>
      <c r="O4353" s="1" t="n">
        <v>-82.4718540892223</v>
      </c>
      <c r="Q4353" s="1" t="s">
        <v>4922</v>
      </c>
      <c r="R4353" s="1" t="s">
        <v>24</v>
      </c>
    </row>
    <row r="4354" customFormat="false" ht="15" hidden="false" customHeight="false" outlineLevel="0" collapsed="false">
      <c r="A4354" s="1" t="s">
        <v>2973</v>
      </c>
      <c r="B4354" s="1" t="s">
        <v>2973</v>
      </c>
      <c r="C4354" s="1" t="s">
        <v>4920</v>
      </c>
      <c r="D4354" s="1" t="n">
        <v>48.6</v>
      </c>
      <c r="E4354" s="1" t="s">
        <v>4947</v>
      </c>
      <c r="F4354" s="1" t="n">
        <v>26</v>
      </c>
      <c r="G4354" s="1" t="str">
        <f aca="false">F4354&amp;"/"&amp;27</f>
        <v>26/27</v>
      </c>
      <c r="H4354" s="1" t="n">
        <v>1800</v>
      </c>
      <c r="I4354" s="1" t="n">
        <v>90</v>
      </c>
      <c r="J4354" s="1" t="n">
        <v>80</v>
      </c>
      <c r="K4354" s="1" t="s">
        <v>21</v>
      </c>
      <c r="L4354" s="1" t="s">
        <v>664</v>
      </c>
      <c r="M4354" s="1" t="n">
        <v>2011</v>
      </c>
      <c r="N4354" s="1" t="n">
        <v>42.2953896944615</v>
      </c>
      <c r="O4354" s="1" t="n">
        <v>-82.4644280119366</v>
      </c>
      <c r="Q4354" s="1" t="s">
        <v>4922</v>
      </c>
      <c r="R4354" s="1" t="s">
        <v>24</v>
      </c>
    </row>
    <row r="4355" customFormat="false" ht="15" hidden="false" customHeight="false" outlineLevel="0" collapsed="false">
      <c r="A4355" s="1" t="s">
        <v>2973</v>
      </c>
      <c r="B4355" s="1" t="s">
        <v>2973</v>
      </c>
      <c r="C4355" s="1" t="s">
        <v>4920</v>
      </c>
      <c r="D4355" s="1" t="n">
        <v>48.6</v>
      </c>
      <c r="E4355" s="1" t="s">
        <v>4948</v>
      </c>
      <c r="F4355" s="1" t="n">
        <v>27</v>
      </c>
      <c r="G4355" s="1" t="str">
        <f aca="false">F4355&amp;"/"&amp;27</f>
        <v>27/27</v>
      </c>
      <c r="H4355" s="1" t="n">
        <v>1800</v>
      </c>
      <c r="I4355" s="1" t="n">
        <v>90</v>
      </c>
      <c r="J4355" s="1" t="n">
        <v>80</v>
      </c>
      <c r="K4355" s="1" t="s">
        <v>21</v>
      </c>
      <c r="L4355" s="1" t="s">
        <v>664</v>
      </c>
      <c r="M4355" s="1" t="n">
        <v>2011</v>
      </c>
      <c r="N4355" s="1" t="n">
        <v>42.2979260019879</v>
      </c>
      <c r="O4355" s="1" t="n">
        <v>-82.4568684560293</v>
      </c>
      <c r="Q4355" s="1" t="s">
        <v>4922</v>
      </c>
      <c r="R4355" s="1" t="s">
        <v>24</v>
      </c>
    </row>
    <row r="4356" customFormat="false" ht="15" hidden="false" customHeight="false" outlineLevel="0" collapsed="false">
      <c r="A4356" s="1" t="s">
        <v>2973</v>
      </c>
      <c r="B4356" s="1" t="s">
        <v>2973</v>
      </c>
      <c r="C4356" s="1" t="s">
        <v>4949</v>
      </c>
      <c r="D4356" s="1" t="n">
        <v>0.66</v>
      </c>
      <c r="E4356" s="1" t="s">
        <v>4950</v>
      </c>
      <c r="F4356" s="1" t="n">
        <v>1</v>
      </c>
      <c r="G4356" s="1" t="str">
        <f aca="false">F4356&amp;"/"&amp;1</f>
        <v>1/1</v>
      </c>
      <c r="H4356" s="1" t="n">
        <v>660</v>
      </c>
      <c r="I4356" s="1" t="n">
        <v>47</v>
      </c>
      <c r="J4356" s="1" t="n">
        <v>65</v>
      </c>
      <c r="K4356" s="1" t="s">
        <v>21</v>
      </c>
      <c r="L4356" s="1" t="s">
        <v>295</v>
      </c>
      <c r="M4356" s="1" t="n">
        <v>2001</v>
      </c>
      <c r="N4356" s="1" t="n">
        <v>43.865509857389</v>
      </c>
      <c r="O4356" s="1" t="n">
        <v>-81.6935393675556</v>
      </c>
      <c r="Q4356" s="1" t="s">
        <v>4951</v>
      </c>
      <c r="R4356" s="1" t="s">
        <v>24</v>
      </c>
    </row>
    <row r="4357" customFormat="false" ht="15" hidden="false" customHeight="false" outlineLevel="0" collapsed="false">
      <c r="A4357" s="1" t="s">
        <v>2973</v>
      </c>
      <c r="B4357" s="1" t="s">
        <v>2973</v>
      </c>
      <c r="C4357" s="1" t="s">
        <v>4952</v>
      </c>
      <c r="D4357" s="1" t="n">
        <v>101.2</v>
      </c>
      <c r="E4357" s="1" t="s">
        <v>4953</v>
      </c>
      <c r="F4357" s="1" t="n">
        <v>1</v>
      </c>
      <c r="G4357" s="1" t="str">
        <f aca="false">F4357&amp;"/"&amp;44</f>
        <v>1/44</v>
      </c>
      <c r="H4357" s="1" t="n">
        <v>2300</v>
      </c>
      <c r="I4357" s="1" t="n">
        <v>93</v>
      </c>
      <c r="J4357" s="1" t="n">
        <v>80</v>
      </c>
      <c r="K4357" s="1" t="s">
        <v>1093</v>
      </c>
      <c r="L4357" s="1" t="s">
        <v>4954</v>
      </c>
      <c r="M4357" s="1" t="n">
        <v>2008</v>
      </c>
      <c r="N4357" s="1" t="n">
        <v>42.1669651296668</v>
      </c>
      <c r="O4357" s="1" t="n">
        <v>-82.3244909015441</v>
      </c>
      <c r="Q4357" s="1" t="s">
        <v>4955</v>
      </c>
      <c r="R4357" s="1" t="s">
        <v>24</v>
      </c>
    </row>
    <row r="4358" customFormat="false" ht="15" hidden="false" customHeight="false" outlineLevel="0" collapsed="false">
      <c r="A4358" s="1" t="s">
        <v>2973</v>
      </c>
      <c r="B4358" s="1" t="s">
        <v>2973</v>
      </c>
      <c r="C4358" s="1" t="s">
        <v>4952</v>
      </c>
      <c r="D4358" s="1" t="n">
        <v>101.2</v>
      </c>
      <c r="E4358" s="1" t="s">
        <v>4956</v>
      </c>
      <c r="F4358" s="1" t="n">
        <v>2</v>
      </c>
      <c r="G4358" s="1" t="str">
        <f aca="false">F4358&amp;"/"&amp;44</f>
        <v>2/44</v>
      </c>
      <c r="H4358" s="1" t="n">
        <v>2300</v>
      </c>
      <c r="I4358" s="1" t="n">
        <v>93</v>
      </c>
      <c r="J4358" s="1" t="n">
        <v>80</v>
      </c>
      <c r="K4358" s="1" t="s">
        <v>1093</v>
      </c>
      <c r="L4358" s="1" t="s">
        <v>4954</v>
      </c>
      <c r="M4358" s="1" t="n">
        <v>2008</v>
      </c>
      <c r="N4358" s="1" t="n">
        <v>42.1691149246981</v>
      </c>
      <c r="O4358" s="1" t="n">
        <v>-82.3269600502765</v>
      </c>
      <c r="Q4358" s="1" t="s">
        <v>4955</v>
      </c>
      <c r="R4358" s="1" t="s">
        <v>24</v>
      </c>
    </row>
    <row r="4359" customFormat="false" ht="15" hidden="false" customHeight="false" outlineLevel="0" collapsed="false">
      <c r="A4359" s="1" t="s">
        <v>2973</v>
      </c>
      <c r="B4359" s="1" t="s">
        <v>2973</v>
      </c>
      <c r="C4359" s="1" t="s">
        <v>4952</v>
      </c>
      <c r="D4359" s="1" t="n">
        <v>101.2</v>
      </c>
      <c r="E4359" s="1" t="s">
        <v>4957</v>
      </c>
      <c r="F4359" s="1" t="n">
        <v>3</v>
      </c>
      <c r="G4359" s="1" t="str">
        <f aca="false">F4359&amp;"/"&amp;44</f>
        <v>3/44</v>
      </c>
      <c r="H4359" s="1" t="n">
        <v>2300</v>
      </c>
      <c r="I4359" s="1" t="n">
        <v>93</v>
      </c>
      <c r="J4359" s="1" t="n">
        <v>80</v>
      </c>
      <c r="K4359" s="1" t="s">
        <v>1093</v>
      </c>
      <c r="L4359" s="1" t="s">
        <v>4954</v>
      </c>
      <c r="M4359" s="1" t="n">
        <v>2008</v>
      </c>
      <c r="N4359" s="1" t="n">
        <v>42.1740072752247</v>
      </c>
      <c r="O4359" s="1" t="n">
        <v>-82.3291655281781</v>
      </c>
      <c r="Q4359" s="1" t="s">
        <v>4955</v>
      </c>
      <c r="R4359" s="1" t="s">
        <v>24</v>
      </c>
    </row>
    <row r="4360" customFormat="false" ht="15" hidden="false" customHeight="false" outlineLevel="0" collapsed="false">
      <c r="A4360" s="1" t="s">
        <v>2973</v>
      </c>
      <c r="B4360" s="1" t="s">
        <v>2973</v>
      </c>
      <c r="C4360" s="1" t="s">
        <v>4952</v>
      </c>
      <c r="D4360" s="1" t="n">
        <v>101.2</v>
      </c>
      <c r="E4360" s="1" t="s">
        <v>4958</v>
      </c>
      <c r="F4360" s="1" t="n">
        <v>4</v>
      </c>
      <c r="G4360" s="1" t="str">
        <f aca="false">F4360&amp;"/"&amp;44</f>
        <v>4/44</v>
      </c>
      <c r="H4360" s="1" t="n">
        <v>2300</v>
      </c>
      <c r="I4360" s="1" t="n">
        <v>93</v>
      </c>
      <c r="J4360" s="1" t="n">
        <v>80</v>
      </c>
      <c r="K4360" s="1" t="s">
        <v>1093</v>
      </c>
      <c r="L4360" s="1" t="s">
        <v>4954</v>
      </c>
      <c r="M4360" s="1" t="n">
        <v>2008</v>
      </c>
      <c r="N4360" s="1" t="n">
        <v>42.1765854517057</v>
      </c>
      <c r="O4360" s="1" t="n">
        <v>-82.3323090406068</v>
      </c>
      <c r="Q4360" s="1" t="s">
        <v>4955</v>
      </c>
      <c r="R4360" s="1" t="s">
        <v>24</v>
      </c>
    </row>
    <row r="4361" customFormat="false" ht="15" hidden="false" customHeight="false" outlineLevel="0" collapsed="false">
      <c r="A4361" s="1" t="s">
        <v>2973</v>
      </c>
      <c r="B4361" s="1" t="s">
        <v>2973</v>
      </c>
      <c r="C4361" s="1" t="s">
        <v>4952</v>
      </c>
      <c r="D4361" s="1" t="n">
        <v>101.2</v>
      </c>
      <c r="E4361" s="1" t="s">
        <v>4959</v>
      </c>
      <c r="F4361" s="1" t="n">
        <v>5</v>
      </c>
      <c r="G4361" s="1" t="str">
        <f aca="false">F4361&amp;"/"&amp;44</f>
        <v>5/44</v>
      </c>
      <c r="H4361" s="1" t="n">
        <v>2300</v>
      </c>
      <c r="I4361" s="1" t="n">
        <v>93</v>
      </c>
      <c r="J4361" s="1" t="n">
        <v>80</v>
      </c>
      <c r="K4361" s="1" t="s">
        <v>1093</v>
      </c>
      <c r="L4361" s="1" t="s">
        <v>4954</v>
      </c>
      <c r="M4361" s="1" t="n">
        <v>2008</v>
      </c>
      <c r="N4361" s="1" t="n">
        <v>42.1791010117545</v>
      </c>
      <c r="O4361" s="1" t="n">
        <v>-82.3218679001413</v>
      </c>
      <c r="Q4361" s="1" t="s">
        <v>4955</v>
      </c>
      <c r="R4361" s="1" t="s">
        <v>24</v>
      </c>
    </row>
    <row r="4362" customFormat="false" ht="15" hidden="false" customHeight="false" outlineLevel="0" collapsed="false">
      <c r="A4362" s="1" t="s">
        <v>2973</v>
      </c>
      <c r="B4362" s="1" t="s">
        <v>2973</v>
      </c>
      <c r="C4362" s="1" t="s">
        <v>4952</v>
      </c>
      <c r="D4362" s="1" t="n">
        <v>101.2</v>
      </c>
      <c r="E4362" s="1" t="s">
        <v>4960</v>
      </c>
      <c r="F4362" s="1" t="n">
        <v>6</v>
      </c>
      <c r="G4362" s="1" t="str">
        <f aca="false">F4362&amp;"/"&amp;44</f>
        <v>6/44</v>
      </c>
      <c r="H4362" s="1" t="n">
        <v>2300</v>
      </c>
      <c r="I4362" s="1" t="n">
        <v>93</v>
      </c>
      <c r="J4362" s="1" t="n">
        <v>80</v>
      </c>
      <c r="K4362" s="1" t="s">
        <v>1093</v>
      </c>
      <c r="L4362" s="1" t="s">
        <v>4954</v>
      </c>
      <c r="M4362" s="1" t="n">
        <v>2008</v>
      </c>
      <c r="N4362" s="1" t="n">
        <v>42.1763924708572</v>
      </c>
      <c r="O4362" s="1" t="n">
        <v>-82.3184793762355</v>
      </c>
      <c r="Q4362" s="1" t="s">
        <v>4955</v>
      </c>
      <c r="R4362" s="1" t="s">
        <v>24</v>
      </c>
    </row>
    <row r="4363" customFormat="false" ht="15" hidden="false" customHeight="false" outlineLevel="0" collapsed="false">
      <c r="A4363" s="1" t="s">
        <v>2973</v>
      </c>
      <c r="B4363" s="1" t="s">
        <v>2973</v>
      </c>
      <c r="C4363" s="1" t="s">
        <v>4952</v>
      </c>
      <c r="D4363" s="1" t="n">
        <v>101.2</v>
      </c>
      <c r="E4363" s="1" t="s">
        <v>4961</v>
      </c>
      <c r="F4363" s="1" t="n">
        <v>7</v>
      </c>
      <c r="G4363" s="1" t="str">
        <f aca="false">F4363&amp;"/"&amp;44</f>
        <v>7/44</v>
      </c>
      <c r="H4363" s="1" t="n">
        <v>2300</v>
      </c>
      <c r="I4363" s="1" t="n">
        <v>93</v>
      </c>
      <c r="J4363" s="1" t="n">
        <v>80</v>
      </c>
      <c r="K4363" s="1" t="s">
        <v>1093</v>
      </c>
      <c r="L4363" s="1" t="s">
        <v>4954</v>
      </c>
      <c r="M4363" s="1" t="n">
        <v>2008</v>
      </c>
      <c r="N4363" s="1" t="n">
        <v>42.1900078435236</v>
      </c>
      <c r="O4363" s="1" t="n">
        <v>-82.30238708245</v>
      </c>
      <c r="Q4363" s="1" t="s">
        <v>4955</v>
      </c>
      <c r="R4363" s="1" t="s">
        <v>24</v>
      </c>
    </row>
    <row r="4364" customFormat="false" ht="15" hidden="false" customHeight="false" outlineLevel="0" collapsed="false">
      <c r="A4364" s="1" t="s">
        <v>2973</v>
      </c>
      <c r="B4364" s="1" t="s">
        <v>2973</v>
      </c>
      <c r="C4364" s="1" t="s">
        <v>4952</v>
      </c>
      <c r="D4364" s="1" t="n">
        <v>101.2</v>
      </c>
      <c r="E4364" s="1" t="s">
        <v>4962</v>
      </c>
      <c r="F4364" s="1" t="n">
        <v>8</v>
      </c>
      <c r="G4364" s="1" t="str">
        <f aca="false">F4364&amp;"/"&amp;44</f>
        <v>8/44</v>
      </c>
      <c r="H4364" s="1" t="n">
        <v>2300</v>
      </c>
      <c r="I4364" s="1" t="n">
        <v>93</v>
      </c>
      <c r="J4364" s="1" t="n">
        <v>80</v>
      </c>
      <c r="K4364" s="1" t="s">
        <v>1093</v>
      </c>
      <c r="L4364" s="1" t="s">
        <v>4954</v>
      </c>
      <c r="M4364" s="1" t="n">
        <v>2008</v>
      </c>
      <c r="N4364" s="1" t="n">
        <v>42.1858195126283</v>
      </c>
      <c r="O4364" s="1" t="n">
        <v>-82.3017581772236</v>
      </c>
      <c r="Q4364" s="1" t="s">
        <v>4955</v>
      </c>
      <c r="R4364" s="1" t="s">
        <v>24</v>
      </c>
    </row>
    <row r="4365" customFormat="false" ht="15" hidden="false" customHeight="false" outlineLevel="0" collapsed="false">
      <c r="A4365" s="1" t="s">
        <v>2973</v>
      </c>
      <c r="B4365" s="1" t="s">
        <v>2973</v>
      </c>
      <c r="C4365" s="1" t="s">
        <v>4952</v>
      </c>
      <c r="D4365" s="1" t="n">
        <v>101.2</v>
      </c>
      <c r="E4365" s="1" t="s">
        <v>4963</v>
      </c>
      <c r="F4365" s="1" t="n">
        <v>9</v>
      </c>
      <c r="G4365" s="1" t="str">
        <f aca="false">F4365&amp;"/"&amp;44</f>
        <v>9/44</v>
      </c>
      <c r="H4365" s="1" t="n">
        <v>2300</v>
      </c>
      <c r="I4365" s="1" t="n">
        <v>93</v>
      </c>
      <c r="J4365" s="1" t="n">
        <v>80</v>
      </c>
      <c r="K4365" s="1" t="s">
        <v>1093</v>
      </c>
      <c r="L4365" s="1" t="s">
        <v>4954</v>
      </c>
      <c r="M4365" s="1" t="n">
        <v>2008</v>
      </c>
      <c r="N4365" s="1" t="n">
        <v>42.1831491562071</v>
      </c>
      <c r="O4365" s="1" t="n">
        <v>-82.2985361130853</v>
      </c>
      <c r="Q4365" s="1" t="s">
        <v>4955</v>
      </c>
      <c r="R4365" s="1" t="s">
        <v>24</v>
      </c>
    </row>
    <row r="4366" customFormat="false" ht="15" hidden="false" customHeight="false" outlineLevel="0" collapsed="false">
      <c r="A4366" s="1" t="s">
        <v>2973</v>
      </c>
      <c r="B4366" s="1" t="s">
        <v>2973</v>
      </c>
      <c r="C4366" s="1" t="s">
        <v>4952</v>
      </c>
      <c r="D4366" s="1" t="n">
        <v>101.2</v>
      </c>
      <c r="E4366" s="1" t="s">
        <v>4964</v>
      </c>
      <c r="F4366" s="1" t="n">
        <v>10</v>
      </c>
      <c r="G4366" s="1" t="str">
        <f aca="false">F4366&amp;"/"&amp;44</f>
        <v>10/44</v>
      </c>
      <c r="H4366" s="1" t="n">
        <v>2300</v>
      </c>
      <c r="I4366" s="1" t="n">
        <v>93</v>
      </c>
      <c r="J4366" s="1" t="n">
        <v>80</v>
      </c>
      <c r="K4366" s="1" t="s">
        <v>1093</v>
      </c>
      <c r="L4366" s="1" t="s">
        <v>4954</v>
      </c>
      <c r="M4366" s="1" t="n">
        <v>2008</v>
      </c>
      <c r="N4366" s="1" t="n">
        <v>42.1803701834786</v>
      </c>
      <c r="O4366" s="1" t="n">
        <v>-82.2954419245063</v>
      </c>
      <c r="Q4366" s="1" t="s">
        <v>4955</v>
      </c>
      <c r="R4366" s="1" t="s">
        <v>24</v>
      </c>
    </row>
    <row r="4367" customFormat="false" ht="15" hidden="false" customHeight="false" outlineLevel="0" collapsed="false">
      <c r="A4367" s="1" t="s">
        <v>2973</v>
      </c>
      <c r="B4367" s="1" t="s">
        <v>2973</v>
      </c>
      <c r="C4367" s="1" t="s">
        <v>4952</v>
      </c>
      <c r="D4367" s="1" t="n">
        <v>101.2</v>
      </c>
      <c r="E4367" s="1" t="s">
        <v>4965</v>
      </c>
      <c r="F4367" s="1" t="n">
        <v>11</v>
      </c>
      <c r="G4367" s="1" t="str">
        <f aca="false">F4367&amp;"/"&amp;44</f>
        <v>11/44</v>
      </c>
      <c r="H4367" s="1" t="n">
        <v>2300</v>
      </c>
      <c r="I4367" s="1" t="n">
        <v>93</v>
      </c>
      <c r="J4367" s="1" t="n">
        <v>80</v>
      </c>
      <c r="K4367" s="1" t="s">
        <v>1093</v>
      </c>
      <c r="L4367" s="1" t="s">
        <v>4954</v>
      </c>
      <c r="M4367" s="1" t="n">
        <v>2008</v>
      </c>
      <c r="N4367" s="1" t="n">
        <v>42.1780457863666</v>
      </c>
      <c r="O4367" s="1" t="n">
        <v>-82.2923403914524</v>
      </c>
      <c r="Q4367" s="1" t="s">
        <v>4955</v>
      </c>
      <c r="R4367" s="1" t="s">
        <v>24</v>
      </c>
    </row>
    <row r="4368" customFormat="false" ht="15" hidden="false" customHeight="false" outlineLevel="0" collapsed="false">
      <c r="A4368" s="1" t="s">
        <v>2973</v>
      </c>
      <c r="B4368" s="1" t="s">
        <v>2973</v>
      </c>
      <c r="C4368" s="1" t="s">
        <v>4952</v>
      </c>
      <c r="D4368" s="1" t="n">
        <v>101.2</v>
      </c>
      <c r="E4368" s="1" t="s">
        <v>4966</v>
      </c>
      <c r="F4368" s="1" t="n">
        <v>12</v>
      </c>
      <c r="G4368" s="1" t="str">
        <f aca="false">F4368&amp;"/"&amp;44</f>
        <v>12/44</v>
      </c>
      <c r="H4368" s="1" t="n">
        <v>2300</v>
      </c>
      <c r="I4368" s="1" t="n">
        <v>93</v>
      </c>
      <c r="J4368" s="1" t="n">
        <v>80</v>
      </c>
      <c r="K4368" s="1" t="s">
        <v>1093</v>
      </c>
      <c r="L4368" s="1" t="s">
        <v>4954</v>
      </c>
      <c r="M4368" s="1" t="n">
        <v>2008</v>
      </c>
      <c r="N4368" s="1" t="n">
        <v>42.1752103659906</v>
      </c>
      <c r="O4368" s="1" t="n">
        <v>-82.2889522684852</v>
      </c>
      <c r="Q4368" s="1" t="s">
        <v>4955</v>
      </c>
      <c r="R4368" s="1" t="s">
        <v>24</v>
      </c>
    </row>
    <row r="4369" customFormat="false" ht="15" hidden="false" customHeight="false" outlineLevel="0" collapsed="false">
      <c r="A4369" s="1" t="s">
        <v>2973</v>
      </c>
      <c r="B4369" s="1" t="s">
        <v>2973</v>
      </c>
      <c r="C4369" s="1" t="s">
        <v>4952</v>
      </c>
      <c r="D4369" s="1" t="n">
        <v>101.2</v>
      </c>
      <c r="E4369" s="1" t="s">
        <v>4967</v>
      </c>
      <c r="F4369" s="1" t="n">
        <v>13</v>
      </c>
      <c r="G4369" s="1" t="str">
        <f aca="false">F4369&amp;"/"&amp;44</f>
        <v>13/44</v>
      </c>
      <c r="H4369" s="1" t="n">
        <v>2300</v>
      </c>
      <c r="I4369" s="1" t="n">
        <v>93</v>
      </c>
      <c r="J4369" s="1" t="n">
        <v>80</v>
      </c>
      <c r="K4369" s="1" t="s">
        <v>1093</v>
      </c>
      <c r="L4369" s="1" t="s">
        <v>4954</v>
      </c>
      <c r="M4369" s="1" t="n">
        <v>2008</v>
      </c>
      <c r="N4369" s="1" t="n">
        <v>42.1726919195873</v>
      </c>
      <c r="O4369" s="1" t="n">
        <v>-82.2857182713939</v>
      </c>
      <c r="Q4369" s="1" t="s">
        <v>4955</v>
      </c>
      <c r="R4369" s="1" t="s">
        <v>24</v>
      </c>
    </row>
    <row r="4370" customFormat="false" ht="15" hidden="false" customHeight="false" outlineLevel="0" collapsed="false">
      <c r="A4370" s="1" t="s">
        <v>2973</v>
      </c>
      <c r="B4370" s="1" t="s">
        <v>2973</v>
      </c>
      <c r="C4370" s="1" t="s">
        <v>4952</v>
      </c>
      <c r="D4370" s="1" t="n">
        <v>101.2</v>
      </c>
      <c r="E4370" s="1" t="s">
        <v>4968</v>
      </c>
      <c r="F4370" s="1" t="n">
        <v>14</v>
      </c>
      <c r="G4370" s="1" t="str">
        <f aca="false">F4370&amp;"/"&amp;44</f>
        <v>14/44</v>
      </c>
      <c r="H4370" s="1" t="n">
        <v>2300</v>
      </c>
      <c r="I4370" s="1" t="n">
        <v>93</v>
      </c>
      <c r="J4370" s="1" t="n">
        <v>80</v>
      </c>
      <c r="K4370" s="1" t="s">
        <v>1093</v>
      </c>
      <c r="L4370" s="1" t="s">
        <v>4954</v>
      </c>
      <c r="M4370" s="1" t="n">
        <v>2008</v>
      </c>
      <c r="N4370" s="1" t="n">
        <v>42.1961855931655</v>
      </c>
      <c r="O4370" s="1" t="n">
        <v>-82.2857856274542</v>
      </c>
      <c r="Q4370" s="1" t="s">
        <v>4955</v>
      </c>
      <c r="R4370" s="1" t="s">
        <v>24</v>
      </c>
    </row>
    <row r="4371" customFormat="false" ht="15" hidden="false" customHeight="false" outlineLevel="0" collapsed="false">
      <c r="A4371" s="1" t="s">
        <v>2973</v>
      </c>
      <c r="B4371" s="1" t="s">
        <v>2973</v>
      </c>
      <c r="C4371" s="1" t="s">
        <v>4952</v>
      </c>
      <c r="D4371" s="1" t="n">
        <v>101.2</v>
      </c>
      <c r="E4371" s="1" t="s">
        <v>4969</v>
      </c>
      <c r="F4371" s="1" t="n">
        <v>15</v>
      </c>
      <c r="G4371" s="1" t="str">
        <f aca="false">F4371&amp;"/"&amp;44</f>
        <v>15/44</v>
      </c>
      <c r="H4371" s="1" t="n">
        <v>2300</v>
      </c>
      <c r="I4371" s="1" t="n">
        <v>93</v>
      </c>
      <c r="J4371" s="1" t="n">
        <v>80</v>
      </c>
      <c r="K4371" s="1" t="s">
        <v>1093</v>
      </c>
      <c r="L4371" s="1" t="s">
        <v>4954</v>
      </c>
      <c r="M4371" s="1" t="n">
        <v>2008</v>
      </c>
      <c r="N4371" s="1" t="n">
        <v>42.1982402376644</v>
      </c>
      <c r="O4371" s="1" t="n">
        <v>-82.2806049279678</v>
      </c>
      <c r="Q4371" s="1" t="s">
        <v>4955</v>
      </c>
      <c r="R4371" s="1" t="s">
        <v>24</v>
      </c>
    </row>
    <row r="4372" customFormat="false" ht="15" hidden="false" customHeight="false" outlineLevel="0" collapsed="false">
      <c r="A4372" s="1" t="s">
        <v>2973</v>
      </c>
      <c r="B4372" s="1" t="s">
        <v>2973</v>
      </c>
      <c r="C4372" s="1" t="s">
        <v>4952</v>
      </c>
      <c r="D4372" s="1" t="n">
        <v>101.2</v>
      </c>
      <c r="E4372" s="1" t="s">
        <v>4970</v>
      </c>
      <c r="F4372" s="1" t="n">
        <v>16</v>
      </c>
      <c r="G4372" s="1" t="str">
        <f aca="false">F4372&amp;"/"&amp;44</f>
        <v>16/44</v>
      </c>
      <c r="H4372" s="1" t="n">
        <v>2300</v>
      </c>
      <c r="I4372" s="1" t="n">
        <v>93</v>
      </c>
      <c r="J4372" s="1" t="n">
        <v>80</v>
      </c>
      <c r="K4372" s="1" t="s">
        <v>1093</v>
      </c>
      <c r="L4372" s="1" t="s">
        <v>4954</v>
      </c>
      <c r="M4372" s="1" t="n">
        <v>2008</v>
      </c>
      <c r="N4372" s="1" t="n">
        <v>42.1936750537214</v>
      </c>
      <c r="O4372" s="1" t="n">
        <v>-82.2820270679881</v>
      </c>
      <c r="Q4372" s="1" t="s">
        <v>4955</v>
      </c>
      <c r="R4372" s="1" t="s">
        <v>24</v>
      </c>
    </row>
    <row r="4373" customFormat="false" ht="15" hidden="false" customHeight="false" outlineLevel="0" collapsed="false">
      <c r="A4373" s="1" t="s">
        <v>2973</v>
      </c>
      <c r="B4373" s="1" t="s">
        <v>2973</v>
      </c>
      <c r="C4373" s="1" t="s">
        <v>4952</v>
      </c>
      <c r="D4373" s="1" t="n">
        <v>101.2</v>
      </c>
      <c r="E4373" s="1" t="s">
        <v>4971</v>
      </c>
      <c r="F4373" s="1" t="n">
        <v>17</v>
      </c>
      <c r="G4373" s="1" t="str">
        <f aca="false">F4373&amp;"/"&amp;44</f>
        <v>17/44</v>
      </c>
      <c r="H4373" s="1" t="n">
        <v>2300</v>
      </c>
      <c r="I4373" s="1" t="n">
        <v>93</v>
      </c>
      <c r="J4373" s="1" t="n">
        <v>80</v>
      </c>
      <c r="K4373" s="1" t="s">
        <v>1093</v>
      </c>
      <c r="L4373" s="1" t="s">
        <v>4954</v>
      </c>
      <c r="M4373" s="1" t="n">
        <v>2008</v>
      </c>
      <c r="N4373" s="1" t="n">
        <v>42.1956610425989</v>
      </c>
      <c r="O4373" s="1" t="n">
        <v>-82.2772675235162</v>
      </c>
      <c r="Q4373" s="1" t="s">
        <v>4955</v>
      </c>
      <c r="R4373" s="1" t="s">
        <v>24</v>
      </c>
    </row>
    <row r="4374" customFormat="false" ht="15" hidden="false" customHeight="false" outlineLevel="0" collapsed="false">
      <c r="A4374" s="1" t="s">
        <v>2973</v>
      </c>
      <c r="B4374" s="1" t="s">
        <v>2973</v>
      </c>
      <c r="C4374" s="1" t="s">
        <v>4952</v>
      </c>
      <c r="D4374" s="1" t="n">
        <v>101.2</v>
      </c>
      <c r="E4374" s="1" t="s">
        <v>4972</v>
      </c>
      <c r="F4374" s="1" t="n">
        <v>18</v>
      </c>
      <c r="G4374" s="1" t="str">
        <f aca="false">F4374&amp;"/"&amp;44</f>
        <v>18/44</v>
      </c>
      <c r="H4374" s="1" t="n">
        <v>2300</v>
      </c>
      <c r="I4374" s="1" t="n">
        <v>93</v>
      </c>
      <c r="J4374" s="1" t="n">
        <v>80</v>
      </c>
      <c r="K4374" s="1" t="s">
        <v>1093</v>
      </c>
      <c r="L4374" s="1" t="s">
        <v>4954</v>
      </c>
      <c r="M4374" s="1" t="n">
        <v>2008</v>
      </c>
      <c r="N4374" s="1" t="n">
        <v>42.1876815137845</v>
      </c>
      <c r="O4374" s="1" t="n">
        <v>-82.2693731642231</v>
      </c>
      <c r="Q4374" s="1" t="s">
        <v>4955</v>
      </c>
      <c r="R4374" s="1" t="s">
        <v>24</v>
      </c>
    </row>
    <row r="4375" customFormat="false" ht="15" hidden="false" customHeight="false" outlineLevel="0" collapsed="false">
      <c r="A4375" s="1" t="s">
        <v>2973</v>
      </c>
      <c r="B4375" s="1" t="s">
        <v>2973</v>
      </c>
      <c r="C4375" s="1" t="s">
        <v>4952</v>
      </c>
      <c r="D4375" s="1" t="n">
        <v>101.2</v>
      </c>
      <c r="E4375" s="1" t="s">
        <v>4973</v>
      </c>
      <c r="F4375" s="1" t="n">
        <v>19</v>
      </c>
      <c r="G4375" s="1" t="str">
        <f aca="false">F4375&amp;"/"&amp;44</f>
        <v>19/44</v>
      </c>
      <c r="H4375" s="1" t="n">
        <v>2300</v>
      </c>
      <c r="I4375" s="1" t="n">
        <v>93</v>
      </c>
      <c r="J4375" s="1" t="n">
        <v>80</v>
      </c>
      <c r="K4375" s="1" t="s">
        <v>1093</v>
      </c>
      <c r="L4375" s="1" t="s">
        <v>4954</v>
      </c>
      <c r="M4375" s="1" t="n">
        <v>2008</v>
      </c>
      <c r="N4375" s="1" t="n">
        <v>42.1804244494364</v>
      </c>
      <c r="O4375" s="1" t="n">
        <v>-82.2605408984417</v>
      </c>
      <c r="Q4375" s="1" t="s">
        <v>4955</v>
      </c>
      <c r="R4375" s="1" t="s">
        <v>24</v>
      </c>
    </row>
    <row r="4376" customFormat="false" ht="15" hidden="false" customHeight="false" outlineLevel="0" collapsed="false">
      <c r="A4376" s="1" t="s">
        <v>2973</v>
      </c>
      <c r="B4376" s="1" t="s">
        <v>2973</v>
      </c>
      <c r="C4376" s="1" t="s">
        <v>4952</v>
      </c>
      <c r="D4376" s="1" t="n">
        <v>101.2</v>
      </c>
      <c r="E4376" s="1" t="s">
        <v>4974</v>
      </c>
      <c r="F4376" s="1" t="n">
        <v>20</v>
      </c>
      <c r="G4376" s="1" t="str">
        <f aca="false">F4376&amp;"/"&amp;44</f>
        <v>20/44</v>
      </c>
      <c r="H4376" s="1" t="n">
        <v>2300</v>
      </c>
      <c r="I4376" s="1" t="n">
        <v>93</v>
      </c>
      <c r="J4376" s="1" t="n">
        <v>80</v>
      </c>
      <c r="K4376" s="1" t="s">
        <v>1093</v>
      </c>
      <c r="L4376" s="1" t="s">
        <v>4954</v>
      </c>
      <c r="M4376" s="1" t="n">
        <v>2008</v>
      </c>
      <c r="N4376" s="1" t="n">
        <v>42.1987465235582</v>
      </c>
      <c r="O4376" s="1" t="n">
        <v>-82.2388483458347</v>
      </c>
      <c r="Q4376" s="1" t="s">
        <v>4955</v>
      </c>
      <c r="R4376" s="1" t="s">
        <v>24</v>
      </c>
    </row>
    <row r="4377" customFormat="false" ht="15" hidden="false" customHeight="false" outlineLevel="0" collapsed="false">
      <c r="A4377" s="1" t="s">
        <v>2973</v>
      </c>
      <c r="B4377" s="1" t="s">
        <v>2973</v>
      </c>
      <c r="C4377" s="1" t="s">
        <v>4952</v>
      </c>
      <c r="D4377" s="1" t="n">
        <v>101.2</v>
      </c>
      <c r="E4377" s="1" t="s">
        <v>4975</v>
      </c>
      <c r="F4377" s="1" t="n">
        <v>21</v>
      </c>
      <c r="G4377" s="1" t="str">
        <f aca="false">F4377&amp;"/"&amp;44</f>
        <v>21/44</v>
      </c>
      <c r="H4377" s="1" t="n">
        <v>2300</v>
      </c>
      <c r="I4377" s="1" t="n">
        <v>93</v>
      </c>
      <c r="J4377" s="1" t="n">
        <v>80</v>
      </c>
      <c r="K4377" s="1" t="s">
        <v>1093</v>
      </c>
      <c r="L4377" s="1" t="s">
        <v>4954</v>
      </c>
      <c r="M4377" s="1" t="n">
        <v>2008</v>
      </c>
      <c r="N4377" s="1" t="n">
        <v>42.1959699373478</v>
      </c>
      <c r="O4377" s="1" t="n">
        <v>-82.2358281391036</v>
      </c>
      <c r="Q4377" s="1" t="s">
        <v>4955</v>
      </c>
      <c r="R4377" s="1" t="s">
        <v>24</v>
      </c>
    </row>
    <row r="4378" customFormat="false" ht="15" hidden="false" customHeight="false" outlineLevel="0" collapsed="false">
      <c r="A4378" s="1" t="s">
        <v>2973</v>
      </c>
      <c r="B4378" s="1" t="s">
        <v>2973</v>
      </c>
      <c r="C4378" s="1" t="s">
        <v>4952</v>
      </c>
      <c r="D4378" s="1" t="n">
        <v>101.2</v>
      </c>
      <c r="E4378" s="1" t="s">
        <v>4976</v>
      </c>
      <c r="F4378" s="1" t="n">
        <v>22</v>
      </c>
      <c r="G4378" s="1" t="str">
        <f aca="false">F4378&amp;"/"&amp;44</f>
        <v>22/44</v>
      </c>
      <c r="H4378" s="1" t="n">
        <v>2300</v>
      </c>
      <c r="I4378" s="1" t="n">
        <v>93</v>
      </c>
      <c r="J4378" s="1" t="n">
        <v>80</v>
      </c>
      <c r="K4378" s="1" t="s">
        <v>1093</v>
      </c>
      <c r="L4378" s="1" t="s">
        <v>4954</v>
      </c>
      <c r="M4378" s="1" t="n">
        <v>2008</v>
      </c>
      <c r="N4378" s="1" t="n">
        <v>42.1935255564823</v>
      </c>
      <c r="O4378" s="1" t="n">
        <v>-82.2325874991506</v>
      </c>
      <c r="Q4378" s="1" t="s">
        <v>4955</v>
      </c>
      <c r="R4378" s="1" t="s">
        <v>24</v>
      </c>
    </row>
    <row r="4379" customFormat="false" ht="15" hidden="false" customHeight="false" outlineLevel="0" collapsed="false">
      <c r="A4379" s="1" t="s">
        <v>2973</v>
      </c>
      <c r="B4379" s="1" t="s">
        <v>2973</v>
      </c>
      <c r="C4379" s="1" t="s">
        <v>4952</v>
      </c>
      <c r="D4379" s="1" t="n">
        <v>101.2</v>
      </c>
      <c r="E4379" s="1" t="s">
        <v>4977</v>
      </c>
      <c r="F4379" s="1" t="n">
        <v>23</v>
      </c>
      <c r="G4379" s="1" t="str">
        <f aca="false">F4379&amp;"/"&amp;44</f>
        <v>23/44</v>
      </c>
      <c r="H4379" s="1" t="n">
        <v>2300</v>
      </c>
      <c r="I4379" s="1" t="n">
        <v>93</v>
      </c>
      <c r="J4379" s="1" t="n">
        <v>80</v>
      </c>
      <c r="K4379" s="1" t="s">
        <v>1093</v>
      </c>
      <c r="L4379" s="1" t="s">
        <v>4954</v>
      </c>
      <c r="M4379" s="1" t="n">
        <v>2008</v>
      </c>
      <c r="N4379" s="1" t="n">
        <v>42.1911150859397</v>
      </c>
      <c r="O4379" s="1" t="n">
        <v>-82.2295820707983</v>
      </c>
      <c r="Q4379" s="1" t="s">
        <v>4955</v>
      </c>
      <c r="R4379" s="1" t="s">
        <v>24</v>
      </c>
    </row>
    <row r="4380" customFormat="false" ht="15" hidden="false" customHeight="false" outlineLevel="0" collapsed="false">
      <c r="A4380" s="1" t="s">
        <v>2973</v>
      </c>
      <c r="B4380" s="1" t="s">
        <v>2973</v>
      </c>
      <c r="C4380" s="1" t="s">
        <v>4952</v>
      </c>
      <c r="D4380" s="1" t="n">
        <v>101.2</v>
      </c>
      <c r="E4380" s="1" t="s">
        <v>4978</v>
      </c>
      <c r="F4380" s="1" t="n">
        <v>24</v>
      </c>
      <c r="G4380" s="1" t="str">
        <f aca="false">F4380&amp;"/"&amp;44</f>
        <v>24/44</v>
      </c>
      <c r="H4380" s="1" t="n">
        <v>2300</v>
      </c>
      <c r="I4380" s="1" t="n">
        <v>93</v>
      </c>
      <c r="J4380" s="1" t="n">
        <v>80</v>
      </c>
      <c r="K4380" s="1" t="s">
        <v>1093</v>
      </c>
      <c r="L4380" s="1" t="s">
        <v>4954</v>
      </c>
      <c r="M4380" s="1" t="n">
        <v>2008</v>
      </c>
      <c r="N4380" s="1" t="n">
        <v>42.212458220332</v>
      </c>
      <c r="O4380" s="1" t="n">
        <v>-82.1921247923405</v>
      </c>
      <c r="Q4380" s="1" t="s">
        <v>4955</v>
      </c>
      <c r="R4380" s="1" t="s">
        <v>24</v>
      </c>
    </row>
    <row r="4381" customFormat="false" ht="15" hidden="false" customHeight="false" outlineLevel="0" collapsed="false">
      <c r="A4381" s="1" t="s">
        <v>2973</v>
      </c>
      <c r="B4381" s="1" t="s">
        <v>2973</v>
      </c>
      <c r="C4381" s="1" t="s">
        <v>4952</v>
      </c>
      <c r="D4381" s="1" t="n">
        <v>101.2</v>
      </c>
      <c r="E4381" s="1" t="s">
        <v>4979</v>
      </c>
      <c r="F4381" s="1" t="n">
        <v>25</v>
      </c>
      <c r="G4381" s="1" t="str">
        <f aca="false">F4381&amp;"/"&amp;44</f>
        <v>25/44</v>
      </c>
      <c r="H4381" s="1" t="n">
        <v>2300</v>
      </c>
      <c r="I4381" s="1" t="n">
        <v>93</v>
      </c>
      <c r="J4381" s="1" t="n">
        <v>80</v>
      </c>
      <c r="K4381" s="1" t="s">
        <v>1093</v>
      </c>
      <c r="L4381" s="1" t="s">
        <v>4954</v>
      </c>
      <c r="M4381" s="1" t="n">
        <v>2008</v>
      </c>
      <c r="N4381" s="1" t="n">
        <v>42.2166748556952</v>
      </c>
      <c r="O4381" s="1" t="n">
        <v>-82.1820261242745</v>
      </c>
      <c r="Q4381" s="1" t="s">
        <v>4955</v>
      </c>
      <c r="R4381" s="1" t="s">
        <v>24</v>
      </c>
    </row>
    <row r="4382" customFormat="false" ht="15" hidden="false" customHeight="false" outlineLevel="0" collapsed="false">
      <c r="A4382" s="1" t="s">
        <v>2973</v>
      </c>
      <c r="B4382" s="1" t="s">
        <v>2973</v>
      </c>
      <c r="C4382" s="1" t="s">
        <v>4952</v>
      </c>
      <c r="D4382" s="1" t="n">
        <v>101.2</v>
      </c>
      <c r="E4382" s="1" t="s">
        <v>4980</v>
      </c>
      <c r="F4382" s="1" t="n">
        <v>26</v>
      </c>
      <c r="G4382" s="1" t="str">
        <f aca="false">F4382&amp;"/"&amp;44</f>
        <v>26/44</v>
      </c>
      <c r="H4382" s="1" t="n">
        <v>2300</v>
      </c>
      <c r="I4382" s="1" t="n">
        <v>93</v>
      </c>
      <c r="J4382" s="1" t="n">
        <v>80</v>
      </c>
      <c r="K4382" s="1" t="s">
        <v>1093</v>
      </c>
      <c r="L4382" s="1" t="s">
        <v>4954</v>
      </c>
      <c r="M4382" s="1" t="n">
        <v>2008</v>
      </c>
      <c r="N4382" s="1" t="n">
        <v>42.21869279471</v>
      </c>
      <c r="O4382" s="1" t="n">
        <v>-82.1777271505539</v>
      </c>
      <c r="Q4382" s="1" t="s">
        <v>4955</v>
      </c>
      <c r="R4382" s="1" t="s">
        <v>24</v>
      </c>
    </row>
    <row r="4383" customFormat="false" ht="15" hidden="false" customHeight="false" outlineLevel="0" collapsed="false">
      <c r="A4383" s="1" t="s">
        <v>2973</v>
      </c>
      <c r="B4383" s="1" t="s">
        <v>2973</v>
      </c>
      <c r="C4383" s="1" t="s">
        <v>4952</v>
      </c>
      <c r="D4383" s="1" t="n">
        <v>101.2</v>
      </c>
      <c r="E4383" s="1" t="s">
        <v>4981</v>
      </c>
      <c r="F4383" s="1" t="n">
        <v>27</v>
      </c>
      <c r="G4383" s="1" t="str">
        <f aca="false">F4383&amp;"/"&amp;44</f>
        <v>27/44</v>
      </c>
      <c r="H4383" s="1" t="n">
        <v>2300</v>
      </c>
      <c r="I4383" s="1" t="n">
        <v>93</v>
      </c>
      <c r="J4383" s="1" t="n">
        <v>80</v>
      </c>
      <c r="K4383" s="1" t="s">
        <v>1093</v>
      </c>
      <c r="L4383" s="1" t="s">
        <v>4954</v>
      </c>
      <c r="M4383" s="1" t="n">
        <v>2008</v>
      </c>
      <c r="N4383" s="1" t="n">
        <v>42.2211953421023</v>
      </c>
      <c r="O4383" s="1" t="n">
        <v>-82.1803702472974</v>
      </c>
      <c r="Q4383" s="1" t="s">
        <v>4955</v>
      </c>
      <c r="R4383" s="1" t="s">
        <v>24</v>
      </c>
    </row>
    <row r="4384" customFormat="false" ht="15" hidden="false" customHeight="false" outlineLevel="0" collapsed="false">
      <c r="A4384" s="1" t="s">
        <v>2973</v>
      </c>
      <c r="B4384" s="1" t="s">
        <v>2973</v>
      </c>
      <c r="C4384" s="1" t="s">
        <v>4952</v>
      </c>
      <c r="D4384" s="1" t="n">
        <v>101.2</v>
      </c>
      <c r="E4384" s="1" t="s">
        <v>4982</v>
      </c>
      <c r="F4384" s="1" t="n">
        <v>28</v>
      </c>
      <c r="G4384" s="1" t="str">
        <f aca="false">F4384&amp;"/"&amp;44</f>
        <v>28/44</v>
      </c>
      <c r="H4384" s="1" t="n">
        <v>2300</v>
      </c>
      <c r="I4384" s="1" t="n">
        <v>93</v>
      </c>
      <c r="J4384" s="1" t="n">
        <v>80</v>
      </c>
      <c r="K4384" s="1" t="s">
        <v>1093</v>
      </c>
      <c r="L4384" s="1" t="s">
        <v>4954</v>
      </c>
      <c r="M4384" s="1" t="n">
        <v>2008</v>
      </c>
      <c r="N4384" s="1" t="n">
        <v>42.2235080412352</v>
      </c>
      <c r="O4384" s="1" t="n">
        <v>-82.1835713555548</v>
      </c>
      <c r="Q4384" s="1" t="s">
        <v>4955</v>
      </c>
      <c r="R4384" s="1" t="s">
        <v>24</v>
      </c>
    </row>
    <row r="4385" customFormat="false" ht="15" hidden="false" customHeight="false" outlineLevel="0" collapsed="false">
      <c r="A4385" s="1" t="s">
        <v>2973</v>
      </c>
      <c r="B4385" s="1" t="s">
        <v>2973</v>
      </c>
      <c r="C4385" s="1" t="s">
        <v>4952</v>
      </c>
      <c r="D4385" s="1" t="n">
        <v>101.2</v>
      </c>
      <c r="E4385" s="1" t="s">
        <v>4983</v>
      </c>
      <c r="F4385" s="1" t="n">
        <v>29</v>
      </c>
      <c r="G4385" s="1" t="str">
        <f aca="false">F4385&amp;"/"&amp;44</f>
        <v>29/44</v>
      </c>
      <c r="H4385" s="1" t="n">
        <v>2300</v>
      </c>
      <c r="I4385" s="1" t="n">
        <v>93</v>
      </c>
      <c r="J4385" s="1" t="n">
        <v>80</v>
      </c>
      <c r="K4385" s="1" t="s">
        <v>1093</v>
      </c>
      <c r="L4385" s="1" t="s">
        <v>4954</v>
      </c>
      <c r="M4385" s="1" t="n">
        <v>2008</v>
      </c>
      <c r="N4385" s="1" t="n">
        <v>42.2251612057025</v>
      </c>
      <c r="O4385" s="1" t="n">
        <v>-82.1721201272449</v>
      </c>
      <c r="Q4385" s="1" t="s">
        <v>4955</v>
      </c>
      <c r="R4385" s="1" t="s">
        <v>24</v>
      </c>
    </row>
    <row r="4386" customFormat="false" ht="15" hidden="false" customHeight="false" outlineLevel="0" collapsed="false">
      <c r="A4386" s="1" t="s">
        <v>2973</v>
      </c>
      <c r="B4386" s="1" t="s">
        <v>2973</v>
      </c>
      <c r="C4386" s="1" t="s">
        <v>4952</v>
      </c>
      <c r="D4386" s="1" t="n">
        <v>101.2</v>
      </c>
      <c r="E4386" s="1" t="s">
        <v>4984</v>
      </c>
      <c r="F4386" s="1" t="n">
        <v>30</v>
      </c>
      <c r="G4386" s="1" t="str">
        <f aca="false">F4386&amp;"/"&amp;44</f>
        <v>30/44</v>
      </c>
      <c r="H4386" s="1" t="n">
        <v>2300</v>
      </c>
      <c r="I4386" s="1" t="n">
        <v>93</v>
      </c>
      <c r="J4386" s="1" t="n">
        <v>80</v>
      </c>
      <c r="K4386" s="1" t="s">
        <v>1093</v>
      </c>
      <c r="L4386" s="1" t="s">
        <v>4954</v>
      </c>
      <c r="M4386" s="1" t="n">
        <v>2008</v>
      </c>
      <c r="N4386" s="1" t="n">
        <v>42.2276012268407</v>
      </c>
      <c r="O4386" s="1" t="n">
        <v>-82.1664528423332</v>
      </c>
      <c r="Q4386" s="1" t="s">
        <v>4955</v>
      </c>
      <c r="R4386" s="1" t="s">
        <v>24</v>
      </c>
    </row>
    <row r="4387" customFormat="false" ht="15" hidden="false" customHeight="false" outlineLevel="0" collapsed="false">
      <c r="A4387" s="1" t="s">
        <v>2973</v>
      </c>
      <c r="B4387" s="1" t="s">
        <v>2973</v>
      </c>
      <c r="C4387" s="1" t="s">
        <v>4952</v>
      </c>
      <c r="D4387" s="1" t="n">
        <v>101.2</v>
      </c>
      <c r="E4387" s="1" t="s">
        <v>4985</v>
      </c>
      <c r="F4387" s="1" t="n">
        <v>31</v>
      </c>
      <c r="G4387" s="1" t="str">
        <f aca="false">F4387&amp;"/"&amp;44</f>
        <v>31/44</v>
      </c>
      <c r="H4387" s="1" t="n">
        <v>2300</v>
      </c>
      <c r="I4387" s="1" t="n">
        <v>93</v>
      </c>
      <c r="J4387" s="1" t="n">
        <v>80</v>
      </c>
      <c r="K4387" s="1" t="s">
        <v>1093</v>
      </c>
      <c r="L4387" s="1" t="s">
        <v>4954</v>
      </c>
      <c r="M4387" s="1" t="n">
        <v>2008</v>
      </c>
      <c r="N4387" s="1" t="n">
        <v>42.2267232962454</v>
      </c>
      <c r="O4387" s="1" t="n">
        <v>-82.1623273472347</v>
      </c>
      <c r="Q4387" s="1" t="s">
        <v>4955</v>
      </c>
      <c r="R4387" s="1" t="s">
        <v>24</v>
      </c>
    </row>
    <row r="4388" customFormat="false" ht="15" hidden="false" customHeight="false" outlineLevel="0" collapsed="false">
      <c r="A4388" s="1" t="s">
        <v>2973</v>
      </c>
      <c r="B4388" s="1" t="s">
        <v>2973</v>
      </c>
      <c r="C4388" s="1" t="s">
        <v>4952</v>
      </c>
      <c r="D4388" s="1" t="n">
        <v>101.2</v>
      </c>
      <c r="E4388" s="1" t="s">
        <v>4986</v>
      </c>
      <c r="F4388" s="1" t="n">
        <v>32</v>
      </c>
      <c r="G4388" s="1" t="str">
        <f aca="false">F4388&amp;"/"&amp;44</f>
        <v>32/44</v>
      </c>
      <c r="H4388" s="1" t="n">
        <v>2300</v>
      </c>
      <c r="I4388" s="1" t="n">
        <v>93</v>
      </c>
      <c r="J4388" s="1" t="n">
        <v>80</v>
      </c>
      <c r="K4388" s="1" t="s">
        <v>1093</v>
      </c>
      <c r="L4388" s="1" t="s">
        <v>4954</v>
      </c>
      <c r="M4388" s="1" t="n">
        <v>2008</v>
      </c>
      <c r="N4388" s="1" t="n">
        <v>42.2301334162801</v>
      </c>
      <c r="O4388" s="1" t="n">
        <v>-82.1568445082337</v>
      </c>
      <c r="Q4388" s="1" t="s">
        <v>4955</v>
      </c>
      <c r="R4388" s="1" t="s">
        <v>24</v>
      </c>
    </row>
    <row r="4389" customFormat="false" ht="15" hidden="false" customHeight="false" outlineLevel="0" collapsed="false">
      <c r="A4389" s="1" t="s">
        <v>2973</v>
      </c>
      <c r="B4389" s="1" t="s">
        <v>2973</v>
      </c>
      <c r="C4389" s="1" t="s">
        <v>4952</v>
      </c>
      <c r="D4389" s="1" t="n">
        <v>101.2</v>
      </c>
      <c r="E4389" s="1" t="s">
        <v>4987</v>
      </c>
      <c r="F4389" s="1" t="n">
        <v>33</v>
      </c>
      <c r="G4389" s="1" t="str">
        <f aca="false">F4389&amp;"/"&amp;44</f>
        <v>33/44</v>
      </c>
      <c r="H4389" s="1" t="n">
        <v>2300</v>
      </c>
      <c r="I4389" s="1" t="n">
        <v>93</v>
      </c>
      <c r="J4389" s="1" t="n">
        <v>80</v>
      </c>
      <c r="K4389" s="1" t="s">
        <v>1093</v>
      </c>
      <c r="L4389" s="1" t="s">
        <v>4954</v>
      </c>
      <c r="M4389" s="1" t="n">
        <v>2008</v>
      </c>
      <c r="N4389" s="1" t="n">
        <v>42.233204304547</v>
      </c>
      <c r="O4389" s="1" t="n">
        <v>-82.1518546320225</v>
      </c>
      <c r="Q4389" s="1" t="s">
        <v>4955</v>
      </c>
      <c r="R4389" s="1" t="s">
        <v>24</v>
      </c>
    </row>
    <row r="4390" customFormat="false" ht="15" hidden="false" customHeight="false" outlineLevel="0" collapsed="false">
      <c r="A4390" s="1" t="s">
        <v>2973</v>
      </c>
      <c r="B4390" s="1" t="s">
        <v>2973</v>
      </c>
      <c r="C4390" s="1" t="s">
        <v>4952</v>
      </c>
      <c r="D4390" s="1" t="n">
        <v>101.2</v>
      </c>
      <c r="E4390" s="1" t="s">
        <v>4988</v>
      </c>
      <c r="F4390" s="1" t="n">
        <v>34</v>
      </c>
      <c r="G4390" s="1" t="str">
        <f aca="false">F4390&amp;"/"&amp;44</f>
        <v>34/44</v>
      </c>
      <c r="H4390" s="1" t="n">
        <v>2300</v>
      </c>
      <c r="I4390" s="1" t="n">
        <v>93</v>
      </c>
      <c r="J4390" s="1" t="n">
        <v>80</v>
      </c>
      <c r="K4390" s="1" t="s">
        <v>1093</v>
      </c>
      <c r="L4390" s="1" t="s">
        <v>4954</v>
      </c>
      <c r="M4390" s="1" t="n">
        <v>2008</v>
      </c>
      <c r="N4390" s="1" t="n">
        <v>42.2360119264944</v>
      </c>
      <c r="O4390" s="1" t="n">
        <v>-82.154791844044</v>
      </c>
      <c r="Q4390" s="1" t="s">
        <v>4955</v>
      </c>
      <c r="R4390" s="1" t="s">
        <v>24</v>
      </c>
    </row>
    <row r="4391" customFormat="false" ht="15" hidden="false" customHeight="false" outlineLevel="0" collapsed="false">
      <c r="A4391" s="1" t="s">
        <v>2973</v>
      </c>
      <c r="B4391" s="1" t="s">
        <v>2973</v>
      </c>
      <c r="C4391" s="1" t="s">
        <v>4952</v>
      </c>
      <c r="D4391" s="1" t="n">
        <v>101.2</v>
      </c>
      <c r="E4391" s="1" t="s">
        <v>4989</v>
      </c>
      <c r="F4391" s="1" t="n">
        <v>35</v>
      </c>
      <c r="G4391" s="1" t="str">
        <f aca="false">F4391&amp;"/"&amp;44</f>
        <v>35/44</v>
      </c>
      <c r="H4391" s="1" t="n">
        <v>2300</v>
      </c>
      <c r="I4391" s="1" t="n">
        <v>93</v>
      </c>
      <c r="J4391" s="1" t="n">
        <v>80</v>
      </c>
      <c r="K4391" s="1" t="s">
        <v>1093</v>
      </c>
      <c r="L4391" s="1" t="s">
        <v>4954</v>
      </c>
      <c r="M4391" s="1" t="n">
        <v>2008</v>
      </c>
      <c r="N4391" s="1" t="n">
        <v>42.2385978221561</v>
      </c>
      <c r="O4391" s="1" t="n">
        <v>-82.1578276951181</v>
      </c>
      <c r="Q4391" s="1" t="s">
        <v>4955</v>
      </c>
      <c r="R4391" s="1" t="s">
        <v>24</v>
      </c>
    </row>
    <row r="4392" customFormat="false" ht="15" hidden="false" customHeight="false" outlineLevel="0" collapsed="false">
      <c r="A4392" s="1" t="s">
        <v>2973</v>
      </c>
      <c r="B4392" s="1" t="s">
        <v>2973</v>
      </c>
      <c r="C4392" s="1" t="s">
        <v>4952</v>
      </c>
      <c r="D4392" s="1" t="n">
        <v>101.2</v>
      </c>
      <c r="E4392" s="1" t="s">
        <v>4990</v>
      </c>
      <c r="F4392" s="1" t="n">
        <v>36</v>
      </c>
      <c r="G4392" s="1" t="str">
        <f aca="false">F4392&amp;"/"&amp;44</f>
        <v>36/44</v>
      </c>
      <c r="H4392" s="1" t="n">
        <v>2300</v>
      </c>
      <c r="I4392" s="1" t="n">
        <v>93</v>
      </c>
      <c r="J4392" s="1" t="n">
        <v>80</v>
      </c>
      <c r="K4392" s="1" t="s">
        <v>1093</v>
      </c>
      <c r="L4392" s="1" t="s">
        <v>4954</v>
      </c>
      <c r="M4392" s="1" t="n">
        <v>2008</v>
      </c>
      <c r="N4392" s="1" t="n">
        <v>42.237186055295</v>
      </c>
      <c r="O4392" s="1" t="n">
        <v>-82.1469375250799</v>
      </c>
      <c r="Q4392" s="1" t="s">
        <v>4955</v>
      </c>
      <c r="R4392" s="1" t="s">
        <v>24</v>
      </c>
    </row>
    <row r="4393" customFormat="false" ht="15" hidden="false" customHeight="false" outlineLevel="0" collapsed="false">
      <c r="A4393" s="1" t="s">
        <v>2973</v>
      </c>
      <c r="B4393" s="1" t="s">
        <v>2973</v>
      </c>
      <c r="C4393" s="1" t="s">
        <v>4952</v>
      </c>
      <c r="D4393" s="1" t="n">
        <v>101.2</v>
      </c>
      <c r="E4393" s="1" t="s">
        <v>4991</v>
      </c>
      <c r="F4393" s="1" t="n">
        <v>37</v>
      </c>
      <c r="G4393" s="1" t="str">
        <f aca="false">F4393&amp;"/"&amp;44</f>
        <v>37/44</v>
      </c>
      <c r="H4393" s="1" t="n">
        <v>2300</v>
      </c>
      <c r="I4393" s="1" t="n">
        <v>93</v>
      </c>
      <c r="J4393" s="1" t="n">
        <v>80</v>
      </c>
      <c r="K4393" s="1" t="s">
        <v>1093</v>
      </c>
      <c r="L4393" s="1" t="s">
        <v>4954</v>
      </c>
      <c r="M4393" s="1" t="n">
        <v>2008</v>
      </c>
      <c r="N4393" s="1" t="n">
        <v>42.2419604763138</v>
      </c>
      <c r="O4393" s="1" t="n">
        <v>-82.14399491119</v>
      </c>
      <c r="Q4393" s="1" t="s">
        <v>4955</v>
      </c>
      <c r="R4393" s="1" t="s">
        <v>24</v>
      </c>
    </row>
    <row r="4394" customFormat="false" ht="15" hidden="false" customHeight="false" outlineLevel="0" collapsed="false">
      <c r="A4394" s="1" t="s">
        <v>2973</v>
      </c>
      <c r="B4394" s="1" t="s">
        <v>2973</v>
      </c>
      <c r="C4394" s="1" t="s">
        <v>4952</v>
      </c>
      <c r="D4394" s="1" t="n">
        <v>101.2</v>
      </c>
      <c r="E4394" s="1" t="s">
        <v>4992</v>
      </c>
      <c r="F4394" s="1" t="n">
        <v>38</v>
      </c>
      <c r="G4394" s="1" t="str">
        <f aca="false">F4394&amp;"/"&amp;44</f>
        <v>38/44</v>
      </c>
      <c r="H4394" s="1" t="n">
        <v>2300</v>
      </c>
      <c r="I4394" s="1" t="n">
        <v>93</v>
      </c>
      <c r="J4394" s="1" t="n">
        <v>80</v>
      </c>
      <c r="K4394" s="1" t="s">
        <v>1093</v>
      </c>
      <c r="L4394" s="1" t="s">
        <v>4954</v>
      </c>
      <c r="M4394" s="1" t="n">
        <v>2008</v>
      </c>
      <c r="N4394" s="1" t="n">
        <v>42.2393743260357</v>
      </c>
      <c r="O4394" s="1" t="n">
        <v>-82.1404884224749</v>
      </c>
      <c r="Q4394" s="1" t="s">
        <v>4955</v>
      </c>
      <c r="R4394" s="1" t="s">
        <v>24</v>
      </c>
    </row>
    <row r="4395" customFormat="false" ht="15" hidden="false" customHeight="false" outlineLevel="0" collapsed="false">
      <c r="A4395" s="1" t="s">
        <v>2973</v>
      </c>
      <c r="B4395" s="1" t="s">
        <v>2973</v>
      </c>
      <c r="C4395" s="1" t="s">
        <v>4952</v>
      </c>
      <c r="D4395" s="1" t="n">
        <v>101.2</v>
      </c>
      <c r="E4395" s="1" t="s">
        <v>4993</v>
      </c>
      <c r="F4395" s="1" t="n">
        <v>39</v>
      </c>
      <c r="G4395" s="1" t="str">
        <f aca="false">F4395&amp;"/"&amp;44</f>
        <v>39/44</v>
      </c>
      <c r="H4395" s="1" t="n">
        <v>2300</v>
      </c>
      <c r="I4395" s="1" t="n">
        <v>93</v>
      </c>
      <c r="J4395" s="1" t="n">
        <v>80</v>
      </c>
      <c r="K4395" s="1" t="s">
        <v>1093</v>
      </c>
      <c r="L4395" s="1" t="s">
        <v>4954</v>
      </c>
      <c r="M4395" s="1" t="n">
        <v>2008</v>
      </c>
      <c r="N4395" s="1" t="n">
        <v>42.2462834448678</v>
      </c>
      <c r="O4395" s="1" t="n">
        <v>-82.1411537986262</v>
      </c>
      <c r="Q4395" s="1" t="s">
        <v>4955</v>
      </c>
      <c r="R4395" s="1" t="s">
        <v>24</v>
      </c>
    </row>
    <row r="4396" customFormat="false" ht="15" hidden="false" customHeight="false" outlineLevel="0" collapsed="false">
      <c r="A4396" s="1" t="s">
        <v>2973</v>
      </c>
      <c r="B4396" s="1" t="s">
        <v>2973</v>
      </c>
      <c r="C4396" s="1" t="s">
        <v>4952</v>
      </c>
      <c r="D4396" s="1" t="n">
        <v>101.2</v>
      </c>
      <c r="E4396" s="1" t="s">
        <v>4994</v>
      </c>
      <c r="F4396" s="1" t="n">
        <v>40</v>
      </c>
      <c r="G4396" s="1" t="str">
        <f aca="false">F4396&amp;"/"&amp;44</f>
        <v>40/44</v>
      </c>
      <c r="H4396" s="1" t="n">
        <v>2300</v>
      </c>
      <c r="I4396" s="1" t="n">
        <v>93</v>
      </c>
      <c r="J4396" s="1" t="n">
        <v>80</v>
      </c>
      <c r="K4396" s="1" t="s">
        <v>1093</v>
      </c>
      <c r="L4396" s="1" t="s">
        <v>4954</v>
      </c>
      <c r="M4396" s="1" t="n">
        <v>2008</v>
      </c>
      <c r="N4396" s="1" t="n">
        <v>42.2435793004569</v>
      </c>
      <c r="O4396" s="1" t="n">
        <v>-82.1378593074656</v>
      </c>
      <c r="Q4396" s="1" t="s">
        <v>4955</v>
      </c>
      <c r="R4396" s="1" t="s">
        <v>24</v>
      </c>
    </row>
    <row r="4397" customFormat="false" ht="15" hidden="false" customHeight="false" outlineLevel="0" collapsed="false">
      <c r="A4397" s="1" t="s">
        <v>2973</v>
      </c>
      <c r="B4397" s="1" t="s">
        <v>2973</v>
      </c>
      <c r="C4397" s="1" t="s">
        <v>4952</v>
      </c>
      <c r="D4397" s="1" t="n">
        <v>101.2</v>
      </c>
      <c r="E4397" s="1" t="s">
        <v>4995</v>
      </c>
      <c r="F4397" s="1" t="n">
        <v>41</v>
      </c>
      <c r="G4397" s="1" t="str">
        <f aca="false">F4397&amp;"/"&amp;44</f>
        <v>41/44</v>
      </c>
      <c r="H4397" s="1" t="n">
        <v>2300</v>
      </c>
      <c r="I4397" s="1" t="n">
        <v>93</v>
      </c>
      <c r="J4397" s="1" t="n">
        <v>80</v>
      </c>
      <c r="K4397" s="1" t="s">
        <v>1093</v>
      </c>
      <c r="L4397" s="1" t="s">
        <v>4954</v>
      </c>
      <c r="M4397" s="1" t="n">
        <v>2008</v>
      </c>
      <c r="N4397" s="1" t="n">
        <v>42.2479561588604</v>
      </c>
      <c r="O4397" s="1" t="n">
        <v>-82.1332004793858</v>
      </c>
      <c r="Q4397" s="1" t="s">
        <v>4955</v>
      </c>
      <c r="R4397" s="1" t="s">
        <v>24</v>
      </c>
    </row>
    <row r="4398" customFormat="false" ht="15" hidden="false" customHeight="false" outlineLevel="0" collapsed="false">
      <c r="A4398" s="1" t="s">
        <v>2973</v>
      </c>
      <c r="B4398" s="1" t="s">
        <v>2973</v>
      </c>
      <c r="C4398" s="1" t="s">
        <v>4952</v>
      </c>
      <c r="D4398" s="1" t="n">
        <v>101.2</v>
      </c>
      <c r="E4398" s="1" t="s">
        <v>4996</v>
      </c>
      <c r="F4398" s="1" t="n">
        <v>42</v>
      </c>
      <c r="G4398" s="1" t="str">
        <f aca="false">F4398&amp;"/"&amp;44</f>
        <v>42/44</v>
      </c>
      <c r="H4398" s="1" t="n">
        <v>2300</v>
      </c>
      <c r="I4398" s="1" t="n">
        <v>93</v>
      </c>
      <c r="J4398" s="1" t="n">
        <v>80</v>
      </c>
      <c r="K4398" s="1" t="s">
        <v>1093</v>
      </c>
      <c r="L4398" s="1" t="s">
        <v>4954</v>
      </c>
      <c r="M4398" s="1" t="n">
        <v>2008</v>
      </c>
      <c r="N4398" s="1" t="n">
        <v>42.2452933549249</v>
      </c>
      <c r="O4398" s="1" t="n">
        <v>-82.1299284587181</v>
      </c>
      <c r="Q4398" s="1" t="s">
        <v>4955</v>
      </c>
      <c r="R4398" s="1" t="s">
        <v>24</v>
      </c>
    </row>
    <row r="4399" customFormat="false" ht="15" hidden="false" customHeight="false" outlineLevel="0" collapsed="false">
      <c r="A4399" s="1" t="s">
        <v>2973</v>
      </c>
      <c r="B4399" s="1" t="s">
        <v>2973</v>
      </c>
      <c r="C4399" s="1" t="s">
        <v>4952</v>
      </c>
      <c r="D4399" s="1" t="n">
        <v>101.2</v>
      </c>
      <c r="E4399" s="1" t="s">
        <v>4997</v>
      </c>
      <c r="F4399" s="1" t="n">
        <v>43</v>
      </c>
      <c r="G4399" s="1" t="str">
        <f aca="false">F4399&amp;"/"&amp;44</f>
        <v>43/44</v>
      </c>
      <c r="H4399" s="1" t="n">
        <v>2300</v>
      </c>
      <c r="I4399" s="1" t="n">
        <v>93</v>
      </c>
      <c r="J4399" s="1" t="n">
        <v>80</v>
      </c>
      <c r="K4399" s="1" t="s">
        <v>1093</v>
      </c>
      <c r="L4399" s="1" t="s">
        <v>4954</v>
      </c>
      <c r="M4399" s="1" t="n">
        <v>2008</v>
      </c>
      <c r="N4399" s="1" t="n">
        <v>42.2510818367391</v>
      </c>
      <c r="O4399" s="1" t="n">
        <v>-82.1282256141308</v>
      </c>
      <c r="Q4399" s="1" t="s">
        <v>4955</v>
      </c>
      <c r="R4399" s="1" t="s">
        <v>24</v>
      </c>
    </row>
    <row r="4400" customFormat="false" ht="15" hidden="false" customHeight="false" outlineLevel="0" collapsed="false">
      <c r="A4400" s="1" t="s">
        <v>2973</v>
      </c>
      <c r="B4400" s="1" t="s">
        <v>2973</v>
      </c>
      <c r="C4400" s="1" t="s">
        <v>4952</v>
      </c>
      <c r="D4400" s="1" t="n">
        <v>101.2</v>
      </c>
      <c r="E4400" s="1" t="s">
        <v>4998</v>
      </c>
      <c r="F4400" s="1" t="n">
        <v>44</v>
      </c>
      <c r="G4400" s="1" t="str">
        <f aca="false">F4400&amp;"/"&amp;44</f>
        <v>44/44</v>
      </c>
      <c r="H4400" s="1" t="n">
        <v>2300</v>
      </c>
      <c r="I4400" s="1" t="n">
        <v>93</v>
      </c>
      <c r="J4400" s="1" t="n">
        <v>80</v>
      </c>
      <c r="K4400" s="1" t="s">
        <v>1093</v>
      </c>
      <c r="L4400" s="1" t="s">
        <v>4954</v>
      </c>
      <c r="M4400" s="1" t="n">
        <v>2008</v>
      </c>
      <c r="N4400" s="1" t="n">
        <v>42.2484766602528</v>
      </c>
      <c r="O4400" s="1" t="n">
        <v>-82.1249690172131</v>
      </c>
      <c r="Q4400" s="1" t="s">
        <v>4955</v>
      </c>
      <c r="R4400" s="1" t="s">
        <v>24</v>
      </c>
    </row>
    <row r="4401" customFormat="false" ht="15" hidden="false" customHeight="false" outlineLevel="0" collapsed="false">
      <c r="A4401" s="1" t="s">
        <v>2973</v>
      </c>
      <c r="B4401" s="1" t="s">
        <v>2973</v>
      </c>
      <c r="C4401" s="1" t="s">
        <v>4999</v>
      </c>
      <c r="D4401" s="1" t="n">
        <v>104.4</v>
      </c>
      <c r="E4401" s="1" t="s">
        <v>5000</v>
      </c>
      <c r="F4401" s="1" t="n">
        <v>1</v>
      </c>
      <c r="G4401" s="1" t="str">
        <f aca="false">F4401&amp;"/"&amp;58</f>
        <v>1/58</v>
      </c>
      <c r="H4401" s="1" t="n">
        <v>1800</v>
      </c>
      <c r="I4401" s="1" t="n">
        <v>90</v>
      </c>
      <c r="J4401" s="1" t="n">
        <v>95</v>
      </c>
      <c r="K4401" s="1" t="s">
        <v>21</v>
      </c>
      <c r="L4401" s="1" t="s">
        <v>664</v>
      </c>
      <c r="M4401" s="1" t="n">
        <v>2013</v>
      </c>
      <c r="N4401" s="1" t="n">
        <v>42.8004116630438</v>
      </c>
      <c r="O4401" s="1" t="n">
        <v>-80.1595900793495</v>
      </c>
      <c r="Q4401" s="1" t="s">
        <v>5001</v>
      </c>
      <c r="R4401" s="1" t="s">
        <v>24</v>
      </c>
    </row>
    <row r="4402" customFormat="false" ht="15" hidden="false" customHeight="false" outlineLevel="0" collapsed="false">
      <c r="A4402" s="1" t="s">
        <v>2973</v>
      </c>
      <c r="B4402" s="1" t="s">
        <v>2973</v>
      </c>
      <c r="C4402" s="1" t="s">
        <v>4999</v>
      </c>
      <c r="D4402" s="1" t="n">
        <v>104.4</v>
      </c>
      <c r="E4402" s="1" t="s">
        <v>5002</v>
      </c>
      <c r="F4402" s="1" t="n">
        <v>2</v>
      </c>
      <c r="G4402" s="1" t="str">
        <f aca="false">F4402&amp;"/"&amp;58</f>
        <v>2/58</v>
      </c>
      <c r="H4402" s="1" t="n">
        <v>1800</v>
      </c>
      <c r="I4402" s="1" t="n">
        <v>90</v>
      </c>
      <c r="J4402" s="1" t="n">
        <v>95</v>
      </c>
      <c r="K4402" s="1" t="s">
        <v>21</v>
      </c>
      <c r="L4402" s="1" t="s">
        <v>664</v>
      </c>
      <c r="M4402" s="1" t="n">
        <v>2013</v>
      </c>
      <c r="N4402" s="1" t="n">
        <v>42.7980503040036</v>
      </c>
      <c r="O4402" s="1" t="n">
        <v>-80.1570179551291</v>
      </c>
      <c r="Q4402" s="1" t="s">
        <v>5001</v>
      </c>
      <c r="R4402" s="1" t="s">
        <v>24</v>
      </c>
    </row>
    <row r="4403" customFormat="false" ht="15" hidden="false" customHeight="false" outlineLevel="0" collapsed="false">
      <c r="A4403" s="1" t="s">
        <v>2973</v>
      </c>
      <c r="B4403" s="1" t="s">
        <v>2973</v>
      </c>
      <c r="C4403" s="1" t="s">
        <v>4999</v>
      </c>
      <c r="D4403" s="1" t="n">
        <v>104.4</v>
      </c>
      <c r="E4403" s="1" t="s">
        <v>5003</v>
      </c>
      <c r="F4403" s="1" t="n">
        <v>3</v>
      </c>
      <c r="G4403" s="1" t="str">
        <f aca="false">F4403&amp;"/"&amp;58</f>
        <v>3/58</v>
      </c>
      <c r="H4403" s="1" t="n">
        <v>1800</v>
      </c>
      <c r="I4403" s="1" t="n">
        <v>90</v>
      </c>
      <c r="J4403" s="1" t="n">
        <v>95</v>
      </c>
      <c r="K4403" s="1" t="s">
        <v>21</v>
      </c>
      <c r="L4403" s="1" t="s">
        <v>664</v>
      </c>
      <c r="M4403" s="1" t="n">
        <v>2013</v>
      </c>
      <c r="N4403" s="1" t="n">
        <v>42.7958759652836</v>
      </c>
      <c r="O4403" s="1" t="n">
        <v>-80.1550718340413</v>
      </c>
      <c r="Q4403" s="1" t="s">
        <v>5001</v>
      </c>
      <c r="R4403" s="1" t="s">
        <v>24</v>
      </c>
    </row>
    <row r="4404" customFormat="false" ht="15" hidden="false" customHeight="false" outlineLevel="0" collapsed="false">
      <c r="A4404" s="1" t="s">
        <v>2973</v>
      </c>
      <c r="B4404" s="1" t="s">
        <v>2973</v>
      </c>
      <c r="C4404" s="1" t="s">
        <v>4999</v>
      </c>
      <c r="D4404" s="1" t="n">
        <v>104.4</v>
      </c>
      <c r="E4404" s="1" t="s">
        <v>5004</v>
      </c>
      <c r="F4404" s="1" t="n">
        <v>4</v>
      </c>
      <c r="G4404" s="1" t="str">
        <f aca="false">F4404&amp;"/"&amp;58</f>
        <v>4/58</v>
      </c>
      <c r="H4404" s="1" t="n">
        <v>1800</v>
      </c>
      <c r="I4404" s="1" t="n">
        <v>90</v>
      </c>
      <c r="J4404" s="1" t="n">
        <v>95</v>
      </c>
      <c r="K4404" s="1" t="s">
        <v>21</v>
      </c>
      <c r="L4404" s="1" t="s">
        <v>664</v>
      </c>
      <c r="M4404" s="1" t="n">
        <v>2013</v>
      </c>
      <c r="N4404" s="1" t="n">
        <v>42.7930188406105</v>
      </c>
      <c r="O4404" s="1" t="n">
        <v>-80.1575365533979</v>
      </c>
      <c r="Q4404" s="1" t="s">
        <v>5001</v>
      </c>
      <c r="R4404" s="1" t="s">
        <v>24</v>
      </c>
    </row>
    <row r="4405" customFormat="false" ht="15" hidden="false" customHeight="false" outlineLevel="0" collapsed="false">
      <c r="A4405" s="1" t="s">
        <v>2973</v>
      </c>
      <c r="B4405" s="1" t="s">
        <v>2973</v>
      </c>
      <c r="C4405" s="1" t="s">
        <v>4999</v>
      </c>
      <c r="D4405" s="1" t="n">
        <v>104.4</v>
      </c>
      <c r="E4405" s="1" t="s">
        <v>5005</v>
      </c>
      <c r="F4405" s="1" t="n">
        <v>5</v>
      </c>
      <c r="G4405" s="1" t="str">
        <f aca="false">F4405&amp;"/"&amp;58</f>
        <v>5/58</v>
      </c>
      <c r="H4405" s="1" t="n">
        <v>1800</v>
      </c>
      <c r="I4405" s="1" t="n">
        <v>90</v>
      </c>
      <c r="J4405" s="1" t="n">
        <v>95</v>
      </c>
      <c r="K4405" s="1" t="s">
        <v>21</v>
      </c>
      <c r="L4405" s="1" t="s">
        <v>664</v>
      </c>
      <c r="M4405" s="1" t="n">
        <v>2013</v>
      </c>
      <c r="N4405" s="1" t="n">
        <v>42.8024225336258</v>
      </c>
      <c r="O4405" s="1" t="n">
        <v>-80.1506918395184</v>
      </c>
      <c r="Q4405" s="1" t="s">
        <v>5001</v>
      </c>
      <c r="R4405" s="1" t="s">
        <v>24</v>
      </c>
    </row>
    <row r="4406" customFormat="false" ht="15" hidden="false" customHeight="false" outlineLevel="0" collapsed="false">
      <c r="A4406" s="1" t="s">
        <v>2973</v>
      </c>
      <c r="B4406" s="1" t="s">
        <v>2973</v>
      </c>
      <c r="C4406" s="1" t="s">
        <v>4999</v>
      </c>
      <c r="D4406" s="1" t="n">
        <v>104.4</v>
      </c>
      <c r="E4406" s="1" t="s">
        <v>5006</v>
      </c>
      <c r="F4406" s="1" t="n">
        <v>6</v>
      </c>
      <c r="G4406" s="1" t="str">
        <f aca="false">F4406&amp;"/"&amp;58</f>
        <v>6/58</v>
      </c>
      <c r="H4406" s="1" t="n">
        <v>1800</v>
      </c>
      <c r="I4406" s="1" t="n">
        <v>90</v>
      </c>
      <c r="J4406" s="1" t="n">
        <v>95</v>
      </c>
      <c r="K4406" s="1" t="s">
        <v>21</v>
      </c>
      <c r="L4406" s="1" t="s">
        <v>664</v>
      </c>
      <c r="M4406" s="1" t="n">
        <v>2013</v>
      </c>
      <c r="N4406" s="1" t="n">
        <v>42.7967883359683</v>
      </c>
      <c r="O4406" s="1" t="n">
        <v>-80.1482948711673</v>
      </c>
      <c r="Q4406" s="1" t="s">
        <v>5001</v>
      </c>
      <c r="R4406" s="1" t="s">
        <v>24</v>
      </c>
    </row>
    <row r="4407" customFormat="false" ht="15" hidden="false" customHeight="false" outlineLevel="0" collapsed="false">
      <c r="A4407" s="1" t="s">
        <v>2973</v>
      </c>
      <c r="B4407" s="1" t="s">
        <v>2973</v>
      </c>
      <c r="C4407" s="1" t="s">
        <v>4999</v>
      </c>
      <c r="D4407" s="1" t="n">
        <v>104.4</v>
      </c>
      <c r="E4407" s="1" t="s">
        <v>5007</v>
      </c>
      <c r="F4407" s="1" t="n">
        <v>7</v>
      </c>
      <c r="G4407" s="1" t="str">
        <f aca="false">F4407&amp;"/"&amp;58</f>
        <v>7/58</v>
      </c>
      <c r="H4407" s="1" t="n">
        <v>1800</v>
      </c>
      <c r="I4407" s="1" t="n">
        <v>90</v>
      </c>
      <c r="J4407" s="1" t="n">
        <v>95</v>
      </c>
      <c r="K4407" s="1" t="s">
        <v>21</v>
      </c>
      <c r="L4407" s="1" t="s">
        <v>664</v>
      </c>
      <c r="M4407" s="1" t="n">
        <v>2013</v>
      </c>
      <c r="N4407" s="1" t="n">
        <v>42.7926761968571</v>
      </c>
      <c r="O4407" s="1" t="n">
        <v>-80.1491083129161</v>
      </c>
      <c r="Q4407" s="1" t="s">
        <v>5001</v>
      </c>
      <c r="R4407" s="1" t="s">
        <v>24</v>
      </c>
    </row>
    <row r="4408" customFormat="false" ht="15" hidden="false" customHeight="false" outlineLevel="0" collapsed="false">
      <c r="A4408" s="1" t="s">
        <v>2973</v>
      </c>
      <c r="B4408" s="1" t="s">
        <v>2973</v>
      </c>
      <c r="C4408" s="1" t="s">
        <v>4999</v>
      </c>
      <c r="D4408" s="1" t="n">
        <v>104.4</v>
      </c>
      <c r="E4408" s="1" t="s">
        <v>5008</v>
      </c>
      <c r="F4408" s="1" t="n">
        <v>8</v>
      </c>
      <c r="G4408" s="1" t="str">
        <f aca="false">F4408&amp;"/"&amp;58</f>
        <v>8/58</v>
      </c>
      <c r="H4408" s="1" t="n">
        <v>1800</v>
      </c>
      <c r="I4408" s="1" t="n">
        <v>90</v>
      </c>
      <c r="J4408" s="1" t="n">
        <v>95</v>
      </c>
      <c r="K4408" s="1" t="s">
        <v>21</v>
      </c>
      <c r="L4408" s="1" t="s">
        <v>664</v>
      </c>
      <c r="M4408" s="1" t="n">
        <v>2013</v>
      </c>
      <c r="N4408" s="1" t="n">
        <v>42.8056783212072</v>
      </c>
      <c r="O4408" s="1" t="n">
        <v>-80.1459399303765</v>
      </c>
      <c r="Q4408" s="1" t="s">
        <v>5001</v>
      </c>
      <c r="R4408" s="1" t="s">
        <v>24</v>
      </c>
    </row>
    <row r="4409" customFormat="false" ht="15" hidden="false" customHeight="false" outlineLevel="0" collapsed="false">
      <c r="A4409" s="1" t="s">
        <v>2973</v>
      </c>
      <c r="B4409" s="1" t="s">
        <v>2973</v>
      </c>
      <c r="C4409" s="1" t="s">
        <v>4999</v>
      </c>
      <c r="D4409" s="1" t="n">
        <v>104.4</v>
      </c>
      <c r="E4409" s="1" t="s">
        <v>5009</v>
      </c>
      <c r="F4409" s="1" t="n">
        <v>9</v>
      </c>
      <c r="G4409" s="1" t="str">
        <f aca="false">F4409&amp;"/"&amp;58</f>
        <v>9/58</v>
      </c>
      <c r="H4409" s="1" t="n">
        <v>1800</v>
      </c>
      <c r="I4409" s="1" t="n">
        <v>90</v>
      </c>
      <c r="J4409" s="1" t="n">
        <v>95</v>
      </c>
      <c r="K4409" s="1" t="s">
        <v>21</v>
      </c>
      <c r="L4409" s="1" t="s">
        <v>664</v>
      </c>
      <c r="M4409" s="1" t="n">
        <v>2013</v>
      </c>
      <c r="N4409" s="1" t="n">
        <v>42.8024005896548</v>
      </c>
      <c r="O4409" s="1" t="n">
        <v>-80.143911073212</v>
      </c>
      <c r="Q4409" s="1" t="s">
        <v>5001</v>
      </c>
      <c r="R4409" s="1" t="s">
        <v>24</v>
      </c>
    </row>
    <row r="4410" customFormat="false" ht="15" hidden="false" customHeight="false" outlineLevel="0" collapsed="false">
      <c r="A4410" s="1" t="s">
        <v>2973</v>
      </c>
      <c r="B4410" s="1" t="s">
        <v>2973</v>
      </c>
      <c r="C4410" s="1" t="s">
        <v>4999</v>
      </c>
      <c r="D4410" s="1" t="n">
        <v>104.4</v>
      </c>
      <c r="E4410" s="1" t="s">
        <v>5010</v>
      </c>
      <c r="F4410" s="1" t="n">
        <v>10</v>
      </c>
      <c r="G4410" s="1" t="str">
        <f aca="false">F4410&amp;"/"&amp;58</f>
        <v>10/58</v>
      </c>
      <c r="H4410" s="1" t="n">
        <v>1800</v>
      </c>
      <c r="I4410" s="1" t="n">
        <v>90</v>
      </c>
      <c r="J4410" s="1" t="n">
        <v>95</v>
      </c>
      <c r="K4410" s="1" t="s">
        <v>21</v>
      </c>
      <c r="L4410" s="1" t="s">
        <v>664</v>
      </c>
      <c r="M4410" s="1" t="n">
        <v>2013</v>
      </c>
      <c r="N4410" s="1" t="n">
        <v>42.7992958760579</v>
      </c>
      <c r="O4410" s="1" t="n">
        <v>-80.1416838751305</v>
      </c>
      <c r="Q4410" s="1" t="s">
        <v>5001</v>
      </c>
      <c r="R4410" s="1" t="s">
        <v>24</v>
      </c>
    </row>
    <row r="4411" customFormat="false" ht="15" hidden="false" customHeight="false" outlineLevel="0" collapsed="false">
      <c r="A4411" s="1" t="s">
        <v>2973</v>
      </c>
      <c r="B4411" s="1" t="s">
        <v>2973</v>
      </c>
      <c r="C4411" s="1" t="s">
        <v>4999</v>
      </c>
      <c r="D4411" s="1" t="n">
        <v>104.4</v>
      </c>
      <c r="E4411" s="1" t="s">
        <v>5011</v>
      </c>
      <c r="F4411" s="1" t="n">
        <v>11</v>
      </c>
      <c r="G4411" s="1" t="str">
        <f aca="false">F4411&amp;"/"&amp;58</f>
        <v>11/58</v>
      </c>
      <c r="H4411" s="1" t="n">
        <v>1800</v>
      </c>
      <c r="I4411" s="1" t="n">
        <v>90</v>
      </c>
      <c r="J4411" s="1" t="n">
        <v>95</v>
      </c>
      <c r="K4411" s="1" t="s">
        <v>21</v>
      </c>
      <c r="L4411" s="1" t="s">
        <v>664</v>
      </c>
      <c r="M4411" s="1" t="n">
        <v>2013</v>
      </c>
      <c r="N4411" s="1" t="n">
        <v>42.795950471525</v>
      </c>
      <c r="O4411" s="1" t="n">
        <v>-80.1423594269153</v>
      </c>
      <c r="Q4411" s="1" t="s">
        <v>5001</v>
      </c>
      <c r="R4411" s="1" t="s">
        <v>24</v>
      </c>
    </row>
    <row r="4412" customFormat="false" ht="15" hidden="false" customHeight="false" outlineLevel="0" collapsed="false">
      <c r="A4412" s="1" t="s">
        <v>2973</v>
      </c>
      <c r="B4412" s="1" t="s">
        <v>2973</v>
      </c>
      <c r="C4412" s="1" t="s">
        <v>4999</v>
      </c>
      <c r="D4412" s="1" t="n">
        <v>104.4</v>
      </c>
      <c r="E4412" s="1" t="s">
        <v>5012</v>
      </c>
      <c r="F4412" s="1" t="n">
        <v>12</v>
      </c>
      <c r="G4412" s="1" t="str">
        <f aca="false">F4412&amp;"/"&amp;58</f>
        <v>12/58</v>
      </c>
      <c r="H4412" s="1" t="n">
        <v>1800</v>
      </c>
      <c r="I4412" s="1" t="n">
        <v>90</v>
      </c>
      <c r="J4412" s="1" t="n">
        <v>95</v>
      </c>
      <c r="K4412" s="1" t="s">
        <v>21</v>
      </c>
      <c r="L4412" s="1" t="s">
        <v>664</v>
      </c>
      <c r="M4412" s="1" t="n">
        <v>2013</v>
      </c>
      <c r="N4412" s="1" t="n">
        <v>42.7937143110098</v>
      </c>
      <c r="O4412" s="1" t="n">
        <v>-80.1398517769109</v>
      </c>
      <c r="Q4412" s="1" t="s">
        <v>5001</v>
      </c>
      <c r="R4412" s="1" t="s">
        <v>24</v>
      </c>
    </row>
    <row r="4413" customFormat="false" ht="15" hidden="false" customHeight="false" outlineLevel="0" collapsed="false">
      <c r="A4413" s="1" t="s">
        <v>2973</v>
      </c>
      <c r="B4413" s="1" t="s">
        <v>2973</v>
      </c>
      <c r="C4413" s="1" t="s">
        <v>4999</v>
      </c>
      <c r="D4413" s="1" t="n">
        <v>104.4</v>
      </c>
      <c r="E4413" s="1" t="s">
        <v>5013</v>
      </c>
      <c r="F4413" s="1" t="n">
        <v>13</v>
      </c>
      <c r="G4413" s="1" t="str">
        <f aca="false">F4413&amp;"/"&amp;58</f>
        <v>13/58</v>
      </c>
      <c r="H4413" s="1" t="n">
        <v>1800</v>
      </c>
      <c r="I4413" s="1" t="n">
        <v>90</v>
      </c>
      <c r="J4413" s="1" t="n">
        <v>95</v>
      </c>
      <c r="K4413" s="1" t="s">
        <v>21</v>
      </c>
      <c r="L4413" s="1" t="s">
        <v>664</v>
      </c>
      <c r="M4413" s="1" t="n">
        <v>2013</v>
      </c>
      <c r="N4413" s="1" t="n">
        <v>42.8078612615449</v>
      </c>
      <c r="O4413" s="1" t="n">
        <v>-80.1396613932175</v>
      </c>
      <c r="Q4413" s="1" t="s">
        <v>5001</v>
      </c>
      <c r="R4413" s="1" t="s">
        <v>24</v>
      </c>
    </row>
    <row r="4414" customFormat="false" ht="15" hidden="false" customHeight="false" outlineLevel="0" collapsed="false">
      <c r="A4414" s="1" t="s">
        <v>2973</v>
      </c>
      <c r="B4414" s="1" t="s">
        <v>2973</v>
      </c>
      <c r="C4414" s="1" t="s">
        <v>4999</v>
      </c>
      <c r="D4414" s="1" t="n">
        <v>104.4</v>
      </c>
      <c r="E4414" s="1" t="s">
        <v>5014</v>
      </c>
      <c r="F4414" s="1" t="n">
        <v>14</v>
      </c>
      <c r="G4414" s="1" t="str">
        <f aca="false">F4414&amp;"/"&amp;58</f>
        <v>14/58</v>
      </c>
      <c r="H4414" s="1" t="n">
        <v>1800</v>
      </c>
      <c r="I4414" s="1" t="n">
        <v>90</v>
      </c>
      <c r="J4414" s="1" t="n">
        <v>95</v>
      </c>
      <c r="K4414" s="1" t="s">
        <v>21</v>
      </c>
      <c r="L4414" s="1" t="s">
        <v>664</v>
      </c>
      <c r="M4414" s="1" t="n">
        <v>2013</v>
      </c>
      <c r="N4414" s="1" t="n">
        <v>42.8533281585651</v>
      </c>
      <c r="O4414" s="1" t="n">
        <v>-80.1200392399836</v>
      </c>
      <c r="Q4414" s="1" t="s">
        <v>5001</v>
      </c>
      <c r="R4414" s="1" t="s">
        <v>24</v>
      </c>
    </row>
    <row r="4415" customFormat="false" ht="15" hidden="false" customHeight="false" outlineLevel="0" collapsed="false">
      <c r="A4415" s="1" t="s">
        <v>2973</v>
      </c>
      <c r="B4415" s="1" t="s">
        <v>2973</v>
      </c>
      <c r="C4415" s="1" t="s">
        <v>4999</v>
      </c>
      <c r="D4415" s="1" t="n">
        <v>104.4</v>
      </c>
      <c r="E4415" s="1" t="s">
        <v>5015</v>
      </c>
      <c r="F4415" s="1" t="n">
        <v>15</v>
      </c>
      <c r="G4415" s="1" t="str">
        <f aca="false">F4415&amp;"/"&amp;58</f>
        <v>15/58</v>
      </c>
      <c r="H4415" s="1" t="n">
        <v>1800</v>
      </c>
      <c r="I4415" s="1" t="n">
        <v>90</v>
      </c>
      <c r="J4415" s="1" t="n">
        <v>95</v>
      </c>
      <c r="K4415" s="1" t="s">
        <v>21</v>
      </c>
      <c r="L4415" s="1" t="s">
        <v>664</v>
      </c>
      <c r="M4415" s="1" t="n">
        <v>2013</v>
      </c>
      <c r="N4415" s="1" t="n">
        <v>42.8515233672524</v>
      </c>
      <c r="O4415" s="1" t="n">
        <v>-80.1123641446397</v>
      </c>
      <c r="Q4415" s="1" t="s">
        <v>5001</v>
      </c>
      <c r="R4415" s="1" t="s">
        <v>24</v>
      </c>
    </row>
    <row r="4416" customFormat="false" ht="15" hidden="false" customHeight="false" outlineLevel="0" collapsed="false">
      <c r="A4416" s="1" t="s">
        <v>2973</v>
      </c>
      <c r="B4416" s="1" t="s">
        <v>2973</v>
      </c>
      <c r="C4416" s="1" t="s">
        <v>4999</v>
      </c>
      <c r="D4416" s="1" t="n">
        <v>104.4</v>
      </c>
      <c r="E4416" s="1" t="s">
        <v>5016</v>
      </c>
      <c r="F4416" s="1" t="n">
        <v>16</v>
      </c>
      <c r="G4416" s="1" t="str">
        <f aca="false">F4416&amp;"/"&amp;58</f>
        <v>16/58</v>
      </c>
      <c r="H4416" s="1" t="n">
        <v>1800</v>
      </c>
      <c r="I4416" s="1" t="n">
        <v>90</v>
      </c>
      <c r="J4416" s="1" t="n">
        <v>95</v>
      </c>
      <c r="K4416" s="1" t="s">
        <v>21</v>
      </c>
      <c r="L4416" s="1" t="s">
        <v>664</v>
      </c>
      <c r="M4416" s="1" t="n">
        <v>2013</v>
      </c>
      <c r="N4416" s="1" t="n">
        <v>42.8466122631071</v>
      </c>
      <c r="O4416" s="1" t="n">
        <v>-80.1179818492094</v>
      </c>
      <c r="Q4416" s="1" t="s">
        <v>5001</v>
      </c>
      <c r="R4416" s="1" t="s">
        <v>24</v>
      </c>
    </row>
    <row r="4417" customFormat="false" ht="15" hidden="false" customHeight="false" outlineLevel="0" collapsed="false">
      <c r="A4417" s="1" t="s">
        <v>2973</v>
      </c>
      <c r="B4417" s="1" t="s">
        <v>2973</v>
      </c>
      <c r="C4417" s="1" t="s">
        <v>4999</v>
      </c>
      <c r="D4417" s="1" t="n">
        <v>104.4</v>
      </c>
      <c r="E4417" s="1" t="s">
        <v>5017</v>
      </c>
      <c r="F4417" s="1" t="n">
        <v>17</v>
      </c>
      <c r="G4417" s="1" t="str">
        <f aca="false">F4417&amp;"/"&amp;58</f>
        <v>17/58</v>
      </c>
      <c r="H4417" s="1" t="n">
        <v>1800</v>
      </c>
      <c r="I4417" s="1" t="n">
        <v>90</v>
      </c>
      <c r="J4417" s="1" t="n">
        <v>95</v>
      </c>
      <c r="K4417" s="1" t="s">
        <v>21</v>
      </c>
      <c r="L4417" s="1" t="s">
        <v>664</v>
      </c>
      <c r="M4417" s="1" t="n">
        <v>2013</v>
      </c>
      <c r="N4417" s="1" t="n">
        <v>42.8427567462203</v>
      </c>
      <c r="O4417" s="1" t="n">
        <v>-80.0978864982073</v>
      </c>
      <c r="Q4417" s="1" t="s">
        <v>5001</v>
      </c>
      <c r="R4417" s="1" t="s">
        <v>24</v>
      </c>
    </row>
    <row r="4418" customFormat="false" ht="15" hidden="false" customHeight="false" outlineLevel="0" collapsed="false">
      <c r="A4418" s="1" t="s">
        <v>2973</v>
      </c>
      <c r="B4418" s="1" t="s">
        <v>2973</v>
      </c>
      <c r="C4418" s="1" t="s">
        <v>4999</v>
      </c>
      <c r="D4418" s="1" t="n">
        <v>104.4</v>
      </c>
      <c r="E4418" s="1" t="s">
        <v>5018</v>
      </c>
      <c r="F4418" s="1" t="n">
        <v>18</v>
      </c>
      <c r="G4418" s="1" t="str">
        <f aca="false">F4418&amp;"/"&amp;58</f>
        <v>18/58</v>
      </c>
      <c r="H4418" s="1" t="n">
        <v>1800</v>
      </c>
      <c r="I4418" s="1" t="n">
        <v>90</v>
      </c>
      <c r="J4418" s="1" t="n">
        <v>95</v>
      </c>
      <c r="K4418" s="1" t="s">
        <v>21</v>
      </c>
      <c r="L4418" s="1" t="s">
        <v>664</v>
      </c>
      <c r="M4418" s="1" t="n">
        <v>2013</v>
      </c>
      <c r="N4418" s="1" t="n">
        <v>42.843802192172</v>
      </c>
      <c r="O4418" s="1" t="n">
        <v>-80.0894769106731</v>
      </c>
      <c r="Q4418" s="1" t="s">
        <v>5001</v>
      </c>
      <c r="R4418" s="1" t="s">
        <v>24</v>
      </c>
    </row>
    <row r="4419" customFormat="false" ht="15" hidden="false" customHeight="false" outlineLevel="0" collapsed="false">
      <c r="A4419" s="1" t="s">
        <v>2973</v>
      </c>
      <c r="B4419" s="1" t="s">
        <v>2973</v>
      </c>
      <c r="C4419" s="1" t="s">
        <v>4999</v>
      </c>
      <c r="D4419" s="1" t="n">
        <v>104.4</v>
      </c>
      <c r="E4419" s="1" t="s">
        <v>5019</v>
      </c>
      <c r="F4419" s="1" t="n">
        <v>19</v>
      </c>
      <c r="G4419" s="1" t="str">
        <f aca="false">F4419&amp;"/"&amp;58</f>
        <v>19/58</v>
      </c>
      <c r="H4419" s="1" t="n">
        <v>1800</v>
      </c>
      <c r="I4419" s="1" t="n">
        <v>90</v>
      </c>
      <c r="J4419" s="1" t="n">
        <v>95</v>
      </c>
      <c r="K4419" s="1" t="s">
        <v>21</v>
      </c>
      <c r="L4419" s="1" t="s">
        <v>664</v>
      </c>
      <c r="M4419" s="1" t="n">
        <v>2013</v>
      </c>
      <c r="N4419" s="1" t="n">
        <v>42.8428993159249</v>
      </c>
      <c r="O4419" s="1" t="n">
        <v>-80.0842396618612</v>
      </c>
      <c r="Q4419" s="1" t="s">
        <v>5001</v>
      </c>
      <c r="R4419" s="1" t="s">
        <v>24</v>
      </c>
    </row>
    <row r="4420" customFormat="false" ht="15" hidden="false" customHeight="false" outlineLevel="0" collapsed="false">
      <c r="A4420" s="1" t="s">
        <v>2973</v>
      </c>
      <c r="B4420" s="1" t="s">
        <v>2973</v>
      </c>
      <c r="C4420" s="1" t="s">
        <v>4999</v>
      </c>
      <c r="D4420" s="1" t="n">
        <v>104.4</v>
      </c>
      <c r="E4420" s="1" t="s">
        <v>5020</v>
      </c>
      <c r="F4420" s="1" t="n">
        <v>20</v>
      </c>
      <c r="G4420" s="1" t="str">
        <f aca="false">F4420&amp;"/"&amp;58</f>
        <v>20/58</v>
      </c>
      <c r="H4420" s="1" t="n">
        <v>1800</v>
      </c>
      <c r="I4420" s="1" t="n">
        <v>90</v>
      </c>
      <c r="J4420" s="1" t="n">
        <v>95</v>
      </c>
      <c r="K4420" s="1" t="s">
        <v>21</v>
      </c>
      <c r="L4420" s="1" t="s">
        <v>664</v>
      </c>
      <c r="M4420" s="1" t="n">
        <v>2013</v>
      </c>
      <c r="N4420" s="1" t="n">
        <v>42.8324860619235</v>
      </c>
      <c r="O4420" s="1" t="n">
        <v>-80.0830551789691</v>
      </c>
      <c r="Q4420" s="1" t="s">
        <v>5001</v>
      </c>
      <c r="R4420" s="1" t="s">
        <v>24</v>
      </c>
    </row>
    <row r="4421" customFormat="false" ht="15" hidden="false" customHeight="false" outlineLevel="0" collapsed="false">
      <c r="A4421" s="1" t="s">
        <v>2973</v>
      </c>
      <c r="B4421" s="1" t="s">
        <v>2973</v>
      </c>
      <c r="C4421" s="1" t="s">
        <v>4999</v>
      </c>
      <c r="D4421" s="1" t="n">
        <v>104.4</v>
      </c>
      <c r="E4421" s="1" t="s">
        <v>5021</v>
      </c>
      <c r="F4421" s="1" t="n">
        <v>21</v>
      </c>
      <c r="G4421" s="1" t="str">
        <f aca="false">F4421&amp;"/"&amp;58</f>
        <v>21/58</v>
      </c>
      <c r="H4421" s="1" t="n">
        <v>1800</v>
      </c>
      <c r="I4421" s="1" t="n">
        <v>90</v>
      </c>
      <c r="J4421" s="1" t="n">
        <v>95</v>
      </c>
      <c r="K4421" s="1" t="s">
        <v>21</v>
      </c>
      <c r="L4421" s="1" t="s">
        <v>664</v>
      </c>
      <c r="M4421" s="1" t="n">
        <v>2013</v>
      </c>
      <c r="N4421" s="1" t="n">
        <v>42.8333135944697</v>
      </c>
      <c r="O4421" s="1" t="n">
        <v>-80.0783317512577</v>
      </c>
      <c r="Q4421" s="1" t="s">
        <v>5001</v>
      </c>
      <c r="R4421" s="1" t="s">
        <v>24</v>
      </c>
    </row>
    <row r="4422" customFormat="false" ht="15" hidden="false" customHeight="false" outlineLevel="0" collapsed="false">
      <c r="A4422" s="1" t="s">
        <v>2973</v>
      </c>
      <c r="B4422" s="1" t="s">
        <v>2973</v>
      </c>
      <c r="C4422" s="1" t="s">
        <v>4999</v>
      </c>
      <c r="D4422" s="1" t="n">
        <v>104.4</v>
      </c>
      <c r="E4422" s="1" t="s">
        <v>5022</v>
      </c>
      <c r="F4422" s="1" t="n">
        <v>22</v>
      </c>
      <c r="G4422" s="1" t="str">
        <f aca="false">F4422&amp;"/"&amp;58</f>
        <v>22/58</v>
      </c>
      <c r="H4422" s="1" t="n">
        <v>1800</v>
      </c>
      <c r="I4422" s="1" t="n">
        <v>90</v>
      </c>
      <c r="J4422" s="1" t="n">
        <v>95</v>
      </c>
      <c r="K4422" s="1" t="s">
        <v>21</v>
      </c>
      <c r="L4422" s="1" t="s">
        <v>664</v>
      </c>
      <c r="M4422" s="1" t="n">
        <v>2013</v>
      </c>
      <c r="N4422" s="1" t="n">
        <v>42.8471634990851</v>
      </c>
      <c r="O4422" s="1" t="n">
        <v>-80.054372233101</v>
      </c>
      <c r="Q4422" s="1" t="s">
        <v>5001</v>
      </c>
      <c r="R4422" s="1" t="s">
        <v>24</v>
      </c>
    </row>
    <row r="4423" customFormat="false" ht="15" hidden="false" customHeight="false" outlineLevel="0" collapsed="false">
      <c r="A4423" s="1" t="s">
        <v>2973</v>
      </c>
      <c r="B4423" s="1" t="s">
        <v>2973</v>
      </c>
      <c r="C4423" s="1" t="s">
        <v>4999</v>
      </c>
      <c r="D4423" s="1" t="n">
        <v>104.4</v>
      </c>
      <c r="E4423" s="1" t="s">
        <v>5023</v>
      </c>
      <c r="F4423" s="1" t="n">
        <v>23</v>
      </c>
      <c r="G4423" s="1" t="str">
        <f aca="false">F4423&amp;"/"&amp;58</f>
        <v>23/58</v>
      </c>
      <c r="H4423" s="1" t="n">
        <v>1800</v>
      </c>
      <c r="I4423" s="1" t="n">
        <v>90</v>
      </c>
      <c r="J4423" s="1" t="n">
        <v>95</v>
      </c>
      <c r="K4423" s="1" t="s">
        <v>21</v>
      </c>
      <c r="L4423" s="1" t="s">
        <v>664</v>
      </c>
      <c r="M4423" s="1" t="n">
        <v>2013</v>
      </c>
      <c r="N4423" s="1" t="n">
        <v>42.8445318986674</v>
      </c>
      <c r="O4423" s="1" t="n">
        <v>-80.0537118068343</v>
      </c>
      <c r="Q4423" s="1" t="s">
        <v>5001</v>
      </c>
      <c r="R4423" s="1" t="s">
        <v>24</v>
      </c>
    </row>
    <row r="4424" customFormat="false" ht="15" hidden="false" customHeight="false" outlineLevel="0" collapsed="false">
      <c r="A4424" s="1" t="s">
        <v>2973</v>
      </c>
      <c r="B4424" s="1" t="s">
        <v>2973</v>
      </c>
      <c r="C4424" s="1" t="s">
        <v>4999</v>
      </c>
      <c r="D4424" s="1" t="n">
        <v>104.4</v>
      </c>
      <c r="E4424" s="1" t="s">
        <v>5024</v>
      </c>
      <c r="F4424" s="1" t="n">
        <v>24</v>
      </c>
      <c r="G4424" s="1" t="str">
        <f aca="false">F4424&amp;"/"&amp;58</f>
        <v>24/58</v>
      </c>
      <c r="H4424" s="1" t="n">
        <v>1800</v>
      </c>
      <c r="I4424" s="1" t="n">
        <v>90</v>
      </c>
      <c r="J4424" s="1" t="n">
        <v>95</v>
      </c>
      <c r="K4424" s="1" t="s">
        <v>21</v>
      </c>
      <c r="L4424" s="1" t="s">
        <v>664</v>
      </c>
      <c r="M4424" s="1" t="n">
        <v>2013</v>
      </c>
      <c r="N4424" s="1" t="n">
        <v>42.8498925581306</v>
      </c>
      <c r="O4424" s="1" t="n">
        <v>-80.0371737775318</v>
      </c>
      <c r="Q4424" s="1" t="s">
        <v>5001</v>
      </c>
      <c r="R4424" s="1" t="s">
        <v>24</v>
      </c>
    </row>
    <row r="4425" customFormat="false" ht="15" hidden="false" customHeight="false" outlineLevel="0" collapsed="false">
      <c r="A4425" s="1" t="s">
        <v>2973</v>
      </c>
      <c r="B4425" s="1" t="s">
        <v>2973</v>
      </c>
      <c r="C4425" s="1" t="s">
        <v>4999</v>
      </c>
      <c r="D4425" s="1" t="n">
        <v>104.4</v>
      </c>
      <c r="E4425" s="1" t="s">
        <v>5025</v>
      </c>
      <c r="F4425" s="1" t="n">
        <v>25</v>
      </c>
      <c r="G4425" s="1" t="str">
        <f aca="false">F4425&amp;"/"&amp;58</f>
        <v>25/58</v>
      </c>
      <c r="H4425" s="1" t="n">
        <v>1800</v>
      </c>
      <c r="I4425" s="1" t="n">
        <v>90</v>
      </c>
      <c r="J4425" s="1" t="n">
        <v>95</v>
      </c>
      <c r="K4425" s="1" t="s">
        <v>21</v>
      </c>
      <c r="L4425" s="1" t="s">
        <v>664</v>
      </c>
      <c r="M4425" s="1" t="n">
        <v>2013</v>
      </c>
      <c r="N4425" s="1" t="n">
        <v>42.8546382342791</v>
      </c>
      <c r="O4425" s="1" t="n">
        <v>-80.0159006196107</v>
      </c>
      <c r="Q4425" s="1" t="s">
        <v>5001</v>
      </c>
      <c r="R4425" s="1" t="s">
        <v>24</v>
      </c>
    </row>
    <row r="4426" customFormat="false" ht="15" hidden="false" customHeight="false" outlineLevel="0" collapsed="false">
      <c r="A4426" s="1" t="s">
        <v>2973</v>
      </c>
      <c r="B4426" s="1" t="s">
        <v>2973</v>
      </c>
      <c r="C4426" s="1" t="s">
        <v>4999</v>
      </c>
      <c r="D4426" s="1" t="n">
        <v>104.4</v>
      </c>
      <c r="E4426" s="1" t="s">
        <v>5026</v>
      </c>
      <c r="F4426" s="1" t="n">
        <v>26</v>
      </c>
      <c r="G4426" s="1" t="str">
        <f aca="false">F4426&amp;"/"&amp;58</f>
        <v>26/58</v>
      </c>
      <c r="H4426" s="1" t="n">
        <v>1800</v>
      </c>
      <c r="I4426" s="1" t="n">
        <v>90</v>
      </c>
      <c r="J4426" s="1" t="n">
        <v>95</v>
      </c>
      <c r="K4426" s="1" t="s">
        <v>21</v>
      </c>
      <c r="L4426" s="1" t="s">
        <v>664</v>
      </c>
      <c r="M4426" s="1" t="n">
        <v>2013</v>
      </c>
      <c r="N4426" s="1" t="n">
        <v>42.8554166104176</v>
      </c>
      <c r="O4426" s="1" t="n">
        <v>-80.0090073710195</v>
      </c>
      <c r="Q4426" s="1" t="s">
        <v>5001</v>
      </c>
      <c r="R4426" s="1" t="s">
        <v>24</v>
      </c>
    </row>
    <row r="4427" customFormat="false" ht="15" hidden="false" customHeight="false" outlineLevel="0" collapsed="false">
      <c r="A4427" s="1" t="s">
        <v>2973</v>
      </c>
      <c r="B4427" s="1" t="s">
        <v>2973</v>
      </c>
      <c r="C4427" s="1" t="s">
        <v>4999</v>
      </c>
      <c r="D4427" s="1" t="n">
        <v>104.4</v>
      </c>
      <c r="E4427" s="1" t="s">
        <v>5027</v>
      </c>
      <c r="F4427" s="1" t="n">
        <v>27</v>
      </c>
      <c r="G4427" s="1" t="str">
        <f aca="false">F4427&amp;"/"&amp;58</f>
        <v>27/58</v>
      </c>
      <c r="H4427" s="1" t="n">
        <v>1800</v>
      </c>
      <c r="I4427" s="1" t="n">
        <v>90</v>
      </c>
      <c r="J4427" s="1" t="n">
        <v>95</v>
      </c>
      <c r="K4427" s="1" t="s">
        <v>21</v>
      </c>
      <c r="L4427" s="1" t="s">
        <v>664</v>
      </c>
      <c r="M4427" s="1" t="n">
        <v>2013</v>
      </c>
      <c r="N4427" s="1" t="n">
        <v>42.854352189124</v>
      </c>
      <c r="O4427" s="1" t="n">
        <v>-80.0054233132012</v>
      </c>
      <c r="Q4427" s="1" t="s">
        <v>5001</v>
      </c>
      <c r="R4427" s="1" t="s">
        <v>24</v>
      </c>
    </row>
    <row r="4428" customFormat="false" ht="15" hidden="false" customHeight="false" outlineLevel="0" collapsed="false">
      <c r="A4428" s="1" t="s">
        <v>2973</v>
      </c>
      <c r="B4428" s="1" t="s">
        <v>2973</v>
      </c>
      <c r="C4428" s="1" t="s">
        <v>4999</v>
      </c>
      <c r="D4428" s="1" t="n">
        <v>104.4</v>
      </c>
      <c r="E4428" s="1" t="s">
        <v>5028</v>
      </c>
      <c r="F4428" s="1" t="n">
        <v>28</v>
      </c>
      <c r="G4428" s="1" t="str">
        <f aca="false">F4428&amp;"/"&amp;58</f>
        <v>28/58</v>
      </c>
      <c r="H4428" s="1" t="n">
        <v>1800</v>
      </c>
      <c r="I4428" s="1" t="n">
        <v>90</v>
      </c>
      <c r="J4428" s="1" t="n">
        <v>95</v>
      </c>
      <c r="K4428" s="1" t="s">
        <v>21</v>
      </c>
      <c r="L4428" s="1" t="s">
        <v>664</v>
      </c>
      <c r="M4428" s="1" t="n">
        <v>2013</v>
      </c>
      <c r="N4428" s="1" t="n">
        <v>42.8603524331553</v>
      </c>
      <c r="O4428" s="1" t="n">
        <v>-79.974166117775</v>
      </c>
      <c r="Q4428" s="1" t="s">
        <v>5001</v>
      </c>
      <c r="R4428" s="1" t="s">
        <v>24</v>
      </c>
    </row>
    <row r="4429" customFormat="false" ht="15" hidden="false" customHeight="false" outlineLevel="0" collapsed="false">
      <c r="A4429" s="1" t="s">
        <v>2973</v>
      </c>
      <c r="B4429" s="1" t="s">
        <v>2973</v>
      </c>
      <c r="C4429" s="1" t="s">
        <v>4999</v>
      </c>
      <c r="D4429" s="1" t="n">
        <v>104.4</v>
      </c>
      <c r="E4429" s="1" t="s">
        <v>5029</v>
      </c>
      <c r="F4429" s="1" t="n">
        <v>29</v>
      </c>
      <c r="G4429" s="1" t="str">
        <f aca="false">F4429&amp;"/"&amp;58</f>
        <v>29/58</v>
      </c>
      <c r="H4429" s="1" t="n">
        <v>1800</v>
      </c>
      <c r="I4429" s="1" t="n">
        <v>90</v>
      </c>
      <c r="J4429" s="1" t="n">
        <v>95</v>
      </c>
      <c r="K4429" s="1" t="s">
        <v>21</v>
      </c>
      <c r="L4429" s="1" t="s">
        <v>664</v>
      </c>
      <c r="M4429" s="1" t="n">
        <v>2013</v>
      </c>
      <c r="N4429" s="1" t="n">
        <v>42.840437249012</v>
      </c>
      <c r="O4429" s="1" t="n">
        <v>-80.0223685394005</v>
      </c>
      <c r="Q4429" s="1" t="s">
        <v>5001</v>
      </c>
      <c r="R4429" s="1" t="s">
        <v>24</v>
      </c>
    </row>
    <row r="4430" customFormat="false" ht="15" hidden="false" customHeight="false" outlineLevel="0" collapsed="false">
      <c r="A4430" s="1" t="s">
        <v>2973</v>
      </c>
      <c r="B4430" s="1" t="s">
        <v>2973</v>
      </c>
      <c r="C4430" s="1" t="s">
        <v>4999</v>
      </c>
      <c r="D4430" s="1" t="n">
        <v>104.4</v>
      </c>
      <c r="E4430" s="1" t="s">
        <v>5030</v>
      </c>
      <c r="F4430" s="1" t="n">
        <v>30</v>
      </c>
      <c r="G4430" s="1" t="str">
        <f aca="false">F4430&amp;"/"&amp;58</f>
        <v>30/58</v>
      </c>
      <c r="H4430" s="1" t="n">
        <v>1800</v>
      </c>
      <c r="I4430" s="1" t="n">
        <v>90</v>
      </c>
      <c r="J4430" s="1" t="n">
        <v>95</v>
      </c>
      <c r="K4430" s="1" t="s">
        <v>21</v>
      </c>
      <c r="L4430" s="1" t="s">
        <v>664</v>
      </c>
      <c r="M4430" s="1" t="n">
        <v>2013</v>
      </c>
      <c r="N4430" s="1" t="n">
        <v>42.836546451574</v>
      </c>
      <c r="O4430" s="1" t="n">
        <v>-80.0192057099754</v>
      </c>
      <c r="Q4430" s="1" t="s">
        <v>5001</v>
      </c>
      <c r="R4430" s="1" t="s">
        <v>24</v>
      </c>
    </row>
    <row r="4431" customFormat="false" ht="15" hidden="false" customHeight="false" outlineLevel="0" collapsed="false">
      <c r="A4431" s="1" t="s">
        <v>2973</v>
      </c>
      <c r="B4431" s="1" t="s">
        <v>2973</v>
      </c>
      <c r="C4431" s="1" t="s">
        <v>4999</v>
      </c>
      <c r="D4431" s="1" t="n">
        <v>104.4</v>
      </c>
      <c r="E4431" s="1" t="s">
        <v>5031</v>
      </c>
      <c r="F4431" s="1" t="n">
        <v>31</v>
      </c>
      <c r="G4431" s="1" t="str">
        <f aca="false">F4431&amp;"/"&amp;58</f>
        <v>31/58</v>
      </c>
      <c r="H4431" s="1" t="n">
        <v>1800</v>
      </c>
      <c r="I4431" s="1" t="n">
        <v>90</v>
      </c>
      <c r="J4431" s="1" t="n">
        <v>95</v>
      </c>
      <c r="K4431" s="1" t="s">
        <v>21</v>
      </c>
      <c r="L4431" s="1" t="s">
        <v>664</v>
      </c>
      <c r="M4431" s="1" t="n">
        <v>2013</v>
      </c>
      <c r="N4431" s="1" t="n">
        <v>42.8437622282547</v>
      </c>
      <c r="O4431" s="1" t="n">
        <v>-80.0001735577449</v>
      </c>
      <c r="Q4431" s="1" t="s">
        <v>5001</v>
      </c>
      <c r="R4431" s="1" t="s">
        <v>24</v>
      </c>
    </row>
    <row r="4432" customFormat="false" ht="15" hidden="false" customHeight="false" outlineLevel="0" collapsed="false">
      <c r="A4432" s="1" t="s">
        <v>2973</v>
      </c>
      <c r="B4432" s="1" t="s">
        <v>2973</v>
      </c>
      <c r="C4432" s="1" t="s">
        <v>4999</v>
      </c>
      <c r="D4432" s="1" t="n">
        <v>104.4</v>
      </c>
      <c r="E4432" s="1" t="s">
        <v>5032</v>
      </c>
      <c r="F4432" s="1" t="n">
        <v>32</v>
      </c>
      <c r="G4432" s="1" t="str">
        <f aca="false">F4432&amp;"/"&amp;58</f>
        <v>32/58</v>
      </c>
      <c r="H4432" s="1" t="n">
        <v>1800</v>
      </c>
      <c r="I4432" s="1" t="n">
        <v>90</v>
      </c>
      <c r="J4432" s="1" t="n">
        <v>95</v>
      </c>
      <c r="K4432" s="1" t="s">
        <v>21</v>
      </c>
      <c r="L4432" s="1" t="s">
        <v>664</v>
      </c>
      <c r="M4432" s="1" t="n">
        <v>2013</v>
      </c>
      <c r="N4432" s="1" t="n">
        <v>42.8415394325698</v>
      </c>
      <c r="O4432" s="1" t="n">
        <v>-79.9983635378666</v>
      </c>
      <c r="Q4432" s="1" t="s">
        <v>5001</v>
      </c>
      <c r="R4432" s="1" t="s">
        <v>24</v>
      </c>
    </row>
    <row r="4433" customFormat="false" ht="15" hidden="false" customHeight="false" outlineLevel="0" collapsed="false">
      <c r="A4433" s="1" t="s">
        <v>2973</v>
      </c>
      <c r="B4433" s="1" t="s">
        <v>2973</v>
      </c>
      <c r="C4433" s="1" t="s">
        <v>4999</v>
      </c>
      <c r="D4433" s="1" t="n">
        <v>104.4</v>
      </c>
      <c r="E4433" s="1" t="s">
        <v>5033</v>
      </c>
      <c r="F4433" s="1" t="n">
        <v>33</v>
      </c>
      <c r="G4433" s="1" t="str">
        <f aca="false">F4433&amp;"/"&amp;58</f>
        <v>33/58</v>
      </c>
      <c r="H4433" s="1" t="n">
        <v>1800</v>
      </c>
      <c r="I4433" s="1" t="n">
        <v>90</v>
      </c>
      <c r="J4433" s="1" t="n">
        <v>95</v>
      </c>
      <c r="K4433" s="1" t="s">
        <v>21</v>
      </c>
      <c r="L4433" s="1" t="s">
        <v>664</v>
      </c>
      <c r="M4433" s="1" t="n">
        <v>2013</v>
      </c>
      <c r="N4433" s="1" t="n">
        <v>42.8456010626389</v>
      </c>
      <c r="O4433" s="1" t="n">
        <v>-79.9932865926417</v>
      </c>
      <c r="Q4433" s="1" t="s">
        <v>5001</v>
      </c>
      <c r="R4433" s="1" t="s">
        <v>24</v>
      </c>
    </row>
    <row r="4434" customFormat="false" ht="15" hidden="false" customHeight="false" outlineLevel="0" collapsed="false">
      <c r="A4434" s="1" t="s">
        <v>2973</v>
      </c>
      <c r="B4434" s="1" t="s">
        <v>2973</v>
      </c>
      <c r="C4434" s="1" t="s">
        <v>4999</v>
      </c>
      <c r="D4434" s="1" t="n">
        <v>104.4</v>
      </c>
      <c r="E4434" s="1" t="s">
        <v>5034</v>
      </c>
      <c r="F4434" s="1" t="n">
        <v>34</v>
      </c>
      <c r="G4434" s="1" t="str">
        <f aca="false">F4434&amp;"/"&amp;58</f>
        <v>34/58</v>
      </c>
      <c r="H4434" s="1" t="n">
        <v>1800</v>
      </c>
      <c r="I4434" s="1" t="n">
        <v>90</v>
      </c>
      <c r="J4434" s="1" t="n">
        <v>95</v>
      </c>
      <c r="K4434" s="1" t="s">
        <v>21</v>
      </c>
      <c r="L4434" s="1" t="s">
        <v>664</v>
      </c>
      <c r="M4434" s="1" t="n">
        <v>2013</v>
      </c>
      <c r="N4434" s="1" t="n">
        <v>42.8471198678269</v>
      </c>
      <c r="O4434" s="1" t="n">
        <v>-79.9770987435809</v>
      </c>
      <c r="Q4434" s="1" t="s">
        <v>5001</v>
      </c>
      <c r="R4434" s="1" t="s">
        <v>24</v>
      </c>
    </row>
    <row r="4435" customFormat="false" ht="15" hidden="false" customHeight="false" outlineLevel="0" collapsed="false">
      <c r="A4435" s="1" t="s">
        <v>2973</v>
      </c>
      <c r="B4435" s="1" t="s">
        <v>2973</v>
      </c>
      <c r="C4435" s="1" t="s">
        <v>4999</v>
      </c>
      <c r="D4435" s="1" t="n">
        <v>104.4</v>
      </c>
      <c r="E4435" s="1" t="s">
        <v>5035</v>
      </c>
      <c r="F4435" s="1" t="n">
        <v>35</v>
      </c>
      <c r="G4435" s="1" t="str">
        <f aca="false">F4435&amp;"/"&amp;58</f>
        <v>35/58</v>
      </c>
      <c r="H4435" s="1" t="n">
        <v>1800</v>
      </c>
      <c r="I4435" s="1" t="n">
        <v>90</v>
      </c>
      <c r="J4435" s="1" t="n">
        <v>95</v>
      </c>
      <c r="K4435" s="1" t="s">
        <v>21</v>
      </c>
      <c r="L4435" s="1" t="s">
        <v>664</v>
      </c>
      <c r="M4435" s="1" t="n">
        <v>2013</v>
      </c>
      <c r="N4435" s="1" t="n">
        <v>42.8452917592629</v>
      </c>
      <c r="O4435" s="1" t="n">
        <v>-79.9610671034907</v>
      </c>
      <c r="Q4435" s="1" t="s">
        <v>5001</v>
      </c>
      <c r="R4435" s="1" t="s">
        <v>24</v>
      </c>
    </row>
    <row r="4436" customFormat="false" ht="15" hidden="false" customHeight="false" outlineLevel="0" collapsed="false">
      <c r="A4436" s="1" t="s">
        <v>2973</v>
      </c>
      <c r="B4436" s="1" t="s">
        <v>2973</v>
      </c>
      <c r="C4436" s="1" t="s">
        <v>4999</v>
      </c>
      <c r="D4436" s="1" t="n">
        <v>104.4</v>
      </c>
      <c r="E4436" s="1" t="s">
        <v>5036</v>
      </c>
      <c r="F4436" s="1" t="n">
        <v>36</v>
      </c>
      <c r="G4436" s="1" t="str">
        <f aca="false">F4436&amp;"/"&amp;58</f>
        <v>36/58</v>
      </c>
      <c r="H4436" s="1" t="n">
        <v>1800</v>
      </c>
      <c r="I4436" s="1" t="n">
        <v>90</v>
      </c>
      <c r="J4436" s="1" t="n">
        <v>95</v>
      </c>
      <c r="K4436" s="1" t="s">
        <v>21</v>
      </c>
      <c r="L4436" s="1" t="s">
        <v>664</v>
      </c>
      <c r="M4436" s="1" t="n">
        <v>2013</v>
      </c>
      <c r="N4436" s="1" t="n">
        <v>42.8480862925096</v>
      </c>
      <c r="O4436" s="1" t="n">
        <v>-79.9560580511129</v>
      </c>
      <c r="Q4436" s="1" t="s">
        <v>5001</v>
      </c>
      <c r="R4436" s="1" t="s">
        <v>24</v>
      </c>
    </row>
    <row r="4437" customFormat="false" ht="15" hidden="false" customHeight="false" outlineLevel="0" collapsed="false">
      <c r="A4437" s="1" t="s">
        <v>2973</v>
      </c>
      <c r="B4437" s="1" t="s">
        <v>2973</v>
      </c>
      <c r="C4437" s="1" t="s">
        <v>4999</v>
      </c>
      <c r="D4437" s="1" t="n">
        <v>104.4</v>
      </c>
      <c r="E4437" s="1" t="s">
        <v>5037</v>
      </c>
      <c r="F4437" s="1" t="n">
        <v>37</v>
      </c>
      <c r="G4437" s="1" t="str">
        <f aca="false">F4437&amp;"/"&amp;58</f>
        <v>37/58</v>
      </c>
      <c r="H4437" s="1" t="n">
        <v>1800</v>
      </c>
      <c r="I4437" s="1" t="n">
        <v>90</v>
      </c>
      <c r="J4437" s="1" t="n">
        <v>95</v>
      </c>
      <c r="K4437" s="1" t="s">
        <v>21</v>
      </c>
      <c r="L4437" s="1" t="s">
        <v>664</v>
      </c>
      <c r="M4437" s="1" t="n">
        <v>2013</v>
      </c>
      <c r="N4437" s="1" t="n">
        <v>42.8462352720453</v>
      </c>
      <c r="O4437" s="1" t="n">
        <v>-79.9539514430882</v>
      </c>
      <c r="Q4437" s="1" t="s">
        <v>5001</v>
      </c>
      <c r="R4437" s="1" t="s">
        <v>24</v>
      </c>
    </row>
    <row r="4438" customFormat="false" ht="15" hidden="false" customHeight="false" outlineLevel="0" collapsed="false">
      <c r="A4438" s="1" t="s">
        <v>2973</v>
      </c>
      <c r="B4438" s="1" t="s">
        <v>2973</v>
      </c>
      <c r="C4438" s="1" t="s">
        <v>4999</v>
      </c>
      <c r="D4438" s="1" t="n">
        <v>104.4</v>
      </c>
      <c r="E4438" s="1" t="s">
        <v>5038</v>
      </c>
      <c r="F4438" s="1" t="n">
        <v>38</v>
      </c>
      <c r="G4438" s="1" t="str">
        <f aca="false">F4438&amp;"/"&amp;58</f>
        <v>38/58</v>
      </c>
      <c r="H4438" s="1" t="n">
        <v>1800</v>
      </c>
      <c r="I4438" s="1" t="n">
        <v>90</v>
      </c>
      <c r="J4438" s="1" t="n">
        <v>95</v>
      </c>
      <c r="K4438" s="1" t="s">
        <v>21</v>
      </c>
      <c r="L4438" s="1" t="s">
        <v>664</v>
      </c>
      <c r="M4438" s="1" t="n">
        <v>2013</v>
      </c>
      <c r="N4438" s="1" t="n">
        <v>42.8269656104434</v>
      </c>
      <c r="O4438" s="1" t="n">
        <v>-80.0280191422806</v>
      </c>
      <c r="Q4438" s="1" t="s">
        <v>5001</v>
      </c>
      <c r="R4438" s="1" t="s">
        <v>24</v>
      </c>
    </row>
    <row r="4439" customFormat="false" ht="15" hidden="false" customHeight="false" outlineLevel="0" collapsed="false">
      <c r="A4439" s="1" t="s">
        <v>2973</v>
      </c>
      <c r="B4439" s="1" t="s">
        <v>2973</v>
      </c>
      <c r="C4439" s="1" t="s">
        <v>4999</v>
      </c>
      <c r="D4439" s="1" t="n">
        <v>104.4</v>
      </c>
      <c r="E4439" s="1" t="s">
        <v>5039</v>
      </c>
      <c r="F4439" s="1" t="n">
        <v>39</v>
      </c>
      <c r="G4439" s="1" t="str">
        <f aca="false">F4439&amp;"/"&amp;58</f>
        <v>39/58</v>
      </c>
      <c r="H4439" s="1" t="n">
        <v>1800</v>
      </c>
      <c r="I4439" s="1" t="n">
        <v>90</v>
      </c>
      <c r="J4439" s="1" t="n">
        <v>95</v>
      </c>
      <c r="K4439" s="1" t="s">
        <v>21</v>
      </c>
      <c r="L4439" s="1" t="s">
        <v>664</v>
      </c>
      <c r="M4439" s="1" t="n">
        <v>2013</v>
      </c>
      <c r="N4439" s="1" t="n">
        <v>42.8232643125397</v>
      </c>
      <c r="O4439" s="1" t="n">
        <v>-80.0269230176909</v>
      </c>
      <c r="Q4439" s="1" t="s">
        <v>5001</v>
      </c>
      <c r="R4439" s="1" t="s">
        <v>24</v>
      </c>
    </row>
    <row r="4440" customFormat="false" ht="15" hidden="false" customHeight="false" outlineLevel="0" collapsed="false">
      <c r="A4440" s="1" t="s">
        <v>2973</v>
      </c>
      <c r="B4440" s="1" t="s">
        <v>2973</v>
      </c>
      <c r="C4440" s="1" t="s">
        <v>4999</v>
      </c>
      <c r="D4440" s="1" t="n">
        <v>104.4</v>
      </c>
      <c r="E4440" s="1" t="s">
        <v>5040</v>
      </c>
      <c r="F4440" s="1" t="n">
        <v>40</v>
      </c>
      <c r="G4440" s="1" t="str">
        <f aca="false">F4440&amp;"/"&amp;58</f>
        <v>40/58</v>
      </c>
      <c r="H4440" s="1" t="n">
        <v>1800</v>
      </c>
      <c r="I4440" s="1" t="n">
        <v>90</v>
      </c>
      <c r="J4440" s="1" t="n">
        <v>95</v>
      </c>
      <c r="K4440" s="1" t="s">
        <v>21</v>
      </c>
      <c r="L4440" s="1" t="s">
        <v>664</v>
      </c>
      <c r="M4440" s="1" t="n">
        <v>2013</v>
      </c>
      <c r="N4440" s="1" t="n">
        <v>42.8279404157271</v>
      </c>
      <c r="O4440" s="1" t="n">
        <v>-80.0217794389258</v>
      </c>
      <c r="Q4440" s="1" t="s">
        <v>5001</v>
      </c>
      <c r="R4440" s="1" t="s">
        <v>24</v>
      </c>
    </row>
    <row r="4441" customFormat="false" ht="15" hidden="false" customHeight="false" outlineLevel="0" collapsed="false">
      <c r="A4441" s="1" t="s">
        <v>2973</v>
      </c>
      <c r="B4441" s="1" t="s">
        <v>2973</v>
      </c>
      <c r="C4441" s="1" t="s">
        <v>4999</v>
      </c>
      <c r="D4441" s="1" t="n">
        <v>104.4</v>
      </c>
      <c r="E4441" s="1" t="s">
        <v>5041</v>
      </c>
      <c r="F4441" s="1" t="n">
        <v>41</v>
      </c>
      <c r="G4441" s="1" t="str">
        <f aca="false">F4441&amp;"/"&amp;58</f>
        <v>41/58</v>
      </c>
      <c r="H4441" s="1" t="n">
        <v>1800</v>
      </c>
      <c r="I4441" s="1" t="n">
        <v>90</v>
      </c>
      <c r="J4441" s="1" t="n">
        <v>95</v>
      </c>
      <c r="K4441" s="1" t="s">
        <v>21</v>
      </c>
      <c r="L4441" s="1" t="s">
        <v>664</v>
      </c>
      <c r="M4441" s="1" t="n">
        <v>2013</v>
      </c>
      <c r="N4441" s="1" t="n">
        <v>42.8282960913274</v>
      </c>
      <c r="O4441" s="1" t="n">
        <v>-80.0159815397288</v>
      </c>
      <c r="Q4441" s="1" t="s">
        <v>5001</v>
      </c>
      <c r="R4441" s="1" t="s">
        <v>24</v>
      </c>
    </row>
    <row r="4442" customFormat="false" ht="15" hidden="false" customHeight="false" outlineLevel="0" collapsed="false">
      <c r="A4442" s="1" t="s">
        <v>2973</v>
      </c>
      <c r="B4442" s="1" t="s">
        <v>2973</v>
      </c>
      <c r="C4442" s="1" t="s">
        <v>4999</v>
      </c>
      <c r="D4442" s="1" t="n">
        <v>104.4</v>
      </c>
      <c r="E4442" s="1" t="s">
        <v>5042</v>
      </c>
      <c r="F4442" s="1" t="n">
        <v>42</v>
      </c>
      <c r="G4442" s="1" t="str">
        <f aca="false">F4442&amp;"/"&amp;58</f>
        <v>42/58</v>
      </c>
      <c r="H4442" s="1" t="n">
        <v>1800</v>
      </c>
      <c r="I4442" s="1" t="n">
        <v>90</v>
      </c>
      <c r="J4442" s="1" t="n">
        <v>95</v>
      </c>
      <c r="K4442" s="1" t="s">
        <v>21</v>
      </c>
      <c r="L4442" s="1" t="s">
        <v>664</v>
      </c>
      <c r="M4442" s="1" t="n">
        <v>2013</v>
      </c>
      <c r="N4442" s="1" t="n">
        <v>42.8266173063625</v>
      </c>
      <c r="O4442" s="1" t="n">
        <v>-80.0099164276085</v>
      </c>
      <c r="Q4442" s="1" t="s">
        <v>5001</v>
      </c>
      <c r="R4442" s="1" t="s">
        <v>24</v>
      </c>
    </row>
    <row r="4443" customFormat="false" ht="15" hidden="false" customHeight="false" outlineLevel="0" collapsed="false">
      <c r="A4443" s="1" t="s">
        <v>2973</v>
      </c>
      <c r="B4443" s="1" t="s">
        <v>2973</v>
      </c>
      <c r="C4443" s="1" t="s">
        <v>4999</v>
      </c>
      <c r="D4443" s="1" t="n">
        <v>104.4</v>
      </c>
      <c r="E4443" s="1" t="s">
        <v>5043</v>
      </c>
      <c r="F4443" s="1" t="n">
        <v>43</v>
      </c>
      <c r="G4443" s="1" t="str">
        <f aca="false">F4443&amp;"/"&amp;58</f>
        <v>43/58</v>
      </c>
      <c r="H4443" s="1" t="n">
        <v>1800</v>
      </c>
      <c r="I4443" s="1" t="n">
        <v>90</v>
      </c>
      <c r="J4443" s="1" t="n">
        <v>95</v>
      </c>
      <c r="K4443" s="1" t="s">
        <v>21</v>
      </c>
      <c r="L4443" s="1" t="s">
        <v>664</v>
      </c>
      <c r="M4443" s="1" t="n">
        <v>2013</v>
      </c>
      <c r="N4443" s="1" t="n">
        <v>42.8148854845981</v>
      </c>
      <c r="O4443" s="1" t="n">
        <v>-80.0110645266461</v>
      </c>
      <c r="Q4443" s="1" t="s">
        <v>5001</v>
      </c>
      <c r="R4443" s="1" t="s">
        <v>24</v>
      </c>
    </row>
    <row r="4444" customFormat="false" ht="15" hidden="false" customHeight="false" outlineLevel="0" collapsed="false">
      <c r="A4444" s="1" t="s">
        <v>2973</v>
      </c>
      <c r="B4444" s="1" t="s">
        <v>2973</v>
      </c>
      <c r="C4444" s="1" t="s">
        <v>4999</v>
      </c>
      <c r="D4444" s="1" t="n">
        <v>104.4</v>
      </c>
      <c r="E4444" s="1" t="s">
        <v>5044</v>
      </c>
      <c r="F4444" s="1" t="n">
        <v>44</v>
      </c>
      <c r="G4444" s="1" t="str">
        <f aca="false">F4444&amp;"/"&amp;58</f>
        <v>44/58</v>
      </c>
      <c r="H4444" s="1" t="n">
        <v>1800</v>
      </c>
      <c r="I4444" s="1" t="n">
        <v>90</v>
      </c>
      <c r="J4444" s="1" t="n">
        <v>95</v>
      </c>
      <c r="K4444" s="1" t="s">
        <v>21</v>
      </c>
      <c r="L4444" s="1" t="s">
        <v>664</v>
      </c>
      <c r="M4444" s="1" t="n">
        <v>2013</v>
      </c>
      <c r="N4444" s="1" t="n">
        <v>42.8087236873011</v>
      </c>
      <c r="O4444" s="1" t="n">
        <v>-80.0115289049591</v>
      </c>
      <c r="Q4444" s="1" t="s">
        <v>5001</v>
      </c>
      <c r="R4444" s="1" t="s">
        <v>24</v>
      </c>
    </row>
    <row r="4445" customFormat="false" ht="15" hidden="false" customHeight="false" outlineLevel="0" collapsed="false">
      <c r="A4445" s="1" t="s">
        <v>2973</v>
      </c>
      <c r="B4445" s="1" t="s">
        <v>2973</v>
      </c>
      <c r="C4445" s="1" t="s">
        <v>4999</v>
      </c>
      <c r="D4445" s="1" t="n">
        <v>104.4</v>
      </c>
      <c r="E4445" s="1" t="s">
        <v>5045</v>
      </c>
      <c r="F4445" s="1" t="n">
        <v>45</v>
      </c>
      <c r="G4445" s="1" t="str">
        <f aca="false">F4445&amp;"/"&amp;58</f>
        <v>45/58</v>
      </c>
      <c r="H4445" s="1" t="n">
        <v>1800</v>
      </c>
      <c r="I4445" s="1" t="n">
        <v>90</v>
      </c>
      <c r="J4445" s="1" t="n">
        <v>95</v>
      </c>
      <c r="K4445" s="1" t="s">
        <v>21</v>
      </c>
      <c r="L4445" s="1" t="s">
        <v>664</v>
      </c>
      <c r="M4445" s="1" t="n">
        <v>2013</v>
      </c>
      <c r="N4445" s="1" t="n">
        <v>42.8149694315611</v>
      </c>
      <c r="O4445" s="1" t="n">
        <v>-80.0065149647841</v>
      </c>
      <c r="Q4445" s="1" t="s">
        <v>5001</v>
      </c>
      <c r="R4445" s="1" t="s">
        <v>24</v>
      </c>
    </row>
    <row r="4446" customFormat="false" ht="15" hidden="false" customHeight="false" outlineLevel="0" collapsed="false">
      <c r="A4446" s="1" t="s">
        <v>2973</v>
      </c>
      <c r="B4446" s="1" t="s">
        <v>2973</v>
      </c>
      <c r="C4446" s="1" t="s">
        <v>4999</v>
      </c>
      <c r="D4446" s="1" t="n">
        <v>104.4</v>
      </c>
      <c r="E4446" s="1" t="s">
        <v>5046</v>
      </c>
      <c r="F4446" s="1" t="n">
        <v>46</v>
      </c>
      <c r="G4446" s="1" t="str">
        <f aca="false">F4446&amp;"/"&amp;58</f>
        <v>46/58</v>
      </c>
      <c r="H4446" s="1" t="n">
        <v>1800</v>
      </c>
      <c r="I4446" s="1" t="n">
        <v>90</v>
      </c>
      <c r="J4446" s="1" t="n">
        <v>95</v>
      </c>
      <c r="K4446" s="1" t="s">
        <v>21</v>
      </c>
      <c r="L4446" s="1" t="s">
        <v>664</v>
      </c>
      <c r="M4446" s="1" t="n">
        <v>2013</v>
      </c>
      <c r="N4446" s="1" t="n">
        <v>42.8122027971131</v>
      </c>
      <c r="O4446" s="1" t="n">
        <v>-80.0074661766916</v>
      </c>
      <c r="Q4446" s="1" t="s">
        <v>5001</v>
      </c>
      <c r="R4446" s="1" t="s">
        <v>24</v>
      </c>
    </row>
    <row r="4447" customFormat="false" ht="15" hidden="false" customHeight="false" outlineLevel="0" collapsed="false">
      <c r="A4447" s="1" t="s">
        <v>2973</v>
      </c>
      <c r="B4447" s="1" t="s">
        <v>2973</v>
      </c>
      <c r="C4447" s="1" t="s">
        <v>4999</v>
      </c>
      <c r="D4447" s="1" t="n">
        <v>104.4</v>
      </c>
      <c r="E4447" s="1" t="s">
        <v>5047</v>
      </c>
      <c r="F4447" s="1" t="n">
        <v>47</v>
      </c>
      <c r="G4447" s="1" t="str">
        <f aca="false">F4447&amp;"/"&amp;58</f>
        <v>47/58</v>
      </c>
      <c r="H4447" s="1" t="n">
        <v>1800</v>
      </c>
      <c r="I4447" s="1" t="n">
        <v>90</v>
      </c>
      <c r="J4447" s="1" t="n">
        <v>95</v>
      </c>
      <c r="K4447" s="1" t="s">
        <v>21</v>
      </c>
      <c r="L4447" s="1" t="s">
        <v>664</v>
      </c>
      <c r="M4447" s="1" t="n">
        <v>2013</v>
      </c>
      <c r="N4447" s="1" t="n">
        <v>42.8076772733726</v>
      </c>
      <c r="O4447" s="1" t="n">
        <v>-80.0062196734136</v>
      </c>
      <c r="Q4447" s="1" t="s">
        <v>5001</v>
      </c>
      <c r="R4447" s="1" t="s">
        <v>24</v>
      </c>
    </row>
    <row r="4448" customFormat="false" ht="15" hidden="false" customHeight="false" outlineLevel="0" collapsed="false">
      <c r="A4448" s="1" t="s">
        <v>2973</v>
      </c>
      <c r="B4448" s="1" t="s">
        <v>2973</v>
      </c>
      <c r="C4448" s="1" t="s">
        <v>4999</v>
      </c>
      <c r="D4448" s="1" t="n">
        <v>104.4</v>
      </c>
      <c r="E4448" s="1" t="s">
        <v>5048</v>
      </c>
      <c r="F4448" s="1" t="n">
        <v>48</v>
      </c>
      <c r="G4448" s="1" t="str">
        <f aca="false">F4448&amp;"/"&amp;58</f>
        <v>48/58</v>
      </c>
      <c r="H4448" s="1" t="n">
        <v>1800</v>
      </c>
      <c r="I4448" s="1" t="n">
        <v>90</v>
      </c>
      <c r="J4448" s="1" t="n">
        <v>95</v>
      </c>
      <c r="K4448" s="1" t="s">
        <v>21</v>
      </c>
      <c r="L4448" s="1" t="s">
        <v>664</v>
      </c>
      <c r="M4448" s="1" t="n">
        <v>2013</v>
      </c>
      <c r="N4448" s="1" t="n">
        <v>42.8167352748034</v>
      </c>
      <c r="O4448" s="1" t="n">
        <v>-80.0004013000277</v>
      </c>
      <c r="Q4448" s="1" t="s">
        <v>5001</v>
      </c>
      <c r="R4448" s="1" t="s">
        <v>24</v>
      </c>
    </row>
    <row r="4449" customFormat="false" ht="15" hidden="false" customHeight="false" outlineLevel="0" collapsed="false">
      <c r="A4449" s="1" t="s">
        <v>2973</v>
      </c>
      <c r="B4449" s="1" t="s">
        <v>2973</v>
      </c>
      <c r="C4449" s="1" t="s">
        <v>4999</v>
      </c>
      <c r="D4449" s="1" t="n">
        <v>104.4</v>
      </c>
      <c r="E4449" s="1" t="s">
        <v>5049</v>
      </c>
      <c r="F4449" s="1" t="n">
        <v>49</v>
      </c>
      <c r="G4449" s="1" t="str">
        <f aca="false">F4449&amp;"/"&amp;58</f>
        <v>49/58</v>
      </c>
      <c r="H4449" s="1" t="n">
        <v>1800</v>
      </c>
      <c r="I4449" s="1" t="n">
        <v>90</v>
      </c>
      <c r="J4449" s="1" t="n">
        <v>95</v>
      </c>
      <c r="K4449" s="1" t="s">
        <v>21</v>
      </c>
      <c r="L4449" s="1" t="s">
        <v>664</v>
      </c>
      <c r="M4449" s="1" t="n">
        <v>2013</v>
      </c>
      <c r="N4449" s="1" t="n">
        <v>42.8151634247707</v>
      </c>
      <c r="O4449" s="1" t="n">
        <v>-79.996697980387</v>
      </c>
      <c r="Q4449" s="1" t="s">
        <v>5001</v>
      </c>
      <c r="R4449" s="1" t="s">
        <v>24</v>
      </c>
    </row>
    <row r="4450" customFormat="false" ht="15" hidden="false" customHeight="false" outlineLevel="0" collapsed="false">
      <c r="A4450" s="1" t="s">
        <v>2973</v>
      </c>
      <c r="B4450" s="1" t="s">
        <v>2973</v>
      </c>
      <c r="C4450" s="1" t="s">
        <v>4999</v>
      </c>
      <c r="D4450" s="1" t="n">
        <v>104.4</v>
      </c>
      <c r="E4450" s="1" t="s">
        <v>5050</v>
      </c>
      <c r="F4450" s="1" t="n">
        <v>50</v>
      </c>
      <c r="G4450" s="1" t="str">
        <f aca="false">F4450&amp;"/"&amp;58</f>
        <v>50/58</v>
      </c>
      <c r="H4450" s="1" t="n">
        <v>1800</v>
      </c>
      <c r="I4450" s="1" t="n">
        <v>90</v>
      </c>
      <c r="J4450" s="1" t="n">
        <v>95</v>
      </c>
      <c r="K4450" s="1" t="s">
        <v>21</v>
      </c>
      <c r="L4450" s="1" t="s">
        <v>664</v>
      </c>
      <c r="M4450" s="1" t="n">
        <v>2013</v>
      </c>
      <c r="N4450" s="1" t="n">
        <v>42.8139346963108</v>
      </c>
      <c r="O4450" s="1" t="n">
        <v>-79.9926988122421</v>
      </c>
      <c r="Q4450" s="1" t="s">
        <v>5001</v>
      </c>
      <c r="R4450" s="1" t="s">
        <v>24</v>
      </c>
    </row>
    <row r="4451" customFormat="false" ht="15" hidden="false" customHeight="false" outlineLevel="0" collapsed="false">
      <c r="A4451" s="1" t="s">
        <v>2973</v>
      </c>
      <c r="B4451" s="1" t="s">
        <v>2973</v>
      </c>
      <c r="C4451" s="1" t="s">
        <v>4999</v>
      </c>
      <c r="D4451" s="1" t="n">
        <v>104.4</v>
      </c>
      <c r="E4451" s="1" t="s">
        <v>5051</v>
      </c>
      <c r="F4451" s="1" t="n">
        <v>51</v>
      </c>
      <c r="G4451" s="1" t="str">
        <f aca="false">F4451&amp;"/"&amp;58</f>
        <v>51/58</v>
      </c>
      <c r="H4451" s="1" t="n">
        <v>1800</v>
      </c>
      <c r="I4451" s="1" t="n">
        <v>90</v>
      </c>
      <c r="J4451" s="1" t="n">
        <v>95</v>
      </c>
      <c r="K4451" s="1" t="s">
        <v>21</v>
      </c>
      <c r="L4451" s="1" t="s">
        <v>664</v>
      </c>
      <c r="M4451" s="1" t="n">
        <v>2013</v>
      </c>
      <c r="N4451" s="1" t="n">
        <v>42.8317916191638</v>
      </c>
      <c r="O4451" s="1" t="n">
        <v>-79.9687512915938</v>
      </c>
      <c r="Q4451" s="1" t="s">
        <v>5001</v>
      </c>
      <c r="R4451" s="1" t="s">
        <v>24</v>
      </c>
    </row>
    <row r="4452" customFormat="false" ht="15" hidden="false" customHeight="false" outlineLevel="0" collapsed="false">
      <c r="A4452" s="1" t="s">
        <v>2973</v>
      </c>
      <c r="B4452" s="1" t="s">
        <v>2973</v>
      </c>
      <c r="C4452" s="1" t="s">
        <v>4999</v>
      </c>
      <c r="D4452" s="1" t="n">
        <v>104.4</v>
      </c>
      <c r="E4452" s="1" t="s">
        <v>5052</v>
      </c>
      <c r="F4452" s="1" t="n">
        <v>52</v>
      </c>
      <c r="G4452" s="1" t="str">
        <f aca="false">F4452&amp;"/"&amp;58</f>
        <v>52/58</v>
      </c>
      <c r="H4452" s="1" t="n">
        <v>1800</v>
      </c>
      <c r="I4452" s="1" t="n">
        <v>90</v>
      </c>
      <c r="J4452" s="1" t="n">
        <v>95</v>
      </c>
      <c r="K4452" s="1" t="s">
        <v>21</v>
      </c>
      <c r="L4452" s="1" t="s">
        <v>664</v>
      </c>
      <c r="M4452" s="1" t="n">
        <v>2013</v>
      </c>
      <c r="N4452" s="1" t="n">
        <v>42.8366011262222</v>
      </c>
      <c r="O4452" s="1" t="n">
        <v>-79.9626844309268</v>
      </c>
      <c r="Q4452" s="1" t="s">
        <v>5001</v>
      </c>
      <c r="R4452" s="1" t="s">
        <v>24</v>
      </c>
    </row>
    <row r="4453" customFormat="false" ht="15" hidden="false" customHeight="false" outlineLevel="0" collapsed="false">
      <c r="A4453" s="1" t="s">
        <v>2973</v>
      </c>
      <c r="B4453" s="1" t="s">
        <v>2973</v>
      </c>
      <c r="C4453" s="1" t="s">
        <v>4999</v>
      </c>
      <c r="D4453" s="1" t="n">
        <v>104.4</v>
      </c>
      <c r="E4453" s="1" t="s">
        <v>5053</v>
      </c>
      <c r="F4453" s="1" t="n">
        <v>53</v>
      </c>
      <c r="G4453" s="1" t="str">
        <f aca="false">F4453&amp;"/"&amp;58</f>
        <v>53/58</v>
      </c>
      <c r="H4453" s="1" t="n">
        <v>1800</v>
      </c>
      <c r="I4453" s="1" t="n">
        <v>90</v>
      </c>
      <c r="J4453" s="1" t="n">
        <v>95</v>
      </c>
      <c r="K4453" s="1" t="s">
        <v>21</v>
      </c>
      <c r="L4453" s="1" t="s">
        <v>664</v>
      </c>
      <c r="M4453" s="1" t="n">
        <v>2013</v>
      </c>
      <c r="N4453" s="1" t="n">
        <v>42.8339161382329</v>
      </c>
      <c r="O4453" s="1" t="n">
        <v>-79.9607995158867</v>
      </c>
      <c r="Q4453" s="1" t="s">
        <v>5001</v>
      </c>
      <c r="R4453" s="1" t="s">
        <v>24</v>
      </c>
    </row>
    <row r="4454" customFormat="false" ht="15" hidden="false" customHeight="false" outlineLevel="0" collapsed="false">
      <c r="A4454" s="1" t="s">
        <v>2973</v>
      </c>
      <c r="B4454" s="1" t="s">
        <v>2973</v>
      </c>
      <c r="C4454" s="1" t="s">
        <v>4999</v>
      </c>
      <c r="D4454" s="1" t="n">
        <v>104.4</v>
      </c>
      <c r="E4454" s="1" t="s">
        <v>5054</v>
      </c>
      <c r="F4454" s="1" t="n">
        <v>54</v>
      </c>
      <c r="G4454" s="1" t="str">
        <f aca="false">F4454&amp;"/"&amp;58</f>
        <v>54/58</v>
      </c>
      <c r="H4454" s="1" t="n">
        <v>1800</v>
      </c>
      <c r="I4454" s="1" t="n">
        <v>90</v>
      </c>
      <c r="J4454" s="1" t="n">
        <v>95</v>
      </c>
      <c r="K4454" s="1" t="s">
        <v>21</v>
      </c>
      <c r="L4454" s="1" t="s">
        <v>664</v>
      </c>
      <c r="M4454" s="1" t="n">
        <v>2013</v>
      </c>
      <c r="N4454" s="1" t="n">
        <v>42.8367914872801</v>
      </c>
      <c r="O4454" s="1" t="n">
        <v>-79.9572726689504</v>
      </c>
      <c r="Q4454" s="1" t="s">
        <v>5001</v>
      </c>
      <c r="R4454" s="1" t="s">
        <v>24</v>
      </c>
    </row>
    <row r="4455" customFormat="false" ht="15" hidden="false" customHeight="false" outlineLevel="0" collapsed="false">
      <c r="A4455" s="1" t="s">
        <v>2973</v>
      </c>
      <c r="B4455" s="1" t="s">
        <v>2973</v>
      </c>
      <c r="C4455" s="1" t="s">
        <v>4999</v>
      </c>
      <c r="D4455" s="1" t="n">
        <v>104.4</v>
      </c>
      <c r="E4455" s="1" t="s">
        <v>5055</v>
      </c>
      <c r="F4455" s="1" t="n">
        <v>55</v>
      </c>
      <c r="G4455" s="1" t="str">
        <f aca="false">F4455&amp;"/"&amp;58</f>
        <v>55/58</v>
      </c>
      <c r="H4455" s="1" t="n">
        <v>1800</v>
      </c>
      <c r="I4455" s="1" t="n">
        <v>90</v>
      </c>
      <c r="J4455" s="1" t="n">
        <v>95</v>
      </c>
      <c r="K4455" s="1" t="s">
        <v>21</v>
      </c>
      <c r="L4455" s="1" t="s">
        <v>664</v>
      </c>
      <c r="M4455" s="1" t="n">
        <v>2013</v>
      </c>
      <c r="N4455" s="1" t="n">
        <v>42.8412192863754</v>
      </c>
      <c r="O4455" s="1" t="n">
        <v>-79.9557589842152</v>
      </c>
      <c r="Q4455" s="1" t="s">
        <v>5001</v>
      </c>
      <c r="R4455" s="1" t="s">
        <v>24</v>
      </c>
    </row>
    <row r="4456" customFormat="false" ht="15" hidden="false" customHeight="false" outlineLevel="0" collapsed="false">
      <c r="A4456" s="1" t="s">
        <v>2973</v>
      </c>
      <c r="B4456" s="1" t="s">
        <v>2973</v>
      </c>
      <c r="C4456" s="1" t="s">
        <v>4999</v>
      </c>
      <c r="D4456" s="1" t="n">
        <v>104.4</v>
      </c>
      <c r="E4456" s="1" t="s">
        <v>5056</v>
      </c>
      <c r="F4456" s="1" t="n">
        <v>56</v>
      </c>
      <c r="G4456" s="1" t="str">
        <f aca="false">F4456&amp;"/"&amp;58</f>
        <v>56/58</v>
      </c>
      <c r="H4456" s="1" t="n">
        <v>1800</v>
      </c>
      <c r="I4456" s="1" t="n">
        <v>90</v>
      </c>
      <c r="J4456" s="1" t="n">
        <v>95</v>
      </c>
      <c r="K4456" s="1" t="s">
        <v>21</v>
      </c>
      <c r="L4456" s="1" t="s">
        <v>664</v>
      </c>
      <c r="M4456" s="1" t="n">
        <v>2013</v>
      </c>
      <c r="N4456" s="1" t="n">
        <v>42.8376995373285</v>
      </c>
      <c r="O4456" s="1" t="n">
        <v>-79.9511566793315</v>
      </c>
      <c r="Q4456" s="1" t="s">
        <v>5001</v>
      </c>
      <c r="R4456" s="1" t="s">
        <v>24</v>
      </c>
    </row>
    <row r="4457" customFormat="false" ht="15" hidden="false" customHeight="false" outlineLevel="0" collapsed="false">
      <c r="A4457" s="1" t="s">
        <v>2973</v>
      </c>
      <c r="B4457" s="1" t="s">
        <v>2973</v>
      </c>
      <c r="C4457" s="1" t="s">
        <v>4999</v>
      </c>
      <c r="D4457" s="1" t="n">
        <v>104.4</v>
      </c>
      <c r="E4457" s="1" t="s">
        <v>5057</v>
      </c>
      <c r="F4457" s="1" t="n">
        <v>57</v>
      </c>
      <c r="G4457" s="1" t="str">
        <f aca="false">F4457&amp;"/"&amp;58</f>
        <v>57/58</v>
      </c>
      <c r="H4457" s="1" t="n">
        <v>1800</v>
      </c>
      <c r="I4457" s="1" t="n">
        <v>90</v>
      </c>
      <c r="J4457" s="1" t="n">
        <v>95</v>
      </c>
      <c r="K4457" s="1" t="s">
        <v>21</v>
      </c>
      <c r="L4457" s="1" t="s">
        <v>664</v>
      </c>
      <c r="M4457" s="1" t="n">
        <v>2013</v>
      </c>
      <c r="N4457" s="1" t="n">
        <v>42.824939388755</v>
      </c>
      <c r="O4457" s="1" t="n">
        <v>-79.9485488464457</v>
      </c>
      <c r="Q4457" s="1" t="s">
        <v>5001</v>
      </c>
      <c r="R4457" s="1" t="s">
        <v>24</v>
      </c>
    </row>
    <row r="4458" customFormat="false" ht="15" hidden="false" customHeight="false" outlineLevel="0" collapsed="false">
      <c r="A4458" s="1" t="s">
        <v>2973</v>
      </c>
      <c r="B4458" s="1" t="s">
        <v>2973</v>
      </c>
      <c r="C4458" s="1" t="s">
        <v>4999</v>
      </c>
      <c r="D4458" s="1" t="n">
        <v>104.4</v>
      </c>
      <c r="E4458" s="1" t="s">
        <v>5058</v>
      </c>
      <c r="F4458" s="1" t="n">
        <v>58</v>
      </c>
      <c r="G4458" s="1" t="str">
        <f aca="false">F4458&amp;"/"&amp;58</f>
        <v>58/58</v>
      </c>
      <c r="H4458" s="1" t="n">
        <v>1800</v>
      </c>
      <c r="I4458" s="1" t="n">
        <v>90</v>
      </c>
      <c r="J4458" s="1" t="n">
        <v>95</v>
      </c>
      <c r="K4458" s="1" t="s">
        <v>21</v>
      </c>
      <c r="L4458" s="1" t="s">
        <v>664</v>
      </c>
      <c r="M4458" s="1" t="n">
        <v>2013</v>
      </c>
      <c r="N4458" s="1" t="n">
        <v>42.8301001414501</v>
      </c>
      <c r="O4458" s="1" t="n">
        <v>-79.987344613631</v>
      </c>
      <c r="Q4458" s="1" t="s">
        <v>5001</v>
      </c>
      <c r="R4458" s="1" t="s">
        <v>24</v>
      </c>
    </row>
    <row r="4459" customFormat="false" ht="15" hidden="false" customHeight="false" outlineLevel="0" collapsed="false">
      <c r="A4459" s="1" t="s">
        <v>2973</v>
      </c>
      <c r="B4459" s="1" t="s">
        <v>2973</v>
      </c>
      <c r="C4459" s="1" t="s">
        <v>5059</v>
      </c>
      <c r="D4459" s="1" t="n">
        <v>10</v>
      </c>
      <c r="E4459" s="1" t="s">
        <v>5060</v>
      </c>
      <c r="F4459" s="1" t="n">
        <v>1</v>
      </c>
      <c r="G4459" s="1" t="str">
        <f aca="false">F4459&amp;"/"&amp;4</f>
        <v>1/4</v>
      </c>
      <c r="H4459" s="1" t="n">
        <v>2500</v>
      </c>
      <c r="I4459" s="1" t="n">
        <v>113</v>
      </c>
      <c r="J4459" s="1" t="n">
        <v>99.5</v>
      </c>
      <c r="K4459" s="1" t="s">
        <v>1093</v>
      </c>
      <c r="L4459" s="1" t="s">
        <v>3931</v>
      </c>
      <c r="M4459" s="1" t="n">
        <v>2016</v>
      </c>
      <c r="N4459" s="1" t="n">
        <v>42.762761</v>
      </c>
      <c r="O4459" s="1" t="n">
        <v>-80.2531318</v>
      </c>
      <c r="P4459" s="1" t="s">
        <v>5061</v>
      </c>
      <c r="Q4459" s="1" t="s">
        <v>5062</v>
      </c>
      <c r="R4459" s="1" t="s">
        <v>24</v>
      </c>
    </row>
    <row r="4460" customFormat="false" ht="15" hidden="false" customHeight="false" outlineLevel="0" collapsed="false">
      <c r="A4460" s="1" t="s">
        <v>2973</v>
      </c>
      <c r="B4460" s="1" t="s">
        <v>2973</v>
      </c>
      <c r="C4460" s="1" t="s">
        <v>5059</v>
      </c>
      <c r="D4460" s="1" t="n">
        <v>10</v>
      </c>
      <c r="E4460" s="1" t="s">
        <v>5063</v>
      </c>
      <c r="F4460" s="1" t="n">
        <v>2</v>
      </c>
      <c r="G4460" s="1" t="str">
        <f aca="false">F4460&amp;"/"&amp;4</f>
        <v>2/4</v>
      </c>
      <c r="H4460" s="1" t="n">
        <v>2500</v>
      </c>
      <c r="I4460" s="1" t="n">
        <v>113</v>
      </c>
      <c r="J4460" s="1" t="n">
        <v>99.5</v>
      </c>
      <c r="K4460" s="1" t="s">
        <v>1093</v>
      </c>
      <c r="L4460" s="1" t="s">
        <v>3931</v>
      </c>
      <c r="M4460" s="1" t="n">
        <v>2016</v>
      </c>
      <c r="N4460" s="1" t="n">
        <v>42.7671643638265</v>
      </c>
      <c r="O4460" s="1" t="n">
        <v>-80.2517061199833</v>
      </c>
      <c r="P4460" s="1" t="s">
        <v>5061</v>
      </c>
      <c r="Q4460" s="1" t="s">
        <v>5062</v>
      </c>
      <c r="R4460" s="1" t="s">
        <v>24</v>
      </c>
    </row>
    <row r="4461" customFormat="false" ht="15" hidden="false" customHeight="false" outlineLevel="0" collapsed="false">
      <c r="A4461" s="1" t="s">
        <v>2973</v>
      </c>
      <c r="B4461" s="1" t="s">
        <v>2973</v>
      </c>
      <c r="C4461" s="1" t="s">
        <v>5059</v>
      </c>
      <c r="D4461" s="1" t="n">
        <v>10</v>
      </c>
      <c r="E4461" s="1" t="s">
        <v>5064</v>
      </c>
      <c r="F4461" s="1" t="n">
        <v>3</v>
      </c>
      <c r="G4461" s="1" t="str">
        <f aca="false">F4461&amp;"/"&amp;4</f>
        <v>3/4</v>
      </c>
      <c r="H4461" s="1" t="n">
        <v>2500</v>
      </c>
      <c r="I4461" s="1" t="n">
        <v>113</v>
      </c>
      <c r="J4461" s="1" t="n">
        <v>99.5</v>
      </c>
      <c r="K4461" s="1" t="s">
        <v>1093</v>
      </c>
      <c r="L4461" s="1" t="s">
        <v>3931</v>
      </c>
      <c r="M4461" s="1" t="n">
        <v>2016</v>
      </c>
      <c r="N4461" s="1" t="n">
        <v>42.766677148882</v>
      </c>
      <c r="O4461" s="1" t="n">
        <v>-80.2467800335485</v>
      </c>
      <c r="P4461" s="1" t="s">
        <v>5061</v>
      </c>
      <c r="Q4461" s="1" t="s">
        <v>5062</v>
      </c>
      <c r="R4461" s="1" t="s">
        <v>24</v>
      </c>
    </row>
    <row r="4462" customFormat="false" ht="15" hidden="false" customHeight="false" outlineLevel="0" collapsed="false">
      <c r="A4462" s="1" t="s">
        <v>2973</v>
      </c>
      <c r="B4462" s="1" t="s">
        <v>2973</v>
      </c>
      <c r="C4462" s="1" t="s">
        <v>5059</v>
      </c>
      <c r="D4462" s="1" t="n">
        <v>10</v>
      </c>
      <c r="E4462" s="1" t="s">
        <v>5065</v>
      </c>
      <c r="F4462" s="1" t="n">
        <v>4</v>
      </c>
      <c r="G4462" s="1" t="str">
        <f aca="false">F4462&amp;"/"&amp;4</f>
        <v>4/4</v>
      </c>
      <c r="H4462" s="1" t="n">
        <v>2500</v>
      </c>
      <c r="I4462" s="1" t="n">
        <v>113</v>
      </c>
      <c r="J4462" s="1" t="n">
        <v>99.5</v>
      </c>
      <c r="K4462" s="1" t="s">
        <v>1093</v>
      </c>
      <c r="L4462" s="1" t="s">
        <v>3931</v>
      </c>
      <c r="M4462" s="1" t="n">
        <v>2016</v>
      </c>
      <c r="N4462" s="1" t="n">
        <v>42.768288375276</v>
      </c>
      <c r="O4462" s="1" t="n">
        <v>-80.2422365937143</v>
      </c>
      <c r="P4462" s="1" t="s">
        <v>5061</v>
      </c>
      <c r="Q4462" s="1" t="s">
        <v>5062</v>
      </c>
      <c r="R4462" s="1" t="s">
        <v>24</v>
      </c>
    </row>
    <row r="4463" customFormat="false" ht="15" hidden="false" customHeight="false" outlineLevel="0" collapsed="false">
      <c r="A4463" s="1" t="s">
        <v>2973</v>
      </c>
      <c r="B4463" s="1" t="s">
        <v>2973</v>
      </c>
      <c r="C4463" s="1" t="s">
        <v>5066</v>
      </c>
      <c r="D4463" s="1" t="n">
        <v>189</v>
      </c>
      <c r="E4463" s="1" t="s">
        <v>5067</v>
      </c>
      <c r="F4463" s="1" t="n">
        <v>1</v>
      </c>
      <c r="G4463" s="1" t="str">
        <f aca="false">F4463&amp;"/"&amp;126</f>
        <v>1/126</v>
      </c>
      <c r="H4463" s="1" t="n">
        <v>1500</v>
      </c>
      <c r="I4463" s="1" t="n">
        <v>77</v>
      </c>
      <c r="J4463" s="1" t="n">
        <v>80</v>
      </c>
      <c r="K4463" s="1" t="s">
        <v>271</v>
      </c>
      <c r="L4463" s="1" t="s">
        <v>402</v>
      </c>
      <c r="M4463" s="1" t="n">
        <v>2006</v>
      </c>
      <c r="N4463" s="1" t="n">
        <v>46.5545948</v>
      </c>
      <c r="O4463" s="1" t="n">
        <v>-84.5792644</v>
      </c>
      <c r="Q4463" s="1" t="s">
        <v>5068</v>
      </c>
      <c r="R4463" s="1" t="s">
        <v>24</v>
      </c>
    </row>
    <row r="4464" customFormat="false" ht="15" hidden="false" customHeight="false" outlineLevel="0" collapsed="false">
      <c r="A4464" s="1" t="s">
        <v>2973</v>
      </c>
      <c r="B4464" s="1" t="s">
        <v>2973</v>
      </c>
      <c r="C4464" s="1" t="s">
        <v>5066</v>
      </c>
      <c r="D4464" s="1" t="n">
        <v>189</v>
      </c>
      <c r="E4464" s="1" t="s">
        <v>5069</v>
      </c>
      <c r="F4464" s="1" t="n">
        <v>2</v>
      </c>
      <c r="G4464" s="1" t="str">
        <f aca="false">F4464&amp;"/"&amp;126</f>
        <v>2/126</v>
      </c>
      <c r="H4464" s="1" t="n">
        <v>1500</v>
      </c>
      <c r="I4464" s="1" t="n">
        <v>77</v>
      </c>
      <c r="J4464" s="1" t="n">
        <v>80</v>
      </c>
      <c r="K4464" s="1" t="s">
        <v>271</v>
      </c>
      <c r="L4464" s="1" t="s">
        <v>402</v>
      </c>
      <c r="M4464" s="1" t="n">
        <v>2006</v>
      </c>
      <c r="N4464" s="1" t="n">
        <v>46.5552283084786</v>
      </c>
      <c r="O4464" s="1" t="n">
        <v>-84.5754684730307</v>
      </c>
      <c r="Q4464" s="1" t="s">
        <v>5068</v>
      </c>
      <c r="R4464" s="1" t="s">
        <v>24</v>
      </c>
    </row>
    <row r="4465" customFormat="false" ht="15" hidden="false" customHeight="false" outlineLevel="0" collapsed="false">
      <c r="A4465" s="1" t="s">
        <v>2973</v>
      </c>
      <c r="B4465" s="1" t="s">
        <v>2973</v>
      </c>
      <c r="C4465" s="1" t="s">
        <v>5066</v>
      </c>
      <c r="D4465" s="1" t="n">
        <v>189</v>
      </c>
      <c r="E4465" s="1" t="s">
        <v>5070</v>
      </c>
      <c r="F4465" s="1" t="n">
        <v>3</v>
      </c>
      <c r="G4465" s="1" t="str">
        <f aca="false">F4465&amp;"/"&amp;126</f>
        <v>3/126</v>
      </c>
      <c r="H4465" s="1" t="n">
        <v>1500</v>
      </c>
      <c r="I4465" s="1" t="n">
        <v>77</v>
      </c>
      <c r="J4465" s="1" t="n">
        <v>80</v>
      </c>
      <c r="K4465" s="1" t="s">
        <v>271</v>
      </c>
      <c r="L4465" s="1" t="s">
        <v>402</v>
      </c>
      <c r="M4465" s="1" t="n">
        <v>2006</v>
      </c>
      <c r="N4465" s="1" t="n">
        <v>46.557276</v>
      </c>
      <c r="O4465" s="1" t="n">
        <v>-84.5840237</v>
      </c>
      <c r="Q4465" s="1" t="s">
        <v>5068</v>
      </c>
      <c r="R4465" s="1" t="s">
        <v>24</v>
      </c>
    </row>
    <row r="4466" customFormat="false" ht="15" hidden="false" customHeight="false" outlineLevel="0" collapsed="false">
      <c r="A4466" s="1" t="s">
        <v>2973</v>
      </c>
      <c r="B4466" s="1" t="s">
        <v>2973</v>
      </c>
      <c r="C4466" s="1" t="s">
        <v>5066</v>
      </c>
      <c r="D4466" s="1" t="n">
        <v>189</v>
      </c>
      <c r="E4466" s="1" t="s">
        <v>5071</v>
      </c>
      <c r="F4466" s="1" t="n">
        <v>4</v>
      </c>
      <c r="G4466" s="1" t="str">
        <f aca="false">F4466&amp;"/"&amp;126</f>
        <v>4/126</v>
      </c>
      <c r="H4466" s="1" t="n">
        <v>1500</v>
      </c>
      <c r="I4466" s="1" t="n">
        <v>77</v>
      </c>
      <c r="J4466" s="1" t="n">
        <v>80</v>
      </c>
      <c r="K4466" s="1" t="s">
        <v>271</v>
      </c>
      <c r="L4466" s="1" t="s">
        <v>402</v>
      </c>
      <c r="M4466" s="1" t="n">
        <v>2006</v>
      </c>
      <c r="N4466" s="1" t="n">
        <v>46.557567761863</v>
      </c>
      <c r="O4466" s="1" t="n">
        <v>-84.5770211146373</v>
      </c>
      <c r="Q4466" s="1" t="s">
        <v>5068</v>
      </c>
      <c r="R4466" s="1" t="s">
        <v>24</v>
      </c>
    </row>
    <row r="4467" customFormat="false" ht="15" hidden="false" customHeight="false" outlineLevel="0" collapsed="false">
      <c r="A4467" s="1" t="s">
        <v>2973</v>
      </c>
      <c r="B4467" s="1" t="s">
        <v>2973</v>
      </c>
      <c r="C4467" s="1" t="s">
        <v>5066</v>
      </c>
      <c r="D4467" s="1" t="n">
        <v>189</v>
      </c>
      <c r="E4467" s="1" t="s">
        <v>5072</v>
      </c>
      <c r="F4467" s="1" t="n">
        <v>5</v>
      </c>
      <c r="G4467" s="1" t="str">
        <f aca="false">F4467&amp;"/"&amp;126</f>
        <v>5/126</v>
      </c>
      <c r="H4467" s="1" t="n">
        <v>1500</v>
      </c>
      <c r="I4467" s="1" t="n">
        <v>77</v>
      </c>
      <c r="J4467" s="1" t="n">
        <v>80</v>
      </c>
      <c r="K4467" s="1" t="s">
        <v>271</v>
      </c>
      <c r="L4467" s="1" t="s">
        <v>402</v>
      </c>
      <c r="M4467" s="1" t="n">
        <v>2006</v>
      </c>
      <c r="N4467" s="1" t="n">
        <v>46.5591405840837</v>
      </c>
      <c r="O4467" s="1" t="n">
        <v>-84.5842100277627</v>
      </c>
      <c r="Q4467" s="1" t="s">
        <v>5068</v>
      </c>
      <c r="R4467" s="1" t="s">
        <v>24</v>
      </c>
    </row>
    <row r="4468" customFormat="false" ht="15" hidden="false" customHeight="false" outlineLevel="0" collapsed="false">
      <c r="A4468" s="1" t="s">
        <v>2973</v>
      </c>
      <c r="B4468" s="1" t="s">
        <v>2973</v>
      </c>
      <c r="C4468" s="1" t="s">
        <v>5066</v>
      </c>
      <c r="D4468" s="1" t="n">
        <v>189</v>
      </c>
      <c r="E4468" s="1" t="s">
        <v>5073</v>
      </c>
      <c r="F4468" s="1" t="n">
        <v>6</v>
      </c>
      <c r="G4468" s="1" t="str">
        <f aca="false">F4468&amp;"/"&amp;126</f>
        <v>6/126</v>
      </c>
      <c r="H4468" s="1" t="n">
        <v>1500</v>
      </c>
      <c r="I4468" s="1" t="n">
        <v>77</v>
      </c>
      <c r="J4468" s="1" t="n">
        <v>80</v>
      </c>
      <c r="K4468" s="1" t="s">
        <v>271</v>
      </c>
      <c r="L4468" s="1" t="s">
        <v>402</v>
      </c>
      <c r="M4468" s="1" t="n">
        <v>2006</v>
      </c>
      <c r="N4468" s="1" t="n">
        <v>46.5599281871258</v>
      </c>
      <c r="O4468" s="1" t="n">
        <v>-84.5790900554794</v>
      </c>
      <c r="Q4468" s="1" t="s">
        <v>5068</v>
      </c>
      <c r="R4468" s="1" t="s">
        <v>24</v>
      </c>
    </row>
    <row r="4469" customFormat="false" ht="15" hidden="false" customHeight="false" outlineLevel="0" collapsed="false">
      <c r="A4469" s="1" t="s">
        <v>2973</v>
      </c>
      <c r="B4469" s="1" t="s">
        <v>2973</v>
      </c>
      <c r="C4469" s="1" t="s">
        <v>5066</v>
      </c>
      <c r="D4469" s="1" t="n">
        <v>189</v>
      </c>
      <c r="E4469" s="1" t="s">
        <v>5074</v>
      </c>
      <c r="F4469" s="1" t="n">
        <v>7</v>
      </c>
      <c r="G4469" s="1" t="str">
        <f aca="false">F4469&amp;"/"&amp;126</f>
        <v>7/126</v>
      </c>
      <c r="H4469" s="1" t="n">
        <v>1500</v>
      </c>
      <c r="I4469" s="1" t="n">
        <v>77</v>
      </c>
      <c r="J4469" s="1" t="n">
        <v>80</v>
      </c>
      <c r="K4469" s="1" t="s">
        <v>271</v>
      </c>
      <c r="L4469" s="1" t="s">
        <v>402</v>
      </c>
      <c r="M4469" s="1" t="n">
        <v>2006</v>
      </c>
      <c r="N4469" s="1" t="n">
        <v>46.561665084227</v>
      </c>
      <c r="O4469" s="1" t="n">
        <v>-84.5850707826319</v>
      </c>
      <c r="Q4469" s="1" t="s">
        <v>5068</v>
      </c>
      <c r="R4469" s="1" t="s">
        <v>24</v>
      </c>
    </row>
    <row r="4470" customFormat="false" ht="15" hidden="false" customHeight="false" outlineLevel="0" collapsed="false">
      <c r="A4470" s="1" t="s">
        <v>2973</v>
      </c>
      <c r="B4470" s="1" t="s">
        <v>2973</v>
      </c>
      <c r="C4470" s="1" t="s">
        <v>5066</v>
      </c>
      <c r="D4470" s="1" t="n">
        <v>189</v>
      </c>
      <c r="E4470" s="1" t="s">
        <v>5075</v>
      </c>
      <c r="F4470" s="1" t="n">
        <v>8</v>
      </c>
      <c r="G4470" s="1" t="str">
        <f aca="false">F4470&amp;"/"&amp;126</f>
        <v>8/126</v>
      </c>
      <c r="H4470" s="1" t="n">
        <v>1500</v>
      </c>
      <c r="I4470" s="1" t="n">
        <v>77</v>
      </c>
      <c r="J4470" s="1" t="n">
        <v>80</v>
      </c>
      <c r="K4470" s="1" t="s">
        <v>271</v>
      </c>
      <c r="L4470" s="1" t="s">
        <v>402</v>
      </c>
      <c r="M4470" s="1" t="n">
        <v>2006</v>
      </c>
      <c r="N4470" s="1" t="n">
        <v>46.5621018624631</v>
      </c>
      <c r="O4470" s="1" t="n">
        <v>-84.5792477014741</v>
      </c>
      <c r="Q4470" s="1" t="s">
        <v>5068</v>
      </c>
      <c r="R4470" s="1" t="s">
        <v>24</v>
      </c>
    </row>
    <row r="4471" customFormat="false" ht="15" hidden="false" customHeight="false" outlineLevel="0" collapsed="false">
      <c r="A4471" s="1" t="s">
        <v>2973</v>
      </c>
      <c r="B4471" s="1" t="s">
        <v>2973</v>
      </c>
      <c r="C4471" s="1" t="s">
        <v>5066</v>
      </c>
      <c r="D4471" s="1" t="n">
        <v>189</v>
      </c>
      <c r="E4471" s="1" t="s">
        <v>5076</v>
      </c>
      <c r="F4471" s="1" t="n">
        <v>9</v>
      </c>
      <c r="G4471" s="1" t="str">
        <f aca="false">F4471&amp;"/"&amp;126</f>
        <v>9/126</v>
      </c>
      <c r="H4471" s="1" t="n">
        <v>1500</v>
      </c>
      <c r="I4471" s="1" t="n">
        <v>77</v>
      </c>
      <c r="J4471" s="1" t="n">
        <v>80</v>
      </c>
      <c r="K4471" s="1" t="s">
        <v>271</v>
      </c>
      <c r="L4471" s="1" t="s">
        <v>402</v>
      </c>
      <c r="M4471" s="1" t="n">
        <v>2006</v>
      </c>
      <c r="N4471" s="1" t="n">
        <v>46.5639815134943</v>
      </c>
      <c r="O4471" s="1" t="n">
        <v>-84.5837124051298</v>
      </c>
      <c r="Q4471" s="1" t="s">
        <v>5068</v>
      </c>
      <c r="R4471" s="1" t="s">
        <v>24</v>
      </c>
    </row>
    <row r="4472" customFormat="false" ht="15" hidden="false" customHeight="false" outlineLevel="0" collapsed="false">
      <c r="A4472" s="1" t="s">
        <v>2973</v>
      </c>
      <c r="B4472" s="1" t="s">
        <v>2973</v>
      </c>
      <c r="C4472" s="1" t="s">
        <v>5066</v>
      </c>
      <c r="D4472" s="1" t="n">
        <v>189</v>
      </c>
      <c r="E4472" s="1" t="s">
        <v>5077</v>
      </c>
      <c r="F4472" s="1" t="n">
        <v>10</v>
      </c>
      <c r="G4472" s="1" t="str">
        <f aca="false">F4472&amp;"/"&amp;126</f>
        <v>10/126</v>
      </c>
      <c r="H4472" s="1" t="n">
        <v>1500</v>
      </c>
      <c r="I4472" s="1" t="n">
        <v>77</v>
      </c>
      <c r="J4472" s="1" t="n">
        <v>80</v>
      </c>
      <c r="K4472" s="1" t="s">
        <v>271</v>
      </c>
      <c r="L4472" s="1" t="s">
        <v>402</v>
      </c>
      <c r="M4472" s="1" t="n">
        <v>2006</v>
      </c>
      <c r="N4472" s="1" t="n">
        <v>46.5640260362017</v>
      </c>
      <c r="O4472" s="1" t="n">
        <v>-84.5761792806831</v>
      </c>
      <c r="Q4472" s="1" t="s">
        <v>5068</v>
      </c>
      <c r="R4472" s="1" t="s">
        <v>24</v>
      </c>
    </row>
    <row r="4473" customFormat="false" ht="15" hidden="false" customHeight="false" outlineLevel="0" collapsed="false">
      <c r="A4473" s="1" t="s">
        <v>2973</v>
      </c>
      <c r="B4473" s="1" t="s">
        <v>2973</v>
      </c>
      <c r="C4473" s="1" t="s">
        <v>5066</v>
      </c>
      <c r="D4473" s="1" t="n">
        <v>189</v>
      </c>
      <c r="E4473" s="1" t="s">
        <v>5078</v>
      </c>
      <c r="F4473" s="1" t="n">
        <v>11</v>
      </c>
      <c r="G4473" s="1" t="str">
        <f aca="false">F4473&amp;"/"&amp;126</f>
        <v>11/126</v>
      </c>
      <c r="H4473" s="1" t="n">
        <v>1500</v>
      </c>
      <c r="I4473" s="1" t="n">
        <v>77</v>
      </c>
      <c r="J4473" s="1" t="n">
        <v>80</v>
      </c>
      <c r="K4473" s="1" t="s">
        <v>271</v>
      </c>
      <c r="L4473" s="1" t="s">
        <v>402</v>
      </c>
      <c r="M4473" s="1" t="n">
        <v>2006</v>
      </c>
      <c r="N4473" s="1" t="n">
        <v>46.5662078626673</v>
      </c>
      <c r="O4473" s="1" t="n">
        <v>-84.5821737284746</v>
      </c>
      <c r="Q4473" s="1" t="s">
        <v>5068</v>
      </c>
      <c r="R4473" s="1" t="s">
        <v>24</v>
      </c>
    </row>
    <row r="4474" customFormat="false" ht="15" hidden="false" customHeight="false" outlineLevel="0" collapsed="false">
      <c r="A4474" s="1" t="s">
        <v>2973</v>
      </c>
      <c r="B4474" s="1" t="s">
        <v>2973</v>
      </c>
      <c r="C4474" s="1" t="s">
        <v>5066</v>
      </c>
      <c r="D4474" s="1" t="n">
        <v>189</v>
      </c>
      <c r="E4474" s="1" t="s">
        <v>5079</v>
      </c>
      <c r="F4474" s="1" t="n">
        <v>12</v>
      </c>
      <c r="G4474" s="1" t="str">
        <f aca="false">F4474&amp;"/"&amp;126</f>
        <v>12/126</v>
      </c>
      <c r="H4474" s="1" t="n">
        <v>1500</v>
      </c>
      <c r="I4474" s="1" t="n">
        <v>77</v>
      </c>
      <c r="J4474" s="1" t="n">
        <v>80</v>
      </c>
      <c r="K4474" s="1" t="s">
        <v>271</v>
      </c>
      <c r="L4474" s="1" t="s">
        <v>402</v>
      </c>
      <c r="M4474" s="1" t="n">
        <v>2006</v>
      </c>
      <c r="N4474" s="1" t="n">
        <v>46.565848647564</v>
      </c>
      <c r="O4474" s="1" t="n">
        <v>-84.5734299042541</v>
      </c>
      <c r="Q4474" s="1" t="s">
        <v>5068</v>
      </c>
      <c r="R4474" s="1" t="s">
        <v>24</v>
      </c>
    </row>
    <row r="4475" customFormat="false" ht="15" hidden="false" customHeight="false" outlineLevel="0" collapsed="false">
      <c r="A4475" s="1" t="s">
        <v>2973</v>
      </c>
      <c r="B4475" s="1" t="s">
        <v>2973</v>
      </c>
      <c r="C4475" s="1" t="s">
        <v>5066</v>
      </c>
      <c r="D4475" s="1" t="n">
        <v>189</v>
      </c>
      <c r="E4475" s="1" t="s">
        <v>5080</v>
      </c>
      <c r="F4475" s="1" t="n">
        <v>13</v>
      </c>
      <c r="G4475" s="1" t="str">
        <f aca="false">F4475&amp;"/"&amp;126</f>
        <v>13/126</v>
      </c>
      <c r="H4475" s="1" t="n">
        <v>1500</v>
      </c>
      <c r="I4475" s="1" t="n">
        <v>77</v>
      </c>
      <c r="J4475" s="1" t="n">
        <v>80</v>
      </c>
      <c r="K4475" s="1" t="s">
        <v>271</v>
      </c>
      <c r="L4475" s="1" t="s">
        <v>402</v>
      </c>
      <c r="M4475" s="1" t="n">
        <v>2006</v>
      </c>
      <c r="N4475" s="1" t="n">
        <v>46.5681394666031</v>
      </c>
      <c r="O4475" s="1" t="n">
        <v>-84.5795858806396</v>
      </c>
      <c r="Q4475" s="1" t="s">
        <v>5068</v>
      </c>
      <c r="R4475" s="1" t="s">
        <v>24</v>
      </c>
    </row>
    <row r="4476" customFormat="false" ht="15" hidden="false" customHeight="false" outlineLevel="0" collapsed="false">
      <c r="A4476" s="1" t="s">
        <v>2973</v>
      </c>
      <c r="B4476" s="1" t="s">
        <v>2973</v>
      </c>
      <c r="C4476" s="1" t="s">
        <v>5066</v>
      </c>
      <c r="D4476" s="1" t="n">
        <v>189</v>
      </c>
      <c r="E4476" s="1" t="s">
        <v>5081</v>
      </c>
      <c r="F4476" s="1" t="n">
        <v>14</v>
      </c>
      <c r="G4476" s="1" t="str">
        <f aca="false">F4476&amp;"/"&amp;126</f>
        <v>14/126</v>
      </c>
      <c r="H4476" s="1" t="n">
        <v>1500</v>
      </c>
      <c r="I4476" s="1" t="n">
        <v>77</v>
      </c>
      <c r="J4476" s="1" t="n">
        <v>80</v>
      </c>
      <c r="K4476" s="1" t="s">
        <v>271</v>
      </c>
      <c r="L4476" s="1" t="s">
        <v>402</v>
      </c>
      <c r="M4476" s="1" t="n">
        <v>2006</v>
      </c>
      <c r="N4476" s="1" t="n">
        <v>46.5680525851758</v>
      </c>
      <c r="O4476" s="1" t="n">
        <v>-84.5722090740795</v>
      </c>
      <c r="Q4476" s="1" t="s">
        <v>5068</v>
      </c>
      <c r="R4476" s="1" t="s">
        <v>24</v>
      </c>
    </row>
    <row r="4477" customFormat="false" ht="15" hidden="false" customHeight="false" outlineLevel="0" collapsed="false">
      <c r="A4477" s="1" t="s">
        <v>2973</v>
      </c>
      <c r="B4477" s="1" t="s">
        <v>2973</v>
      </c>
      <c r="C4477" s="1" t="s">
        <v>5066</v>
      </c>
      <c r="D4477" s="1" t="n">
        <v>189</v>
      </c>
      <c r="E4477" s="1" t="s">
        <v>5082</v>
      </c>
      <c r="F4477" s="1" t="n">
        <v>15</v>
      </c>
      <c r="G4477" s="1" t="str">
        <f aca="false">F4477&amp;"/"&amp;126</f>
        <v>15/126</v>
      </c>
      <c r="H4477" s="1" t="n">
        <v>1500</v>
      </c>
      <c r="I4477" s="1" t="n">
        <v>77</v>
      </c>
      <c r="J4477" s="1" t="n">
        <v>80</v>
      </c>
      <c r="K4477" s="1" t="s">
        <v>271</v>
      </c>
      <c r="L4477" s="1" t="s">
        <v>402</v>
      </c>
      <c r="M4477" s="1" t="n">
        <v>2006</v>
      </c>
      <c r="N4477" s="1" t="n">
        <v>46.569611638001</v>
      </c>
      <c r="O4477" s="1" t="n">
        <v>-84.576382175815</v>
      </c>
      <c r="Q4477" s="1" t="s">
        <v>5068</v>
      </c>
      <c r="R4477" s="1" t="s">
        <v>24</v>
      </c>
    </row>
    <row r="4478" customFormat="false" ht="15" hidden="false" customHeight="false" outlineLevel="0" collapsed="false">
      <c r="A4478" s="1" t="s">
        <v>2973</v>
      </c>
      <c r="B4478" s="1" t="s">
        <v>2973</v>
      </c>
      <c r="C4478" s="1" t="s">
        <v>5066</v>
      </c>
      <c r="D4478" s="1" t="n">
        <v>189</v>
      </c>
      <c r="E4478" s="1" t="s">
        <v>5083</v>
      </c>
      <c r="F4478" s="1" t="n">
        <v>16</v>
      </c>
      <c r="G4478" s="1" t="str">
        <f aca="false">F4478&amp;"/"&amp;126</f>
        <v>16/126</v>
      </c>
      <c r="H4478" s="1" t="n">
        <v>1500</v>
      </c>
      <c r="I4478" s="1" t="n">
        <v>77</v>
      </c>
      <c r="J4478" s="1" t="n">
        <v>80</v>
      </c>
      <c r="K4478" s="1" t="s">
        <v>271</v>
      </c>
      <c r="L4478" s="1" t="s">
        <v>402</v>
      </c>
      <c r="M4478" s="1" t="n">
        <v>2006</v>
      </c>
      <c r="N4478" s="1" t="n">
        <v>46.5735695177362</v>
      </c>
      <c r="O4478" s="1" t="n">
        <v>-84.5738466641946</v>
      </c>
      <c r="Q4478" s="1" t="s">
        <v>5068</v>
      </c>
      <c r="R4478" s="1" t="s">
        <v>24</v>
      </c>
    </row>
    <row r="4479" customFormat="false" ht="15" hidden="false" customHeight="false" outlineLevel="0" collapsed="false">
      <c r="A4479" s="1" t="s">
        <v>2973</v>
      </c>
      <c r="B4479" s="1" t="s">
        <v>2973</v>
      </c>
      <c r="C4479" s="1" t="s">
        <v>5066</v>
      </c>
      <c r="D4479" s="1" t="n">
        <v>189</v>
      </c>
      <c r="E4479" s="1" t="s">
        <v>5084</v>
      </c>
      <c r="F4479" s="1" t="n">
        <v>17</v>
      </c>
      <c r="G4479" s="1" t="str">
        <f aca="false">F4479&amp;"/"&amp;126</f>
        <v>17/126</v>
      </c>
      <c r="H4479" s="1" t="n">
        <v>1500</v>
      </c>
      <c r="I4479" s="1" t="n">
        <v>77</v>
      </c>
      <c r="J4479" s="1" t="n">
        <v>80</v>
      </c>
      <c r="K4479" s="1" t="s">
        <v>271</v>
      </c>
      <c r="L4479" s="1" t="s">
        <v>402</v>
      </c>
      <c r="M4479" s="1" t="n">
        <v>2006</v>
      </c>
      <c r="N4479" s="1" t="n">
        <v>46.5767321714346</v>
      </c>
      <c r="O4479" s="1" t="n">
        <v>-84.5738103479421</v>
      </c>
      <c r="Q4479" s="1" t="s">
        <v>5068</v>
      </c>
      <c r="R4479" s="1" t="s">
        <v>24</v>
      </c>
    </row>
    <row r="4480" customFormat="false" ht="15" hidden="false" customHeight="false" outlineLevel="0" collapsed="false">
      <c r="A4480" s="1" t="s">
        <v>2973</v>
      </c>
      <c r="B4480" s="1" t="s">
        <v>2973</v>
      </c>
      <c r="C4480" s="1" t="s">
        <v>5066</v>
      </c>
      <c r="D4480" s="1" t="n">
        <v>189</v>
      </c>
      <c r="E4480" s="1" t="s">
        <v>5085</v>
      </c>
      <c r="F4480" s="1" t="n">
        <v>18</v>
      </c>
      <c r="G4480" s="1" t="str">
        <f aca="false">F4480&amp;"/"&amp;126</f>
        <v>18/126</v>
      </c>
      <c r="H4480" s="1" t="n">
        <v>1500</v>
      </c>
      <c r="I4480" s="1" t="n">
        <v>77</v>
      </c>
      <c r="J4480" s="1" t="n">
        <v>80</v>
      </c>
      <c r="K4480" s="1" t="s">
        <v>271</v>
      </c>
      <c r="L4480" s="1" t="s">
        <v>402</v>
      </c>
      <c r="M4480" s="1" t="n">
        <v>2006</v>
      </c>
      <c r="N4480" s="1" t="n">
        <v>46.5787821526099</v>
      </c>
      <c r="O4480" s="1" t="n">
        <v>-84.5785448303496</v>
      </c>
      <c r="Q4480" s="1" t="s">
        <v>5068</v>
      </c>
      <c r="R4480" s="1" t="s">
        <v>24</v>
      </c>
    </row>
    <row r="4481" customFormat="false" ht="15" hidden="false" customHeight="false" outlineLevel="0" collapsed="false">
      <c r="A4481" s="1" t="s">
        <v>2973</v>
      </c>
      <c r="B4481" s="1" t="s">
        <v>2973</v>
      </c>
      <c r="C4481" s="1" t="s">
        <v>5066</v>
      </c>
      <c r="D4481" s="1" t="n">
        <v>189</v>
      </c>
      <c r="E4481" s="1" t="s">
        <v>5086</v>
      </c>
      <c r="F4481" s="1" t="n">
        <v>19</v>
      </c>
      <c r="G4481" s="1" t="str">
        <f aca="false">F4481&amp;"/"&amp;126</f>
        <v>19/126</v>
      </c>
      <c r="H4481" s="1" t="n">
        <v>1500</v>
      </c>
      <c r="I4481" s="1" t="n">
        <v>77</v>
      </c>
      <c r="J4481" s="1" t="n">
        <v>80</v>
      </c>
      <c r="K4481" s="1" t="s">
        <v>271</v>
      </c>
      <c r="L4481" s="1" t="s">
        <v>402</v>
      </c>
      <c r="M4481" s="1" t="n">
        <v>2006</v>
      </c>
      <c r="N4481" s="1" t="n">
        <v>46.5798551007055</v>
      </c>
      <c r="O4481" s="1" t="n">
        <v>-84.5754813888356</v>
      </c>
      <c r="Q4481" s="1" t="s">
        <v>5068</v>
      </c>
      <c r="R4481" s="1" t="s">
        <v>24</v>
      </c>
    </row>
    <row r="4482" customFormat="false" ht="15" hidden="false" customHeight="false" outlineLevel="0" collapsed="false">
      <c r="A4482" s="1" t="s">
        <v>2973</v>
      </c>
      <c r="B4482" s="1" t="s">
        <v>2973</v>
      </c>
      <c r="C4482" s="1" t="s">
        <v>5066</v>
      </c>
      <c r="D4482" s="1" t="n">
        <v>189</v>
      </c>
      <c r="E4482" s="1" t="s">
        <v>5087</v>
      </c>
      <c r="F4482" s="1" t="n">
        <v>20</v>
      </c>
      <c r="G4482" s="1" t="str">
        <f aca="false">F4482&amp;"/"&amp;126</f>
        <v>20/126</v>
      </c>
      <c r="H4482" s="1" t="n">
        <v>1500</v>
      </c>
      <c r="I4482" s="1" t="n">
        <v>77</v>
      </c>
      <c r="J4482" s="1" t="n">
        <v>80</v>
      </c>
      <c r="K4482" s="1" t="s">
        <v>271</v>
      </c>
      <c r="L4482" s="1" t="s">
        <v>402</v>
      </c>
      <c r="M4482" s="1" t="n">
        <v>2006</v>
      </c>
      <c r="N4482" s="1" t="n">
        <v>46.5797348650175</v>
      </c>
      <c r="O4482" s="1" t="n">
        <v>-84.5713386278272</v>
      </c>
      <c r="Q4482" s="1" t="s">
        <v>5068</v>
      </c>
      <c r="R4482" s="1" t="s">
        <v>24</v>
      </c>
    </row>
    <row r="4483" customFormat="false" ht="15" hidden="false" customHeight="false" outlineLevel="0" collapsed="false">
      <c r="A4483" s="1" t="s">
        <v>2973</v>
      </c>
      <c r="B4483" s="1" t="s">
        <v>2973</v>
      </c>
      <c r="C4483" s="1" t="s">
        <v>5066</v>
      </c>
      <c r="D4483" s="1" t="n">
        <v>189</v>
      </c>
      <c r="E4483" s="1" t="s">
        <v>5088</v>
      </c>
      <c r="F4483" s="1" t="n">
        <v>21</v>
      </c>
      <c r="G4483" s="1" t="str">
        <f aca="false">F4483&amp;"/"&amp;126</f>
        <v>21/126</v>
      </c>
      <c r="H4483" s="1" t="n">
        <v>1500</v>
      </c>
      <c r="I4483" s="1" t="n">
        <v>77</v>
      </c>
      <c r="J4483" s="1" t="n">
        <v>80</v>
      </c>
      <c r="K4483" s="1" t="s">
        <v>271</v>
      </c>
      <c r="L4483" s="1" t="s">
        <v>402</v>
      </c>
      <c r="M4483" s="1" t="n">
        <v>2006</v>
      </c>
      <c r="N4483" s="1" t="n">
        <v>46.5738079766077</v>
      </c>
      <c r="O4483" s="1" t="n">
        <v>-84.5673227022711</v>
      </c>
      <c r="Q4483" s="1" t="s">
        <v>5068</v>
      </c>
      <c r="R4483" s="1" t="s">
        <v>24</v>
      </c>
    </row>
    <row r="4484" customFormat="false" ht="15" hidden="false" customHeight="false" outlineLevel="0" collapsed="false">
      <c r="A4484" s="1" t="s">
        <v>2973</v>
      </c>
      <c r="B4484" s="1" t="s">
        <v>2973</v>
      </c>
      <c r="C4484" s="1" t="s">
        <v>5066</v>
      </c>
      <c r="D4484" s="1" t="n">
        <v>189</v>
      </c>
      <c r="E4484" s="1" t="s">
        <v>5089</v>
      </c>
      <c r="F4484" s="1" t="n">
        <v>22</v>
      </c>
      <c r="G4484" s="1" t="str">
        <f aca="false">F4484&amp;"/"&amp;126</f>
        <v>22/126</v>
      </c>
      <c r="H4484" s="1" t="n">
        <v>1500</v>
      </c>
      <c r="I4484" s="1" t="n">
        <v>77</v>
      </c>
      <c r="J4484" s="1" t="n">
        <v>80</v>
      </c>
      <c r="K4484" s="1" t="s">
        <v>271</v>
      </c>
      <c r="L4484" s="1" t="s">
        <v>402</v>
      </c>
      <c r="M4484" s="1" t="n">
        <v>2006</v>
      </c>
      <c r="N4484" s="1" t="n">
        <v>46.575091864774</v>
      </c>
      <c r="O4484" s="1" t="n">
        <v>-84.5650335319523</v>
      </c>
      <c r="Q4484" s="1" t="s">
        <v>5068</v>
      </c>
      <c r="R4484" s="1" t="s">
        <v>24</v>
      </c>
    </row>
    <row r="4485" customFormat="false" ht="15" hidden="false" customHeight="false" outlineLevel="0" collapsed="false">
      <c r="A4485" s="1" t="s">
        <v>2973</v>
      </c>
      <c r="B4485" s="1" t="s">
        <v>2973</v>
      </c>
      <c r="C4485" s="1" t="s">
        <v>5066</v>
      </c>
      <c r="D4485" s="1" t="n">
        <v>189</v>
      </c>
      <c r="E4485" s="1" t="s">
        <v>5090</v>
      </c>
      <c r="F4485" s="1" t="n">
        <v>23</v>
      </c>
      <c r="G4485" s="1" t="str">
        <f aca="false">F4485&amp;"/"&amp;126</f>
        <v>23/126</v>
      </c>
      <c r="H4485" s="1" t="n">
        <v>1500</v>
      </c>
      <c r="I4485" s="1" t="n">
        <v>77</v>
      </c>
      <c r="J4485" s="1" t="n">
        <v>80</v>
      </c>
      <c r="K4485" s="1" t="s">
        <v>271</v>
      </c>
      <c r="L4485" s="1" t="s">
        <v>402</v>
      </c>
      <c r="M4485" s="1" t="n">
        <v>2006</v>
      </c>
      <c r="N4485" s="1" t="n">
        <v>46.5769338579118</v>
      </c>
      <c r="O4485" s="1" t="n">
        <v>-84.5621808522204</v>
      </c>
      <c r="Q4485" s="1" t="s">
        <v>5068</v>
      </c>
      <c r="R4485" s="1" t="s">
        <v>24</v>
      </c>
    </row>
    <row r="4486" customFormat="false" ht="15" hidden="false" customHeight="false" outlineLevel="0" collapsed="false">
      <c r="A4486" s="1" t="s">
        <v>2973</v>
      </c>
      <c r="B4486" s="1" t="s">
        <v>2973</v>
      </c>
      <c r="C4486" s="1" t="s">
        <v>5066</v>
      </c>
      <c r="D4486" s="1" t="n">
        <v>189</v>
      </c>
      <c r="E4486" s="1" t="s">
        <v>5091</v>
      </c>
      <c r="F4486" s="1" t="n">
        <v>24</v>
      </c>
      <c r="G4486" s="1" t="str">
        <f aca="false">F4486&amp;"/"&amp;126</f>
        <v>24/126</v>
      </c>
      <c r="H4486" s="1" t="n">
        <v>1500</v>
      </c>
      <c r="I4486" s="1" t="n">
        <v>77</v>
      </c>
      <c r="J4486" s="1" t="n">
        <v>80</v>
      </c>
      <c r="K4486" s="1" t="s">
        <v>271</v>
      </c>
      <c r="L4486" s="1" t="s">
        <v>402</v>
      </c>
      <c r="M4486" s="1" t="n">
        <v>2006</v>
      </c>
      <c r="N4486" s="1" t="n">
        <v>46.5778504</v>
      </c>
      <c r="O4486" s="1" t="n">
        <v>-84.5668204</v>
      </c>
      <c r="Q4486" s="1" t="s">
        <v>5068</v>
      </c>
      <c r="R4486" s="1" t="s">
        <v>24</v>
      </c>
    </row>
    <row r="4487" customFormat="false" ht="15" hidden="false" customHeight="false" outlineLevel="0" collapsed="false">
      <c r="A4487" s="1" t="s">
        <v>2973</v>
      </c>
      <c r="B4487" s="1" t="s">
        <v>2973</v>
      </c>
      <c r="C4487" s="1" t="s">
        <v>5066</v>
      </c>
      <c r="D4487" s="1" t="n">
        <v>189</v>
      </c>
      <c r="E4487" s="1" t="s">
        <v>5092</v>
      </c>
      <c r="F4487" s="1" t="n">
        <v>25</v>
      </c>
      <c r="G4487" s="1" t="str">
        <f aca="false">F4487&amp;"/"&amp;126</f>
        <v>25/126</v>
      </c>
      <c r="H4487" s="1" t="n">
        <v>1500</v>
      </c>
      <c r="I4487" s="1" t="n">
        <v>77</v>
      </c>
      <c r="J4487" s="1" t="n">
        <v>80</v>
      </c>
      <c r="K4487" s="1" t="s">
        <v>271</v>
      </c>
      <c r="L4487" s="1" t="s">
        <v>402</v>
      </c>
      <c r="M4487" s="1" t="n">
        <v>2006</v>
      </c>
      <c r="N4487" s="1" t="n">
        <v>46.5807463700324</v>
      </c>
      <c r="O4487" s="1" t="n">
        <v>-84.5679562564155</v>
      </c>
      <c r="Q4487" s="1" t="s">
        <v>5068</v>
      </c>
      <c r="R4487" s="1" t="s">
        <v>24</v>
      </c>
    </row>
    <row r="4488" customFormat="false" ht="15" hidden="false" customHeight="false" outlineLevel="0" collapsed="false">
      <c r="A4488" s="1" t="s">
        <v>2973</v>
      </c>
      <c r="B4488" s="1" t="s">
        <v>2973</v>
      </c>
      <c r="C4488" s="1" t="s">
        <v>5066</v>
      </c>
      <c r="D4488" s="1" t="n">
        <v>189</v>
      </c>
      <c r="E4488" s="1" t="s">
        <v>5093</v>
      </c>
      <c r="F4488" s="1" t="n">
        <v>26</v>
      </c>
      <c r="G4488" s="1" t="str">
        <f aca="false">F4488&amp;"/"&amp;126</f>
        <v>26/126</v>
      </c>
      <c r="H4488" s="1" t="n">
        <v>1500</v>
      </c>
      <c r="I4488" s="1" t="n">
        <v>77</v>
      </c>
      <c r="J4488" s="1" t="n">
        <v>80</v>
      </c>
      <c r="K4488" s="1" t="s">
        <v>271</v>
      </c>
      <c r="L4488" s="1" t="s">
        <v>402</v>
      </c>
      <c r="M4488" s="1" t="n">
        <v>2006</v>
      </c>
      <c r="N4488" s="1" t="n">
        <v>46.5798303996631</v>
      </c>
      <c r="O4488" s="1" t="n">
        <v>-84.5637107122462</v>
      </c>
      <c r="Q4488" s="1" t="s">
        <v>5068</v>
      </c>
      <c r="R4488" s="1" t="s">
        <v>24</v>
      </c>
    </row>
    <row r="4489" customFormat="false" ht="15" hidden="false" customHeight="false" outlineLevel="0" collapsed="false">
      <c r="A4489" s="1" t="s">
        <v>2973</v>
      </c>
      <c r="B4489" s="1" t="s">
        <v>2973</v>
      </c>
      <c r="C4489" s="1" t="s">
        <v>5066</v>
      </c>
      <c r="D4489" s="1" t="n">
        <v>189</v>
      </c>
      <c r="E4489" s="1" t="s">
        <v>5094</v>
      </c>
      <c r="F4489" s="1" t="n">
        <v>27</v>
      </c>
      <c r="G4489" s="1" t="str">
        <f aca="false">F4489&amp;"/"&amp;126</f>
        <v>27/126</v>
      </c>
      <c r="H4489" s="1" t="n">
        <v>1500</v>
      </c>
      <c r="I4489" s="1" t="n">
        <v>77</v>
      </c>
      <c r="J4489" s="1" t="n">
        <v>80</v>
      </c>
      <c r="K4489" s="1" t="s">
        <v>271</v>
      </c>
      <c r="L4489" s="1" t="s">
        <v>402</v>
      </c>
      <c r="M4489" s="1" t="n">
        <v>2006</v>
      </c>
      <c r="N4489" s="1" t="n">
        <v>46.5822135401214</v>
      </c>
      <c r="O4489" s="1" t="n">
        <v>-84.5603594610265</v>
      </c>
      <c r="Q4489" s="1" t="s">
        <v>5068</v>
      </c>
      <c r="R4489" s="1" t="s">
        <v>24</v>
      </c>
    </row>
    <row r="4490" customFormat="false" ht="15" hidden="false" customHeight="false" outlineLevel="0" collapsed="false">
      <c r="A4490" s="1" t="s">
        <v>2973</v>
      </c>
      <c r="B4490" s="1" t="s">
        <v>2973</v>
      </c>
      <c r="C4490" s="1" t="s">
        <v>5066</v>
      </c>
      <c r="D4490" s="1" t="n">
        <v>189</v>
      </c>
      <c r="E4490" s="1" t="s">
        <v>5095</v>
      </c>
      <c r="F4490" s="1" t="n">
        <v>28</v>
      </c>
      <c r="G4490" s="1" t="str">
        <f aca="false">F4490&amp;"/"&amp;126</f>
        <v>28/126</v>
      </c>
      <c r="H4490" s="1" t="n">
        <v>1500</v>
      </c>
      <c r="I4490" s="1" t="n">
        <v>77</v>
      </c>
      <c r="J4490" s="1" t="n">
        <v>80</v>
      </c>
      <c r="K4490" s="1" t="s">
        <v>271</v>
      </c>
      <c r="L4490" s="1" t="s">
        <v>402</v>
      </c>
      <c r="M4490" s="1" t="n">
        <v>2006</v>
      </c>
      <c r="N4490" s="1" t="n">
        <v>46.5831937019605</v>
      </c>
      <c r="O4490" s="1" t="n">
        <v>-84.5576013737521</v>
      </c>
      <c r="Q4490" s="1" t="s">
        <v>5068</v>
      </c>
      <c r="R4490" s="1" t="s">
        <v>24</v>
      </c>
    </row>
    <row r="4491" customFormat="false" ht="15" hidden="false" customHeight="false" outlineLevel="0" collapsed="false">
      <c r="A4491" s="1" t="s">
        <v>2973</v>
      </c>
      <c r="B4491" s="1" t="s">
        <v>2973</v>
      </c>
      <c r="C4491" s="1" t="s">
        <v>5066</v>
      </c>
      <c r="D4491" s="1" t="n">
        <v>189</v>
      </c>
      <c r="E4491" s="1" t="s">
        <v>5096</v>
      </c>
      <c r="F4491" s="1" t="n">
        <v>29</v>
      </c>
      <c r="G4491" s="1" t="str">
        <f aca="false">F4491&amp;"/"&amp;126</f>
        <v>29/126</v>
      </c>
      <c r="H4491" s="1" t="n">
        <v>1500</v>
      </c>
      <c r="I4491" s="1" t="n">
        <v>77</v>
      </c>
      <c r="J4491" s="1" t="n">
        <v>80</v>
      </c>
      <c r="K4491" s="1" t="s">
        <v>271</v>
      </c>
      <c r="L4491" s="1" t="s">
        <v>402</v>
      </c>
      <c r="M4491" s="1" t="n">
        <v>2006</v>
      </c>
      <c r="N4491" s="1" t="n">
        <v>46.5843289578867</v>
      </c>
      <c r="O4491" s="1" t="n">
        <v>-84.552707344333</v>
      </c>
      <c r="Q4491" s="1" t="s">
        <v>5068</v>
      </c>
      <c r="R4491" s="1" t="s">
        <v>24</v>
      </c>
    </row>
    <row r="4492" customFormat="false" ht="15" hidden="false" customHeight="false" outlineLevel="0" collapsed="false">
      <c r="A4492" s="1" t="s">
        <v>2973</v>
      </c>
      <c r="B4492" s="1" t="s">
        <v>2973</v>
      </c>
      <c r="C4492" s="1" t="s">
        <v>5066</v>
      </c>
      <c r="D4492" s="1" t="n">
        <v>189</v>
      </c>
      <c r="E4492" s="1" t="s">
        <v>5097</v>
      </c>
      <c r="F4492" s="1" t="n">
        <v>30</v>
      </c>
      <c r="G4492" s="1" t="str">
        <f aca="false">F4492&amp;"/"&amp;126</f>
        <v>30/126</v>
      </c>
      <c r="H4492" s="1" t="n">
        <v>1500</v>
      </c>
      <c r="I4492" s="1" t="n">
        <v>77</v>
      </c>
      <c r="J4492" s="1" t="n">
        <v>80</v>
      </c>
      <c r="K4492" s="1" t="s">
        <v>271</v>
      </c>
      <c r="L4492" s="1" t="s">
        <v>402</v>
      </c>
      <c r="M4492" s="1" t="n">
        <v>2006</v>
      </c>
      <c r="N4492" s="1" t="n">
        <v>46.5836407878628</v>
      </c>
      <c r="O4492" s="1" t="n">
        <v>-84.5475238594304</v>
      </c>
      <c r="Q4492" s="1" t="s">
        <v>5068</v>
      </c>
      <c r="R4492" s="1" t="s">
        <v>24</v>
      </c>
    </row>
    <row r="4493" customFormat="false" ht="15" hidden="false" customHeight="false" outlineLevel="0" collapsed="false">
      <c r="A4493" s="1" t="s">
        <v>2973</v>
      </c>
      <c r="B4493" s="1" t="s">
        <v>2973</v>
      </c>
      <c r="C4493" s="1" t="s">
        <v>5066</v>
      </c>
      <c r="D4493" s="1" t="n">
        <v>189</v>
      </c>
      <c r="E4493" s="1" t="s">
        <v>5098</v>
      </c>
      <c r="F4493" s="1" t="n">
        <v>31</v>
      </c>
      <c r="G4493" s="1" t="str">
        <f aca="false">F4493&amp;"/"&amp;126</f>
        <v>31/126</v>
      </c>
      <c r="H4493" s="1" t="n">
        <v>1500</v>
      </c>
      <c r="I4493" s="1" t="n">
        <v>77</v>
      </c>
      <c r="J4493" s="1" t="n">
        <v>80</v>
      </c>
      <c r="K4493" s="1" t="s">
        <v>271</v>
      </c>
      <c r="L4493" s="1" t="s">
        <v>402</v>
      </c>
      <c r="M4493" s="1" t="n">
        <v>2006</v>
      </c>
      <c r="N4493" s="1" t="n">
        <v>46.5842155749771</v>
      </c>
      <c r="O4493" s="1" t="n">
        <v>-84.5441097697568</v>
      </c>
      <c r="Q4493" s="1" t="s">
        <v>5068</v>
      </c>
      <c r="R4493" s="1" t="s">
        <v>24</v>
      </c>
    </row>
    <row r="4494" customFormat="false" ht="15" hidden="false" customHeight="false" outlineLevel="0" collapsed="false">
      <c r="A4494" s="1" t="s">
        <v>2973</v>
      </c>
      <c r="B4494" s="1" t="s">
        <v>2973</v>
      </c>
      <c r="C4494" s="1" t="s">
        <v>5066</v>
      </c>
      <c r="D4494" s="1" t="n">
        <v>189</v>
      </c>
      <c r="E4494" s="1" t="s">
        <v>5099</v>
      </c>
      <c r="F4494" s="1" t="n">
        <v>32</v>
      </c>
      <c r="G4494" s="1" t="str">
        <f aca="false">F4494&amp;"/"&amp;126</f>
        <v>32/126</v>
      </c>
      <c r="H4494" s="1" t="n">
        <v>1500</v>
      </c>
      <c r="I4494" s="1" t="n">
        <v>77</v>
      </c>
      <c r="J4494" s="1" t="n">
        <v>80</v>
      </c>
      <c r="K4494" s="1" t="s">
        <v>271</v>
      </c>
      <c r="L4494" s="1" t="s">
        <v>402</v>
      </c>
      <c r="M4494" s="1" t="n">
        <v>2006</v>
      </c>
      <c r="N4494" s="1" t="n">
        <v>46.581758255984</v>
      </c>
      <c r="O4494" s="1" t="n">
        <v>-84.5436899899594</v>
      </c>
      <c r="Q4494" s="1" t="s">
        <v>5068</v>
      </c>
      <c r="R4494" s="1" t="s">
        <v>24</v>
      </c>
    </row>
    <row r="4495" customFormat="false" ht="15" hidden="false" customHeight="false" outlineLevel="0" collapsed="false">
      <c r="A4495" s="1" t="s">
        <v>2973</v>
      </c>
      <c r="B4495" s="1" t="s">
        <v>2973</v>
      </c>
      <c r="C4495" s="1" t="s">
        <v>5066</v>
      </c>
      <c r="D4495" s="1" t="n">
        <v>189</v>
      </c>
      <c r="E4495" s="1" t="s">
        <v>5100</v>
      </c>
      <c r="F4495" s="1" t="n">
        <v>33</v>
      </c>
      <c r="G4495" s="1" t="str">
        <f aca="false">F4495&amp;"/"&amp;126</f>
        <v>33/126</v>
      </c>
      <c r="H4495" s="1" t="n">
        <v>1500</v>
      </c>
      <c r="I4495" s="1" t="n">
        <v>77</v>
      </c>
      <c r="J4495" s="1" t="n">
        <v>80</v>
      </c>
      <c r="K4495" s="1" t="s">
        <v>271</v>
      </c>
      <c r="L4495" s="1" t="s">
        <v>402</v>
      </c>
      <c r="M4495" s="1" t="n">
        <v>2006</v>
      </c>
      <c r="N4495" s="1" t="n">
        <v>46.5813707665928</v>
      </c>
      <c r="O4495" s="1" t="n">
        <v>-84.5400486581279</v>
      </c>
      <c r="Q4495" s="1" t="s">
        <v>5068</v>
      </c>
      <c r="R4495" s="1" t="s">
        <v>24</v>
      </c>
    </row>
    <row r="4496" customFormat="false" ht="15" hidden="false" customHeight="false" outlineLevel="0" collapsed="false">
      <c r="A4496" s="1" t="s">
        <v>2973</v>
      </c>
      <c r="B4496" s="1" t="s">
        <v>2973</v>
      </c>
      <c r="C4496" s="1" t="s">
        <v>5066</v>
      </c>
      <c r="D4496" s="1" t="n">
        <v>189</v>
      </c>
      <c r="E4496" s="1" t="s">
        <v>5101</v>
      </c>
      <c r="F4496" s="1" t="n">
        <v>34</v>
      </c>
      <c r="G4496" s="1" t="str">
        <f aca="false">F4496&amp;"/"&amp;126</f>
        <v>34/126</v>
      </c>
      <c r="H4496" s="1" t="n">
        <v>1500</v>
      </c>
      <c r="I4496" s="1" t="n">
        <v>77</v>
      </c>
      <c r="J4496" s="1" t="n">
        <v>80</v>
      </c>
      <c r="K4496" s="1" t="s">
        <v>271</v>
      </c>
      <c r="L4496" s="1" t="s">
        <v>402</v>
      </c>
      <c r="M4496" s="1" t="n">
        <v>2006</v>
      </c>
      <c r="N4496" s="1" t="n">
        <v>46.5789861376485</v>
      </c>
      <c r="O4496" s="1" t="n">
        <v>-84.5430402618442</v>
      </c>
      <c r="Q4496" s="1" t="s">
        <v>5068</v>
      </c>
      <c r="R4496" s="1" t="s">
        <v>24</v>
      </c>
    </row>
    <row r="4497" customFormat="false" ht="15" hidden="false" customHeight="false" outlineLevel="0" collapsed="false">
      <c r="A4497" s="1" t="s">
        <v>2973</v>
      </c>
      <c r="B4497" s="1" t="s">
        <v>2973</v>
      </c>
      <c r="C4497" s="1" t="s">
        <v>5066</v>
      </c>
      <c r="D4497" s="1" t="n">
        <v>189</v>
      </c>
      <c r="E4497" s="1" t="s">
        <v>5102</v>
      </c>
      <c r="F4497" s="1" t="n">
        <v>35</v>
      </c>
      <c r="G4497" s="1" t="str">
        <f aca="false">F4497&amp;"/"&amp;126</f>
        <v>35/126</v>
      </c>
      <c r="H4497" s="1" t="n">
        <v>1500</v>
      </c>
      <c r="I4497" s="1" t="n">
        <v>77</v>
      </c>
      <c r="J4497" s="1" t="n">
        <v>80</v>
      </c>
      <c r="K4497" s="1" t="s">
        <v>271</v>
      </c>
      <c r="L4497" s="1" t="s">
        <v>402</v>
      </c>
      <c r="M4497" s="1" t="n">
        <v>2006</v>
      </c>
      <c r="N4497" s="1" t="n">
        <v>46.5764785730355</v>
      </c>
      <c r="O4497" s="1" t="n">
        <v>-84.5451483588059</v>
      </c>
      <c r="Q4497" s="1" t="s">
        <v>5068</v>
      </c>
      <c r="R4497" s="1" t="s">
        <v>24</v>
      </c>
    </row>
    <row r="4498" customFormat="false" ht="15" hidden="false" customHeight="false" outlineLevel="0" collapsed="false">
      <c r="A4498" s="1" t="s">
        <v>2973</v>
      </c>
      <c r="B4498" s="1" t="s">
        <v>2973</v>
      </c>
      <c r="C4498" s="1" t="s">
        <v>5066</v>
      </c>
      <c r="D4498" s="1" t="n">
        <v>189</v>
      </c>
      <c r="E4498" s="1" t="s">
        <v>5103</v>
      </c>
      <c r="F4498" s="1" t="n">
        <v>36</v>
      </c>
      <c r="G4498" s="1" t="str">
        <f aca="false">F4498&amp;"/"&amp;126</f>
        <v>36/126</v>
      </c>
      <c r="H4498" s="1" t="n">
        <v>1500</v>
      </c>
      <c r="I4498" s="1" t="n">
        <v>77</v>
      </c>
      <c r="J4498" s="1" t="n">
        <v>80</v>
      </c>
      <c r="K4498" s="1" t="s">
        <v>271</v>
      </c>
      <c r="L4498" s="1" t="s">
        <v>402</v>
      </c>
      <c r="M4498" s="1" t="n">
        <v>2006</v>
      </c>
      <c r="N4498" s="1" t="n">
        <v>46.5838324256083</v>
      </c>
      <c r="O4498" s="1" t="n">
        <v>-84.5384294354739</v>
      </c>
      <c r="Q4498" s="1" t="s">
        <v>5068</v>
      </c>
      <c r="R4498" s="1" t="s">
        <v>24</v>
      </c>
    </row>
    <row r="4499" customFormat="false" ht="15" hidden="false" customHeight="false" outlineLevel="0" collapsed="false">
      <c r="A4499" s="1" t="s">
        <v>2973</v>
      </c>
      <c r="B4499" s="1" t="s">
        <v>2973</v>
      </c>
      <c r="C4499" s="1" t="s">
        <v>5066</v>
      </c>
      <c r="D4499" s="1" t="n">
        <v>189</v>
      </c>
      <c r="E4499" s="1" t="s">
        <v>5104</v>
      </c>
      <c r="F4499" s="1" t="n">
        <v>37</v>
      </c>
      <c r="G4499" s="1" t="str">
        <f aca="false">F4499&amp;"/"&amp;126</f>
        <v>37/126</v>
      </c>
      <c r="H4499" s="1" t="n">
        <v>1500</v>
      </c>
      <c r="I4499" s="1" t="n">
        <v>77</v>
      </c>
      <c r="J4499" s="1" t="n">
        <v>80</v>
      </c>
      <c r="K4499" s="1" t="s">
        <v>271</v>
      </c>
      <c r="L4499" s="1" t="s">
        <v>402</v>
      </c>
      <c r="M4499" s="1" t="n">
        <v>2006</v>
      </c>
      <c r="N4499" s="1" t="n">
        <v>46.5802904587255</v>
      </c>
      <c r="O4499" s="1" t="n">
        <v>-84.5321844183583</v>
      </c>
      <c r="Q4499" s="1" t="s">
        <v>5068</v>
      </c>
      <c r="R4499" s="1" t="s">
        <v>24</v>
      </c>
    </row>
    <row r="4500" customFormat="false" ht="15" hidden="false" customHeight="false" outlineLevel="0" collapsed="false">
      <c r="A4500" s="1" t="s">
        <v>2973</v>
      </c>
      <c r="B4500" s="1" t="s">
        <v>2973</v>
      </c>
      <c r="C4500" s="1" t="s">
        <v>5066</v>
      </c>
      <c r="D4500" s="1" t="n">
        <v>189</v>
      </c>
      <c r="E4500" s="1" t="s">
        <v>5105</v>
      </c>
      <c r="F4500" s="1" t="n">
        <v>38</v>
      </c>
      <c r="G4500" s="1" t="str">
        <f aca="false">F4500&amp;"/"&amp;126</f>
        <v>38/126</v>
      </c>
      <c r="H4500" s="1" t="n">
        <v>1500</v>
      </c>
      <c r="I4500" s="1" t="n">
        <v>77</v>
      </c>
      <c r="J4500" s="1" t="n">
        <v>80</v>
      </c>
      <c r="K4500" s="1" t="s">
        <v>271</v>
      </c>
      <c r="L4500" s="1" t="s">
        <v>402</v>
      </c>
      <c r="M4500" s="1" t="n">
        <v>2006</v>
      </c>
      <c r="N4500" s="1" t="n">
        <v>46.5788226756449</v>
      </c>
      <c r="O4500" s="1" t="n">
        <v>-84.5282635727884</v>
      </c>
      <c r="Q4500" s="1" t="s">
        <v>5068</v>
      </c>
      <c r="R4500" s="1" t="s">
        <v>24</v>
      </c>
    </row>
    <row r="4501" customFormat="false" ht="15" hidden="false" customHeight="false" outlineLevel="0" collapsed="false">
      <c r="A4501" s="1" t="s">
        <v>2973</v>
      </c>
      <c r="B4501" s="1" t="s">
        <v>2973</v>
      </c>
      <c r="C4501" s="1" t="s">
        <v>5066</v>
      </c>
      <c r="D4501" s="1" t="n">
        <v>189</v>
      </c>
      <c r="E4501" s="1" t="s">
        <v>5106</v>
      </c>
      <c r="F4501" s="1" t="n">
        <v>39</v>
      </c>
      <c r="G4501" s="1" t="str">
        <f aca="false">F4501&amp;"/"&amp;126</f>
        <v>39/126</v>
      </c>
      <c r="H4501" s="1" t="n">
        <v>1500</v>
      </c>
      <c r="I4501" s="1" t="n">
        <v>77</v>
      </c>
      <c r="J4501" s="1" t="n">
        <v>80</v>
      </c>
      <c r="K4501" s="1" t="s">
        <v>271</v>
      </c>
      <c r="L4501" s="1" t="s">
        <v>402</v>
      </c>
      <c r="M4501" s="1" t="n">
        <v>2006</v>
      </c>
      <c r="N4501" s="1" t="n">
        <v>46.584154615236</v>
      </c>
      <c r="O4501" s="1" t="n">
        <v>-84.534878215188</v>
      </c>
      <c r="Q4501" s="1" t="s">
        <v>5068</v>
      </c>
      <c r="R4501" s="1" t="s">
        <v>24</v>
      </c>
    </row>
    <row r="4502" customFormat="false" ht="15" hidden="false" customHeight="false" outlineLevel="0" collapsed="false">
      <c r="A4502" s="1" t="s">
        <v>2973</v>
      </c>
      <c r="B4502" s="1" t="s">
        <v>2973</v>
      </c>
      <c r="C4502" s="1" t="s">
        <v>5066</v>
      </c>
      <c r="D4502" s="1" t="n">
        <v>189</v>
      </c>
      <c r="E4502" s="1" t="s">
        <v>5107</v>
      </c>
      <c r="F4502" s="1" t="n">
        <v>40</v>
      </c>
      <c r="G4502" s="1" t="str">
        <f aca="false">F4502&amp;"/"&amp;126</f>
        <v>40/126</v>
      </c>
      <c r="H4502" s="1" t="n">
        <v>1500</v>
      </c>
      <c r="I4502" s="1" t="n">
        <v>77</v>
      </c>
      <c r="J4502" s="1" t="n">
        <v>80</v>
      </c>
      <c r="K4502" s="1" t="s">
        <v>271</v>
      </c>
      <c r="L4502" s="1" t="s">
        <v>402</v>
      </c>
      <c r="M4502" s="1" t="n">
        <v>2006</v>
      </c>
      <c r="N4502" s="1" t="n">
        <v>46.5846781175991</v>
      </c>
      <c r="O4502" s="1" t="n">
        <v>-84.531614770032</v>
      </c>
      <c r="Q4502" s="1" t="s">
        <v>5068</v>
      </c>
      <c r="R4502" s="1" t="s">
        <v>24</v>
      </c>
    </row>
    <row r="4503" customFormat="false" ht="15" hidden="false" customHeight="false" outlineLevel="0" collapsed="false">
      <c r="A4503" s="1" t="s">
        <v>2973</v>
      </c>
      <c r="B4503" s="1" t="s">
        <v>2973</v>
      </c>
      <c r="C4503" s="1" t="s">
        <v>5066</v>
      </c>
      <c r="D4503" s="1" t="n">
        <v>189</v>
      </c>
      <c r="E4503" s="1" t="s">
        <v>5108</v>
      </c>
      <c r="F4503" s="1" t="n">
        <v>41</v>
      </c>
      <c r="G4503" s="1" t="str">
        <f aca="false">F4503&amp;"/"&amp;126</f>
        <v>41/126</v>
      </c>
      <c r="H4503" s="1" t="n">
        <v>1500</v>
      </c>
      <c r="I4503" s="1" t="n">
        <v>77</v>
      </c>
      <c r="J4503" s="1" t="n">
        <v>80</v>
      </c>
      <c r="K4503" s="1" t="s">
        <v>271</v>
      </c>
      <c r="L4503" s="1" t="s">
        <v>402</v>
      </c>
      <c r="M4503" s="1" t="n">
        <v>2006</v>
      </c>
      <c r="N4503" s="1" t="n">
        <v>46.5872515325205</v>
      </c>
      <c r="O4503" s="1" t="n">
        <v>-84.5321637201338</v>
      </c>
      <c r="Q4503" s="1" t="s">
        <v>5068</v>
      </c>
      <c r="R4503" s="1" t="s">
        <v>24</v>
      </c>
    </row>
    <row r="4504" customFormat="false" ht="15" hidden="false" customHeight="false" outlineLevel="0" collapsed="false">
      <c r="A4504" s="1" t="s">
        <v>2973</v>
      </c>
      <c r="B4504" s="1" t="s">
        <v>2973</v>
      </c>
      <c r="C4504" s="1" t="s">
        <v>5066</v>
      </c>
      <c r="D4504" s="1" t="n">
        <v>189</v>
      </c>
      <c r="E4504" s="1" t="s">
        <v>5109</v>
      </c>
      <c r="F4504" s="1" t="n">
        <v>42</v>
      </c>
      <c r="G4504" s="1" t="str">
        <f aca="false">F4504&amp;"/"&amp;126</f>
        <v>42/126</v>
      </c>
      <c r="H4504" s="1" t="n">
        <v>1500</v>
      </c>
      <c r="I4504" s="1" t="n">
        <v>77</v>
      </c>
      <c r="J4504" s="1" t="n">
        <v>80</v>
      </c>
      <c r="K4504" s="1" t="s">
        <v>271</v>
      </c>
      <c r="L4504" s="1" t="s">
        <v>402</v>
      </c>
      <c r="M4504" s="1" t="n">
        <v>2006</v>
      </c>
      <c r="N4504" s="1" t="n">
        <v>46.5886495945517</v>
      </c>
      <c r="O4504" s="1" t="n">
        <v>-84.5292923539803</v>
      </c>
      <c r="Q4504" s="1" t="s">
        <v>5068</v>
      </c>
      <c r="R4504" s="1" t="s">
        <v>24</v>
      </c>
    </row>
    <row r="4505" customFormat="false" ht="15" hidden="false" customHeight="false" outlineLevel="0" collapsed="false">
      <c r="A4505" s="1" t="s">
        <v>2973</v>
      </c>
      <c r="B4505" s="1" t="s">
        <v>2973</v>
      </c>
      <c r="C4505" s="1" t="s">
        <v>5066</v>
      </c>
      <c r="D4505" s="1" t="n">
        <v>189</v>
      </c>
      <c r="E4505" s="1" t="s">
        <v>5110</v>
      </c>
      <c r="F4505" s="1" t="n">
        <v>43</v>
      </c>
      <c r="G4505" s="1" t="str">
        <f aca="false">F4505&amp;"/"&amp;126</f>
        <v>43/126</v>
      </c>
      <c r="H4505" s="1" t="n">
        <v>1500</v>
      </c>
      <c r="I4505" s="1" t="n">
        <v>77</v>
      </c>
      <c r="J4505" s="1" t="n">
        <v>80</v>
      </c>
      <c r="K4505" s="1" t="s">
        <v>271</v>
      </c>
      <c r="L4505" s="1" t="s">
        <v>402</v>
      </c>
      <c r="M4505" s="1" t="n">
        <v>2006</v>
      </c>
      <c r="N4505" s="1" t="n">
        <v>46.5844106506189</v>
      </c>
      <c r="O4505" s="1" t="n">
        <v>-84.5263510069425</v>
      </c>
      <c r="Q4505" s="1" t="s">
        <v>5068</v>
      </c>
      <c r="R4505" s="1" t="s">
        <v>24</v>
      </c>
    </row>
    <row r="4506" customFormat="false" ht="15" hidden="false" customHeight="false" outlineLevel="0" collapsed="false">
      <c r="A4506" s="1" t="s">
        <v>2973</v>
      </c>
      <c r="B4506" s="1" t="s">
        <v>2973</v>
      </c>
      <c r="C4506" s="1" t="s">
        <v>5066</v>
      </c>
      <c r="D4506" s="1" t="n">
        <v>189</v>
      </c>
      <c r="E4506" s="1" t="s">
        <v>5111</v>
      </c>
      <c r="F4506" s="1" t="n">
        <v>44</v>
      </c>
      <c r="G4506" s="1" t="str">
        <f aca="false">F4506&amp;"/"&amp;126</f>
        <v>44/126</v>
      </c>
      <c r="H4506" s="1" t="n">
        <v>1500</v>
      </c>
      <c r="I4506" s="1" t="n">
        <v>77</v>
      </c>
      <c r="J4506" s="1" t="n">
        <v>80</v>
      </c>
      <c r="K4506" s="1" t="s">
        <v>271</v>
      </c>
      <c r="L4506" s="1" t="s">
        <v>402</v>
      </c>
      <c r="M4506" s="1" t="n">
        <v>2006</v>
      </c>
      <c r="N4506" s="1" t="n">
        <v>46.5843173129378</v>
      </c>
      <c r="O4506" s="1" t="n">
        <v>-84.5213268332043</v>
      </c>
      <c r="Q4506" s="1" t="s">
        <v>5068</v>
      </c>
      <c r="R4506" s="1" t="s">
        <v>24</v>
      </c>
    </row>
    <row r="4507" customFormat="false" ht="15" hidden="false" customHeight="false" outlineLevel="0" collapsed="false">
      <c r="A4507" s="1" t="s">
        <v>2973</v>
      </c>
      <c r="B4507" s="1" t="s">
        <v>2973</v>
      </c>
      <c r="C4507" s="1" t="s">
        <v>5066</v>
      </c>
      <c r="D4507" s="1" t="n">
        <v>189</v>
      </c>
      <c r="E4507" s="1" t="s">
        <v>5112</v>
      </c>
      <c r="F4507" s="1" t="n">
        <v>45</v>
      </c>
      <c r="G4507" s="1" t="str">
        <f aca="false">F4507&amp;"/"&amp;126</f>
        <v>45/126</v>
      </c>
      <c r="H4507" s="1" t="n">
        <v>1500</v>
      </c>
      <c r="I4507" s="1" t="n">
        <v>77</v>
      </c>
      <c r="J4507" s="1" t="n">
        <v>80</v>
      </c>
      <c r="K4507" s="1" t="s">
        <v>271</v>
      </c>
      <c r="L4507" s="1" t="s">
        <v>402</v>
      </c>
      <c r="M4507" s="1" t="n">
        <v>2006</v>
      </c>
      <c r="N4507" s="1" t="n">
        <v>46.5848707</v>
      </c>
      <c r="O4507" s="1" t="n">
        <v>-84.5120148</v>
      </c>
      <c r="Q4507" s="1" t="s">
        <v>5068</v>
      </c>
      <c r="R4507" s="1" t="s">
        <v>24</v>
      </c>
    </row>
    <row r="4508" customFormat="false" ht="15" hidden="false" customHeight="false" outlineLevel="0" collapsed="false">
      <c r="A4508" s="1" t="s">
        <v>2973</v>
      </c>
      <c r="B4508" s="1" t="s">
        <v>2973</v>
      </c>
      <c r="C4508" s="1" t="s">
        <v>5066</v>
      </c>
      <c r="D4508" s="1" t="n">
        <v>189</v>
      </c>
      <c r="E4508" s="1" t="s">
        <v>5113</v>
      </c>
      <c r="F4508" s="1" t="n">
        <v>46</v>
      </c>
      <c r="G4508" s="1" t="str">
        <f aca="false">F4508&amp;"/"&amp;126</f>
        <v>46/126</v>
      </c>
      <c r="H4508" s="1" t="n">
        <v>1500</v>
      </c>
      <c r="I4508" s="1" t="n">
        <v>77</v>
      </c>
      <c r="J4508" s="1" t="n">
        <v>80</v>
      </c>
      <c r="K4508" s="1" t="s">
        <v>271</v>
      </c>
      <c r="L4508" s="1" t="s">
        <v>402</v>
      </c>
      <c r="M4508" s="1" t="n">
        <v>2006</v>
      </c>
      <c r="N4508" s="1" t="n">
        <v>46.5870311288378</v>
      </c>
      <c r="O4508" s="1" t="n">
        <v>-84.5107425702353</v>
      </c>
      <c r="Q4508" s="1" t="s">
        <v>5068</v>
      </c>
      <c r="R4508" s="1" t="s">
        <v>24</v>
      </c>
    </row>
    <row r="4509" customFormat="false" ht="15" hidden="false" customHeight="false" outlineLevel="0" collapsed="false">
      <c r="A4509" s="1" t="s">
        <v>2973</v>
      </c>
      <c r="B4509" s="1" t="s">
        <v>2973</v>
      </c>
      <c r="C4509" s="1" t="s">
        <v>5066</v>
      </c>
      <c r="D4509" s="1" t="n">
        <v>189</v>
      </c>
      <c r="E4509" s="1" t="s">
        <v>5114</v>
      </c>
      <c r="F4509" s="1" t="n">
        <v>47</v>
      </c>
      <c r="G4509" s="1" t="str">
        <f aca="false">F4509&amp;"/"&amp;126</f>
        <v>47/126</v>
      </c>
      <c r="H4509" s="1" t="n">
        <v>1500</v>
      </c>
      <c r="I4509" s="1" t="n">
        <v>77</v>
      </c>
      <c r="J4509" s="1" t="n">
        <v>80</v>
      </c>
      <c r="K4509" s="1" t="s">
        <v>271</v>
      </c>
      <c r="L4509" s="1" t="s">
        <v>402</v>
      </c>
      <c r="M4509" s="1" t="n">
        <v>2006</v>
      </c>
      <c r="N4509" s="1" t="n">
        <v>46.584413133463</v>
      </c>
      <c r="O4509" s="1" t="n">
        <v>-84.5061554494007</v>
      </c>
      <c r="Q4509" s="1" t="s">
        <v>5068</v>
      </c>
      <c r="R4509" s="1" t="s">
        <v>24</v>
      </c>
    </row>
    <row r="4510" customFormat="false" ht="15" hidden="false" customHeight="false" outlineLevel="0" collapsed="false">
      <c r="A4510" s="1" t="s">
        <v>2973</v>
      </c>
      <c r="B4510" s="1" t="s">
        <v>2973</v>
      </c>
      <c r="C4510" s="1" t="s">
        <v>5066</v>
      </c>
      <c r="D4510" s="1" t="n">
        <v>189</v>
      </c>
      <c r="E4510" s="1" t="s">
        <v>5115</v>
      </c>
      <c r="F4510" s="1" t="n">
        <v>48</v>
      </c>
      <c r="G4510" s="1" t="str">
        <f aca="false">F4510&amp;"/"&amp;126</f>
        <v>48/126</v>
      </c>
      <c r="H4510" s="1" t="n">
        <v>1500</v>
      </c>
      <c r="I4510" s="1" t="n">
        <v>77</v>
      </c>
      <c r="J4510" s="1" t="n">
        <v>80</v>
      </c>
      <c r="K4510" s="1" t="s">
        <v>271</v>
      </c>
      <c r="L4510" s="1" t="s">
        <v>402</v>
      </c>
      <c r="M4510" s="1" t="n">
        <v>2006</v>
      </c>
      <c r="N4510" s="1" t="n">
        <v>46.581930369024</v>
      </c>
      <c r="O4510" s="1" t="n">
        <v>-84.5052994178569</v>
      </c>
      <c r="Q4510" s="1" t="s">
        <v>5068</v>
      </c>
      <c r="R4510" s="1" t="s">
        <v>24</v>
      </c>
    </row>
    <row r="4511" customFormat="false" ht="15" hidden="false" customHeight="false" outlineLevel="0" collapsed="false">
      <c r="A4511" s="1" t="s">
        <v>2973</v>
      </c>
      <c r="B4511" s="1" t="s">
        <v>2973</v>
      </c>
      <c r="C4511" s="1" t="s">
        <v>5066</v>
      </c>
      <c r="D4511" s="1" t="n">
        <v>189</v>
      </c>
      <c r="E4511" s="1" t="s">
        <v>5116</v>
      </c>
      <c r="F4511" s="1" t="n">
        <v>49</v>
      </c>
      <c r="G4511" s="1" t="str">
        <f aca="false">F4511&amp;"/"&amp;126</f>
        <v>49/126</v>
      </c>
      <c r="H4511" s="1" t="n">
        <v>1500</v>
      </c>
      <c r="I4511" s="1" t="n">
        <v>77</v>
      </c>
      <c r="J4511" s="1" t="n">
        <v>80</v>
      </c>
      <c r="K4511" s="1" t="s">
        <v>271</v>
      </c>
      <c r="L4511" s="1" t="s">
        <v>402</v>
      </c>
      <c r="M4511" s="1" t="n">
        <v>2006</v>
      </c>
      <c r="N4511" s="1" t="n">
        <v>46.5915537184509</v>
      </c>
      <c r="O4511" s="1" t="n">
        <v>-84.5104703509313</v>
      </c>
      <c r="Q4511" s="1" t="s">
        <v>5068</v>
      </c>
      <c r="R4511" s="1" t="s">
        <v>24</v>
      </c>
    </row>
    <row r="4512" customFormat="false" ht="15" hidden="false" customHeight="false" outlineLevel="0" collapsed="false">
      <c r="A4512" s="1" t="s">
        <v>2973</v>
      </c>
      <c r="B4512" s="1" t="s">
        <v>2973</v>
      </c>
      <c r="C4512" s="1" t="s">
        <v>5066</v>
      </c>
      <c r="D4512" s="1" t="n">
        <v>189</v>
      </c>
      <c r="E4512" s="1" t="s">
        <v>5117</v>
      </c>
      <c r="F4512" s="1" t="n">
        <v>50</v>
      </c>
      <c r="G4512" s="1" t="str">
        <f aca="false">F4512&amp;"/"&amp;126</f>
        <v>50/126</v>
      </c>
      <c r="H4512" s="1" t="n">
        <v>1500</v>
      </c>
      <c r="I4512" s="1" t="n">
        <v>77</v>
      </c>
      <c r="J4512" s="1" t="n">
        <v>80</v>
      </c>
      <c r="K4512" s="1" t="s">
        <v>271</v>
      </c>
      <c r="L4512" s="1" t="s">
        <v>402</v>
      </c>
      <c r="M4512" s="1" t="n">
        <v>2006</v>
      </c>
      <c r="N4512" s="1" t="n">
        <v>46.5934508444038</v>
      </c>
      <c r="O4512" s="1" t="n">
        <v>-84.5060185577476</v>
      </c>
      <c r="Q4512" s="1" t="s">
        <v>5068</v>
      </c>
      <c r="R4512" s="1" t="s">
        <v>24</v>
      </c>
    </row>
    <row r="4513" customFormat="false" ht="15" hidden="false" customHeight="false" outlineLevel="0" collapsed="false">
      <c r="A4513" s="1" t="s">
        <v>2973</v>
      </c>
      <c r="B4513" s="1" t="s">
        <v>2973</v>
      </c>
      <c r="C4513" s="1" t="s">
        <v>5066</v>
      </c>
      <c r="D4513" s="1" t="n">
        <v>189</v>
      </c>
      <c r="E4513" s="1" t="s">
        <v>5118</v>
      </c>
      <c r="F4513" s="1" t="n">
        <v>51</v>
      </c>
      <c r="G4513" s="1" t="str">
        <f aca="false">F4513&amp;"/"&amp;126</f>
        <v>51/126</v>
      </c>
      <c r="H4513" s="1" t="n">
        <v>1500</v>
      </c>
      <c r="I4513" s="1" t="n">
        <v>77</v>
      </c>
      <c r="J4513" s="1" t="n">
        <v>80</v>
      </c>
      <c r="K4513" s="1" t="s">
        <v>271</v>
      </c>
      <c r="L4513" s="1" t="s">
        <v>402</v>
      </c>
      <c r="M4513" s="1" t="n">
        <v>2006</v>
      </c>
      <c r="N4513" s="1" t="n">
        <v>46.5961147111165</v>
      </c>
      <c r="O4513" s="1" t="n">
        <v>-84.5098703267412</v>
      </c>
      <c r="Q4513" s="1" t="s">
        <v>5068</v>
      </c>
      <c r="R4513" s="1" t="s">
        <v>24</v>
      </c>
    </row>
    <row r="4514" customFormat="false" ht="15" hidden="false" customHeight="false" outlineLevel="0" collapsed="false">
      <c r="A4514" s="1" t="s">
        <v>2973</v>
      </c>
      <c r="B4514" s="1" t="s">
        <v>2973</v>
      </c>
      <c r="C4514" s="1" t="s">
        <v>5066</v>
      </c>
      <c r="D4514" s="1" t="n">
        <v>189</v>
      </c>
      <c r="E4514" s="1" t="s">
        <v>5119</v>
      </c>
      <c r="F4514" s="1" t="n">
        <v>52</v>
      </c>
      <c r="G4514" s="1" t="str">
        <f aca="false">F4514&amp;"/"&amp;126</f>
        <v>52/126</v>
      </c>
      <c r="H4514" s="1" t="n">
        <v>1500</v>
      </c>
      <c r="I4514" s="1" t="n">
        <v>77</v>
      </c>
      <c r="J4514" s="1" t="n">
        <v>80</v>
      </c>
      <c r="K4514" s="1" t="s">
        <v>271</v>
      </c>
      <c r="L4514" s="1" t="s">
        <v>402</v>
      </c>
      <c r="M4514" s="1" t="n">
        <v>2006</v>
      </c>
      <c r="N4514" s="1" t="n">
        <v>46.5967540181324</v>
      </c>
      <c r="O4514" s="1" t="n">
        <v>-84.5029583709261</v>
      </c>
      <c r="Q4514" s="1" t="s">
        <v>5068</v>
      </c>
      <c r="R4514" s="1" t="s">
        <v>24</v>
      </c>
    </row>
    <row r="4515" customFormat="false" ht="15" hidden="false" customHeight="false" outlineLevel="0" collapsed="false">
      <c r="A4515" s="1" t="s">
        <v>2973</v>
      </c>
      <c r="B4515" s="1" t="s">
        <v>2973</v>
      </c>
      <c r="C4515" s="1" t="s">
        <v>5066</v>
      </c>
      <c r="D4515" s="1" t="n">
        <v>189</v>
      </c>
      <c r="E4515" s="1" t="s">
        <v>5120</v>
      </c>
      <c r="F4515" s="1" t="n">
        <v>53</v>
      </c>
      <c r="G4515" s="1" t="str">
        <f aca="false">F4515&amp;"/"&amp;126</f>
        <v>53/126</v>
      </c>
      <c r="H4515" s="1" t="n">
        <v>1500</v>
      </c>
      <c r="I4515" s="1" t="n">
        <v>77</v>
      </c>
      <c r="J4515" s="1" t="n">
        <v>80</v>
      </c>
      <c r="K4515" s="1" t="s">
        <v>271</v>
      </c>
      <c r="L4515" s="1" t="s">
        <v>402</v>
      </c>
      <c r="M4515" s="1" t="n">
        <v>2006</v>
      </c>
      <c r="N4515" s="1" t="n">
        <v>46.5988901363794</v>
      </c>
      <c r="O4515" s="1" t="n">
        <v>-84.5008755946215</v>
      </c>
      <c r="Q4515" s="1" t="s">
        <v>5068</v>
      </c>
      <c r="R4515" s="1" t="s">
        <v>24</v>
      </c>
    </row>
    <row r="4516" customFormat="false" ht="15" hidden="false" customHeight="false" outlineLevel="0" collapsed="false">
      <c r="A4516" s="1" t="s">
        <v>2973</v>
      </c>
      <c r="B4516" s="1" t="s">
        <v>2973</v>
      </c>
      <c r="C4516" s="1" t="s">
        <v>5066</v>
      </c>
      <c r="D4516" s="1" t="n">
        <v>189</v>
      </c>
      <c r="E4516" s="1" t="s">
        <v>5121</v>
      </c>
      <c r="F4516" s="1" t="n">
        <v>54</v>
      </c>
      <c r="G4516" s="1" t="str">
        <f aca="false">F4516&amp;"/"&amp;126</f>
        <v>54/126</v>
      </c>
      <c r="H4516" s="1" t="n">
        <v>1500</v>
      </c>
      <c r="I4516" s="1" t="n">
        <v>77</v>
      </c>
      <c r="J4516" s="1" t="n">
        <v>80</v>
      </c>
      <c r="K4516" s="1" t="s">
        <v>271</v>
      </c>
      <c r="L4516" s="1" t="s">
        <v>402</v>
      </c>
      <c r="M4516" s="1" t="n">
        <v>2006</v>
      </c>
      <c r="N4516" s="1" t="n">
        <v>46.6014687357911</v>
      </c>
      <c r="O4516" s="1" t="n">
        <v>-84.5028300955535</v>
      </c>
      <c r="Q4516" s="1" t="s">
        <v>5068</v>
      </c>
      <c r="R4516" s="1" t="s">
        <v>24</v>
      </c>
    </row>
    <row r="4517" customFormat="false" ht="15" hidden="false" customHeight="false" outlineLevel="0" collapsed="false">
      <c r="A4517" s="1" t="s">
        <v>2973</v>
      </c>
      <c r="B4517" s="1" t="s">
        <v>2973</v>
      </c>
      <c r="C4517" s="1" t="s">
        <v>5066</v>
      </c>
      <c r="D4517" s="1" t="n">
        <v>189</v>
      </c>
      <c r="E4517" s="1" t="s">
        <v>5122</v>
      </c>
      <c r="F4517" s="1" t="n">
        <v>55</v>
      </c>
      <c r="G4517" s="1" t="str">
        <f aca="false">F4517&amp;"/"&amp;126</f>
        <v>55/126</v>
      </c>
      <c r="H4517" s="1" t="n">
        <v>1500</v>
      </c>
      <c r="I4517" s="1" t="n">
        <v>77</v>
      </c>
      <c r="J4517" s="1" t="n">
        <v>80</v>
      </c>
      <c r="K4517" s="1" t="s">
        <v>271</v>
      </c>
      <c r="L4517" s="1" t="s">
        <v>402</v>
      </c>
      <c r="M4517" s="1" t="n">
        <v>2006</v>
      </c>
      <c r="N4517" s="1" t="n">
        <v>46.6033691055986</v>
      </c>
      <c r="O4517" s="1" t="n">
        <v>-84.5068453274651</v>
      </c>
      <c r="Q4517" s="1" t="s">
        <v>5068</v>
      </c>
      <c r="R4517" s="1" t="s">
        <v>24</v>
      </c>
    </row>
    <row r="4518" customFormat="false" ht="15" hidden="false" customHeight="false" outlineLevel="0" collapsed="false">
      <c r="A4518" s="1" t="s">
        <v>2973</v>
      </c>
      <c r="B4518" s="1" t="s">
        <v>2973</v>
      </c>
      <c r="C4518" s="1" t="s">
        <v>5066</v>
      </c>
      <c r="D4518" s="1" t="n">
        <v>189</v>
      </c>
      <c r="E4518" s="1" t="s">
        <v>5123</v>
      </c>
      <c r="F4518" s="1" t="n">
        <v>56</v>
      </c>
      <c r="G4518" s="1" t="str">
        <f aca="false">F4518&amp;"/"&amp;126</f>
        <v>56/126</v>
      </c>
      <c r="H4518" s="1" t="n">
        <v>1500</v>
      </c>
      <c r="I4518" s="1" t="n">
        <v>77</v>
      </c>
      <c r="J4518" s="1" t="n">
        <v>80</v>
      </c>
      <c r="K4518" s="1" t="s">
        <v>271</v>
      </c>
      <c r="L4518" s="1" t="s">
        <v>402</v>
      </c>
      <c r="M4518" s="1" t="n">
        <v>2006</v>
      </c>
      <c r="N4518" s="1" t="n">
        <v>46.6047552737965</v>
      </c>
      <c r="O4518" s="1" t="n">
        <v>-84.5109227471422</v>
      </c>
      <c r="Q4518" s="1" t="s">
        <v>5068</v>
      </c>
      <c r="R4518" s="1" t="s">
        <v>24</v>
      </c>
    </row>
    <row r="4519" customFormat="false" ht="15" hidden="false" customHeight="false" outlineLevel="0" collapsed="false">
      <c r="A4519" s="1" t="s">
        <v>2973</v>
      </c>
      <c r="B4519" s="1" t="s">
        <v>2973</v>
      </c>
      <c r="C4519" s="1" t="s">
        <v>5066</v>
      </c>
      <c r="D4519" s="1" t="n">
        <v>189</v>
      </c>
      <c r="E4519" s="1" t="s">
        <v>5124</v>
      </c>
      <c r="F4519" s="1" t="n">
        <v>57</v>
      </c>
      <c r="G4519" s="1" t="str">
        <f aca="false">F4519&amp;"/"&amp;126</f>
        <v>57/126</v>
      </c>
      <c r="H4519" s="1" t="n">
        <v>1500</v>
      </c>
      <c r="I4519" s="1" t="n">
        <v>77</v>
      </c>
      <c r="J4519" s="1" t="n">
        <v>80</v>
      </c>
      <c r="K4519" s="1" t="s">
        <v>271</v>
      </c>
      <c r="L4519" s="1" t="s">
        <v>402</v>
      </c>
      <c r="M4519" s="1" t="n">
        <v>2006</v>
      </c>
      <c r="N4519" s="1" t="n">
        <v>46.6071673842899</v>
      </c>
      <c r="O4519" s="1" t="n">
        <v>-84.507891535235</v>
      </c>
      <c r="Q4519" s="1" t="s">
        <v>5068</v>
      </c>
      <c r="R4519" s="1" t="s">
        <v>24</v>
      </c>
    </row>
    <row r="4520" customFormat="false" ht="15" hidden="false" customHeight="false" outlineLevel="0" collapsed="false">
      <c r="A4520" s="1" t="s">
        <v>2973</v>
      </c>
      <c r="B4520" s="1" t="s">
        <v>2973</v>
      </c>
      <c r="C4520" s="1" t="s">
        <v>5066</v>
      </c>
      <c r="D4520" s="1" t="n">
        <v>189</v>
      </c>
      <c r="E4520" s="1" t="s">
        <v>5125</v>
      </c>
      <c r="F4520" s="1" t="n">
        <v>58</v>
      </c>
      <c r="G4520" s="1" t="str">
        <f aca="false">F4520&amp;"/"&amp;126</f>
        <v>58/126</v>
      </c>
      <c r="H4520" s="1" t="n">
        <v>1500</v>
      </c>
      <c r="I4520" s="1" t="n">
        <v>77</v>
      </c>
      <c r="J4520" s="1" t="n">
        <v>80</v>
      </c>
      <c r="K4520" s="1" t="s">
        <v>271</v>
      </c>
      <c r="L4520" s="1" t="s">
        <v>402</v>
      </c>
      <c r="M4520" s="1" t="n">
        <v>2006</v>
      </c>
      <c r="N4520" s="1" t="n">
        <v>46.6032739949125</v>
      </c>
      <c r="O4520" s="1" t="n">
        <v>-84.4998240553196</v>
      </c>
      <c r="Q4520" s="1" t="s">
        <v>5068</v>
      </c>
      <c r="R4520" s="1" t="s">
        <v>24</v>
      </c>
    </row>
    <row r="4521" customFormat="false" ht="15" hidden="false" customHeight="false" outlineLevel="0" collapsed="false">
      <c r="A4521" s="1" t="s">
        <v>2973</v>
      </c>
      <c r="B4521" s="1" t="s">
        <v>2973</v>
      </c>
      <c r="C4521" s="1" t="s">
        <v>5066</v>
      </c>
      <c r="D4521" s="1" t="n">
        <v>189</v>
      </c>
      <c r="E4521" s="1" t="s">
        <v>5126</v>
      </c>
      <c r="F4521" s="1" t="n">
        <v>59</v>
      </c>
      <c r="G4521" s="1" t="str">
        <f aca="false">F4521&amp;"/"&amp;126</f>
        <v>59/126</v>
      </c>
      <c r="H4521" s="1" t="n">
        <v>1500</v>
      </c>
      <c r="I4521" s="1" t="n">
        <v>77</v>
      </c>
      <c r="J4521" s="1" t="n">
        <v>80</v>
      </c>
      <c r="K4521" s="1" t="s">
        <v>271</v>
      </c>
      <c r="L4521" s="1" t="s">
        <v>402</v>
      </c>
      <c r="M4521" s="1" t="n">
        <v>2006</v>
      </c>
      <c r="N4521" s="1" t="n">
        <v>46.6013558609948</v>
      </c>
      <c r="O4521" s="1" t="n">
        <v>-84.4942141168594</v>
      </c>
      <c r="Q4521" s="1" t="s">
        <v>5068</v>
      </c>
      <c r="R4521" s="1" t="s">
        <v>24</v>
      </c>
    </row>
    <row r="4522" customFormat="false" ht="15" hidden="false" customHeight="false" outlineLevel="0" collapsed="false">
      <c r="A4522" s="1" t="s">
        <v>2973</v>
      </c>
      <c r="B4522" s="1" t="s">
        <v>2973</v>
      </c>
      <c r="C4522" s="1" t="s">
        <v>5066</v>
      </c>
      <c r="D4522" s="1" t="n">
        <v>189</v>
      </c>
      <c r="E4522" s="1" t="s">
        <v>5127</v>
      </c>
      <c r="F4522" s="1" t="n">
        <v>60</v>
      </c>
      <c r="G4522" s="1" t="str">
        <f aca="false">F4522&amp;"/"&amp;126</f>
        <v>60/126</v>
      </c>
      <c r="H4522" s="1" t="n">
        <v>1500</v>
      </c>
      <c r="I4522" s="1" t="n">
        <v>77</v>
      </c>
      <c r="J4522" s="1" t="n">
        <v>80</v>
      </c>
      <c r="K4522" s="1" t="s">
        <v>271</v>
      </c>
      <c r="L4522" s="1" t="s">
        <v>402</v>
      </c>
      <c r="M4522" s="1" t="n">
        <v>2006</v>
      </c>
      <c r="N4522" s="1" t="n">
        <v>46.6053800437787</v>
      </c>
      <c r="O4522" s="1" t="n">
        <v>-84.4981620194263</v>
      </c>
      <c r="Q4522" s="1" t="s">
        <v>5068</v>
      </c>
      <c r="R4522" s="1" t="s">
        <v>24</v>
      </c>
    </row>
    <row r="4523" customFormat="false" ht="15" hidden="false" customHeight="false" outlineLevel="0" collapsed="false">
      <c r="A4523" s="1" t="s">
        <v>2973</v>
      </c>
      <c r="B4523" s="1" t="s">
        <v>2973</v>
      </c>
      <c r="C4523" s="1" t="s">
        <v>5066</v>
      </c>
      <c r="D4523" s="1" t="n">
        <v>189</v>
      </c>
      <c r="E4523" s="1" t="s">
        <v>5128</v>
      </c>
      <c r="F4523" s="1" t="n">
        <v>61</v>
      </c>
      <c r="G4523" s="1" t="str">
        <f aca="false">F4523&amp;"/"&amp;126</f>
        <v>61/126</v>
      </c>
      <c r="H4523" s="1" t="n">
        <v>1500</v>
      </c>
      <c r="I4523" s="1" t="n">
        <v>77</v>
      </c>
      <c r="J4523" s="1" t="n">
        <v>80</v>
      </c>
      <c r="K4523" s="1" t="s">
        <v>271</v>
      </c>
      <c r="L4523" s="1" t="s">
        <v>402</v>
      </c>
      <c r="M4523" s="1" t="n">
        <v>2006</v>
      </c>
      <c r="N4523" s="1" t="n">
        <v>46.6056506678442</v>
      </c>
      <c r="O4523" s="1" t="n">
        <v>-84.4923576714054</v>
      </c>
      <c r="Q4523" s="1" t="s">
        <v>5068</v>
      </c>
      <c r="R4523" s="1" t="s">
        <v>24</v>
      </c>
    </row>
    <row r="4524" customFormat="false" ht="15" hidden="false" customHeight="false" outlineLevel="0" collapsed="false">
      <c r="A4524" s="1" t="s">
        <v>2973</v>
      </c>
      <c r="B4524" s="1" t="s">
        <v>2973</v>
      </c>
      <c r="C4524" s="1" t="s">
        <v>5066</v>
      </c>
      <c r="D4524" s="1" t="n">
        <v>189</v>
      </c>
      <c r="E4524" s="1" t="s">
        <v>5129</v>
      </c>
      <c r="F4524" s="1" t="n">
        <v>62</v>
      </c>
      <c r="G4524" s="1" t="str">
        <f aca="false">F4524&amp;"/"&amp;126</f>
        <v>62/126</v>
      </c>
      <c r="H4524" s="1" t="n">
        <v>1500</v>
      </c>
      <c r="I4524" s="1" t="n">
        <v>77</v>
      </c>
      <c r="J4524" s="1" t="n">
        <v>80</v>
      </c>
      <c r="K4524" s="1" t="s">
        <v>271</v>
      </c>
      <c r="L4524" s="1" t="s">
        <v>402</v>
      </c>
      <c r="M4524" s="1" t="n">
        <v>2006</v>
      </c>
      <c r="N4524" s="1" t="n">
        <v>46.6045114855429</v>
      </c>
      <c r="O4524" s="1" t="n">
        <v>-84.4878779324929</v>
      </c>
      <c r="Q4524" s="1" t="s">
        <v>5068</v>
      </c>
      <c r="R4524" s="1" t="s">
        <v>24</v>
      </c>
    </row>
    <row r="4525" customFormat="false" ht="15" hidden="false" customHeight="false" outlineLevel="0" collapsed="false">
      <c r="A4525" s="1" t="s">
        <v>2973</v>
      </c>
      <c r="B4525" s="1" t="s">
        <v>2973</v>
      </c>
      <c r="C4525" s="1" t="s">
        <v>5066</v>
      </c>
      <c r="D4525" s="1" t="n">
        <v>189</v>
      </c>
      <c r="E4525" s="1" t="s">
        <v>5130</v>
      </c>
      <c r="F4525" s="1" t="n">
        <v>63</v>
      </c>
      <c r="G4525" s="1" t="str">
        <f aca="false">F4525&amp;"/"&amp;126</f>
        <v>63/126</v>
      </c>
      <c r="H4525" s="1" t="n">
        <v>1500</v>
      </c>
      <c r="I4525" s="1" t="n">
        <v>77</v>
      </c>
      <c r="J4525" s="1" t="n">
        <v>80</v>
      </c>
      <c r="K4525" s="1" t="s">
        <v>271</v>
      </c>
      <c r="L4525" s="1" t="s">
        <v>402</v>
      </c>
      <c r="M4525" s="1" t="n">
        <v>2006</v>
      </c>
      <c r="N4525" s="1" t="n">
        <v>46.6079724774567</v>
      </c>
      <c r="O4525" s="1" t="n">
        <v>-84.486854650829</v>
      </c>
      <c r="Q4525" s="1" t="s">
        <v>5068</v>
      </c>
      <c r="R4525" s="1" t="s">
        <v>24</v>
      </c>
    </row>
    <row r="4526" customFormat="false" ht="15" hidden="false" customHeight="false" outlineLevel="0" collapsed="false">
      <c r="A4526" s="1" t="s">
        <v>2973</v>
      </c>
      <c r="B4526" s="1" t="s">
        <v>2973</v>
      </c>
      <c r="C4526" s="1" t="s">
        <v>5066</v>
      </c>
      <c r="D4526" s="1" t="n">
        <v>189</v>
      </c>
      <c r="E4526" s="1" t="s">
        <v>5131</v>
      </c>
      <c r="F4526" s="1" t="n">
        <v>64</v>
      </c>
      <c r="G4526" s="1" t="str">
        <f aca="false">F4526&amp;"/"&amp;126</f>
        <v>64/126</v>
      </c>
      <c r="H4526" s="1" t="n">
        <v>1500</v>
      </c>
      <c r="I4526" s="1" t="n">
        <v>77</v>
      </c>
      <c r="J4526" s="1" t="n">
        <v>80</v>
      </c>
      <c r="K4526" s="1" t="s">
        <v>271</v>
      </c>
      <c r="L4526" s="1" t="s">
        <v>402</v>
      </c>
      <c r="M4526" s="1" t="n">
        <v>2006</v>
      </c>
      <c r="N4526" s="1" t="n">
        <v>46.6113236350911</v>
      </c>
      <c r="O4526" s="1" t="n">
        <v>-84.4902344239727</v>
      </c>
      <c r="Q4526" s="1" t="s">
        <v>5068</v>
      </c>
      <c r="R4526" s="1" t="s">
        <v>24</v>
      </c>
    </row>
    <row r="4527" customFormat="false" ht="15" hidden="false" customHeight="false" outlineLevel="0" collapsed="false">
      <c r="A4527" s="1" t="s">
        <v>2973</v>
      </c>
      <c r="B4527" s="1" t="s">
        <v>2973</v>
      </c>
      <c r="C4527" s="1" t="s">
        <v>5066</v>
      </c>
      <c r="D4527" s="1" t="n">
        <v>189</v>
      </c>
      <c r="E4527" s="1" t="s">
        <v>5132</v>
      </c>
      <c r="F4527" s="1" t="n">
        <v>65</v>
      </c>
      <c r="G4527" s="1" t="str">
        <f aca="false">F4527&amp;"/"&amp;126</f>
        <v>65/126</v>
      </c>
      <c r="H4527" s="1" t="n">
        <v>1500</v>
      </c>
      <c r="I4527" s="1" t="n">
        <v>77</v>
      </c>
      <c r="J4527" s="1" t="n">
        <v>80</v>
      </c>
      <c r="K4527" s="1" t="s">
        <v>271</v>
      </c>
      <c r="L4527" s="1" t="s">
        <v>402</v>
      </c>
      <c r="M4527" s="1" t="n">
        <v>2006</v>
      </c>
      <c r="N4527" s="1" t="n">
        <v>46.6116542213208</v>
      </c>
      <c r="O4527" s="1" t="n">
        <v>-84.4832201191502</v>
      </c>
      <c r="Q4527" s="1" t="s">
        <v>5068</v>
      </c>
      <c r="R4527" s="1" t="s">
        <v>24</v>
      </c>
    </row>
    <row r="4528" customFormat="false" ht="15" hidden="false" customHeight="false" outlineLevel="0" collapsed="false">
      <c r="A4528" s="1" t="s">
        <v>2973</v>
      </c>
      <c r="B4528" s="1" t="s">
        <v>2973</v>
      </c>
      <c r="C4528" s="1" t="s">
        <v>5066</v>
      </c>
      <c r="D4528" s="1" t="n">
        <v>189</v>
      </c>
      <c r="E4528" s="1" t="s">
        <v>5133</v>
      </c>
      <c r="F4528" s="1" t="n">
        <v>66</v>
      </c>
      <c r="G4528" s="1" t="str">
        <f aca="false">F4528&amp;"/"&amp;126</f>
        <v>66/126</v>
      </c>
      <c r="H4528" s="1" t="n">
        <v>1500</v>
      </c>
      <c r="I4528" s="1" t="n">
        <v>77</v>
      </c>
      <c r="J4528" s="1" t="n">
        <v>80</v>
      </c>
      <c r="K4528" s="1" t="s">
        <v>271</v>
      </c>
      <c r="L4528" s="1" t="s">
        <v>402</v>
      </c>
      <c r="M4528" s="1" t="n">
        <v>2006</v>
      </c>
      <c r="N4528" s="1" t="n">
        <v>46.6085170533517</v>
      </c>
      <c r="O4528" s="1" t="n">
        <v>-84.4780827954341</v>
      </c>
      <c r="Q4528" s="1" t="s">
        <v>5068</v>
      </c>
      <c r="R4528" s="1" t="s">
        <v>24</v>
      </c>
    </row>
    <row r="4529" customFormat="false" ht="15" hidden="false" customHeight="false" outlineLevel="0" collapsed="false">
      <c r="A4529" s="1" t="s">
        <v>2973</v>
      </c>
      <c r="B4529" s="1" t="s">
        <v>2973</v>
      </c>
      <c r="C4529" s="1" t="s">
        <v>5066</v>
      </c>
      <c r="D4529" s="1" t="n">
        <v>189</v>
      </c>
      <c r="E4529" s="1" t="s">
        <v>5134</v>
      </c>
      <c r="F4529" s="1" t="n">
        <v>67</v>
      </c>
      <c r="G4529" s="1" t="str">
        <f aca="false">F4529&amp;"/"&amp;126</f>
        <v>67/126</v>
      </c>
      <c r="H4529" s="1" t="n">
        <v>1500</v>
      </c>
      <c r="I4529" s="1" t="n">
        <v>77</v>
      </c>
      <c r="J4529" s="1" t="n">
        <v>80</v>
      </c>
      <c r="K4529" s="1" t="s">
        <v>271</v>
      </c>
      <c r="L4529" s="1" t="s">
        <v>402</v>
      </c>
      <c r="M4529" s="1" t="n">
        <v>2006</v>
      </c>
      <c r="N4529" s="1" t="n">
        <v>46.6136584456157</v>
      </c>
      <c r="O4529" s="1" t="n">
        <v>-84.4797668068451</v>
      </c>
      <c r="Q4529" s="1" t="s">
        <v>5068</v>
      </c>
      <c r="R4529" s="1" t="s">
        <v>24</v>
      </c>
    </row>
    <row r="4530" customFormat="false" ht="15" hidden="false" customHeight="false" outlineLevel="0" collapsed="false">
      <c r="A4530" s="1" t="s">
        <v>2973</v>
      </c>
      <c r="B4530" s="1" t="s">
        <v>2973</v>
      </c>
      <c r="C4530" s="1" t="s">
        <v>5066</v>
      </c>
      <c r="D4530" s="1" t="n">
        <v>189</v>
      </c>
      <c r="E4530" s="1" t="s">
        <v>5135</v>
      </c>
      <c r="F4530" s="1" t="n">
        <v>68</v>
      </c>
      <c r="G4530" s="1" t="str">
        <f aca="false">F4530&amp;"/"&amp;126</f>
        <v>68/126</v>
      </c>
      <c r="H4530" s="1" t="n">
        <v>1500</v>
      </c>
      <c r="I4530" s="1" t="n">
        <v>77</v>
      </c>
      <c r="J4530" s="1" t="n">
        <v>80</v>
      </c>
      <c r="K4530" s="1" t="s">
        <v>271</v>
      </c>
      <c r="L4530" s="1" t="s">
        <v>402</v>
      </c>
      <c r="M4530" s="1" t="n">
        <v>2006</v>
      </c>
      <c r="N4530" s="1" t="n">
        <v>46.6159719387577</v>
      </c>
      <c r="O4530" s="1" t="n">
        <v>-84.4792694104158</v>
      </c>
      <c r="Q4530" s="1" t="s">
        <v>5068</v>
      </c>
      <c r="R4530" s="1" t="s">
        <v>24</v>
      </c>
    </row>
    <row r="4531" customFormat="false" ht="15" hidden="false" customHeight="false" outlineLevel="0" collapsed="false">
      <c r="A4531" s="1" t="s">
        <v>2973</v>
      </c>
      <c r="B4531" s="1" t="s">
        <v>2973</v>
      </c>
      <c r="C4531" s="1" t="s">
        <v>5066</v>
      </c>
      <c r="D4531" s="1" t="n">
        <v>189</v>
      </c>
      <c r="E4531" s="1" t="s">
        <v>5136</v>
      </c>
      <c r="F4531" s="1" t="n">
        <v>69</v>
      </c>
      <c r="G4531" s="1" t="str">
        <f aca="false">F4531&amp;"/"&amp;126</f>
        <v>69/126</v>
      </c>
      <c r="H4531" s="1" t="n">
        <v>1500</v>
      </c>
      <c r="I4531" s="1" t="n">
        <v>77</v>
      </c>
      <c r="J4531" s="1" t="n">
        <v>80</v>
      </c>
      <c r="K4531" s="1" t="s">
        <v>271</v>
      </c>
      <c r="L4531" s="1" t="s">
        <v>402</v>
      </c>
      <c r="M4531" s="1" t="n">
        <v>2006</v>
      </c>
      <c r="N4531" s="1" t="n">
        <v>46.6175741826178</v>
      </c>
      <c r="O4531" s="1" t="n">
        <v>-84.4772661788469</v>
      </c>
      <c r="Q4531" s="1" t="s">
        <v>5068</v>
      </c>
      <c r="R4531" s="1" t="s">
        <v>24</v>
      </c>
    </row>
    <row r="4532" customFormat="false" ht="15" hidden="false" customHeight="false" outlineLevel="0" collapsed="false">
      <c r="A4532" s="1" t="s">
        <v>2973</v>
      </c>
      <c r="B4532" s="1" t="s">
        <v>2973</v>
      </c>
      <c r="C4532" s="1" t="s">
        <v>5066</v>
      </c>
      <c r="D4532" s="1" t="n">
        <v>189</v>
      </c>
      <c r="E4532" s="1" t="s">
        <v>5137</v>
      </c>
      <c r="F4532" s="1" t="n">
        <v>70</v>
      </c>
      <c r="G4532" s="1" t="str">
        <f aca="false">F4532&amp;"/"&amp;126</f>
        <v>70/126</v>
      </c>
      <c r="H4532" s="1" t="n">
        <v>1500</v>
      </c>
      <c r="I4532" s="1" t="n">
        <v>77</v>
      </c>
      <c r="J4532" s="1" t="n">
        <v>80</v>
      </c>
      <c r="K4532" s="1" t="s">
        <v>271</v>
      </c>
      <c r="L4532" s="1" t="s">
        <v>402</v>
      </c>
      <c r="M4532" s="1" t="n">
        <v>2006</v>
      </c>
      <c r="N4532" s="1" t="n">
        <v>46.6202325</v>
      </c>
      <c r="O4532" s="1" t="n">
        <v>-84.4762598</v>
      </c>
      <c r="Q4532" s="1" t="s">
        <v>5068</v>
      </c>
      <c r="R4532" s="1" t="s">
        <v>24</v>
      </c>
    </row>
    <row r="4533" customFormat="false" ht="15" hidden="false" customHeight="false" outlineLevel="0" collapsed="false">
      <c r="A4533" s="1" t="s">
        <v>2973</v>
      </c>
      <c r="B4533" s="1" t="s">
        <v>2973</v>
      </c>
      <c r="C4533" s="1" t="s">
        <v>5066</v>
      </c>
      <c r="D4533" s="1" t="n">
        <v>189</v>
      </c>
      <c r="E4533" s="1" t="s">
        <v>5138</v>
      </c>
      <c r="F4533" s="1" t="n">
        <v>71</v>
      </c>
      <c r="G4533" s="1" t="str">
        <f aca="false">F4533&amp;"/"&amp;126</f>
        <v>71/126</v>
      </c>
      <c r="H4533" s="1" t="n">
        <v>1500</v>
      </c>
      <c r="I4533" s="1" t="n">
        <v>77</v>
      </c>
      <c r="J4533" s="1" t="n">
        <v>80</v>
      </c>
      <c r="K4533" s="1" t="s">
        <v>271</v>
      </c>
      <c r="L4533" s="1" t="s">
        <v>402</v>
      </c>
      <c r="M4533" s="1" t="n">
        <v>2006</v>
      </c>
      <c r="N4533" s="1" t="n">
        <v>46.6225156551752</v>
      </c>
      <c r="O4533" s="1" t="n">
        <v>-84.4775406304782</v>
      </c>
      <c r="Q4533" s="1" t="s">
        <v>5068</v>
      </c>
      <c r="R4533" s="1" t="s">
        <v>24</v>
      </c>
    </row>
    <row r="4534" customFormat="false" ht="15" hidden="false" customHeight="false" outlineLevel="0" collapsed="false">
      <c r="A4534" s="1" t="s">
        <v>2973</v>
      </c>
      <c r="B4534" s="1" t="s">
        <v>2973</v>
      </c>
      <c r="C4534" s="1" t="s">
        <v>5066</v>
      </c>
      <c r="D4534" s="1" t="n">
        <v>189</v>
      </c>
      <c r="E4534" s="1" t="s">
        <v>5139</v>
      </c>
      <c r="F4534" s="1" t="n">
        <v>72</v>
      </c>
      <c r="G4534" s="1" t="str">
        <f aca="false">F4534&amp;"/"&amp;126</f>
        <v>72/126</v>
      </c>
      <c r="H4534" s="1" t="n">
        <v>1500</v>
      </c>
      <c r="I4534" s="1" t="n">
        <v>77</v>
      </c>
      <c r="J4534" s="1" t="n">
        <v>80</v>
      </c>
      <c r="K4534" s="1" t="s">
        <v>271</v>
      </c>
      <c r="L4534" s="1" t="s">
        <v>402</v>
      </c>
      <c r="M4534" s="1" t="n">
        <v>2006</v>
      </c>
      <c r="N4534" s="1" t="n">
        <v>46.6249492796012</v>
      </c>
      <c r="O4534" s="1" t="n">
        <v>-84.4775109864398</v>
      </c>
      <c r="Q4534" s="1" t="s">
        <v>5068</v>
      </c>
      <c r="R4534" s="1" t="s">
        <v>24</v>
      </c>
    </row>
    <row r="4535" customFormat="false" ht="15" hidden="false" customHeight="false" outlineLevel="0" collapsed="false">
      <c r="A4535" s="1" t="s">
        <v>2973</v>
      </c>
      <c r="B4535" s="1" t="s">
        <v>2973</v>
      </c>
      <c r="C4535" s="1" t="s">
        <v>5066</v>
      </c>
      <c r="D4535" s="1" t="n">
        <v>189</v>
      </c>
      <c r="E4535" s="1" t="s">
        <v>5140</v>
      </c>
      <c r="F4535" s="1" t="n">
        <v>73</v>
      </c>
      <c r="G4535" s="1" t="str">
        <f aca="false">F4535&amp;"/"&amp;126</f>
        <v>73/126</v>
      </c>
      <c r="H4535" s="1" t="n">
        <v>1500</v>
      </c>
      <c r="I4535" s="1" t="n">
        <v>77</v>
      </c>
      <c r="J4535" s="1" t="n">
        <v>80</v>
      </c>
      <c r="K4535" s="1" t="s">
        <v>271</v>
      </c>
      <c r="L4535" s="1" t="s">
        <v>402</v>
      </c>
      <c r="M4535" s="1" t="n">
        <v>2006</v>
      </c>
      <c r="N4535" s="1" t="n">
        <v>46.6268782796452</v>
      </c>
      <c r="O4535" s="1" t="n">
        <v>-84.4759061893056</v>
      </c>
      <c r="Q4535" s="1" t="s">
        <v>5068</v>
      </c>
      <c r="R4535" s="1" t="s">
        <v>24</v>
      </c>
    </row>
    <row r="4536" customFormat="false" ht="15" hidden="false" customHeight="false" outlineLevel="0" collapsed="false">
      <c r="A4536" s="1" t="s">
        <v>2973</v>
      </c>
      <c r="B4536" s="1" t="s">
        <v>2973</v>
      </c>
      <c r="C4536" s="1" t="s">
        <v>5066</v>
      </c>
      <c r="D4536" s="1" t="n">
        <v>189</v>
      </c>
      <c r="E4536" s="1" t="s">
        <v>5141</v>
      </c>
      <c r="F4536" s="1" t="n">
        <v>74</v>
      </c>
      <c r="G4536" s="1" t="str">
        <f aca="false">F4536&amp;"/"&amp;126</f>
        <v>74/126</v>
      </c>
      <c r="H4536" s="1" t="n">
        <v>1500</v>
      </c>
      <c r="I4536" s="1" t="n">
        <v>77</v>
      </c>
      <c r="J4536" s="1" t="n">
        <v>80</v>
      </c>
      <c r="K4536" s="1" t="s">
        <v>271</v>
      </c>
      <c r="L4536" s="1" t="s">
        <v>402</v>
      </c>
      <c r="M4536" s="1" t="n">
        <v>2006</v>
      </c>
      <c r="N4536" s="1" t="n">
        <v>46.6279232978772</v>
      </c>
      <c r="O4536" s="1" t="n">
        <v>-84.4730940015413</v>
      </c>
      <c r="Q4536" s="1" t="s">
        <v>5068</v>
      </c>
      <c r="R4536" s="1" t="s">
        <v>24</v>
      </c>
    </row>
    <row r="4537" customFormat="false" ht="15" hidden="false" customHeight="false" outlineLevel="0" collapsed="false">
      <c r="A4537" s="1" t="s">
        <v>2973</v>
      </c>
      <c r="B4537" s="1" t="s">
        <v>2973</v>
      </c>
      <c r="C4537" s="1" t="s">
        <v>5066</v>
      </c>
      <c r="D4537" s="1" t="n">
        <v>189</v>
      </c>
      <c r="E4537" s="1" t="s">
        <v>5142</v>
      </c>
      <c r="F4537" s="1" t="n">
        <v>75</v>
      </c>
      <c r="G4537" s="1" t="str">
        <f aca="false">F4537&amp;"/"&amp;126</f>
        <v>75/126</v>
      </c>
      <c r="H4537" s="1" t="n">
        <v>1500</v>
      </c>
      <c r="I4537" s="1" t="n">
        <v>77</v>
      </c>
      <c r="J4537" s="1" t="n">
        <v>80</v>
      </c>
      <c r="K4537" s="1" t="s">
        <v>271</v>
      </c>
      <c r="L4537" s="1" t="s">
        <v>402</v>
      </c>
      <c r="M4537" s="1" t="n">
        <v>2006</v>
      </c>
      <c r="N4537" s="1" t="n">
        <v>46.6294352520394</v>
      </c>
      <c r="O4537" s="1" t="n">
        <v>-84.4703416354616</v>
      </c>
      <c r="Q4537" s="1" t="s">
        <v>5068</v>
      </c>
      <c r="R4537" s="1" t="s">
        <v>24</v>
      </c>
    </row>
    <row r="4538" customFormat="false" ht="15" hidden="false" customHeight="false" outlineLevel="0" collapsed="false">
      <c r="A4538" s="1" t="s">
        <v>2973</v>
      </c>
      <c r="B4538" s="1" t="s">
        <v>2973</v>
      </c>
      <c r="C4538" s="1" t="s">
        <v>5066</v>
      </c>
      <c r="D4538" s="1" t="n">
        <v>189</v>
      </c>
      <c r="E4538" s="1" t="s">
        <v>5143</v>
      </c>
      <c r="F4538" s="1" t="n">
        <v>76</v>
      </c>
      <c r="G4538" s="1" t="str">
        <f aca="false">F4538&amp;"/"&amp;126</f>
        <v>76/126</v>
      </c>
      <c r="H4538" s="1" t="n">
        <v>1500</v>
      </c>
      <c r="I4538" s="1" t="n">
        <v>77</v>
      </c>
      <c r="J4538" s="1" t="n">
        <v>80</v>
      </c>
      <c r="K4538" s="1" t="s">
        <v>271</v>
      </c>
      <c r="L4538" s="1" t="s">
        <v>402</v>
      </c>
      <c r="M4538" s="1" t="n">
        <v>2006</v>
      </c>
      <c r="N4538" s="1" t="n">
        <v>46.6321669920294</v>
      </c>
      <c r="O4538" s="1" t="n">
        <v>-84.4702089156672</v>
      </c>
      <c r="Q4538" s="1" t="s">
        <v>5068</v>
      </c>
      <c r="R4538" s="1" t="s">
        <v>24</v>
      </c>
    </row>
    <row r="4539" customFormat="false" ht="15" hidden="false" customHeight="false" outlineLevel="0" collapsed="false">
      <c r="A4539" s="1" t="s">
        <v>2973</v>
      </c>
      <c r="B4539" s="1" t="s">
        <v>2973</v>
      </c>
      <c r="C4539" s="1" t="s">
        <v>5066</v>
      </c>
      <c r="D4539" s="1" t="n">
        <v>189</v>
      </c>
      <c r="E4539" s="1" t="s">
        <v>5144</v>
      </c>
      <c r="F4539" s="1" t="n">
        <v>77</v>
      </c>
      <c r="G4539" s="1" t="str">
        <f aca="false">F4539&amp;"/"&amp;126</f>
        <v>77/126</v>
      </c>
      <c r="H4539" s="1" t="n">
        <v>1500</v>
      </c>
      <c r="I4539" s="1" t="n">
        <v>77</v>
      </c>
      <c r="J4539" s="1" t="n">
        <v>80</v>
      </c>
      <c r="K4539" s="1" t="s">
        <v>271</v>
      </c>
      <c r="L4539" s="1" t="s">
        <v>402</v>
      </c>
      <c r="M4539" s="1" t="n">
        <v>2006</v>
      </c>
      <c r="N4539" s="1" t="n">
        <v>46.6339658094087</v>
      </c>
      <c r="O4539" s="1" t="n">
        <v>-84.4683698479558</v>
      </c>
      <c r="Q4539" s="1" t="s">
        <v>5068</v>
      </c>
      <c r="R4539" s="1" t="s">
        <v>24</v>
      </c>
    </row>
    <row r="4540" customFormat="false" ht="15" hidden="false" customHeight="false" outlineLevel="0" collapsed="false">
      <c r="A4540" s="1" t="s">
        <v>2973</v>
      </c>
      <c r="B4540" s="1" t="s">
        <v>2973</v>
      </c>
      <c r="C4540" s="1" t="s">
        <v>5066</v>
      </c>
      <c r="D4540" s="1" t="n">
        <v>189</v>
      </c>
      <c r="E4540" s="1" t="s">
        <v>5145</v>
      </c>
      <c r="F4540" s="1" t="n">
        <v>78</v>
      </c>
      <c r="G4540" s="1" t="str">
        <f aca="false">F4540&amp;"/"&amp;126</f>
        <v>78/126</v>
      </c>
      <c r="H4540" s="1" t="n">
        <v>1500</v>
      </c>
      <c r="I4540" s="1" t="n">
        <v>77</v>
      </c>
      <c r="J4540" s="1" t="n">
        <v>80</v>
      </c>
      <c r="K4540" s="1" t="s">
        <v>271</v>
      </c>
      <c r="L4540" s="1" t="s">
        <v>402</v>
      </c>
      <c r="M4540" s="1" t="n">
        <v>2006</v>
      </c>
      <c r="N4540" s="1" t="n">
        <v>46.6347375831753</v>
      </c>
      <c r="O4540" s="1" t="n">
        <v>-84.4627399872765</v>
      </c>
      <c r="Q4540" s="1" t="s">
        <v>5068</v>
      </c>
      <c r="R4540" s="1" t="s">
        <v>24</v>
      </c>
    </row>
    <row r="4541" customFormat="false" ht="15" hidden="false" customHeight="false" outlineLevel="0" collapsed="false">
      <c r="A4541" s="1" t="s">
        <v>2973</v>
      </c>
      <c r="B4541" s="1" t="s">
        <v>2973</v>
      </c>
      <c r="C4541" s="1" t="s">
        <v>5066</v>
      </c>
      <c r="D4541" s="1" t="n">
        <v>189</v>
      </c>
      <c r="E4541" s="1" t="s">
        <v>5146</v>
      </c>
      <c r="F4541" s="1" t="n">
        <v>79</v>
      </c>
      <c r="G4541" s="1" t="str">
        <f aca="false">F4541&amp;"/"&amp;126</f>
        <v>79/126</v>
      </c>
      <c r="H4541" s="1" t="n">
        <v>1500</v>
      </c>
      <c r="I4541" s="1" t="n">
        <v>77</v>
      </c>
      <c r="J4541" s="1" t="n">
        <v>80</v>
      </c>
      <c r="K4541" s="1" t="s">
        <v>271</v>
      </c>
      <c r="L4541" s="1" t="s">
        <v>402</v>
      </c>
      <c r="M4541" s="1" t="n">
        <v>2006</v>
      </c>
      <c r="N4541" s="1" t="n">
        <v>46.6342664269048</v>
      </c>
      <c r="O4541" s="1" t="n">
        <v>-84.4582109222805</v>
      </c>
      <c r="Q4541" s="1" t="s">
        <v>5068</v>
      </c>
      <c r="R4541" s="1" t="s">
        <v>24</v>
      </c>
    </row>
    <row r="4542" customFormat="false" ht="15" hidden="false" customHeight="false" outlineLevel="0" collapsed="false">
      <c r="A4542" s="1" t="s">
        <v>2973</v>
      </c>
      <c r="B4542" s="1" t="s">
        <v>2973</v>
      </c>
      <c r="C4542" s="1" t="s">
        <v>5066</v>
      </c>
      <c r="D4542" s="1" t="n">
        <v>189</v>
      </c>
      <c r="E4542" s="1" t="s">
        <v>5147</v>
      </c>
      <c r="F4542" s="1" t="n">
        <v>80</v>
      </c>
      <c r="G4542" s="1" t="str">
        <f aca="false">F4542&amp;"/"&amp;126</f>
        <v>80/126</v>
      </c>
      <c r="H4542" s="1" t="n">
        <v>1500</v>
      </c>
      <c r="I4542" s="1" t="n">
        <v>77</v>
      </c>
      <c r="J4542" s="1" t="n">
        <v>80</v>
      </c>
      <c r="K4542" s="1" t="s">
        <v>271</v>
      </c>
      <c r="L4542" s="1" t="s">
        <v>402</v>
      </c>
      <c r="M4542" s="1" t="n">
        <v>2006</v>
      </c>
      <c r="N4542" s="1" t="n">
        <v>46.6358529810634</v>
      </c>
      <c r="O4542" s="1" t="n">
        <v>-84.4561478969511</v>
      </c>
      <c r="Q4542" s="1" t="s">
        <v>5068</v>
      </c>
      <c r="R4542" s="1" t="s">
        <v>24</v>
      </c>
    </row>
    <row r="4543" customFormat="false" ht="15" hidden="false" customHeight="false" outlineLevel="0" collapsed="false">
      <c r="A4543" s="1" t="s">
        <v>2973</v>
      </c>
      <c r="B4543" s="1" t="s">
        <v>2973</v>
      </c>
      <c r="C4543" s="1" t="s">
        <v>5066</v>
      </c>
      <c r="D4543" s="1" t="n">
        <v>189</v>
      </c>
      <c r="E4543" s="1" t="s">
        <v>5148</v>
      </c>
      <c r="F4543" s="1" t="n">
        <v>81</v>
      </c>
      <c r="G4543" s="1" t="str">
        <f aca="false">F4543&amp;"/"&amp;126</f>
        <v>81/126</v>
      </c>
      <c r="H4543" s="1" t="n">
        <v>1500</v>
      </c>
      <c r="I4543" s="1" t="n">
        <v>77</v>
      </c>
      <c r="J4543" s="1" t="n">
        <v>80</v>
      </c>
      <c r="K4543" s="1" t="s">
        <v>271</v>
      </c>
      <c r="L4543" s="1" t="s">
        <v>402</v>
      </c>
      <c r="M4543" s="1" t="n">
        <v>2006</v>
      </c>
      <c r="N4543" s="1" t="n">
        <v>46.6289739654072</v>
      </c>
      <c r="O4543" s="1" t="n">
        <v>-84.4603376005005</v>
      </c>
      <c r="Q4543" s="1" t="s">
        <v>5068</v>
      </c>
      <c r="R4543" s="1" t="s">
        <v>24</v>
      </c>
    </row>
    <row r="4544" customFormat="false" ht="15" hidden="false" customHeight="false" outlineLevel="0" collapsed="false">
      <c r="A4544" s="1" t="s">
        <v>2973</v>
      </c>
      <c r="B4544" s="1" t="s">
        <v>2973</v>
      </c>
      <c r="C4544" s="1" t="s">
        <v>5066</v>
      </c>
      <c r="D4544" s="1" t="n">
        <v>189</v>
      </c>
      <c r="E4544" s="1" t="s">
        <v>5149</v>
      </c>
      <c r="F4544" s="1" t="n">
        <v>82</v>
      </c>
      <c r="G4544" s="1" t="str">
        <f aca="false">F4544&amp;"/"&amp;126</f>
        <v>82/126</v>
      </c>
      <c r="H4544" s="1" t="n">
        <v>1500</v>
      </c>
      <c r="I4544" s="1" t="n">
        <v>77</v>
      </c>
      <c r="J4544" s="1" t="n">
        <v>80</v>
      </c>
      <c r="K4544" s="1" t="s">
        <v>271</v>
      </c>
      <c r="L4544" s="1" t="s">
        <v>402</v>
      </c>
      <c r="M4544" s="1" t="n">
        <v>2006</v>
      </c>
      <c r="N4544" s="1" t="n">
        <v>46.6300671245453</v>
      </c>
      <c r="O4544" s="1" t="n">
        <v>-84.4574292180446</v>
      </c>
      <c r="Q4544" s="1" t="s">
        <v>5068</v>
      </c>
      <c r="R4544" s="1" t="s">
        <v>24</v>
      </c>
    </row>
    <row r="4545" customFormat="false" ht="15" hidden="false" customHeight="false" outlineLevel="0" collapsed="false">
      <c r="A4545" s="1" t="s">
        <v>2973</v>
      </c>
      <c r="B4545" s="1" t="s">
        <v>2973</v>
      </c>
      <c r="C4545" s="1" t="s">
        <v>5066</v>
      </c>
      <c r="D4545" s="1" t="n">
        <v>189</v>
      </c>
      <c r="E4545" s="1" t="s">
        <v>5150</v>
      </c>
      <c r="F4545" s="1" t="n">
        <v>83</v>
      </c>
      <c r="G4545" s="1" t="str">
        <f aca="false">F4545&amp;"/"&amp;126</f>
        <v>83/126</v>
      </c>
      <c r="H4545" s="1" t="n">
        <v>1500</v>
      </c>
      <c r="I4545" s="1" t="n">
        <v>77</v>
      </c>
      <c r="J4545" s="1" t="n">
        <v>80</v>
      </c>
      <c r="K4545" s="1" t="s">
        <v>271</v>
      </c>
      <c r="L4545" s="1" t="s">
        <v>402</v>
      </c>
      <c r="M4545" s="1" t="n">
        <v>2006</v>
      </c>
      <c r="N4545" s="1" t="n">
        <v>46.6312188019195</v>
      </c>
      <c r="O4545" s="1" t="n">
        <v>-84.4545998492003</v>
      </c>
      <c r="Q4545" s="1" t="s">
        <v>5068</v>
      </c>
      <c r="R4545" s="1" t="s">
        <v>24</v>
      </c>
    </row>
    <row r="4546" customFormat="false" ht="15" hidden="false" customHeight="false" outlineLevel="0" collapsed="false">
      <c r="A4546" s="1" t="s">
        <v>2973</v>
      </c>
      <c r="B4546" s="1" t="s">
        <v>2973</v>
      </c>
      <c r="C4546" s="1" t="s">
        <v>5066</v>
      </c>
      <c r="D4546" s="1" t="n">
        <v>189</v>
      </c>
      <c r="E4546" s="1" t="s">
        <v>5151</v>
      </c>
      <c r="F4546" s="1" t="n">
        <v>84</v>
      </c>
      <c r="G4546" s="1" t="str">
        <f aca="false">F4546&amp;"/"&amp;126</f>
        <v>84/126</v>
      </c>
      <c r="H4546" s="1" t="n">
        <v>1500</v>
      </c>
      <c r="I4546" s="1" t="n">
        <v>77</v>
      </c>
      <c r="J4546" s="1" t="n">
        <v>80</v>
      </c>
      <c r="K4546" s="1" t="s">
        <v>271</v>
      </c>
      <c r="L4546" s="1" t="s">
        <v>402</v>
      </c>
      <c r="M4546" s="1" t="n">
        <v>2006</v>
      </c>
      <c r="N4546" s="1" t="n">
        <v>46.6360864740698</v>
      </c>
      <c r="O4546" s="1" t="n">
        <v>-84.4522685221404</v>
      </c>
      <c r="Q4546" s="1" t="s">
        <v>5068</v>
      </c>
      <c r="R4546" s="1" t="s">
        <v>24</v>
      </c>
    </row>
    <row r="4547" customFormat="false" ht="15" hidden="false" customHeight="false" outlineLevel="0" collapsed="false">
      <c r="A4547" s="1" t="s">
        <v>2973</v>
      </c>
      <c r="B4547" s="1" t="s">
        <v>2973</v>
      </c>
      <c r="C4547" s="1" t="s">
        <v>5066</v>
      </c>
      <c r="D4547" s="1" t="n">
        <v>189</v>
      </c>
      <c r="E4547" s="1" t="s">
        <v>5152</v>
      </c>
      <c r="F4547" s="1" t="n">
        <v>85</v>
      </c>
      <c r="G4547" s="1" t="str">
        <f aca="false">F4547&amp;"/"&amp;126</f>
        <v>85/126</v>
      </c>
      <c r="H4547" s="1" t="n">
        <v>1500</v>
      </c>
      <c r="I4547" s="1" t="n">
        <v>77</v>
      </c>
      <c r="J4547" s="1" t="n">
        <v>80</v>
      </c>
      <c r="K4547" s="1" t="s">
        <v>271</v>
      </c>
      <c r="L4547" s="1" t="s">
        <v>402</v>
      </c>
      <c r="M4547" s="1" t="n">
        <v>2006</v>
      </c>
      <c r="N4547" s="1" t="n">
        <v>46.6384168304448</v>
      </c>
      <c r="O4547" s="1" t="n">
        <v>-84.4501185560894</v>
      </c>
      <c r="Q4547" s="1" t="s">
        <v>5068</v>
      </c>
      <c r="R4547" s="1" t="s">
        <v>24</v>
      </c>
    </row>
    <row r="4548" customFormat="false" ht="15" hidden="false" customHeight="false" outlineLevel="0" collapsed="false">
      <c r="A4548" s="1" t="s">
        <v>2973</v>
      </c>
      <c r="B4548" s="1" t="s">
        <v>2973</v>
      </c>
      <c r="C4548" s="1" t="s">
        <v>5066</v>
      </c>
      <c r="D4548" s="1" t="n">
        <v>189</v>
      </c>
      <c r="E4548" s="1" t="s">
        <v>5153</v>
      </c>
      <c r="F4548" s="1" t="n">
        <v>86</v>
      </c>
      <c r="G4548" s="1" t="str">
        <f aca="false">F4548&amp;"/"&amp;126</f>
        <v>86/126</v>
      </c>
      <c r="H4548" s="1" t="n">
        <v>1500</v>
      </c>
      <c r="I4548" s="1" t="n">
        <v>77</v>
      </c>
      <c r="J4548" s="1" t="n">
        <v>80</v>
      </c>
      <c r="K4548" s="1" t="s">
        <v>271</v>
      </c>
      <c r="L4548" s="1" t="s">
        <v>402</v>
      </c>
      <c r="M4548" s="1" t="n">
        <v>2006</v>
      </c>
      <c r="N4548" s="1" t="n">
        <v>46.6405769992544</v>
      </c>
      <c r="O4548" s="1" t="n">
        <v>-84.4482563870313</v>
      </c>
      <c r="Q4548" s="1" t="s">
        <v>5068</v>
      </c>
      <c r="R4548" s="1" t="s">
        <v>24</v>
      </c>
    </row>
    <row r="4549" customFormat="false" ht="15" hidden="false" customHeight="false" outlineLevel="0" collapsed="false">
      <c r="A4549" s="1" t="s">
        <v>2973</v>
      </c>
      <c r="B4549" s="1" t="s">
        <v>2973</v>
      </c>
      <c r="C4549" s="1" t="s">
        <v>5066</v>
      </c>
      <c r="D4549" s="1" t="n">
        <v>189</v>
      </c>
      <c r="E4549" s="1" t="s">
        <v>5154</v>
      </c>
      <c r="F4549" s="1" t="n">
        <v>87</v>
      </c>
      <c r="G4549" s="1" t="str">
        <f aca="false">F4549&amp;"/"&amp;126</f>
        <v>87/126</v>
      </c>
      <c r="H4549" s="1" t="n">
        <v>1500</v>
      </c>
      <c r="I4549" s="1" t="n">
        <v>77</v>
      </c>
      <c r="J4549" s="1" t="n">
        <v>80</v>
      </c>
      <c r="K4549" s="1" t="s">
        <v>271</v>
      </c>
      <c r="L4549" s="1" t="s">
        <v>402</v>
      </c>
      <c r="M4549" s="1" t="n">
        <v>2006</v>
      </c>
      <c r="N4549" s="1" t="n">
        <v>46.6425894375223</v>
      </c>
      <c r="O4549" s="1" t="n">
        <v>-84.4478123255839</v>
      </c>
      <c r="Q4549" s="1" t="s">
        <v>5068</v>
      </c>
      <c r="R4549" s="1" t="s">
        <v>24</v>
      </c>
    </row>
    <row r="4550" customFormat="false" ht="15" hidden="false" customHeight="false" outlineLevel="0" collapsed="false">
      <c r="A4550" s="1" t="s">
        <v>2973</v>
      </c>
      <c r="B4550" s="1" t="s">
        <v>2973</v>
      </c>
      <c r="C4550" s="1" t="s">
        <v>5066</v>
      </c>
      <c r="D4550" s="1" t="n">
        <v>189</v>
      </c>
      <c r="E4550" s="1" t="s">
        <v>5155</v>
      </c>
      <c r="F4550" s="1" t="n">
        <v>88</v>
      </c>
      <c r="G4550" s="1" t="str">
        <f aca="false">F4550&amp;"/"&amp;126</f>
        <v>88/126</v>
      </c>
      <c r="H4550" s="1" t="n">
        <v>1500</v>
      </c>
      <c r="I4550" s="1" t="n">
        <v>77</v>
      </c>
      <c r="J4550" s="1" t="n">
        <v>80</v>
      </c>
      <c r="K4550" s="1" t="s">
        <v>271</v>
      </c>
      <c r="L4550" s="1" t="s">
        <v>402</v>
      </c>
      <c r="M4550" s="1" t="n">
        <v>2006</v>
      </c>
      <c r="N4550" s="1" t="n">
        <v>46.643399691656</v>
      </c>
      <c r="O4550" s="1" t="n">
        <v>-84.4443464731196</v>
      </c>
      <c r="Q4550" s="1" t="s">
        <v>5068</v>
      </c>
      <c r="R4550" s="1" t="s">
        <v>24</v>
      </c>
    </row>
    <row r="4551" customFormat="false" ht="15" hidden="false" customHeight="false" outlineLevel="0" collapsed="false">
      <c r="A4551" s="1" t="s">
        <v>2973</v>
      </c>
      <c r="B4551" s="1" t="s">
        <v>2973</v>
      </c>
      <c r="C4551" s="1" t="s">
        <v>5066</v>
      </c>
      <c r="D4551" s="1" t="n">
        <v>189</v>
      </c>
      <c r="E4551" s="1" t="s">
        <v>5156</v>
      </c>
      <c r="F4551" s="1" t="n">
        <v>89</v>
      </c>
      <c r="G4551" s="1" t="str">
        <f aca="false">F4551&amp;"/"&amp;126</f>
        <v>89/126</v>
      </c>
      <c r="H4551" s="1" t="n">
        <v>1500</v>
      </c>
      <c r="I4551" s="1" t="n">
        <v>77</v>
      </c>
      <c r="J4551" s="1" t="n">
        <v>80</v>
      </c>
      <c r="K4551" s="1" t="s">
        <v>271</v>
      </c>
      <c r="L4551" s="1" t="s">
        <v>402</v>
      </c>
      <c r="M4551" s="1" t="n">
        <v>2006</v>
      </c>
      <c r="N4551" s="1" t="n">
        <v>46.644567279431</v>
      </c>
      <c r="O4551" s="1" t="n">
        <v>-84.4419343831218</v>
      </c>
      <c r="Q4551" s="1" t="s">
        <v>5068</v>
      </c>
      <c r="R4551" s="1" t="s">
        <v>24</v>
      </c>
    </row>
    <row r="4552" customFormat="false" ht="15" hidden="false" customHeight="false" outlineLevel="0" collapsed="false">
      <c r="A4552" s="1" t="s">
        <v>2973</v>
      </c>
      <c r="B4552" s="1" t="s">
        <v>2973</v>
      </c>
      <c r="C4552" s="1" t="s">
        <v>5066</v>
      </c>
      <c r="D4552" s="1" t="n">
        <v>189</v>
      </c>
      <c r="E4552" s="1" t="s">
        <v>5157</v>
      </c>
      <c r="F4552" s="1" t="n">
        <v>90</v>
      </c>
      <c r="G4552" s="1" t="str">
        <f aca="false">F4552&amp;"/"&amp;126</f>
        <v>90/126</v>
      </c>
      <c r="H4552" s="1" t="n">
        <v>1500</v>
      </c>
      <c r="I4552" s="1" t="n">
        <v>77</v>
      </c>
      <c r="J4552" s="1" t="n">
        <v>80</v>
      </c>
      <c r="K4552" s="1" t="s">
        <v>271</v>
      </c>
      <c r="L4552" s="1" t="s">
        <v>402</v>
      </c>
      <c r="M4552" s="1" t="n">
        <v>2006</v>
      </c>
      <c r="N4552" s="1" t="n">
        <v>46.6439579370363</v>
      </c>
      <c r="O4552" s="1" t="n">
        <v>-84.4377451355147</v>
      </c>
      <c r="Q4552" s="1" t="s">
        <v>5068</v>
      </c>
      <c r="R4552" s="1" t="s">
        <v>24</v>
      </c>
    </row>
    <row r="4553" customFormat="false" ht="15" hidden="false" customHeight="false" outlineLevel="0" collapsed="false">
      <c r="A4553" s="1" t="s">
        <v>2973</v>
      </c>
      <c r="B4553" s="1" t="s">
        <v>2973</v>
      </c>
      <c r="C4553" s="1" t="s">
        <v>5066</v>
      </c>
      <c r="D4553" s="1" t="n">
        <v>189</v>
      </c>
      <c r="E4553" s="1" t="s">
        <v>5158</v>
      </c>
      <c r="F4553" s="1" t="n">
        <v>91</v>
      </c>
      <c r="G4553" s="1" t="str">
        <f aca="false">F4553&amp;"/"&amp;126</f>
        <v>91/126</v>
      </c>
      <c r="H4553" s="1" t="n">
        <v>1500</v>
      </c>
      <c r="I4553" s="1" t="n">
        <v>77</v>
      </c>
      <c r="J4553" s="1" t="n">
        <v>80</v>
      </c>
      <c r="K4553" s="1" t="s">
        <v>271</v>
      </c>
      <c r="L4553" s="1" t="s">
        <v>402</v>
      </c>
      <c r="M4553" s="1" t="n">
        <v>2006</v>
      </c>
      <c r="N4553" s="1" t="n">
        <v>46.6321678331737</v>
      </c>
      <c r="O4553" s="1" t="n">
        <v>-84.4489808917574</v>
      </c>
      <c r="Q4553" s="1" t="s">
        <v>5068</v>
      </c>
      <c r="R4553" s="1" t="s">
        <v>24</v>
      </c>
    </row>
    <row r="4554" customFormat="false" ht="15" hidden="false" customHeight="false" outlineLevel="0" collapsed="false">
      <c r="A4554" s="1" t="s">
        <v>2973</v>
      </c>
      <c r="B4554" s="1" t="s">
        <v>2973</v>
      </c>
      <c r="C4554" s="1" t="s">
        <v>5066</v>
      </c>
      <c r="D4554" s="1" t="n">
        <v>189</v>
      </c>
      <c r="E4554" s="1" t="s">
        <v>5159</v>
      </c>
      <c r="F4554" s="1" t="n">
        <v>92</v>
      </c>
      <c r="G4554" s="1" t="str">
        <f aca="false">F4554&amp;"/"&amp;126</f>
        <v>92/126</v>
      </c>
      <c r="H4554" s="1" t="n">
        <v>1500</v>
      </c>
      <c r="I4554" s="1" t="n">
        <v>77</v>
      </c>
      <c r="J4554" s="1" t="n">
        <v>80</v>
      </c>
      <c r="K4554" s="1" t="s">
        <v>271</v>
      </c>
      <c r="L4554" s="1" t="s">
        <v>402</v>
      </c>
      <c r="M4554" s="1" t="n">
        <v>2006</v>
      </c>
      <c r="N4554" s="1" t="n">
        <v>46.6334429984429</v>
      </c>
      <c r="O4554" s="1" t="n">
        <v>-84.4464032868355</v>
      </c>
      <c r="Q4554" s="1" t="s">
        <v>5068</v>
      </c>
      <c r="R4554" s="1" t="s">
        <v>24</v>
      </c>
    </row>
    <row r="4555" customFormat="false" ht="15" hidden="false" customHeight="false" outlineLevel="0" collapsed="false">
      <c r="A4555" s="1" t="s">
        <v>2973</v>
      </c>
      <c r="B4555" s="1" t="s">
        <v>2973</v>
      </c>
      <c r="C4555" s="1" t="s">
        <v>5066</v>
      </c>
      <c r="D4555" s="1" t="n">
        <v>189</v>
      </c>
      <c r="E4555" s="1" t="s">
        <v>5160</v>
      </c>
      <c r="F4555" s="1" t="n">
        <v>93</v>
      </c>
      <c r="G4555" s="1" t="str">
        <f aca="false">F4555&amp;"/"&amp;126</f>
        <v>93/126</v>
      </c>
      <c r="H4555" s="1" t="n">
        <v>1500</v>
      </c>
      <c r="I4555" s="1" t="n">
        <v>77</v>
      </c>
      <c r="J4555" s="1" t="n">
        <v>80</v>
      </c>
      <c r="K4555" s="1" t="s">
        <v>271</v>
      </c>
      <c r="L4555" s="1" t="s">
        <v>402</v>
      </c>
      <c r="M4555" s="1" t="n">
        <v>2006</v>
      </c>
      <c r="N4555" s="1" t="n">
        <v>46.636185450002</v>
      </c>
      <c r="O4555" s="1" t="n">
        <v>-84.4461000664175</v>
      </c>
      <c r="Q4555" s="1" t="s">
        <v>5068</v>
      </c>
      <c r="R4555" s="1" t="s">
        <v>24</v>
      </c>
    </row>
    <row r="4556" customFormat="false" ht="15" hidden="false" customHeight="false" outlineLevel="0" collapsed="false">
      <c r="A4556" s="1" t="s">
        <v>2973</v>
      </c>
      <c r="B4556" s="1" t="s">
        <v>2973</v>
      </c>
      <c r="C4556" s="1" t="s">
        <v>5066</v>
      </c>
      <c r="D4556" s="1" t="n">
        <v>189</v>
      </c>
      <c r="E4556" s="1" t="s">
        <v>5161</v>
      </c>
      <c r="F4556" s="1" t="n">
        <v>94</v>
      </c>
      <c r="G4556" s="1" t="str">
        <f aca="false">F4556&amp;"/"&amp;126</f>
        <v>94/126</v>
      </c>
      <c r="H4556" s="1" t="n">
        <v>1500</v>
      </c>
      <c r="I4556" s="1" t="n">
        <v>77</v>
      </c>
      <c r="J4556" s="1" t="n">
        <v>80</v>
      </c>
      <c r="K4556" s="1" t="s">
        <v>271</v>
      </c>
      <c r="L4556" s="1" t="s">
        <v>402</v>
      </c>
      <c r="M4556" s="1" t="n">
        <v>2006</v>
      </c>
      <c r="N4556" s="1" t="n">
        <v>46.6340424275174</v>
      </c>
      <c r="O4556" s="1" t="n">
        <v>-84.4399544606788</v>
      </c>
      <c r="Q4556" s="1" t="s">
        <v>5068</v>
      </c>
      <c r="R4556" s="1" t="s">
        <v>24</v>
      </c>
    </row>
    <row r="4557" customFormat="false" ht="15" hidden="false" customHeight="false" outlineLevel="0" collapsed="false">
      <c r="A4557" s="1" t="s">
        <v>2973</v>
      </c>
      <c r="B4557" s="1" t="s">
        <v>2973</v>
      </c>
      <c r="C4557" s="1" t="s">
        <v>5066</v>
      </c>
      <c r="D4557" s="1" t="n">
        <v>189</v>
      </c>
      <c r="E4557" s="1" t="s">
        <v>5162</v>
      </c>
      <c r="F4557" s="1" t="n">
        <v>95</v>
      </c>
      <c r="G4557" s="1" t="str">
        <f aca="false">F4557&amp;"/"&amp;126</f>
        <v>95/126</v>
      </c>
      <c r="H4557" s="1" t="n">
        <v>1500</v>
      </c>
      <c r="I4557" s="1" t="n">
        <v>77</v>
      </c>
      <c r="J4557" s="1" t="n">
        <v>80</v>
      </c>
      <c r="K4557" s="1" t="s">
        <v>271</v>
      </c>
      <c r="L4557" s="1" t="s">
        <v>402</v>
      </c>
      <c r="M4557" s="1" t="n">
        <v>2006</v>
      </c>
      <c r="N4557" s="1" t="n">
        <v>46.6302880227173</v>
      </c>
      <c r="O4557" s="1" t="n">
        <v>-84.4389449934557</v>
      </c>
      <c r="Q4557" s="1" t="s">
        <v>5068</v>
      </c>
      <c r="R4557" s="1" t="s">
        <v>24</v>
      </c>
    </row>
    <row r="4558" customFormat="false" ht="15" hidden="false" customHeight="false" outlineLevel="0" collapsed="false">
      <c r="A4558" s="1" t="s">
        <v>2973</v>
      </c>
      <c r="B4558" s="1" t="s">
        <v>2973</v>
      </c>
      <c r="C4558" s="1" t="s">
        <v>5066</v>
      </c>
      <c r="D4558" s="1" t="n">
        <v>189</v>
      </c>
      <c r="E4558" s="1" t="s">
        <v>5163</v>
      </c>
      <c r="F4558" s="1" t="n">
        <v>96</v>
      </c>
      <c r="G4558" s="1" t="str">
        <f aca="false">F4558&amp;"/"&amp;126</f>
        <v>96/126</v>
      </c>
      <c r="H4558" s="1" t="n">
        <v>1500</v>
      </c>
      <c r="I4558" s="1" t="n">
        <v>77</v>
      </c>
      <c r="J4558" s="1" t="n">
        <v>80</v>
      </c>
      <c r="K4558" s="1" t="s">
        <v>271</v>
      </c>
      <c r="L4558" s="1" t="s">
        <v>402</v>
      </c>
      <c r="M4558" s="1" t="n">
        <v>2006</v>
      </c>
      <c r="N4558" s="1" t="n">
        <v>46.6307904061283</v>
      </c>
      <c r="O4558" s="1" t="n">
        <v>-84.4349207419995</v>
      </c>
      <c r="Q4558" s="1" t="s">
        <v>5068</v>
      </c>
      <c r="R4558" s="1" t="s">
        <v>24</v>
      </c>
    </row>
    <row r="4559" customFormat="false" ht="15" hidden="false" customHeight="false" outlineLevel="0" collapsed="false">
      <c r="A4559" s="1" t="s">
        <v>2973</v>
      </c>
      <c r="B4559" s="1" t="s">
        <v>2973</v>
      </c>
      <c r="C4559" s="1" t="s">
        <v>5066</v>
      </c>
      <c r="D4559" s="1" t="n">
        <v>189</v>
      </c>
      <c r="E4559" s="1" t="s">
        <v>5164</v>
      </c>
      <c r="F4559" s="1" t="n">
        <v>97</v>
      </c>
      <c r="G4559" s="1" t="str">
        <f aca="false">F4559&amp;"/"&amp;126</f>
        <v>97/126</v>
      </c>
      <c r="H4559" s="1" t="n">
        <v>1500</v>
      </c>
      <c r="I4559" s="1" t="n">
        <v>77</v>
      </c>
      <c r="J4559" s="1" t="n">
        <v>80</v>
      </c>
      <c r="K4559" s="1" t="s">
        <v>271</v>
      </c>
      <c r="L4559" s="1" t="s">
        <v>402</v>
      </c>
      <c r="M4559" s="1" t="n">
        <v>2006</v>
      </c>
      <c r="N4559" s="1" t="n">
        <v>46.6380704894012</v>
      </c>
      <c r="O4559" s="1" t="n">
        <v>-84.4425917657605</v>
      </c>
      <c r="Q4559" s="1" t="s">
        <v>5068</v>
      </c>
      <c r="R4559" s="1" t="s">
        <v>24</v>
      </c>
    </row>
    <row r="4560" customFormat="false" ht="15" hidden="false" customHeight="false" outlineLevel="0" collapsed="false">
      <c r="A4560" s="1" t="s">
        <v>2973</v>
      </c>
      <c r="B4560" s="1" t="s">
        <v>2973</v>
      </c>
      <c r="C4560" s="1" t="s">
        <v>5066</v>
      </c>
      <c r="D4560" s="1" t="n">
        <v>189</v>
      </c>
      <c r="E4560" s="1" t="s">
        <v>5165</v>
      </c>
      <c r="F4560" s="1" t="n">
        <v>98</v>
      </c>
      <c r="G4560" s="1" t="str">
        <f aca="false">F4560&amp;"/"&amp;126</f>
        <v>98/126</v>
      </c>
      <c r="H4560" s="1" t="n">
        <v>1500</v>
      </c>
      <c r="I4560" s="1" t="n">
        <v>77</v>
      </c>
      <c r="J4560" s="1" t="n">
        <v>80</v>
      </c>
      <c r="K4560" s="1" t="s">
        <v>271</v>
      </c>
      <c r="L4560" s="1" t="s">
        <v>402</v>
      </c>
      <c r="M4560" s="1" t="n">
        <v>2006</v>
      </c>
      <c r="N4560" s="1" t="n">
        <v>46.639872989541</v>
      </c>
      <c r="O4560" s="1" t="n">
        <v>-84.4398220180354</v>
      </c>
      <c r="Q4560" s="1" t="s">
        <v>5068</v>
      </c>
      <c r="R4560" s="1" t="s">
        <v>24</v>
      </c>
    </row>
    <row r="4561" customFormat="false" ht="15" hidden="false" customHeight="false" outlineLevel="0" collapsed="false">
      <c r="A4561" s="1" t="s">
        <v>2973</v>
      </c>
      <c r="B4561" s="1" t="s">
        <v>2973</v>
      </c>
      <c r="C4561" s="1" t="s">
        <v>5066</v>
      </c>
      <c r="D4561" s="1" t="n">
        <v>189</v>
      </c>
      <c r="E4561" s="1" t="s">
        <v>5166</v>
      </c>
      <c r="F4561" s="1" t="n">
        <v>99</v>
      </c>
      <c r="G4561" s="1" t="str">
        <f aca="false">F4561&amp;"/"&amp;126</f>
        <v>99/126</v>
      </c>
      <c r="H4561" s="1" t="n">
        <v>1500</v>
      </c>
      <c r="I4561" s="1" t="n">
        <v>77</v>
      </c>
      <c r="J4561" s="1" t="n">
        <v>80</v>
      </c>
      <c r="K4561" s="1" t="s">
        <v>271</v>
      </c>
      <c r="L4561" s="1" t="s">
        <v>402</v>
      </c>
      <c r="M4561" s="1" t="n">
        <v>2006</v>
      </c>
      <c r="N4561" s="1" t="n">
        <v>46.6390019904492</v>
      </c>
      <c r="O4561" s="1" t="n">
        <v>-84.4363927943193</v>
      </c>
      <c r="Q4561" s="1" t="s">
        <v>5068</v>
      </c>
      <c r="R4561" s="1" t="s">
        <v>24</v>
      </c>
    </row>
    <row r="4562" customFormat="false" ht="15" hidden="false" customHeight="false" outlineLevel="0" collapsed="false">
      <c r="A4562" s="1" t="s">
        <v>2973</v>
      </c>
      <c r="B4562" s="1" t="s">
        <v>2973</v>
      </c>
      <c r="C4562" s="1" t="s">
        <v>5066</v>
      </c>
      <c r="D4562" s="1" t="n">
        <v>189</v>
      </c>
      <c r="E4562" s="1" t="s">
        <v>5167</v>
      </c>
      <c r="F4562" s="1" t="n">
        <v>100</v>
      </c>
      <c r="G4562" s="1" t="str">
        <f aca="false">F4562&amp;"/"&amp;126</f>
        <v>100/126</v>
      </c>
      <c r="H4562" s="1" t="n">
        <v>1500</v>
      </c>
      <c r="I4562" s="1" t="n">
        <v>77</v>
      </c>
      <c r="J4562" s="1" t="n">
        <v>80</v>
      </c>
      <c r="K4562" s="1" t="s">
        <v>271</v>
      </c>
      <c r="L4562" s="1" t="s">
        <v>402</v>
      </c>
      <c r="M4562" s="1" t="n">
        <v>2006</v>
      </c>
      <c r="N4562" s="1" t="n">
        <v>46.6399123971256</v>
      </c>
      <c r="O4562" s="1" t="n">
        <v>-84.4338828240833</v>
      </c>
      <c r="Q4562" s="1" t="s">
        <v>5068</v>
      </c>
      <c r="R4562" s="1" t="s">
        <v>24</v>
      </c>
    </row>
    <row r="4563" customFormat="false" ht="15" hidden="false" customHeight="false" outlineLevel="0" collapsed="false">
      <c r="A4563" s="1" t="s">
        <v>2973</v>
      </c>
      <c r="B4563" s="1" t="s">
        <v>2973</v>
      </c>
      <c r="C4563" s="1" t="s">
        <v>5066</v>
      </c>
      <c r="D4563" s="1" t="n">
        <v>189</v>
      </c>
      <c r="E4563" s="1" t="s">
        <v>5168</v>
      </c>
      <c r="F4563" s="1" t="n">
        <v>101</v>
      </c>
      <c r="G4563" s="1" t="str">
        <f aca="false">F4563&amp;"/"&amp;126</f>
        <v>101/126</v>
      </c>
      <c r="H4563" s="1" t="n">
        <v>1500</v>
      </c>
      <c r="I4563" s="1" t="n">
        <v>77</v>
      </c>
      <c r="J4563" s="1" t="n">
        <v>80</v>
      </c>
      <c r="K4563" s="1" t="s">
        <v>271</v>
      </c>
      <c r="L4563" s="1" t="s">
        <v>402</v>
      </c>
      <c r="M4563" s="1" t="n">
        <v>2006</v>
      </c>
      <c r="N4563" s="1" t="n">
        <v>46.642201846837</v>
      </c>
      <c r="O4563" s="1" t="n">
        <v>-84.4303618120533</v>
      </c>
      <c r="Q4563" s="1" t="s">
        <v>5068</v>
      </c>
      <c r="R4563" s="1" t="s">
        <v>24</v>
      </c>
    </row>
    <row r="4564" customFormat="false" ht="15" hidden="false" customHeight="false" outlineLevel="0" collapsed="false">
      <c r="A4564" s="1" t="s">
        <v>2973</v>
      </c>
      <c r="B4564" s="1" t="s">
        <v>2973</v>
      </c>
      <c r="C4564" s="1" t="s">
        <v>5066</v>
      </c>
      <c r="D4564" s="1" t="n">
        <v>189</v>
      </c>
      <c r="E4564" s="1" t="s">
        <v>5169</v>
      </c>
      <c r="F4564" s="1" t="n">
        <v>102</v>
      </c>
      <c r="G4564" s="1" t="str">
        <f aca="false">F4564&amp;"/"&amp;126</f>
        <v>102/126</v>
      </c>
      <c r="H4564" s="1" t="n">
        <v>1500</v>
      </c>
      <c r="I4564" s="1" t="n">
        <v>77</v>
      </c>
      <c r="J4564" s="1" t="n">
        <v>80</v>
      </c>
      <c r="K4564" s="1" t="s">
        <v>271</v>
      </c>
      <c r="L4564" s="1" t="s">
        <v>402</v>
      </c>
      <c r="M4564" s="1" t="n">
        <v>2006</v>
      </c>
      <c r="N4564" s="1" t="n">
        <v>46.6420948231568</v>
      </c>
      <c r="O4564" s="1" t="n">
        <v>-84.4267836627774</v>
      </c>
      <c r="Q4564" s="1" t="s">
        <v>5068</v>
      </c>
      <c r="R4564" s="1" t="s">
        <v>24</v>
      </c>
    </row>
    <row r="4565" customFormat="false" ht="15" hidden="false" customHeight="false" outlineLevel="0" collapsed="false">
      <c r="A4565" s="1" t="s">
        <v>2973</v>
      </c>
      <c r="B4565" s="1" t="s">
        <v>2973</v>
      </c>
      <c r="C4565" s="1" t="s">
        <v>5066</v>
      </c>
      <c r="D4565" s="1" t="n">
        <v>189</v>
      </c>
      <c r="E4565" s="1" t="s">
        <v>5170</v>
      </c>
      <c r="F4565" s="1" t="n">
        <v>103</v>
      </c>
      <c r="G4565" s="1" t="str">
        <f aca="false">F4565&amp;"/"&amp;126</f>
        <v>103/126</v>
      </c>
      <c r="H4565" s="1" t="n">
        <v>1500</v>
      </c>
      <c r="I4565" s="1" t="n">
        <v>77</v>
      </c>
      <c r="J4565" s="1" t="n">
        <v>80</v>
      </c>
      <c r="K4565" s="1" t="s">
        <v>271</v>
      </c>
      <c r="L4565" s="1" t="s">
        <v>402</v>
      </c>
      <c r="M4565" s="1" t="n">
        <v>2006</v>
      </c>
      <c r="N4565" s="1" t="n">
        <v>46.6387972610146</v>
      </c>
      <c r="O4565" s="1" t="n">
        <v>-84.4270897555538</v>
      </c>
      <c r="Q4565" s="1" t="s">
        <v>5068</v>
      </c>
      <c r="R4565" s="1" t="s">
        <v>24</v>
      </c>
    </row>
    <row r="4566" customFormat="false" ht="15" hidden="false" customHeight="false" outlineLevel="0" collapsed="false">
      <c r="A4566" s="1" t="s">
        <v>2973</v>
      </c>
      <c r="B4566" s="1" t="s">
        <v>2973</v>
      </c>
      <c r="C4566" s="1" t="s">
        <v>5066</v>
      </c>
      <c r="D4566" s="1" t="n">
        <v>189</v>
      </c>
      <c r="E4566" s="1" t="s">
        <v>5171</v>
      </c>
      <c r="F4566" s="1" t="n">
        <v>104</v>
      </c>
      <c r="G4566" s="1" t="str">
        <f aca="false">F4566&amp;"/"&amp;126</f>
        <v>104/126</v>
      </c>
      <c r="H4566" s="1" t="n">
        <v>1500</v>
      </c>
      <c r="I4566" s="1" t="n">
        <v>77</v>
      </c>
      <c r="J4566" s="1" t="n">
        <v>80</v>
      </c>
      <c r="K4566" s="1" t="s">
        <v>271</v>
      </c>
      <c r="L4566" s="1" t="s">
        <v>402</v>
      </c>
      <c r="M4566" s="1" t="n">
        <v>2006</v>
      </c>
      <c r="N4566" s="1" t="n">
        <v>46.6375853596361</v>
      </c>
      <c r="O4566" s="1" t="n">
        <v>-84.4246514893428</v>
      </c>
      <c r="Q4566" s="1" t="s">
        <v>5068</v>
      </c>
      <c r="R4566" s="1" t="s">
        <v>24</v>
      </c>
    </row>
    <row r="4567" customFormat="false" ht="15" hidden="false" customHeight="false" outlineLevel="0" collapsed="false">
      <c r="A4567" s="1" t="s">
        <v>2973</v>
      </c>
      <c r="B4567" s="1" t="s">
        <v>2973</v>
      </c>
      <c r="C4567" s="1" t="s">
        <v>5066</v>
      </c>
      <c r="D4567" s="1" t="n">
        <v>189</v>
      </c>
      <c r="E4567" s="1" t="s">
        <v>5172</v>
      </c>
      <c r="F4567" s="1" t="n">
        <v>105</v>
      </c>
      <c r="G4567" s="1" t="str">
        <f aca="false">F4567&amp;"/"&amp;126</f>
        <v>105/126</v>
      </c>
      <c r="H4567" s="1" t="n">
        <v>1500</v>
      </c>
      <c r="I4567" s="1" t="n">
        <v>77</v>
      </c>
      <c r="J4567" s="1" t="n">
        <v>80</v>
      </c>
      <c r="K4567" s="1" t="s">
        <v>271</v>
      </c>
      <c r="L4567" s="1" t="s">
        <v>402</v>
      </c>
      <c r="M4567" s="1" t="n">
        <v>2006</v>
      </c>
      <c r="N4567" s="1" t="n">
        <v>46.6387085674703</v>
      </c>
      <c r="O4567" s="1" t="n">
        <v>-84.4214859824463</v>
      </c>
      <c r="Q4567" s="1" t="s">
        <v>5068</v>
      </c>
      <c r="R4567" s="1" t="s">
        <v>24</v>
      </c>
    </row>
    <row r="4568" customFormat="false" ht="15" hidden="false" customHeight="false" outlineLevel="0" collapsed="false">
      <c r="A4568" s="1" t="s">
        <v>2973</v>
      </c>
      <c r="B4568" s="1" t="s">
        <v>2973</v>
      </c>
      <c r="C4568" s="1" t="s">
        <v>5066</v>
      </c>
      <c r="D4568" s="1" t="n">
        <v>189</v>
      </c>
      <c r="E4568" s="1" t="s">
        <v>5173</v>
      </c>
      <c r="F4568" s="1" t="n">
        <v>106</v>
      </c>
      <c r="G4568" s="1" t="str">
        <f aca="false">F4568&amp;"/"&amp;126</f>
        <v>106/126</v>
      </c>
      <c r="H4568" s="1" t="n">
        <v>1500</v>
      </c>
      <c r="I4568" s="1" t="n">
        <v>77</v>
      </c>
      <c r="J4568" s="1" t="n">
        <v>80</v>
      </c>
      <c r="K4568" s="1" t="s">
        <v>271</v>
      </c>
      <c r="L4568" s="1" t="s">
        <v>402</v>
      </c>
      <c r="M4568" s="1" t="n">
        <v>2006</v>
      </c>
      <c r="N4568" s="1" t="n">
        <v>46.6521204952849</v>
      </c>
      <c r="O4568" s="1" t="n">
        <v>-84.4107335662205</v>
      </c>
      <c r="Q4568" s="1" t="s">
        <v>5068</v>
      </c>
      <c r="R4568" s="1" t="s">
        <v>24</v>
      </c>
    </row>
    <row r="4569" customFormat="false" ht="15" hidden="false" customHeight="false" outlineLevel="0" collapsed="false">
      <c r="A4569" s="1" t="s">
        <v>2973</v>
      </c>
      <c r="B4569" s="1" t="s">
        <v>2973</v>
      </c>
      <c r="C4569" s="1" t="s">
        <v>5066</v>
      </c>
      <c r="D4569" s="1" t="n">
        <v>189</v>
      </c>
      <c r="E4569" s="1" t="s">
        <v>5174</v>
      </c>
      <c r="F4569" s="1" t="n">
        <v>107</v>
      </c>
      <c r="G4569" s="1" t="str">
        <f aca="false">F4569&amp;"/"&amp;126</f>
        <v>107/126</v>
      </c>
      <c r="H4569" s="1" t="n">
        <v>1500</v>
      </c>
      <c r="I4569" s="1" t="n">
        <v>77</v>
      </c>
      <c r="J4569" s="1" t="n">
        <v>80</v>
      </c>
      <c r="K4569" s="1" t="s">
        <v>271</v>
      </c>
      <c r="L4569" s="1" t="s">
        <v>402</v>
      </c>
      <c r="M4569" s="1" t="n">
        <v>2006</v>
      </c>
      <c r="N4569" s="1" t="n">
        <v>46.654948796903</v>
      </c>
      <c r="O4569" s="1" t="n">
        <v>-84.4148710330059</v>
      </c>
      <c r="Q4569" s="1" t="s">
        <v>5068</v>
      </c>
      <c r="R4569" s="1" t="s">
        <v>24</v>
      </c>
    </row>
    <row r="4570" customFormat="false" ht="15" hidden="false" customHeight="false" outlineLevel="0" collapsed="false">
      <c r="A4570" s="1" t="s">
        <v>2973</v>
      </c>
      <c r="B4570" s="1" t="s">
        <v>2973</v>
      </c>
      <c r="C4570" s="1" t="s">
        <v>5066</v>
      </c>
      <c r="D4570" s="1" t="n">
        <v>189</v>
      </c>
      <c r="E4570" s="1" t="s">
        <v>5175</v>
      </c>
      <c r="F4570" s="1" t="n">
        <v>108</v>
      </c>
      <c r="G4570" s="1" t="str">
        <f aca="false">F4570&amp;"/"&amp;126</f>
        <v>108/126</v>
      </c>
      <c r="H4570" s="1" t="n">
        <v>1500</v>
      </c>
      <c r="I4570" s="1" t="n">
        <v>77</v>
      </c>
      <c r="J4570" s="1" t="n">
        <v>80</v>
      </c>
      <c r="K4570" s="1" t="s">
        <v>271</v>
      </c>
      <c r="L4570" s="1" t="s">
        <v>402</v>
      </c>
      <c r="M4570" s="1" t="n">
        <v>2006</v>
      </c>
      <c r="N4570" s="1" t="n">
        <v>46.6558002141154</v>
      </c>
      <c r="O4570" s="1" t="n">
        <v>-84.4115209789547</v>
      </c>
      <c r="Q4570" s="1" t="s">
        <v>5068</v>
      </c>
      <c r="R4570" s="1" t="s">
        <v>24</v>
      </c>
    </row>
    <row r="4571" customFormat="false" ht="15" hidden="false" customHeight="false" outlineLevel="0" collapsed="false">
      <c r="A4571" s="1" t="s">
        <v>2973</v>
      </c>
      <c r="B4571" s="1" t="s">
        <v>2973</v>
      </c>
      <c r="C4571" s="1" t="s">
        <v>5066</v>
      </c>
      <c r="D4571" s="1" t="n">
        <v>189</v>
      </c>
      <c r="E4571" s="1" t="s">
        <v>5176</v>
      </c>
      <c r="F4571" s="1" t="n">
        <v>109</v>
      </c>
      <c r="G4571" s="1" t="str">
        <f aca="false">F4571&amp;"/"&amp;126</f>
        <v>109/126</v>
      </c>
      <c r="H4571" s="1" t="n">
        <v>1500</v>
      </c>
      <c r="I4571" s="1" t="n">
        <v>77</v>
      </c>
      <c r="J4571" s="1" t="n">
        <v>80</v>
      </c>
      <c r="K4571" s="1" t="s">
        <v>271</v>
      </c>
      <c r="L4571" s="1" t="s">
        <v>402</v>
      </c>
      <c r="M4571" s="1" t="n">
        <v>2006</v>
      </c>
      <c r="N4571" s="1" t="n">
        <v>46.6590876279064</v>
      </c>
      <c r="O4571" s="1" t="n">
        <v>-84.4075117954734</v>
      </c>
      <c r="Q4571" s="1" t="s">
        <v>5068</v>
      </c>
      <c r="R4571" s="1" t="s">
        <v>24</v>
      </c>
    </row>
    <row r="4572" customFormat="false" ht="15" hidden="false" customHeight="false" outlineLevel="0" collapsed="false">
      <c r="A4572" s="1" t="s">
        <v>2973</v>
      </c>
      <c r="B4572" s="1" t="s">
        <v>2973</v>
      </c>
      <c r="C4572" s="1" t="s">
        <v>5066</v>
      </c>
      <c r="D4572" s="1" t="n">
        <v>189</v>
      </c>
      <c r="E4572" s="1" t="s">
        <v>5177</v>
      </c>
      <c r="F4572" s="1" t="n">
        <v>110</v>
      </c>
      <c r="G4572" s="1" t="str">
        <f aca="false">F4572&amp;"/"&amp;126</f>
        <v>110/126</v>
      </c>
      <c r="H4572" s="1" t="n">
        <v>1500</v>
      </c>
      <c r="I4572" s="1" t="n">
        <v>77</v>
      </c>
      <c r="J4572" s="1" t="n">
        <v>80</v>
      </c>
      <c r="K4572" s="1" t="s">
        <v>271</v>
      </c>
      <c r="L4572" s="1" t="s">
        <v>402</v>
      </c>
      <c r="M4572" s="1" t="n">
        <v>2006</v>
      </c>
      <c r="N4572" s="1" t="n">
        <v>46.6607657757939</v>
      </c>
      <c r="O4572" s="1" t="n">
        <v>-84.4052530665788</v>
      </c>
      <c r="Q4572" s="1" t="s">
        <v>5068</v>
      </c>
      <c r="R4572" s="1" t="s">
        <v>24</v>
      </c>
    </row>
    <row r="4573" customFormat="false" ht="15" hidden="false" customHeight="false" outlineLevel="0" collapsed="false">
      <c r="A4573" s="1" t="s">
        <v>2973</v>
      </c>
      <c r="B4573" s="1" t="s">
        <v>2973</v>
      </c>
      <c r="C4573" s="1" t="s">
        <v>5066</v>
      </c>
      <c r="D4573" s="1" t="n">
        <v>189</v>
      </c>
      <c r="E4573" s="1" t="s">
        <v>5178</v>
      </c>
      <c r="F4573" s="1" t="n">
        <v>111</v>
      </c>
      <c r="G4573" s="1" t="str">
        <f aca="false">F4573&amp;"/"&amp;126</f>
        <v>111/126</v>
      </c>
      <c r="H4573" s="1" t="n">
        <v>1500</v>
      </c>
      <c r="I4573" s="1" t="n">
        <v>77</v>
      </c>
      <c r="J4573" s="1" t="n">
        <v>80</v>
      </c>
      <c r="K4573" s="1" t="s">
        <v>271</v>
      </c>
      <c r="L4573" s="1" t="s">
        <v>402</v>
      </c>
      <c r="M4573" s="1" t="n">
        <v>2006</v>
      </c>
      <c r="N4573" s="1" t="n">
        <v>46.6620561747997</v>
      </c>
      <c r="O4573" s="1" t="n">
        <v>-84.40244304379</v>
      </c>
      <c r="Q4573" s="1" t="s">
        <v>5068</v>
      </c>
      <c r="R4573" s="1" t="s">
        <v>24</v>
      </c>
    </row>
    <row r="4574" customFormat="false" ht="15" hidden="false" customHeight="false" outlineLevel="0" collapsed="false">
      <c r="A4574" s="1" t="s">
        <v>2973</v>
      </c>
      <c r="B4574" s="1" t="s">
        <v>2973</v>
      </c>
      <c r="C4574" s="1" t="s">
        <v>5066</v>
      </c>
      <c r="D4574" s="1" t="n">
        <v>189</v>
      </c>
      <c r="E4574" s="1" t="s">
        <v>5179</v>
      </c>
      <c r="F4574" s="1" t="n">
        <v>112</v>
      </c>
      <c r="G4574" s="1" t="str">
        <f aca="false">F4574&amp;"/"&amp;126</f>
        <v>112/126</v>
      </c>
      <c r="H4574" s="1" t="n">
        <v>1500</v>
      </c>
      <c r="I4574" s="1" t="n">
        <v>77</v>
      </c>
      <c r="J4574" s="1" t="n">
        <v>80</v>
      </c>
      <c r="K4574" s="1" t="s">
        <v>271</v>
      </c>
      <c r="L4574" s="1" t="s">
        <v>402</v>
      </c>
      <c r="M4574" s="1" t="n">
        <v>2006</v>
      </c>
      <c r="N4574" s="1" t="n">
        <v>46.662118638368</v>
      </c>
      <c r="O4574" s="1" t="n">
        <v>-84.3979280602488</v>
      </c>
      <c r="Q4574" s="1" t="s">
        <v>5068</v>
      </c>
      <c r="R4574" s="1" t="s">
        <v>24</v>
      </c>
    </row>
    <row r="4575" customFormat="false" ht="15" hidden="false" customHeight="false" outlineLevel="0" collapsed="false">
      <c r="A4575" s="1" t="s">
        <v>2973</v>
      </c>
      <c r="B4575" s="1" t="s">
        <v>2973</v>
      </c>
      <c r="C4575" s="1" t="s">
        <v>5066</v>
      </c>
      <c r="D4575" s="1" t="n">
        <v>189</v>
      </c>
      <c r="E4575" s="1" t="s">
        <v>5180</v>
      </c>
      <c r="F4575" s="1" t="n">
        <v>113</v>
      </c>
      <c r="G4575" s="1" t="str">
        <f aca="false">F4575&amp;"/"&amp;126</f>
        <v>113/126</v>
      </c>
      <c r="H4575" s="1" t="n">
        <v>1500</v>
      </c>
      <c r="I4575" s="1" t="n">
        <v>77</v>
      </c>
      <c r="J4575" s="1" t="n">
        <v>80</v>
      </c>
      <c r="K4575" s="1" t="s">
        <v>271</v>
      </c>
      <c r="L4575" s="1" t="s">
        <v>402</v>
      </c>
      <c r="M4575" s="1" t="n">
        <v>2006</v>
      </c>
      <c r="N4575" s="1" t="n">
        <v>46.6616855548293</v>
      </c>
      <c r="O4575" s="1" t="n">
        <v>-84.4107504970953</v>
      </c>
      <c r="Q4575" s="1" t="s">
        <v>5068</v>
      </c>
      <c r="R4575" s="1" t="s">
        <v>24</v>
      </c>
    </row>
    <row r="4576" customFormat="false" ht="15" hidden="false" customHeight="false" outlineLevel="0" collapsed="false">
      <c r="A4576" s="1" t="s">
        <v>2973</v>
      </c>
      <c r="B4576" s="1" t="s">
        <v>2973</v>
      </c>
      <c r="C4576" s="1" t="s">
        <v>5066</v>
      </c>
      <c r="D4576" s="1" t="n">
        <v>189</v>
      </c>
      <c r="E4576" s="1" t="s">
        <v>5181</v>
      </c>
      <c r="F4576" s="1" t="n">
        <v>114</v>
      </c>
      <c r="G4576" s="1" t="str">
        <f aca="false">F4576&amp;"/"&amp;126</f>
        <v>114/126</v>
      </c>
      <c r="H4576" s="1" t="n">
        <v>1500</v>
      </c>
      <c r="I4576" s="1" t="n">
        <v>77</v>
      </c>
      <c r="J4576" s="1" t="n">
        <v>80</v>
      </c>
      <c r="K4576" s="1" t="s">
        <v>271</v>
      </c>
      <c r="L4576" s="1" t="s">
        <v>402</v>
      </c>
      <c r="M4576" s="1" t="n">
        <v>2006</v>
      </c>
      <c r="N4576" s="1" t="n">
        <v>46.6620310443859</v>
      </c>
      <c r="O4576" s="1" t="n">
        <v>-84.4228987698368</v>
      </c>
      <c r="Q4576" s="1" t="s">
        <v>5068</v>
      </c>
      <c r="R4576" s="1" t="s">
        <v>24</v>
      </c>
    </row>
    <row r="4577" customFormat="false" ht="15" hidden="false" customHeight="false" outlineLevel="0" collapsed="false">
      <c r="A4577" s="1" t="s">
        <v>2973</v>
      </c>
      <c r="B4577" s="1" t="s">
        <v>2973</v>
      </c>
      <c r="C4577" s="1" t="s">
        <v>5066</v>
      </c>
      <c r="D4577" s="1" t="n">
        <v>189</v>
      </c>
      <c r="E4577" s="1" t="s">
        <v>5182</v>
      </c>
      <c r="F4577" s="1" t="n">
        <v>115</v>
      </c>
      <c r="G4577" s="1" t="str">
        <f aca="false">F4577&amp;"/"&amp;126</f>
        <v>115/126</v>
      </c>
      <c r="H4577" s="1" t="n">
        <v>1500</v>
      </c>
      <c r="I4577" s="1" t="n">
        <v>77</v>
      </c>
      <c r="J4577" s="1" t="n">
        <v>80</v>
      </c>
      <c r="K4577" s="1" t="s">
        <v>271</v>
      </c>
      <c r="L4577" s="1" t="s">
        <v>402</v>
      </c>
      <c r="M4577" s="1" t="n">
        <v>2006</v>
      </c>
      <c r="N4577" s="1" t="n">
        <v>46.662065143964</v>
      </c>
      <c r="O4577" s="1" t="n">
        <v>-84.4198433203437</v>
      </c>
      <c r="Q4577" s="1" t="s">
        <v>5068</v>
      </c>
      <c r="R4577" s="1" t="s">
        <v>24</v>
      </c>
    </row>
    <row r="4578" customFormat="false" ht="15" hidden="false" customHeight="false" outlineLevel="0" collapsed="false">
      <c r="A4578" s="1" t="s">
        <v>2973</v>
      </c>
      <c r="B4578" s="1" t="s">
        <v>2973</v>
      </c>
      <c r="C4578" s="1" t="s">
        <v>5066</v>
      </c>
      <c r="D4578" s="1" t="n">
        <v>189</v>
      </c>
      <c r="E4578" s="1" t="s">
        <v>5183</v>
      </c>
      <c r="F4578" s="1" t="n">
        <v>116</v>
      </c>
      <c r="G4578" s="1" t="str">
        <f aca="false">F4578&amp;"/"&amp;126</f>
        <v>116/126</v>
      </c>
      <c r="H4578" s="1" t="n">
        <v>1500</v>
      </c>
      <c r="I4578" s="1" t="n">
        <v>77</v>
      </c>
      <c r="J4578" s="1" t="n">
        <v>80</v>
      </c>
      <c r="K4578" s="1" t="s">
        <v>271</v>
      </c>
      <c r="L4578" s="1" t="s">
        <v>402</v>
      </c>
      <c r="M4578" s="1" t="n">
        <v>2006</v>
      </c>
      <c r="N4578" s="1" t="n">
        <v>46.6633471852029</v>
      </c>
      <c r="O4578" s="1" t="n">
        <v>-84.4166275206402</v>
      </c>
      <c r="Q4578" s="1" t="s">
        <v>5068</v>
      </c>
      <c r="R4578" s="1" t="s">
        <v>24</v>
      </c>
    </row>
    <row r="4579" customFormat="false" ht="15" hidden="false" customHeight="false" outlineLevel="0" collapsed="false">
      <c r="A4579" s="1" t="s">
        <v>2973</v>
      </c>
      <c r="B4579" s="1" t="s">
        <v>2973</v>
      </c>
      <c r="C4579" s="1" t="s">
        <v>5066</v>
      </c>
      <c r="D4579" s="1" t="n">
        <v>189</v>
      </c>
      <c r="E4579" s="1" t="s">
        <v>5184</v>
      </c>
      <c r="F4579" s="1" t="n">
        <v>117</v>
      </c>
      <c r="G4579" s="1" t="str">
        <f aca="false">F4579&amp;"/"&amp;126</f>
        <v>117/126</v>
      </c>
      <c r="H4579" s="1" t="n">
        <v>1500</v>
      </c>
      <c r="I4579" s="1" t="n">
        <v>77</v>
      </c>
      <c r="J4579" s="1" t="n">
        <v>80</v>
      </c>
      <c r="K4579" s="1" t="s">
        <v>271</v>
      </c>
      <c r="L4579" s="1" t="s">
        <v>402</v>
      </c>
      <c r="M4579" s="1" t="n">
        <v>2006</v>
      </c>
      <c r="N4579" s="1" t="n">
        <v>46.6653612</v>
      </c>
      <c r="O4579" s="1" t="n">
        <v>-84.4145706</v>
      </c>
      <c r="Q4579" s="1" t="s">
        <v>5068</v>
      </c>
      <c r="R4579" s="1" t="s">
        <v>24</v>
      </c>
    </row>
    <row r="4580" customFormat="false" ht="15" hidden="false" customHeight="false" outlineLevel="0" collapsed="false">
      <c r="A4580" s="1" t="s">
        <v>2973</v>
      </c>
      <c r="B4580" s="1" t="s">
        <v>2973</v>
      </c>
      <c r="C4580" s="1" t="s">
        <v>5066</v>
      </c>
      <c r="D4580" s="1" t="n">
        <v>189</v>
      </c>
      <c r="E4580" s="1" t="s">
        <v>5185</v>
      </c>
      <c r="F4580" s="1" t="n">
        <v>118</v>
      </c>
      <c r="G4580" s="1" t="str">
        <f aca="false">F4580&amp;"/"&amp;126</f>
        <v>118/126</v>
      </c>
      <c r="H4580" s="1" t="n">
        <v>1500</v>
      </c>
      <c r="I4580" s="1" t="n">
        <v>77</v>
      </c>
      <c r="J4580" s="1" t="n">
        <v>80</v>
      </c>
      <c r="K4580" s="1" t="s">
        <v>271</v>
      </c>
      <c r="L4580" s="1" t="s">
        <v>402</v>
      </c>
      <c r="M4580" s="1" t="n">
        <v>2006</v>
      </c>
      <c r="N4580" s="1" t="n">
        <v>46.6665738582457</v>
      </c>
      <c r="O4580" s="1" t="n">
        <v>-84.411408482176</v>
      </c>
      <c r="Q4580" s="1" t="s">
        <v>5068</v>
      </c>
      <c r="R4580" s="1" t="s">
        <v>24</v>
      </c>
    </row>
    <row r="4581" customFormat="false" ht="15" hidden="false" customHeight="false" outlineLevel="0" collapsed="false">
      <c r="A4581" s="1" t="s">
        <v>2973</v>
      </c>
      <c r="B4581" s="1" t="s">
        <v>2973</v>
      </c>
      <c r="C4581" s="1" t="s">
        <v>5066</v>
      </c>
      <c r="D4581" s="1" t="n">
        <v>189</v>
      </c>
      <c r="E4581" s="1" t="s">
        <v>5186</v>
      </c>
      <c r="F4581" s="1" t="n">
        <v>119</v>
      </c>
      <c r="G4581" s="1" t="str">
        <f aca="false">F4581&amp;"/"&amp;126</f>
        <v>119/126</v>
      </c>
      <c r="H4581" s="1" t="n">
        <v>1500</v>
      </c>
      <c r="I4581" s="1" t="n">
        <v>77</v>
      </c>
      <c r="J4581" s="1" t="n">
        <v>80</v>
      </c>
      <c r="K4581" s="1" t="s">
        <v>271</v>
      </c>
      <c r="L4581" s="1" t="s">
        <v>402</v>
      </c>
      <c r="M4581" s="1" t="n">
        <v>2006</v>
      </c>
      <c r="N4581" s="1" t="n">
        <v>46.6656851901573</v>
      </c>
      <c r="O4581" s="1" t="n">
        <v>-84.4228993869516</v>
      </c>
      <c r="Q4581" s="1" t="s">
        <v>5068</v>
      </c>
      <c r="R4581" s="1" t="s">
        <v>24</v>
      </c>
    </row>
    <row r="4582" customFormat="false" ht="15" hidden="false" customHeight="false" outlineLevel="0" collapsed="false">
      <c r="A4582" s="1" t="s">
        <v>2973</v>
      </c>
      <c r="B4582" s="1" t="s">
        <v>2973</v>
      </c>
      <c r="C4582" s="1" t="s">
        <v>5066</v>
      </c>
      <c r="D4582" s="1" t="n">
        <v>189</v>
      </c>
      <c r="E4582" s="1" t="s">
        <v>5187</v>
      </c>
      <c r="F4582" s="1" t="n">
        <v>120</v>
      </c>
      <c r="G4582" s="1" t="str">
        <f aca="false">F4582&amp;"/"&amp;126</f>
        <v>120/126</v>
      </c>
      <c r="H4582" s="1" t="n">
        <v>1500</v>
      </c>
      <c r="I4582" s="1" t="n">
        <v>77</v>
      </c>
      <c r="J4582" s="1" t="n">
        <v>80</v>
      </c>
      <c r="K4582" s="1" t="s">
        <v>271</v>
      </c>
      <c r="L4582" s="1" t="s">
        <v>402</v>
      </c>
      <c r="M4582" s="1" t="n">
        <v>2006</v>
      </c>
      <c r="N4582" s="1" t="n">
        <v>46.6666522726925</v>
      </c>
      <c r="O4582" s="1" t="n">
        <v>-84.4191214848252</v>
      </c>
      <c r="Q4582" s="1" t="s">
        <v>5068</v>
      </c>
      <c r="R4582" s="1" t="s">
        <v>24</v>
      </c>
    </row>
    <row r="4583" customFormat="false" ht="15" hidden="false" customHeight="false" outlineLevel="0" collapsed="false">
      <c r="A4583" s="1" t="s">
        <v>2973</v>
      </c>
      <c r="B4583" s="1" t="s">
        <v>2973</v>
      </c>
      <c r="C4583" s="1" t="s">
        <v>5066</v>
      </c>
      <c r="D4583" s="1" t="n">
        <v>189</v>
      </c>
      <c r="E4583" s="1" t="s">
        <v>5188</v>
      </c>
      <c r="F4583" s="1" t="n">
        <v>121</v>
      </c>
      <c r="G4583" s="1" t="str">
        <f aca="false">F4583&amp;"/"&amp;126</f>
        <v>121/126</v>
      </c>
      <c r="H4583" s="1" t="n">
        <v>1500</v>
      </c>
      <c r="I4583" s="1" t="n">
        <v>77</v>
      </c>
      <c r="J4583" s="1" t="n">
        <v>80</v>
      </c>
      <c r="K4583" s="1" t="s">
        <v>271</v>
      </c>
      <c r="L4583" s="1" t="s">
        <v>402</v>
      </c>
      <c r="M4583" s="1" t="n">
        <v>2006</v>
      </c>
      <c r="N4583" s="1" t="n">
        <v>46.6686958115001</v>
      </c>
      <c r="O4583" s="1" t="n">
        <v>-84.4172051662883</v>
      </c>
      <c r="Q4583" s="1" t="s">
        <v>5068</v>
      </c>
      <c r="R4583" s="1" t="s">
        <v>24</v>
      </c>
    </row>
    <row r="4584" customFormat="false" ht="15" hidden="false" customHeight="false" outlineLevel="0" collapsed="false">
      <c r="A4584" s="1" t="s">
        <v>2973</v>
      </c>
      <c r="B4584" s="1" t="s">
        <v>2973</v>
      </c>
      <c r="C4584" s="1" t="s">
        <v>5066</v>
      </c>
      <c r="D4584" s="1" t="n">
        <v>189</v>
      </c>
      <c r="E4584" s="1" t="s">
        <v>5189</v>
      </c>
      <c r="F4584" s="1" t="n">
        <v>122</v>
      </c>
      <c r="G4584" s="1" t="str">
        <f aca="false">F4584&amp;"/"&amp;126</f>
        <v>122/126</v>
      </c>
      <c r="H4584" s="1" t="n">
        <v>1500</v>
      </c>
      <c r="I4584" s="1" t="n">
        <v>77</v>
      </c>
      <c r="J4584" s="1" t="n">
        <v>80</v>
      </c>
      <c r="K4584" s="1" t="s">
        <v>271</v>
      </c>
      <c r="L4584" s="1" t="s">
        <v>402</v>
      </c>
      <c r="M4584" s="1" t="n">
        <v>2006</v>
      </c>
      <c r="N4584" s="1" t="n">
        <v>46.66997916832</v>
      </c>
      <c r="O4584" s="1" t="n">
        <v>-84.4145444860586</v>
      </c>
      <c r="Q4584" s="1" t="s">
        <v>5068</v>
      </c>
      <c r="R4584" s="1" t="s">
        <v>24</v>
      </c>
    </row>
    <row r="4585" customFormat="false" ht="15" hidden="false" customHeight="false" outlineLevel="0" collapsed="false">
      <c r="A4585" s="1" t="s">
        <v>2973</v>
      </c>
      <c r="B4585" s="1" t="s">
        <v>2973</v>
      </c>
      <c r="C4585" s="1" t="s">
        <v>5066</v>
      </c>
      <c r="D4585" s="1" t="n">
        <v>189</v>
      </c>
      <c r="E4585" s="1" t="s">
        <v>5190</v>
      </c>
      <c r="F4585" s="1" t="n">
        <v>123</v>
      </c>
      <c r="G4585" s="1" t="str">
        <f aca="false">F4585&amp;"/"&amp;126</f>
        <v>123/126</v>
      </c>
      <c r="H4585" s="1" t="n">
        <v>1500</v>
      </c>
      <c r="I4585" s="1" t="n">
        <v>77</v>
      </c>
      <c r="J4585" s="1" t="n">
        <v>80</v>
      </c>
      <c r="K4585" s="1" t="s">
        <v>271</v>
      </c>
      <c r="L4585" s="1" t="s">
        <v>402</v>
      </c>
      <c r="M4585" s="1" t="n">
        <v>2006</v>
      </c>
      <c r="N4585" s="1" t="n">
        <v>46.6695153564964</v>
      </c>
      <c r="O4585" s="1" t="n">
        <v>-84.4112156486224</v>
      </c>
      <c r="Q4585" s="1" t="s">
        <v>5068</v>
      </c>
      <c r="R4585" s="1" t="s">
        <v>24</v>
      </c>
    </row>
    <row r="4586" customFormat="false" ht="15" hidden="false" customHeight="false" outlineLevel="0" collapsed="false">
      <c r="A4586" s="1" t="s">
        <v>2973</v>
      </c>
      <c r="B4586" s="1" t="s">
        <v>2973</v>
      </c>
      <c r="C4586" s="1" t="s">
        <v>5066</v>
      </c>
      <c r="D4586" s="1" t="n">
        <v>189</v>
      </c>
      <c r="E4586" s="1" t="s">
        <v>5191</v>
      </c>
      <c r="F4586" s="1" t="n">
        <v>124</v>
      </c>
      <c r="G4586" s="1" t="str">
        <f aca="false">F4586&amp;"/"&amp;126</f>
        <v>124/126</v>
      </c>
      <c r="H4586" s="1" t="n">
        <v>1500</v>
      </c>
      <c r="I4586" s="1" t="n">
        <v>77</v>
      </c>
      <c r="J4586" s="1" t="n">
        <v>80</v>
      </c>
      <c r="K4586" s="1" t="s">
        <v>271</v>
      </c>
      <c r="L4586" s="1" t="s">
        <v>402</v>
      </c>
      <c r="M4586" s="1" t="n">
        <v>2006</v>
      </c>
      <c r="N4586" s="1" t="n">
        <v>46.6703762447256</v>
      </c>
      <c r="O4586" s="1" t="n">
        <v>-84.4074329572353</v>
      </c>
      <c r="Q4586" s="1" t="s">
        <v>5068</v>
      </c>
      <c r="R4586" s="1" t="s">
        <v>24</v>
      </c>
    </row>
    <row r="4587" customFormat="false" ht="15" hidden="false" customHeight="false" outlineLevel="0" collapsed="false">
      <c r="A4587" s="1" t="s">
        <v>2973</v>
      </c>
      <c r="B4587" s="1" t="s">
        <v>2973</v>
      </c>
      <c r="C4587" s="1" t="s">
        <v>5066</v>
      </c>
      <c r="D4587" s="1" t="n">
        <v>189</v>
      </c>
      <c r="E4587" s="1" t="s">
        <v>5192</v>
      </c>
      <c r="F4587" s="1" t="n">
        <v>125</v>
      </c>
      <c r="G4587" s="1" t="str">
        <f aca="false">F4587&amp;"/"&amp;126</f>
        <v>125/126</v>
      </c>
      <c r="H4587" s="1" t="n">
        <v>1500</v>
      </c>
      <c r="I4587" s="1" t="n">
        <v>77</v>
      </c>
      <c r="J4587" s="1" t="n">
        <v>80</v>
      </c>
      <c r="K4587" s="1" t="s">
        <v>271</v>
      </c>
      <c r="L4587" s="1" t="s">
        <v>402</v>
      </c>
      <c r="M4587" s="1" t="n">
        <v>2006</v>
      </c>
      <c r="N4587" s="1" t="n">
        <v>46.667127365584</v>
      </c>
      <c r="O4587" s="1" t="n">
        <v>-84.4059743462784</v>
      </c>
      <c r="Q4587" s="1" t="s">
        <v>5068</v>
      </c>
      <c r="R4587" s="1" t="s">
        <v>24</v>
      </c>
    </row>
    <row r="4588" customFormat="false" ht="15" hidden="false" customHeight="false" outlineLevel="0" collapsed="false">
      <c r="A4588" s="1" t="s">
        <v>2973</v>
      </c>
      <c r="B4588" s="1" t="s">
        <v>2973</v>
      </c>
      <c r="C4588" s="1" t="s">
        <v>5066</v>
      </c>
      <c r="D4588" s="1" t="n">
        <v>189</v>
      </c>
      <c r="E4588" s="1" t="s">
        <v>5193</v>
      </c>
      <c r="F4588" s="1" t="n">
        <v>126</v>
      </c>
      <c r="G4588" s="1" t="str">
        <f aca="false">F4588&amp;"/"&amp;126</f>
        <v>126/126</v>
      </c>
      <c r="H4588" s="1" t="n">
        <v>1500</v>
      </c>
      <c r="I4588" s="1" t="n">
        <v>77</v>
      </c>
      <c r="J4588" s="1" t="n">
        <v>80</v>
      </c>
      <c r="K4588" s="1" t="s">
        <v>271</v>
      </c>
      <c r="L4588" s="1" t="s">
        <v>402</v>
      </c>
      <c r="M4588" s="1" t="n">
        <v>2006</v>
      </c>
      <c r="N4588" s="1" t="n">
        <v>46.6667359689818</v>
      </c>
      <c r="O4588" s="1" t="n">
        <v>-84.4019708065423</v>
      </c>
      <c r="Q4588" s="1" t="s">
        <v>5068</v>
      </c>
      <c r="R4588" s="1" t="s">
        <v>24</v>
      </c>
    </row>
    <row r="4589" customFormat="false" ht="15" hidden="false" customHeight="false" outlineLevel="0" collapsed="false">
      <c r="A4589" s="1" t="s">
        <v>2973</v>
      </c>
      <c r="B4589" s="1" t="s">
        <v>2973</v>
      </c>
      <c r="C4589" s="1" t="s">
        <v>5194</v>
      </c>
      <c r="D4589" s="1" t="n">
        <v>6.6</v>
      </c>
      <c r="E4589" s="1" t="s">
        <v>5195</v>
      </c>
      <c r="F4589" s="1" t="n">
        <v>1</v>
      </c>
      <c r="G4589" s="1" t="str">
        <f aca="false">F4589&amp;"/"&amp;4</f>
        <v>1/4</v>
      </c>
      <c r="H4589" s="1" t="n">
        <v>1650</v>
      </c>
      <c r="I4589" s="1" t="n">
        <v>82</v>
      </c>
      <c r="J4589" s="1" t="n">
        <v>80</v>
      </c>
      <c r="K4589" s="1" t="s">
        <v>21</v>
      </c>
      <c r="L4589" s="1" t="s">
        <v>2124</v>
      </c>
      <c r="M4589" s="1" t="n">
        <v>2009</v>
      </c>
      <c r="N4589" s="1" t="n">
        <v>43.1443418333293</v>
      </c>
      <c r="O4589" s="1" t="n">
        <v>-82.0210765642289</v>
      </c>
      <c r="Q4589" s="1" t="s">
        <v>5196</v>
      </c>
      <c r="R4589" s="1" t="s">
        <v>24</v>
      </c>
    </row>
    <row r="4590" customFormat="false" ht="15" hidden="false" customHeight="false" outlineLevel="0" collapsed="false">
      <c r="A4590" s="1" t="s">
        <v>2973</v>
      </c>
      <c r="B4590" s="1" t="s">
        <v>2973</v>
      </c>
      <c r="C4590" s="1" t="s">
        <v>5194</v>
      </c>
      <c r="D4590" s="1" t="n">
        <v>6.6</v>
      </c>
      <c r="E4590" s="1" t="s">
        <v>5197</v>
      </c>
      <c r="F4590" s="1" t="n">
        <v>2</v>
      </c>
      <c r="G4590" s="1" t="str">
        <f aca="false">F4590&amp;"/"&amp;4</f>
        <v>2/4</v>
      </c>
      <c r="H4590" s="1" t="n">
        <v>1650</v>
      </c>
      <c r="I4590" s="1" t="n">
        <v>82</v>
      </c>
      <c r="J4590" s="1" t="n">
        <v>80</v>
      </c>
      <c r="K4590" s="1" t="s">
        <v>21</v>
      </c>
      <c r="L4590" s="1" t="s">
        <v>2124</v>
      </c>
      <c r="M4590" s="1" t="n">
        <v>2009</v>
      </c>
      <c r="N4590" s="1" t="n">
        <v>43.1474897399434</v>
      </c>
      <c r="O4590" s="1" t="n">
        <v>-82.0271110797801</v>
      </c>
      <c r="Q4590" s="1" t="s">
        <v>5196</v>
      </c>
      <c r="R4590" s="1" t="s">
        <v>24</v>
      </c>
    </row>
    <row r="4591" customFormat="false" ht="15" hidden="false" customHeight="false" outlineLevel="0" collapsed="false">
      <c r="A4591" s="1" t="s">
        <v>2973</v>
      </c>
      <c r="B4591" s="1" t="s">
        <v>2973</v>
      </c>
      <c r="C4591" s="1" t="s">
        <v>5194</v>
      </c>
      <c r="D4591" s="1" t="n">
        <v>6.6</v>
      </c>
      <c r="E4591" s="1" t="s">
        <v>5198</v>
      </c>
      <c r="F4591" s="1" t="n">
        <v>3</v>
      </c>
      <c r="G4591" s="1" t="str">
        <f aca="false">F4591&amp;"/"&amp;4</f>
        <v>3/4</v>
      </c>
      <c r="H4591" s="1" t="n">
        <v>1650</v>
      </c>
      <c r="I4591" s="1" t="n">
        <v>82</v>
      </c>
      <c r="J4591" s="1" t="n">
        <v>80</v>
      </c>
      <c r="K4591" s="1" t="s">
        <v>21</v>
      </c>
      <c r="L4591" s="1" t="s">
        <v>2124</v>
      </c>
      <c r="M4591" s="1" t="n">
        <v>2009</v>
      </c>
      <c r="N4591" s="1" t="n">
        <v>43.154026960893</v>
      </c>
      <c r="O4591" s="1" t="n">
        <v>-82.0221694639436</v>
      </c>
      <c r="Q4591" s="1" t="s">
        <v>5196</v>
      </c>
      <c r="R4591" s="1" t="s">
        <v>24</v>
      </c>
    </row>
    <row r="4592" customFormat="false" ht="15" hidden="false" customHeight="false" outlineLevel="0" collapsed="false">
      <c r="A4592" s="1" t="s">
        <v>2973</v>
      </c>
      <c r="B4592" s="1" t="s">
        <v>2973</v>
      </c>
      <c r="C4592" s="1" t="s">
        <v>5194</v>
      </c>
      <c r="D4592" s="1" t="n">
        <v>6.6</v>
      </c>
      <c r="E4592" s="1" t="s">
        <v>5199</v>
      </c>
      <c r="F4592" s="1" t="n">
        <v>4</v>
      </c>
      <c r="G4592" s="1" t="str">
        <f aca="false">F4592&amp;"/"&amp;4</f>
        <v>4/4</v>
      </c>
      <c r="H4592" s="1" t="n">
        <v>1650</v>
      </c>
      <c r="I4592" s="1" t="n">
        <v>82</v>
      </c>
      <c r="J4592" s="1" t="n">
        <v>80</v>
      </c>
      <c r="K4592" s="1" t="s">
        <v>21</v>
      </c>
      <c r="L4592" s="1" t="s">
        <v>2124</v>
      </c>
      <c r="M4592" s="1" t="n">
        <v>2009</v>
      </c>
      <c r="N4592" s="1" t="n">
        <v>43.1565608587883</v>
      </c>
      <c r="O4592" s="1" t="n">
        <v>-82.0188778481421</v>
      </c>
      <c r="Q4592" s="1" t="s">
        <v>5196</v>
      </c>
      <c r="R4592" s="1" t="s">
        <v>24</v>
      </c>
    </row>
    <row r="4593" customFormat="false" ht="15" hidden="false" customHeight="false" outlineLevel="0" collapsed="false">
      <c r="A4593" s="1" t="s">
        <v>2973</v>
      </c>
      <c r="B4593" s="1" t="s">
        <v>2973</v>
      </c>
      <c r="C4593" s="1" t="s">
        <v>5200</v>
      </c>
      <c r="D4593" s="1" t="n">
        <v>1.6</v>
      </c>
      <c r="E4593" s="1" t="s">
        <v>5201</v>
      </c>
      <c r="F4593" s="1" t="n">
        <v>1</v>
      </c>
      <c r="G4593" s="1" t="str">
        <f aca="false">F4593&amp;"/"&amp;2</f>
        <v>1/2</v>
      </c>
      <c r="H4593" s="1" t="n">
        <v>800</v>
      </c>
      <c r="I4593" s="1" t="n">
        <v>48</v>
      </c>
      <c r="J4593" s="1" t="n">
        <v>76</v>
      </c>
      <c r="K4593" s="1" t="s">
        <v>357</v>
      </c>
      <c r="L4593" s="1" t="s">
        <v>1193</v>
      </c>
      <c r="M4593" s="1" t="n">
        <v>2007</v>
      </c>
      <c r="N4593" s="1" t="n">
        <v>45.7288550201749</v>
      </c>
      <c r="O4593" s="1" t="n">
        <v>-82.2949895319493</v>
      </c>
      <c r="Q4593" s="1" t="s">
        <v>5202</v>
      </c>
      <c r="R4593" s="1" t="s">
        <v>24</v>
      </c>
    </row>
    <row r="4594" customFormat="false" ht="15" hidden="false" customHeight="false" outlineLevel="0" collapsed="false">
      <c r="A4594" s="1" t="s">
        <v>2973</v>
      </c>
      <c r="B4594" s="1" t="s">
        <v>2973</v>
      </c>
      <c r="C4594" s="1" t="s">
        <v>5200</v>
      </c>
      <c r="D4594" s="1" t="n">
        <v>1.6</v>
      </c>
      <c r="E4594" s="1" t="s">
        <v>5203</v>
      </c>
      <c r="F4594" s="1" t="n">
        <v>2</v>
      </c>
      <c r="G4594" s="1" t="str">
        <f aca="false">F4594&amp;"/"&amp;2</f>
        <v>2/2</v>
      </c>
      <c r="H4594" s="1" t="n">
        <v>800</v>
      </c>
      <c r="I4594" s="1" t="n">
        <v>48</v>
      </c>
      <c r="J4594" s="1" t="n">
        <v>76</v>
      </c>
      <c r="K4594" s="1" t="s">
        <v>357</v>
      </c>
      <c r="L4594" s="1" t="s">
        <v>1193</v>
      </c>
      <c r="M4594" s="1" t="n">
        <v>2007</v>
      </c>
      <c r="N4594" s="1" t="n">
        <v>45.7294754810241</v>
      </c>
      <c r="O4594" s="1" t="n">
        <v>-82.2914250787277</v>
      </c>
      <c r="Q4594" s="1" t="s">
        <v>5202</v>
      </c>
      <c r="R4594" s="1" t="s">
        <v>24</v>
      </c>
    </row>
    <row r="4595" customFormat="false" ht="15" hidden="false" customHeight="false" outlineLevel="0" collapsed="false">
      <c r="A4595" s="1" t="s">
        <v>2973</v>
      </c>
      <c r="B4595" s="1" t="s">
        <v>2973</v>
      </c>
      <c r="C4595" s="1" t="s">
        <v>5204</v>
      </c>
      <c r="D4595" s="1" t="n">
        <v>2.3</v>
      </c>
      <c r="E4595" s="1" t="s">
        <v>5205</v>
      </c>
      <c r="F4595" s="1" t="n">
        <v>1</v>
      </c>
      <c r="G4595" s="1" t="str">
        <f aca="false">F4595&amp;"/"&amp;1</f>
        <v>1/1</v>
      </c>
      <c r="H4595" s="1" t="n">
        <v>2300</v>
      </c>
      <c r="I4595" s="1" t="n">
        <v>92</v>
      </c>
      <c r="J4595" s="1" t="n">
        <v>85</v>
      </c>
      <c r="K4595" s="1" t="s">
        <v>357</v>
      </c>
      <c r="L4595" s="1" t="s">
        <v>2218</v>
      </c>
      <c r="M4595" s="1" t="n">
        <v>2015</v>
      </c>
      <c r="N4595" s="1" t="n">
        <v>44.272992</v>
      </c>
      <c r="O4595" s="1" t="n">
        <v>-81.57912</v>
      </c>
      <c r="Q4595" s="1" t="s">
        <v>5206</v>
      </c>
      <c r="R4595" s="1" t="s">
        <v>254</v>
      </c>
    </row>
    <row r="4596" customFormat="false" ht="15" hidden="false" customHeight="false" outlineLevel="0" collapsed="false">
      <c r="A4596" s="1" t="s">
        <v>2973</v>
      </c>
      <c r="B4596" s="1" t="s">
        <v>2973</v>
      </c>
      <c r="C4596" s="1" t="s">
        <v>5207</v>
      </c>
      <c r="D4596" s="1" t="n">
        <v>78</v>
      </c>
      <c r="E4596" s="1" t="s">
        <v>5208</v>
      </c>
      <c r="F4596" s="1" t="n">
        <v>1</v>
      </c>
      <c r="G4596" s="1" t="str">
        <f aca="false">F4596&amp;"/"&amp;52</f>
        <v>1/52</v>
      </c>
      <c r="H4596" s="1" t="n">
        <v>1500</v>
      </c>
      <c r="I4596" s="1" t="n">
        <v>82.5</v>
      </c>
      <c r="J4596" s="1" t="n">
        <v>80</v>
      </c>
      <c r="K4596" s="1" t="s">
        <v>271</v>
      </c>
      <c r="L4596" s="1" t="s">
        <v>4901</v>
      </c>
      <c r="M4596" s="1" t="n">
        <v>2011</v>
      </c>
      <c r="N4596" s="1" t="n">
        <v>42.3217049456293</v>
      </c>
      <c r="O4596" s="1" t="n">
        <v>-82.1422318220072</v>
      </c>
      <c r="Q4596" s="1" t="s">
        <v>5209</v>
      </c>
      <c r="R4596" s="1" t="s">
        <v>24</v>
      </c>
    </row>
    <row r="4597" customFormat="false" ht="15" hidden="false" customHeight="false" outlineLevel="0" collapsed="false">
      <c r="A4597" s="1" t="s">
        <v>2973</v>
      </c>
      <c r="B4597" s="1" t="s">
        <v>2973</v>
      </c>
      <c r="C4597" s="1" t="s">
        <v>5207</v>
      </c>
      <c r="D4597" s="1" t="n">
        <v>78</v>
      </c>
      <c r="E4597" s="1" t="s">
        <v>5210</v>
      </c>
      <c r="F4597" s="1" t="n">
        <v>2</v>
      </c>
      <c r="G4597" s="1" t="str">
        <f aca="false">F4597&amp;"/"&amp;52</f>
        <v>2/52</v>
      </c>
      <c r="H4597" s="1" t="n">
        <v>1500</v>
      </c>
      <c r="I4597" s="1" t="n">
        <v>82.5</v>
      </c>
      <c r="J4597" s="1" t="n">
        <v>80</v>
      </c>
      <c r="K4597" s="1" t="s">
        <v>271</v>
      </c>
      <c r="L4597" s="1" t="s">
        <v>4901</v>
      </c>
      <c r="M4597" s="1" t="n">
        <v>2011</v>
      </c>
      <c r="N4597" s="1" t="n">
        <v>42.3159624240523</v>
      </c>
      <c r="O4597" s="1" t="n">
        <v>-82.1357258719004</v>
      </c>
      <c r="Q4597" s="1" t="s">
        <v>5209</v>
      </c>
      <c r="R4597" s="1" t="s">
        <v>24</v>
      </c>
    </row>
    <row r="4598" customFormat="false" ht="15" hidden="false" customHeight="false" outlineLevel="0" collapsed="false">
      <c r="A4598" s="1" t="s">
        <v>2973</v>
      </c>
      <c r="B4598" s="1" t="s">
        <v>2973</v>
      </c>
      <c r="C4598" s="1" t="s">
        <v>5207</v>
      </c>
      <c r="D4598" s="1" t="n">
        <v>78</v>
      </c>
      <c r="E4598" s="1" t="s">
        <v>5211</v>
      </c>
      <c r="F4598" s="1" t="n">
        <v>3</v>
      </c>
      <c r="G4598" s="1" t="str">
        <f aca="false">F4598&amp;"/"&amp;52</f>
        <v>3/52</v>
      </c>
      <c r="H4598" s="1" t="n">
        <v>1500</v>
      </c>
      <c r="I4598" s="1" t="n">
        <v>82.5</v>
      </c>
      <c r="J4598" s="1" t="n">
        <v>80</v>
      </c>
      <c r="K4598" s="1" t="s">
        <v>271</v>
      </c>
      <c r="L4598" s="1" t="s">
        <v>4901</v>
      </c>
      <c r="M4598" s="1" t="n">
        <v>2011</v>
      </c>
      <c r="N4598" s="1" t="n">
        <v>42.320106478245</v>
      </c>
      <c r="O4598" s="1" t="n">
        <v>-82.1621596068209</v>
      </c>
      <c r="Q4598" s="1" t="s">
        <v>5209</v>
      </c>
      <c r="R4598" s="1" t="s">
        <v>24</v>
      </c>
    </row>
    <row r="4599" customFormat="false" ht="15" hidden="false" customHeight="false" outlineLevel="0" collapsed="false">
      <c r="A4599" s="1" t="s">
        <v>2973</v>
      </c>
      <c r="B4599" s="1" t="s">
        <v>2973</v>
      </c>
      <c r="C4599" s="1" t="s">
        <v>5207</v>
      </c>
      <c r="D4599" s="1" t="n">
        <v>78</v>
      </c>
      <c r="E4599" s="1" t="s">
        <v>5212</v>
      </c>
      <c r="F4599" s="1" t="n">
        <v>4</v>
      </c>
      <c r="G4599" s="1" t="str">
        <f aca="false">F4599&amp;"/"&amp;52</f>
        <v>4/52</v>
      </c>
      <c r="H4599" s="1" t="n">
        <v>1500</v>
      </c>
      <c r="I4599" s="1" t="n">
        <v>82.5</v>
      </c>
      <c r="J4599" s="1" t="n">
        <v>80</v>
      </c>
      <c r="K4599" s="1" t="s">
        <v>271</v>
      </c>
      <c r="L4599" s="1" t="s">
        <v>4901</v>
      </c>
      <c r="M4599" s="1" t="n">
        <v>2011</v>
      </c>
      <c r="N4599" s="1" t="n">
        <v>42.3174183632703</v>
      </c>
      <c r="O4599" s="1" t="n">
        <v>-82.1595782584479</v>
      </c>
      <c r="Q4599" s="1" t="s">
        <v>5209</v>
      </c>
      <c r="R4599" s="1" t="s">
        <v>24</v>
      </c>
    </row>
    <row r="4600" customFormat="false" ht="15" hidden="false" customHeight="false" outlineLevel="0" collapsed="false">
      <c r="A4600" s="1" t="s">
        <v>2973</v>
      </c>
      <c r="B4600" s="1" t="s">
        <v>2973</v>
      </c>
      <c r="C4600" s="1" t="s">
        <v>5207</v>
      </c>
      <c r="D4600" s="1" t="n">
        <v>78</v>
      </c>
      <c r="E4600" s="1" t="s">
        <v>5213</v>
      </c>
      <c r="F4600" s="1" t="n">
        <v>5</v>
      </c>
      <c r="G4600" s="1" t="str">
        <f aca="false">F4600&amp;"/"&amp;52</f>
        <v>5/52</v>
      </c>
      <c r="H4600" s="1" t="n">
        <v>1500</v>
      </c>
      <c r="I4600" s="1" t="n">
        <v>82.5</v>
      </c>
      <c r="J4600" s="1" t="n">
        <v>80</v>
      </c>
      <c r="K4600" s="1" t="s">
        <v>271</v>
      </c>
      <c r="L4600" s="1" t="s">
        <v>4901</v>
      </c>
      <c r="M4600" s="1" t="n">
        <v>2011</v>
      </c>
      <c r="N4600" s="1" t="n">
        <v>42.3102118087859</v>
      </c>
      <c r="O4600" s="1" t="n">
        <v>-82.1560643797689</v>
      </c>
      <c r="Q4600" s="1" t="s">
        <v>5209</v>
      </c>
      <c r="R4600" s="1" t="s">
        <v>24</v>
      </c>
    </row>
    <row r="4601" customFormat="false" ht="15" hidden="false" customHeight="false" outlineLevel="0" collapsed="false">
      <c r="A4601" s="1" t="s">
        <v>2973</v>
      </c>
      <c r="B4601" s="1" t="s">
        <v>2973</v>
      </c>
      <c r="C4601" s="1" t="s">
        <v>5207</v>
      </c>
      <c r="D4601" s="1" t="n">
        <v>78</v>
      </c>
      <c r="E4601" s="1" t="s">
        <v>5214</v>
      </c>
      <c r="F4601" s="1" t="n">
        <v>6</v>
      </c>
      <c r="G4601" s="1" t="str">
        <f aca="false">F4601&amp;"/"&amp;52</f>
        <v>6/52</v>
      </c>
      <c r="H4601" s="1" t="n">
        <v>1500</v>
      </c>
      <c r="I4601" s="1" t="n">
        <v>82.5</v>
      </c>
      <c r="J4601" s="1" t="n">
        <v>80</v>
      </c>
      <c r="K4601" s="1" t="s">
        <v>271</v>
      </c>
      <c r="L4601" s="1" t="s">
        <v>4901</v>
      </c>
      <c r="M4601" s="1" t="n">
        <v>2011</v>
      </c>
      <c r="N4601" s="1" t="n">
        <v>42.3096842676961</v>
      </c>
      <c r="O4601" s="1" t="n">
        <v>-82.1458535679093</v>
      </c>
      <c r="Q4601" s="1" t="s">
        <v>5209</v>
      </c>
      <c r="R4601" s="1" t="s">
        <v>24</v>
      </c>
    </row>
    <row r="4602" customFormat="false" ht="15" hidden="false" customHeight="false" outlineLevel="0" collapsed="false">
      <c r="A4602" s="1" t="s">
        <v>2973</v>
      </c>
      <c r="B4602" s="1" t="s">
        <v>2973</v>
      </c>
      <c r="C4602" s="1" t="s">
        <v>5207</v>
      </c>
      <c r="D4602" s="1" t="n">
        <v>78</v>
      </c>
      <c r="E4602" s="1" t="s">
        <v>5215</v>
      </c>
      <c r="F4602" s="1" t="n">
        <v>7</v>
      </c>
      <c r="G4602" s="1" t="str">
        <f aca="false">F4602&amp;"/"&amp;52</f>
        <v>7/52</v>
      </c>
      <c r="H4602" s="1" t="n">
        <v>1500</v>
      </c>
      <c r="I4602" s="1" t="n">
        <v>82.5</v>
      </c>
      <c r="J4602" s="1" t="n">
        <v>80</v>
      </c>
      <c r="K4602" s="1" t="s">
        <v>271</v>
      </c>
      <c r="L4602" s="1" t="s">
        <v>4901</v>
      </c>
      <c r="M4602" s="1" t="n">
        <v>2011</v>
      </c>
      <c r="N4602" s="1" t="n">
        <v>42.3060646309892</v>
      </c>
      <c r="O4602" s="1" t="n">
        <v>-82.1714786449164</v>
      </c>
      <c r="Q4602" s="1" t="s">
        <v>5209</v>
      </c>
      <c r="R4602" s="1" t="s">
        <v>24</v>
      </c>
    </row>
    <row r="4603" customFormat="false" ht="15" hidden="false" customHeight="false" outlineLevel="0" collapsed="false">
      <c r="A4603" s="1" t="s">
        <v>2973</v>
      </c>
      <c r="B4603" s="1" t="s">
        <v>2973</v>
      </c>
      <c r="C4603" s="1" t="s">
        <v>5207</v>
      </c>
      <c r="D4603" s="1" t="n">
        <v>78</v>
      </c>
      <c r="E4603" s="1" t="s">
        <v>5216</v>
      </c>
      <c r="F4603" s="1" t="n">
        <v>8</v>
      </c>
      <c r="G4603" s="1" t="str">
        <f aca="false">F4603&amp;"/"&amp;52</f>
        <v>8/52</v>
      </c>
      <c r="H4603" s="1" t="n">
        <v>1500</v>
      </c>
      <c r="I4603" s="1" t="n">
        <v>82.5</v>
      </c>
      <c r="J4603" s="1" t="n">
        <v>80</v>
      </c>
      <c r="K4603" s="1" t="s">
        <v>271</v>
      </c>
      <c r="L4603" s="1" t="s">
        <v>4901</v>
      </c>
      <c r="M4603" s="1" t="n">
        <v>2011</v>
      </c>
      <c r="N4603" s="1" t="n">
        <v>42.2966409401467</v>
      </c>
      <c r="O4603" s="1" t="n">
        <v>-82.163944466888</v>
      </c>
      <c r="Q4603" s="1" t="s">
        <v>5209</v>
      </c>
      <c r="R4603" s="1" t="s">
        <v>24</v>
      </c>
    </row>
    <row r="4604" customFormat="false" ht="15" hidden="false" customHeight="false" outlineLevel="0" collapsed="false">
      <c r="A4604" s="1" t="s">
        <v>2973</v>
      </c>
      <c r="B4604" s="1" t="s">
        <v>2973</v>
      </c>
      <c r="C4604" s="1" t="s">
        <v>5207</v>
      </c>
      <c r="D4604" s="1" t="n">
        <v>78</v>
      </c>
      <c r="E4604" s="1" t="s">
        <v>5217</v>
      </c>
      <c r="F4604" s="1" t="n">
        <v>9</v>
      </c>
      <c r="G4604" s="1" t="str">
        <f aca="false">F4604&amp;"/"&amp;52</f>
        <v>9/52</v>
      </c>
      <c r="H4604" s="1" t="n">
        <v>1500</v>
      </c>
      <c r="I4604" s="1" t="n">
        <v>82.5</v>
      </c>
      <c r="J4604" s="1" t="n">
        <v>80</v>
      </c>
      <c r="K4604" s="1" t="s">
        <v>271</v>
      </c>
      <c r="L4604" s="1" t="s">
        <v>4901</v>
      </c>
      <c r="M4604" s="1" t="n">
        <v>2011</v>
      </c>
      <c r="N4604" s="1" t="n">
        <v>42.3038379781322</v>
      </c>
      <c r="O4604" s="1" t="n">
        <v>-82.1561743121075</v>
      </c>
      <c r="Q4604" s="1" t="s">
        <v>5209</v>
      </c>
      <c r="R4604" s="1" t="s">
        <v>24</v>
      </c>
    </row>
    <row r="4605" customFormat="false" ht="15" hidden="false" customHeight="false" outlineLevel="0" collapsed="false">
      <c r="A4605" s="1" t="s">
        <v>2973</v>
      </c>
      <c r="B4605" s="1" t="s">
        <v>2973</v>
      </c>
      <c r="C4605" s="1" t="s">
        <v>5207</v>
      </c>
      <c r="D4605" s="1" t="n">
        <v>78</v>
      </c>
      <c r="E4605" s="1" t="s">
        <v>5218</v>
      </c>
      <c r="F4605" s="1" t="n">
        <v>10</v>
      </c>
      <c r="G4605" s="1" t="str">
        <f aca="false">F4605&amp;"/"&amp;52</f>
        <v>10/52</v>
      </c>
      <c r="H4605" s="1" t="n">
        <v>1500</v>
      </c>
      <c r="I4605" s="1" t="n">
        <v>82.5</v>
      </c>
      <c r="J4605" s="1" t="n">
        <v>80</v>
      </c>
      <c r="K4605" s="1" t="s">
        <v>271</v>
      </c>
      <c r="L4605" s="1" t="s">
        <v>4901</v>
      </c>
      <c r="M4605" s="1" t="n">
        <v>2011</v>
      </c>
      <c r="N4605" s="1" t="n">
        <v>42.2936152711791</v>
      </c>
      <c r="O4605" s="1" t="n">
        <v>-82.1420483741936</v>
      </c>
      <c r="Q4605" s="1" t="s">
        <v>5209</v>
      </c>
      <c r="R4605" s="1" t="s">
        <v>24</v>
      </c>
    </row>
    <row r="4606" customFormat="false" ht="15" hidden="false" customHeight="false" outlineLevel="0" collapsed="false">
      <c r="A4606" s="1" t="s">
        <v>2973</v>
      </c>
      <c r="B4606" s="1" t="s">
        <v>2973</v>
      </c>
      <c r="C4606" s="1" t="s">
        <v>5207</v>
      </c>
      <c r="D4606" s="1" t="n">
        <v>78</v>
      </c>
      <c r="E4606" s="1" t="s">
        <v>5219</v>
      </c>
      <c r="F4606" s="1" t="n">
        <v>11</v>
      </c>
      <c r="G4606" s="1" t="str">
        <f aca="false">F4606&amp;"/"&amp;52</f>
        <v>11/52</v>
      </c>
      <c r="H4606" s="1" t="n">
        <v>1500</v>
      </c>
      <c r="I4606" s="1" t="n">
        <v>82.5</v>
      </c>
      <c r="J4606" s="1" t="n">
        <v>80</v>
      </c>
      <c r="K4606" s="1" t="s">
        <v>271</v>
      </c>
      <c r="L4606" s="1" t="s">
        <v>4901</v>
      </c>
      <c r="M4606" s="1" t="n">
        <v>2011</v>
      </c>
      <c r="N4606" s="1" t="n">
        <v>42.2837949254566</v>
      </c>
      <c r="O4606" s="1" t="n">
        <v>-82.1511662833328</v>
      </c>
      <c r="Q4606" s="1" t="s">
        <v>5209</v>
      </c>
      <c r="R4606" s="1" t="s">
        <v>24</v>
      </c>
    </row>
    <row r="4607" customFormat="false" ht="15" hidden="false" customHeight="false" outlineLevel="0" collapsed="false">
      <c r="A4607" s="1" t="s">
        <v>2973</v>
      </c>
      <c r="B4607" s="1" t="s">
        <v>2973</v>
      </c>
      <c r="C4607" s="1" t="s">
        <v>5207</v>
      </c>
      <c r="D4607" s="1" t="n">
        <v>78</v>
      </c>
      <c r="E4607" s="1" t="s">
        <v>5220</v>
      </c>
      <c r="F4607" s="1" t="n">
        <v>12</v>
      </c>
      <c r="G4607" s="1" t="str">
        <f aca="false">F4607&amp;"/"&amp;52</f>
        <v>12/52</v>
      </c>
      <c r="H4607" s="1" t="n">
        <v>1500</v>
      </c>
      <c r="I4607" s="1" t="n">
        <v>82.5</v>
      </c>
      <c r="J4607" s="1" t="n">
        <v>80</v>
      </c>
      <c r="K4607" s="1" t="s">
        <v>271</v>
      </c>
      <c r="L4607" s="1" t="s">
        <v>4901</v>
      </c>
      <c r="M4607" s="1" t="n">
        <v>2011</v>
      </c>
      <c r="N4607" s="1" t="n">
        <v>42.2817055741542</v>
      </c>
      <c r="O4607" s="1" t="n">
        <v>-82.1365051566786</v>
      </c>
      <c r="Q4607" s="1" t="s">
        <v>5209</v>
      </c>
      <c r="R4607" s="1" t="s">
        <v>24</v>
      </c>
    </row>
    <row r="4608" customFormat="false" ht="15" hidden="false" customHeight="false" outlineLevel="0" collapsed="false">
      <c r="A4608" s="1" t="s">
        <v>2973</v>
      </c>
      <c r="B4608" s="1" t="s">
        <v>2973</v>
      </c>
      <c r="C4608" s="1" t="s">
        <v>5207</v>
      </c>
      <c r="D4608" s="1" t="n">
        <v>78</v>
      </c>
      <c r="E4608" s="1" t="s">
        <v>5221</v>
      </c>
      <c r="F4608" s="1" t="n">
        <v>13</v>
      </c>
      <c r="G4608" s="1" t="str">
        <f aca="false">F4608&amp;"/"&amp;52</f>
        <v>13/52</v>
      </c>
      <c r="H4608" s="1" t="n">
        <v>1500</v>
      </c>
      <c r="I4608" s="1" t="n">
        <v>82.5</v>
      </c>
      <c r="J4608" s="1" t="n">
        <v>80</v>
      </c>
      <c r="K4608" s="1" t="s">
        <v>271</v>
      </c>
      <c r="L4608" s="1" t="s">
        <v>4901</v>
      </c>
      <c r="M4608" s="1" t="n">
        <v>2011</v>
      </c>
      <c r="N4608" s="1" t="n">
        <v>42.2771206698564</v>
      </c>
      <c r="O4608" s="1" t="n">
        <v>-82.1652011222574</v>
      </c>
      <c r="Q4608" s="1" t="s">
        <v>5209</v>
      </c>
      <c r="R4608" s="1" t="s">
        <v>24</v>
      </c>
    </row>
    <row r="4609" customFormat="false" ht="15" hidden="false" customHeight="false" outlineLevel="0" collapsed="false">
      <c r="A4609" s="1" t="s">
        <v>2973</v>
      </c>
      <c r="B4609" s="1" t="s">
        <v>2973</v>
      </c>
      <c r="C4609" s="1" t="s">
        <v>5207</v>
      </c>
      <c r="D4609" s="1" t="n">
        <v>78</v>
      </c>
      <c r="E4609" s="1" t="s">
        <v>5222</v>
      </c>
      <c r="F4609" s="1" t="n">
        <v>14</v>
      </c>
      <c r="G4609" s="1" t="str">
        <f aca="false">F4609&amp;"/"&amp;52</f>
        <v>14/52</v>
      </c>
      <c r="H4609" s="1" t="n">
        <v>1500</v>
      </c>
      <c r="I4609" s="1" t="n">
        <v>82.5</v>
      </c>
      <c r="J4609" s="1" t="n">
        <v>80</v>
      </c>
      <c r="K4609" s="1" t="s">
        <v>271</v>
      </c>
      <c r="L4609" s="1" t="s">
        <v>4901</v>
      </c>
      <c r="M4609" s="1" t="n">
        <v>2011</v>
      </c>
      <c r="N4609" s="1" t="n">
        <v>42.2660970687754</v>
      </c>
      <c r="O4609" s="1" t="n">
        <v>-82.1525913438512</v>
      </c>
      <c r="Q4609" s="1" t="s">
        <v>5209</v>
      </c>
      <c r="R4609" s="1" t="s">
        <v>24</v>
      </c>
    </row>
    <row r="4610" customFormat="false" ht="15" hidden="false" customHeight="false" outlineLevel="0" collapsed="false">
      <c r="A4610" s="1" t="s">
        <v>2973</v>
      </c>
      <c r="B4610" s="1" t="s">
        <v>2973</v>
      </c>
      <c r="C4610" s="1" t="s">
        <v>5207</v>
      </c>
      <c r="D4610" s="1" t="n">
        <v>78</v>
      </c>
      <c r="E4610" s="1" t="s">
        <v>5223</v>
      </c>
      <c r="F4610" s="1" t="n">
        <v>15</v>
      </c>
      <c r="G4610" s="1" t="str">
        <f aca="false">F4610&amp;"/"&amp;52</f>
        <v>15/52</v>
      </c>
      <c r="H4610" s="1" t="n">
        <v>1500</v>
      </c>
      <c r="I4610" s="1" t="n">
        <v>82.5</v>
      </c>
      <c r="J4610" s="1" t="n">
        <v>80</v>
      </c>
      <c r="K4610" s="1" t="s">
        <v>271</v>
      </c>
      <c r="L4610" s="1" t="s">
        <v>4901</v>
      </c>
      <c r="M4610" s="1" t="n">
        <v>2011</v>
      </c>
      <c r="N4610" s="1" t="n">
        <v>42.2716570694823</v>
      </c>
      <c r="O4610" s="1" t="n">
        <v>-82.1473895712654</v>
      </c>
      <c r="Q4610" s="1" t="s">
        <v>5209</v>
      </c>
      <c r="R4610" s="1" t="s">
        <v>24</v>
      </c>
    </row>
    <row r="4611" customFormat="false" ht="15" hidden="false" customHeight="false" outlineLevel="0" collapsed="false">
      <c r="A4611" s="1" t="s">
        <v>2973</v>
      </c>
      <c r="B4611" s="1" t="s">
        <v>2973</v>
      </c>
      <c r="C4611" s="1" t="s">
        <v>5207</v>
      </c>
      <c r="D4611" s="1" t="n">
        <v>78</v>
      </c>
      <c r="E4611" s="1" t="s">
        <v>5224</v>
      </c>
      <c r="F4611" s="1" t="n">
        <v>16</v>
      </c>
      <c r="G4611" s="1" t="str">
        <f aca="false">F4611&amp;"/"&amp;52</f>
        <v>16/52</v>
      </c>
      <c r="H4611" s="1" t="n">
        <v>1500</v>
      </c>
      <c r="I4611" s="1" t="n">
        <v>82.5</v>
      </c>
      <c r="J4611" s="1" t="n">
        <v>80</v>
      </c>
      <c r="K4611" s="1" t="s">
        <v>271</v>
      </c>
      <c r="L4611" s="1" t="s">
        <v>4901</v>
      </c>
      <c r="M4611" s="1" t="n">
        <v>2011</v>
      </c>
      <c r="N4611" s="1" t="n">
        <v>42.2591803901721</v>
      </c>
      <c r="O4611" s="1" t="n">
        <v>-82.1456103808702</v>
      </c>
      <c r="Q4611" s="1" t="s">
        <v>5209</v>
      </c>
      <c r="R4611" s="1" t="s">
        <v>24</v>
      </c>
    </row>
    <row r="4612" customFormat="false" ht="15" hidden="false" customHeight="false" outlineLevel="0" collapsed="false">
      <c r="A4612" s="1" t="s">
        <v>2973</v>
      </c>
      <c r="B4612" s="1" t="s">
        <v>2973</v>
      </c>
      <c r="C4612" s="1" t="s">
        <v>5207</v>
      </c>
      <c r="D4612" s="1" t="n">
        <v>78</v>
      </c>
      <c r="E4612" s="1" t="s">
        <v>5225</v>
      </c>
      <c r="F4612" s="1" t="n">
        <v>17</v>
      </c>
      <c r="G4612" s="1" t="str">
        <f aca="false">F4612&amp;"/"&amp;52</f>
        <v>17/52</v>
      </c>
      <c r="H4612" s="1" t="n">
        <v>1500</v>
      </c>
      <c r="I4612" s="1" t="n">
        <v>82.5</v>
      </c>
      <c r="J4612" s="1" t="n">
        <v>80</v>
      </c>
      <c r="K4612" s="1" t="s">
        <v>271</v>
      </c>
      <c r="L4612" s="1" t="s">
        <v>4901</v>
      </c>
      <c r="M4612" s="1" t="n">
        <v>2011</v>
      </c>
      <c r="N4612" s="1" t="n">
        <v>42.2678439151193</v>
      </c>
      <c r="O4612" s="1" t="n">
        <v>-82.135350043818</v>
      </c>
      <c r="Q4612" s="1" t="s">
        <v>5209</v>
      </c>
      <c r="R4612" s="1" t="s">
        <v>24</v>
      </c>
    </row>
    <row r="4613" customFormat="false" ht="15" hidden="false" customHeight="false" outlineLevel="0" collapsed="false">
      <c r="A4613" s="1" t="s">
        <v>2973</v>
      </c>
      <c r="B4613" s="1" t="s">
        <v>2973</v>
      </c>
      <c r="C4613" s="1" t="s">
        <v>5207</v>
      </c>
      <c r="D4613" s="1" t="n">
        <v>78</v>
      </c>
      <c r="E4613" s="1" t="s">
        <v>5226</v>
      </c>
      <c r="F4613" s="1" t="n">
        <v>18</v>
      </c>
      <c r="G4613" s="1" t="str">
        <f aca="false">F4613&amp;"/"&amp;52</f>
        <v>18/52</v>
      </c>
      <c r="H4613" s="1" t="n">
        <v>1500</v>
      </c>
      <c r="I4613" s="1" t="n">
        <v>82.5</v>
      </c>
      <c r="J4613" s="1" t="n">
        <v>80</v>
      </c>
      <c r="K4613" s="1" t="s">
        <v>271</v>
      </c>
      <c r="L4613" s="1" t="s">
        <v>4901</v>
      </c>
      <c r="M4613" s="1" t="n">
        <v>2011</v>
      </c>
      <c r="N4613" s="1" t="n">
        <v>42.2633720140103</v>
      </c>
      <c r="O4613" s="1" t="n">
        <v>-82.1115873975533</v>
      </c>
      <c r="Q4613" s="1" t="s">
        <v>5209</v>
      </c>
      <c r="R4613" s="1" t="s">
        <v>24</v>
      </c>
    </row>
    <row r="4614" customFormat="false" ht="15" hidden="false" customHeight="false" outlineLevel="0" collapsed="false">
      <c r="A4614" s="1" t="s">
        <v>2973</v>
      </c>
      <c r="B4614" s="1" t="s">
        <v>2973</v>
      </c>
      <c r="C4614" s="1" t="s">
        <v>5207</v>
      </c>
      <c r="D4614" s="1" t="n">
        <v>78</v>
      </c>
      <c r="E4614" s="1" t="s">
        <v>5227</v>
      </c>
      <c r="F4614" s="1" t="n">
        <v>19</v>
      </c>
      <c r="G4614" s="1" t="str">
        <f aca="false">F4614&amp;"/"&amp;52</f>
        <v>19/52</v>
      </c>
      <c r="H4614" s="1" t="n">
        <v>1500</v>
      </c>
      <c r="I4614" s="1" t="n">
        <v>82.5</v>
      </c>
      <c r="J4614" s="1" t="n">
        <v>80</v>
      </c>
      <c r="K4614" s="1" t="s">
        <v>271</v>
      </c>
      <c r="L4614" s="1" t="s">
        <v>4901</v>
      </c>
      <c r="M4614" s="1" t="n">
        <v>2011</v>
      </c>
      <c r="N4614" s="1" t="n">
        <v>42.2682203605943</v>
      </c>
      <c r="O4614" s="1" t="n">
        <v>-82.1066730601182</v>
      </c>
      <c r="Q4614" s="1" t="s">
        <v>5209</v>
      </c>
      <c r="R4614" s="1" t="s">
        <v>24</v>
      </c>
    </row>
    <row r="4615" customFormat="false" ht="15" hidden="false" customHeight="false" outlineLevel="0" collapsed="false">
      <c r="A4615" s="1" t="s">
        <v>2973</v>
      </c>
      <c r="B4615" s="1" t="s">
        <v>2973</v>
      </c>
      <c r="C4615" s="1" t="s">
        <v>5207</v>
      </c>
      <c r="D4615" s="1" t="n">
        <v>78</v>
      </c>
      <c r="E4615" s="1" t="s">
        <v>5228</v>
      </c>
      <c r="F4615" s="1" t="n">
        <v>20</v>
      </c>
      <c r="G4615" s="1" t="str">
        <f aca="false">F4615&amp;"/"&amp;52</f>
        <v>20/52</v>
      </c>
      <c r="H4615" s="1" t="n">
        <v>1500</v>
      </c>
      <c r="I4615" s="1" t="n">
        <v>82.5</v>
      </c>
      <c r="J4615" s="1" t="n">
        <v>80</v>
      </c>
      <c r="K4615" s="1" t="s">
        <v>271</v>
      </c>
      <c r="L4615" s="1" t="s">
        <v>4901</v>
      </c>
      <c r="M4615" s="1" t="n">
        <v>2011</v>
      </c>
      <c r="N4615" s="1" t="n">
        <v>42.2630281760689</v>
      </c>
      <c r="O4615" s="1" t="n">
        <v>-82.1840272143707</v>
      </c>
      <c r="Q4615" s="1" t="s">
        <v>5209</v>
      </c>
      <c r="R4615" s="1" t="s">
        <v>24</v>
      </c>
    </row>
    <row r="4616" customFormat="false" ht="15" hidden="false" customHeight="false" outlineLevel="0" collapsed="false">
      <c r="A4616" s="1" t="s">
        <v>2973</v>
      </c>
      <c r="B4616" s="1" t="s">
        <v>2973</v>
      </c>
      <c r="C4616" s="1" t="s">
        <v>5207</v>
      </c>
      <c r="D4616" s="1" t="n">
        <v>78</v>
      </c>
      <c r="E4616" s="1" t="s">
        <v>5229</v>
      </c>
      <c r="F4616" s="1" t="n">
        <v>21</v>
      </c>
      <c r="G4616" s="1" t="str">
        <f aca="false">F4616&amp;"/"&amp;52</f>
        <v>21/52</v>
      </c>
      <c r="H4616" s="1" t="n">
        <v>1500</v>
      </c>
      <c r="I4616" s="1" t="n">
        <v>82.5</v>
      </c>
      <c r="J4616" s="1" t="n">
        <v>80</v>
      </c>
      <c r="K4616" s="1" t="s">
        <v>271</v>
      </c>
      <c r="L4616" s="1" t="s">
        <v>4901</v>
      </c>
      <c r="M4616" s="1" t="n">
        <v>2011</v>
      </c>
      <c r="N4616" s="1" t="n">
        <v>42.2531731488561</v>
      </c>
      <c r="O4616" s="1" t="n">
        <v>-82.1770779762836</v>
      </c>
      <c r="Q4616" s="1" t="s">
        <v>5209</v>
      </c>
      <c r="R4616" s="1" t="s">
        <v>24</v>
      </c>
    </row>
    <row r="4617" customFormat="false" ht="15" hidden="false" customHeight="false" outlineLevel="0" collapsed="false">
      <c r="A4617" s="1" t="s">
        <v>2973</v>
      </c>
      <c r="B4617" s="1" t="s">
        <v>2973</v>
      </c>
      <c r="C4617" s="1" t="s">
        <v>5207</v>
      </c>
      <c r="D4617" s="1" t="n">
        <v>78</v>
      </c>
      <c r="E4617" s="1" t="s">
        <v>5230</v>
      </c>
      <c r="F4617" s="1" t="n">
        <v>22</v>
      </c>
      <c r="G4617" s="1" t="str">
        <f aca="false">F4617&amp;"/"&amp;52</f>
        <v>22/52</v>
      </c>
      <c r="H4617" s="1" t="n">
        <v>1500</v>
      </c>
      <c r="I4617" s="1" t="n">
        <v>82.5</v>
      </c>
      <c r="J4617" s="1" t="n">
        <v>80</v>
      </c>
      <c r="K4617" s="1" t="s">
        <v>271</v>
      </c>
      <c r="L4617" s="1" t="s">
        <v>4901</v>
      </c>
      <c r="M4617" s="1" t="n">
        <v>2011</v>
      </c>
      <c r="N4617" s="1" t="n">
        <v>42.2426664881242</v>
      </c>
      <c r="O4617" s="1" t="n">
        <v>-82.1669280193137</v>
      </c>
      <c r="Q4617" s="1" t="s">
        <v>5209</v>
      </c>
      <c r="R4617" s="1" t="s">
        <v>24</v>
      </c>
    </row>
    <row r="4618" customFormat="false" ht="15" hidden="false" customHeight="false" outlineLevel="0" collapsed="false">
      <c r="A4618" s="1" t="s">
        <v>2973</v>
      </c>
      <c r="B4618" s="1" t="s">
        <v>2973</v>
      </c>
      <c r="C4618" s="1" t="s">
        <v>5207</v>
      </c>
      <c r="D4618" s="1" t="n">
        <v>78</v>
      </c>
      <c r="E4618" s="1" t="s">
        <v>5231</v>
      </c>
      <c r="F4618" s="1" t="n">
        <v>23</v>
      </c>
      <c r="G4618" s="1" t="str">
        <f aca="false">F4618&amp;"/"&amp;52</f>
        <v>23/52</v>
      </c>
      <c r="H4618" s="1" t="n">
        <v>1500</v>
      </c>
      <c r="I4618" s="1" t="n">
        <v>82.5</v>
      </c>
      <c r="J4618" s="1" t="n">
        <v>80</v>
      </c>
      <c r="K4618" s="1" t="s">
        <v>271</v>
      </c>
      <c r="L4618" s="1" t="s">
        <v>4901</v>
      </c>
      <c r="M4618" s="1" t="n">
        <v>2011</v>
      </c>
      <c r="N4618" s="1" t="n">
        <v>42.2398500863402</v>
      </c>
      <c r="O4618" s="1" t="n">
        <v>-82.1633629891199</v>
      </c>
      <c r="Q4618" s="1" t="s">
        <v>5209</v>
      </c>
      <c r="R4618" s="1" t="s">
        <v>24</v>
      </c>
    </row>
    <row r="4619" customFormat="false" ht="15" hidden="false" customHeight="false" outlineLevel="0" collapsed="false">
      <c r="A4619" s="1" t="s">
        <v>2973</v>
      </c>
      <c r="B4619" s="1" t="s">
        <v>2973</v>
      </c>
      <c r="C4619" s="1" t="s">
        <v>5207</v>
      </c>
      <c r="D4619" s="1" t="n">
        <v>78</v>
      </c>
      <c r="E4619" s="1" t="s">
        <v>5232</v>
      </c>
      <c r="F4619" s="1" t="n">
        <v>24</v>
      </c>
      <c r="G4619" s="1" t="str">
        <f aca="false">F4619&amp;"/"&amp;52</f>
        <v>24/52</v>
      </c>
      <c r="H4619" s="1" t="n">
        <v>1500</v>
      </c>
      <c r="I4619" s="1" t="n">
        <v>82.5</v>
      </c>
      <c r="J4619" s="1" t="n">
        <v>80</v>
      </c>
      <c r="K4619" s="1" t="s">
        <v>271</v>
      </c>
      <c r="L4619" s="1" t="s">
        <v>4901</v>
      </c>
      <c r="M4619" s="1" t="n">
        <v>2011</v>
      </c>
      <c r="N4619" s="1" t="n">
        <v>42.2567965633625</v>
      </c>
      <c r="O4619" s="1" t="n">
        <v>-82.1969726117443</v>
      </c>
      <c r="Q4619" s="1" t="s">
        <v>5209</v>
      </c>
      <c r="R4619" s="1" t="s">
        <v>24</v>
      </c>
    </row>
    <row r="4620" customFormat="false" ht="15" hidden="false" customHeight="false" outlineLevel="0" collapsed="false">
      <c r="A4620" s="1" t="s">
        <v>2973</v>
      </c>
      <c r="B4620" s="1" t="s">
        <v>2973</v>
      </c>
      <c r="C4620" s="1" t="s">
        <v>5207</v>
      </c>
      <c r="D4620" s="1" t="n">
        <v>78</v>
      </c>
      <c r="E4620" s="1" t="s">
        <v>5233</v>
      </c>
      <c r="F4620" s="1" t="n">
        <v>25</v>
      </c>
      <c r="G4620" s="1" t="str">
        <f aca="false">F4620&amp;"/"&amp;52</f>
        <v>25/52</v>
      </c>
      <c r="H4620" s="1" t="n">
        <v>1500</v>
      </c>
      <c r="I4620" s="1" t="n">
        <v>82.5</v>
      </c>
      <c r="J4620" s="1" t="n">
        <v>80</v>
      </c>
      <c r="K4620" s="1" t="s">
        <v>271</v>
      </c>
      <c r="L4620" s="1" t="s">
        <v>4901</v>
      </c>
      <c r="M4620" s="1" t="n">
        <v>2011</v>
      </c>
      <c r="N4620" s="1" t="n">
        <v>42.2480059266934</v>
      </c>
      <c r="O4620" s="1" t="n">
        <v>-82.2066954550884</v>
      </c>
      <c r="Q4620" s="1" t="s">
        <v>5209</v>
      </c>
      <c r="R4620" s="1" t="s">
        <v>24</v>
      </c>
    </row>
    <row r="4621" customFormat="false" ht="15" hidden="false" customHeight="false" outlineLevel="0" collapsed="false">
      <c r="A4621" s="1" t="s">
        <v>2973</v>
      </c>
      <c r="B4621" s="1" t="s">
        <v>2973</v>
      </c>
      <c r="C4621" s="1" t="s">
        <v>5207</v>
      </c>
      <c r="D4621" s="1" t="n">
        <v>78</v>
      </c>
      <c r="E4621" s="1" t="s">
        <v>5234</v>
      </c>
      <c r="F4621" s="1" t="n">
        <v>26</v>
      </c>
      <c r="G4621" s="1" t="str">
        <f aca="false">F4621&amp;"/"&amp;52</f>
        <v>26/52</v>
      </c>
      <c r="H4621" s="1" t="n">
        <v>1500</v>
      </c>
      <c r="I4621" s="1" t="n">
        <v>82.5</v>
      </c>
      <c r="J4621" s="1" t="n">
        <v>80</v>
      </c>
      <c r="K4621" s="1" t="s">
        <v>271</v>
      </c>
      <c r="L4621" s="1" t="s">
        <v>4901</v>
      </c>
      <c r="M4621" s="1" t="n">
        <v>2011</v>
      </c>
      <c r="N4621" s="1" t="n">
        <v>42.244002829674</v>
      </c>
      <c r="O4621" s="1" t="n">
        <v>-82.2132332223489</v>
      </c>
      <c r="Q4621" s="1" t="s">
        <v>5209</v>
      </c>
      <c r="R4621" s="1" t="s">
        <v>24</v>
      </c>
    </row>
    <row r="4622" customFormat="false" ht="15" hidden="false" customHeight="false" outlineLevel="0" collapsed="false">
      <c r="A4622" s="1" t="s">
        <v>2973</v>
      </c>
      <c r="B4622" s="1" t="s">
        <v>2973</v>
      </c>
      <c r="C4622" s="1" t="s">
        <v>5207</v>
      </c>
      <c r="D4622" s="1" t="n">
        <v>78</v>
      </c>
      <c r="E4622" s="1" t="s">
        <v>5235</v>
      </c>
      <c r="F4622" s="1" t="n">
        <v>27</v>
      </c>
      <c r="G4622" s="1" t="str">
        <f aca="false">F4622&amp;"/"&amp;52</f>
        <v>27/52</v>
      </c>
      <c r="H4622" s="1" t="n">
        <v>1500</v>
      </c>
      <c r="I4622" s="1" t="n">
        <v>82.5</v>
      </c>
      <c r="J4622" s="1" t="n">
        <v>80</v>
      </c>
      <c r="K4622" s="1" t="s">
        <v>271</v>
      </c>
      <c r="L4622" s="1" t="s">
        <v>4901</v>
      </c>
      <c r="M4622" s="1" t="n">
        <v>2011</v>
      </c>
      <c r="N4622" s="1" t="n">
        <v>42.2379665055922</v>
      </c>
      <c r="O4622" s="1" t="n">
        <v>-82.2014932530627</v>
      </c>
      <c r="Q4622" s="1" t="s">
        <v>5209</v>
      </c>
      <c r="R4622" s="1" t="s">
        <v>24</v>
      </c>
    </row>
    <row r="4623" customFormat="false" ht="15" hidden="false" customHeight="false" outlineLevel="0" collapsed="false">
      <c r="A4623" s="1" t="s">
        <v>2973</v>
      </c>
      <c r="B4623" s="1" t="s">
        <v>2973</v>
      </c>
      <c r="C4623" s="1" t="s">
        <v>5207</v>
      </c>
      <c r="D4623" s="1" t="n">
        <v>78</v>
      </c>
      <c r="E4623" s="1" t="s">
        <v>5236</v>
      </c>
      <c r="F4623" s="1" t="n">
        <v>28</v>
      </c>
      <c r="G4623" s="1" t="str">
        <f aca="false">F4623&amp;"/"&amp;52</f>
        <v>28/52</v>
      </c>
      <c r="H4623" s="1" t="n">
        <v>1500</v>
      </c>
      <c r="I4623" s="1" t="n">
        <v>82.5</v>
      </c>
      <c r="J4623" s="1" t="n">
        <v>80</v>
      </c>
      <c r="K4623" s="1" t="s">
        <v>271</v>
      </c>
      <c r="L4623" s="1" t="s">
        <v>4901</v>
      </c>
      <c r="M4623" s="1" t="n">
        <v>2011</v>
      </c>
      <c r="N4623" s="1" t="n">
        <v>42.2423791378706</v>
      </c>
      <c r="O4623" s="1" t="n">
        <v>-82.1938903685878</v>
      </c>
      <c r="Q4623" s="1" t="s">
        <v>5209</v>
      </c>
      <c r="R4623" s="1" t="s">
        <v>24</v>
      </c>
    </row>
    <row r="4624" customFormat="false" ht="15" hidden="false" customHeight="false" outlineLevel="0" collapsed="false">
      <c r="A4624" s="1" t="s">
        <v>2973</v>
      </c>
      <c r="B4624" s="1" t="s">
        <v>2973</v>
      </c>
      <c r="C4624" s="1" t="s">
        <v>5207</v>
      </c>
      <c r="D4624" s="1" t="n">
        <v>78</v>
      </c>
      <c r="E4624" s="1" t="s">
        <v>5237</v>
      </c>
      <c r="F4624" s="1" t="n">
        <v>29</v>
      </c>
      <c r="G4624" s="1" t="str">
        <f aca="false">F4624&amp;"/"&amp;52</f>
        <v>29/52</v>
      </c>
      <c r="H4624" s="1" t="n">
        <v>1500</v>
      </c>
      <c r="I4624" s="1" t="n">
        <v>82.5</v>
      </c>
      <c r="J4624" s="1" t="n">
        <v>80</v>
      </c>
      <c r="K4624" s="1" t="s">
        <v>271</v>
      </c>
      <c r="L4624" s="1" t="s">
        <v>4901</v>
      </c>
      <c r="M4624" s="1" t="n">
        <v>2011</v>
      </c>
      <c r="N4624" s="1" t="n">
        <v>42.2257203469625</v>
      </c>
      <c r="O4624" s="1" t="n">
        <v>-82.193952995394</v>
      </c>
      <c r="Q4624" s="1" t="s">
        <v>5209</v>
      </c>
      <c r="R4624" s="1" t="s">
        <v>24</v>
      </c>
    </row>
    <row r="4625" customFormat="false" ht="15" hidden="false" customHeight="false" outlineLevel="0" collapsed="false">
      <c r="A4625" s="1" t="s">
        <v>2973</v>
      </c>
      <c r="B4625" s="1" t="s">
        <v>2973</v>
      </c>
      <c r="C4625" s="1" t="s">
        <v>5207</v>
      </c>
      <c r="D4625" s="1" t="n">
        <v>78</v>
      </c>
      <c r="E4625" s="1" t="s">
        <v>5238</v>
      </c>
      <c r="F4625" s="1" t="n">
        <v>30</v>
      </c>
      <c r="G4625" s="1" t="str">
        <f aca="false">F4625&amp;"/"&amp;52</f>
        <v>30/52</v>
      </c>
      <c r="H4625" s="1" t="n">
        <v>1500</v>
      </c>
      <c r="I4625" s="1" t="n">
        <v>82.5</v>
      </c>
      <c r="J4625" s="1" t="n">
        <v>80</v>
      </c>
      <c r="K4625" s="1" t="s">
        <v>271</v>
      </c>
      <c r="L4625" s="1" t="s">
        <v>4901</v>
      </c>
      <c r="M4625" s="1" t="n">
        <v>2011</v>
      </c>
      <c r="N4625" s="1" t="n">
        <v>42.2308073334843</v>
      </c>
      <c r="O4625" s="1" t="n">
        <v>-82.1836402449998</v>
      </c>
      <c r="Q4625" s="1" t="s">
        <v>5209</v>
      </c>
      <c r="R4625" s="1" t="s">
        <v>24</v>
      </c>
    </row>
    <row r="4626" customFormat="false" ht="15" hidden="false" customHeight="false" outlineLevel="0" collapsed="false">
      <c r="A4626" s="1" t="s">
        <v>2973</v>
      </c>
      <c r="B4626" s="1" t="s">
        <v>2973</v>
      </c>
      <c r="C4626" s="1" t="s">
        <v>5207</v>
      </c>
      <c r="D4626" s="1" t="n">
        <v>78</v>
      </c>
      <c r="E4626" s="1" t="s">
        <v>5239</v>
      </c>
      <c r="F4626" s="1" t="n">
        <v>31</v>
      </c>
      <c r="G4626" s="1" t="str">
        <f aca="false">F4626&amp;"/"&amp;52</f>
        <v>31/52</v>
      </c>
      <c r="H4626" s="1" t="n">
        <v>1500</v>
      </c>
      <c r="I4626" s="1" t="n">
        <v>82.5</v>
      </c>
      <c r="J4626" s="1" t="n">
        <v>80</v>
      </c>
      <c r="K4626" s="1" t="s">
        <v>271</v>
      </c>
      <c r="L4626" s="1" t="s">
        <v>4901</v>
      </c>
      <c r="M4626" s="1" t="n">
        <v>2011</v>
      </c>
      <c r="N4626" s="1" t="n">
        <v>42.2232980712865</v>
      </c>
      <c r="O4626" s="1" t="n">
        <v>-82.2235767395359</v>
      </c>
      <c r="Q4626" s="1" t="s">
        <v>5209</v>
      </c>
      <c r="R4626" s="1" t="s">
        <v>24</v>
      </c>
    </row>
    <row r="4627" customFormat="false" ht="15" hidden="false" customHeight="false" outlineLevel="0" collapsed="false">
      <c r="A4627" s="1" t="s">
        <v>2973</v>
      </c>
      <c r="B4627" s="1" t="s">
        <v>2973</v>
      </c>
      <c r="C4627" s="1" t="s">
        <v>5207</v>
      </c>
      <c r="D4627" s="1" t="n">
        <v>78</v>
      </c>
      <c r="E4627" s="1" t="s">
        <v>5240</v>
      </c>
      <c r="F4627" s="1" t="n">
        <v>32</v>
      </c>
      <c r="G4627" s="1" t="str">
        <f aca="false">F4627&amp;"/"&amp;52</f>
        <v>32/52</v>
      </c>
      <c r="H4627" s="1" t="n">
        <v>1500</v>
      </c>
      <c r="I4627" s="1" t="n">
        <v>82.5</v>
      </c>
      <c r="J4627" s="1" t="n">
        <v>80</v>
      </c>
      <c r="K4627" s="1" t="s">
        <v>271</v>
      </c>
      <c r="L4627" s="1" t="s">
        <v>4901</v>
      </c>
      <c r="M4627" s="1" t="n">
        <v>2011</v>
      </c>
      <c r="N4627" s="1" t="n">
        <v>42.2212176669021</v>
      </c>
      <c r="O4627" s="1" t="n">
        <v>-82.2161013935297</v>
      </c>
      <c r="Q4627" s="1" t="s">
        <v>5209</v>
      </c>
      <c r="R4627" s="1" t="s">
        <v>24</v>
      </c>
    </row>
    <row r="4628" customFormat="false" ht="15" hidden="false" customHeight="false" outlineLevel="0" collapsed="false">
      <c r="A4628" s="1" t="s">
        <v>2973</v>
      </c>
      <c r="B4628" s="1" t="s">
        <v>2973</v>
      </c>
      <c r="C4628" s="1" t="s">
        <v>5207</v>
      </c>
      <c r="D4628" s="1" t="n">
        <v>78</v>
      </c>
      <c r="E4628" s="1" t="s">
        <v>5241</v>
      </c>
      <c r="F4628" s="1" t="n">
        <v>33</v>
      </c>
      <c r="G4628" s="1" t="str">
        <f aca="false">F4628&amp;"/"&amp;52</f>
        <v>33/52</v>
      </c>
      <c r="H4628" s="1" t="n">
        <v>1500</v>
      </c>
      <c r="I4628" s="1" t="n">
        <v>82.5</v>
      </c>
      <c r="J4628" s="1" t="n">
        <v>80</v>
      </c>
      <c r="K4628" s="1" t="s">
        <v>271</v>
      </c>
      <c r="L4628" s="1" t="s">
        <v>4901</v>
      </c>
      <c r="M4628" s="1" t="n">
        <v>2011</v>
      </c>
      <c r="N4628" s="1" t="n">
        <v>42.2148840870593</v>
      </c>
      <c r="O4628" s="1" t="n">
        <v>-82.2170261122077</v>
      </c>
      <c r="Q4628" s="1" t="s">
        <v>5209</v>
      </c>
      <c r="R4628" s="1" t="s">
        <v>24</v>
      </c>
    </row>
    <row r="4629" customFormat="false" ht="15" hidden="false" customHeight="false" outlineLevel="0" collapsed="false">
      <c r="A4629" s="1" t="s">
        <v>2973</v>
      </c>
      <c r="B4629" s="1" t="s">
        <v>2973</v>
      </c>
      <c r="C4629" s="1" t="s">
        <v>5207</v>
      </c>
      <c r="D4629" s="1" t="n">
        <v>78</v>
      </c>
      <c r="E4629" s="1" t="s">
        <v>5242</v>
      </c>
      <c r="F4629" s="1" t="n">
        <v>34</v>
      </c>
      <c r="G4629" s="1" t="str">
        <f aca="false">F4629&amp;"/"&amp;52</f>
        <v>34/52</v>
      </c>
      <c r="H4629" s="1" t="n">
        <v>1500</v>
      </c>
      <c r="I4629" s="1" t="n">
        <v>82.5</v>
      </c>
      <c r="J4629" s="1" t="n">
        <v>80</v>
      </c>
      <c r="K4629" s="1" t="s">
        <v>271</v>
      </c>
      <c r="L4629" s="1" t="s">
        <v>4901</v>
      </c>
      <c r="M4629" s="1" t="n">
        <v>2011</v>
      </c>
      <c r="N4629" s="1" t="n">
        <v>42.3004830839399</v>
      </c>
      <c r="O4629" s="1" t="n">
        <v>-82.2038326819755</v>
      </c>
      <c r="Q4629" s="1" t="s">
        <v>5209</v>
      </c>
      <c r="R4629" s="1" t="s">
        <v>24</v>
      </c>
    </row>
    <row r="4630" customFormat="false" ht="15" hidden="false" customHeight="false" outlineLevel="0" collapsed="false">
      <c r="A4630" s="1" t="s">
        <v>2973</v>
      </c>
      <c r="B4630" s="1" t="s">
        <v>2973</v>
      </c>
      <c r="C4630" s="1" t="s">
        <v>5207</v>
      </c>
      <c r="D4630" s="1" t="n">
        <v>78</v>
      </c>
      <c r="E4630" s="1" t="s">
        <v>5243</v>
      </c>
      <c r="F4630" s="1" t="n">
        <v>35</v>
      </c>
      <c r="G4630" s="1" t="str">
        <f aca="false">F4630&amp;"/"&amp;52</f>
        <v>35/52</v>
      </c>
      <c r="H4630" s="1" t="n">
        <v>1500</v>
      </c>
      <c r="I4630" s="1" t="n">
        <v>82.5</v>
      </c>
      <c r="J4630" s="1" t="n">
        <v>80</v>
      </c>
      <c r="K4630" s="1" t="s">
        <v>271</v>
      </c>
      <c r="L4630" s="1" t="s">
        <v>4901</v>
      </c>
      <c r="M4630" s="1" t="n">
        <v>2011</v>
      </c>
      <c r="N4630" s="1" t="n">
        <v>42.2950838357047</v>
      </c>
      <c r="O4630" s="1" t="n">
        <v>-82.1898358977434</v>
      </c>
      <c r="Q4630" s="1" t="s">
        <v>5209</v>
      </c>
      <c r="R4630" s="1" t="s">
        <v>24</v>
      </c>
    </row>
    <row r="4631" customFormat="false" ht="15" hidden="false" customHeight="false" outlineLevel="0" collapsed="false">
      <c r="A4631" s="1" t="s">
        <v>2973</v>
      </c>
      <c r="B4631" s="1" t="s">
        <v>2973</v>
      </c>
      <c r="C4631" s="1" t="s">
        <v>5207</v>
      </c>
      <c r="D4631" s="1" t="n">
        <v>78</v>
      </c>
      <c r="E4631" s="1" t="s">
        <v>5244</v>
      </c>
      <c r="F4631" s="1" t="n">
        <v>36</v>
      </c>
      <c r="G4631" s="1" t="str">
        <f aca="false">F4631&amp;"/"&amp;52</f>
        <v>36/52</v>
      </c>
      <c r="H4631" s="1" t="n">
        <v>1500</v>
      </c>
      <c r="I4631" s="1" t="n">
        <v>82.5</v>
      </c>
      <c r="J4631" s="1" t="n">
        <v>80</v>
      </c>
      <c r="K4631" s="1" t="s">
        <v>271</v>
      </c>
      <c r="L4631" s="1" t="s">
        <v>4901</v>
      </c>
      <c r="M4631" s="1" t="n">
        <v>2011</v>
      </c>
      <c r="N4631" s="1" t="n">
        <v>42.2894839090177</v>
      </c>
      <c r="O4631" s="1" t="n">
        <v>-82.1801563184058</v>
      </c>
      <c r="Q4631" s="1" t="s">
        <v>5209</v>
      </c>
      <c r="R4631" s="1" t="s">
        <v>24</v>
      </c>
    </row>
    <row r="4632" customFormat="false" ht="15" hidden="false" customHeight="false" outlineLevel="0" collapsed="false">
      <c r="A4632" s="1" t="s">
        <v>2973</v>
      </c>
      <c r="B4632" s="1" t="s">
        <v>2973</v>
      </c>
      <c r="C4632" s="1" t="s">
        <v>5207</v>
      </c>
      <c r="D4632" s="1" t="n">
        <v>78</v>
      </c>
      <c r="E4632" s="1" t="s">
        <v>5245</v>
      </c>
      <c r="F4632" s="1" t="n">
        <v>37</v>
      </c>
      <c r="G4632" s="1" t="str">
        <f aca="false">F4632&amp;"/"&amp;52</f>
        <v>37/52</v>
      </c>
      <c r="H4632" s="1" t="n">
        <v>1500</v>
      </c>
      <c r="I4632" s="1" t="n">
        <v>82.5</v>
      </c>
      <c r="J4632" s="1" t="n">
        <v>80</v>
      </c>
      <c r="K4632" s="1" t="s">
        <v>271</v>
      </c>
      <c r="L4632" s="1" t="s">
        <v>4901</v>
      </c>
      <c r="M4632" s="1" t="n">
        <v>2011</v>
      </c>
      <c r="N4632" s="1" t="n">
        <v>42.2880601217484</v>
      </c>
      <c r="O4632" s="1" t="n">
        <v>-82.1754432225174</v>
      </c>
      <c r="Q4632" s="1" t="s">
        <v>5209</v>
      </c>
      <c r="R4632" s="1" t="s">
        <v>24</v>
      </c>
    </row>
    <row r="4633" customFormat="false" ht="15" hidden="false" customHeight="false" outlineLevel="0" collapsed="false">
      <c r="A4633" s="1" t="s">
        <v>2973</v>
      </c>
      <c r="B4633" s="1" t="s">
        <v>2973</v>
      </c>
      <c r="C4633" s="1" t="s">
        <v>5207</v>
      </c>
      <c r="D4633" s="1" t="n">
        <v>78</v>
      </c>
      <c r="E4633" s="1" t="s">
        <v>5246</v>
      </c>
      <c r="F4633" s="1" t="n">
        <v>38</v>
      </c>
      <c r="G4633" s="1" t="str">
        <f aca="false">F4633&amp;"/"&amp;52</f>
        <v>38/52</v>
      </c>
      <c r="H4633" s="1" t="n">
        <v>1500</v>
      </c>
      <c r="I4633" s="1" t="n">
        <v>82.5</v>
      </c>
      <c r="J4633" s="1" t="n">
        <v>80</v>
      </c>
      <c r="K4633" s="1" t="s">
        <v>271</v>
      </c>
      <c r="L4633" s="1" t="s">
        <v>4901</v>
      </c>
      <c r="M4633" s="1" t="n">
        <v>2011</v>
      </c>
      <c r="N4633" s="1" t="n">
        <v>42.2965802225844</v>
      </c>
      <c r="O4633" s="1" t="n">
        <v>-82.2334275416652</v>
      </c>
      <c r="Q4633" s="1" t="s">
        <v>5209</v>
      </c>
      <c r="R4633" s="1" t="s">
        <v>24</v>
      </c>
    </row>
    <row r="4634" customFormat="false" ht="15" hidden="false" customHeight="false" outlineLevel="0" collapsed="false">
      <c r="A4634" s="1" t="s">
        <v>2973</v>
      </c>
      <c r="B4634" s="1" t="s">
        <v>2973</v>
      </c>
      <c r="C4634" s="1" t="s">
        <v>5207</v>
      </c>
      <c r="D4634" s="1" t="n">
        <v>78</v>
      </c>
      <c r="E4634" s="1" t="s">
        <v>5247</v>
      </c>
      <c r="F4634" s="1" t="n">
        <v>39</v>
      </c>
      <c r="G4634" s="1" t="str">
        <f aca="false">F4634&amp;"/"&amp;52</f>
        <v>39/52</v>
      </c>
      <c r="H4634" s="1" t="n">
        <v>1500</v>
      </c>
      <c r="I4634" s="1" t="n">
        <v>82.5</v>
      </c>
      <c r="J4634" s="1" t="n">
        <v>80</v>
      </c>
      <c r="K4634" s="1" t="s">
        <v>271</v>
      </c>
      <c r="L4634" s="1" t="s">
        <v>4901</v>
      </c>
      <c r="M4634" s="1" t="n">
        <v>2011</v>
      </c>
      <c r="N4634" s="1" t="n">
        <v>42.2934158769915</v>
      </c>
      <c r="O4634" s="1" t="n">
        <v>-82.2148544590811</v>
      </c>
      <c r="Q4634" s="1" t="s">
        <v>5209</v>
      </c>
      <c r="R4634" s="1" t="s">
        <v>24</v>
      </c>
    </row>
    <row r="4635" customFormat="false" ht="15" hidden="false" customHeight="false" outlineLevel="0" collapsed="false">
      <c r="A4635" s="1" t="s">
        <v>2973</v>
      </c>
      <c r="B4635" s="1" t="s">
        <v>2973</v>
      </c>
      <c r="C4635" s="1" t="s">
        <v>5207</v>
      </c>
      <c r="D4635" s="1" t="n">
        <v>78</v>
      </c>
      <c r="E4635" s="1" t="s">
        <v>5248</v>
      </c>
      <c r="F4635" s="1" t="n">
        <v>40</v>
      </c>
      <c r="G4635" s="1" t="str">
        <f aca="false">F4635&amp;"/"&amp;52</f>
        <v>40/52</v>
      </c>
      <c r="H4635" s="1" t="n">
        <v>1500</v>
      </c>
      <c r="I4635" s="1" t="n">
        <v>82.5</v>
      </c>
      <c r="J4635" s="1" t="n">
        <v>80</v>
      </c>
      <c r="K4635" s="1" t="s">
        <v>271</v>
      </c>
      <c r="L4635" s="1" t="s">
        <v>4901</v>
      </c>
      <c r="M4635" s="1" t="n">
        <v>2011</v>
      </c>
      <c r="N4635" s="1" t="n">
        <v>42.2834649696194</v>
      </c>
      <c r="O4635" s="1" t="n">
        <v>-82.2042025180623</v>
      </c>
      <c r="Q4635" s="1" t="s">
        <v>5209</v>
      </c>
      <c r="R4635" s="1" t="s">
        <v>24</v>
      </c>
    </row>
    <row r="4636" customFormat="false" ht="15" hidden="false" customHeight="false" outlineLevel="0" collapsed="false">
      <c r="A4636" s="1" t="s">
        <v>2973</v>
      </c>
      <c r="B4636" s="1" t="s">
        <v>2973</v>
      </c>
      <c r="C4636" s="1" t="s">
        <v>5207</v>
      </c>
      <c r="D4636" s="1" t="n">
        <v>78</v>
      </c>
      <c r="E4636" s="1" t="s">
        <v>5249</v>
      </c>
      <c r="F4636" s="1" t="n">
        <v>41</v>
      </c>
      <c r="G4636" s="1" t="str">
        <f aca="false">F4636&amp;"/"&amp;52</f>
        <v>41/52</v>
      </c>
      <c r="H4636" s="1" t="n">
        <v>1500</v>
      </c>
      <c r="I4636" s="1" t="n">
        <v>82.5</v>
      </c>
      <c r="J4636" s="1" t="n">
        <v>80</v>
      </c>
      <c r="K4636" s="1" t="s">
        <v>271</v>
      </c>
      <c r="L4636" s="1" t="s">
        <v>4901</v>
      </c>
      <c r="M4636" s="1" t="n">
        <v>2011</v>
      </c>
      <c r="N4636" s="1" t="n">
        <v>42.2762641696443</v>
      </c>
      <c r="O4636" s="1" t="n">
        <v>-82.1919031960761</v>
      </c>
      <c r="Q4636" s="1" t="s">
        <v>5209</v>
      </c>
      <c r="R4636" s="1" t="s">
        <v>24</v>
      </c>
    </row>
    <row r="4637" customFormat="false" ht="15" hidden="false" customHeight="false" outlineLevel="0" collapsed="false">
      <c r="A4637" s="1" t="s">
        <v>2973</v>
      </c>
      <c r="B4637" s="1" t="s">
        <v>2973</v>
      </c>
      <c r="C4637" s="1" t="s">
        <v>5207</v>
      </c>
      <c r="D4637" s="1" t="n">
        <v>78</v>
      </c>
      <c r="E4637" s="1" t="s">
        <v>5250</v>
      </c>
      <c r="F4637" s="1" t="n">
        <v>42</v>
      </c>
      <c r="G4637" s="1" t="str">
        <f aca="false">F4637&amp;"/"&amp;52</f>
        <v>42/52</v>
      </c>
      <c r="H4637" s="1" t="n">
        <v>1500</v>
      </c>
      <c r="I4637" s="1" t="n">
        <v>82.5</v>
      </c>
      <c r="J4637" s="1" t="n">
        <v>80</v>
      </c>
      <c r="K4637" s="1" t="s">
        <v>271</v>
      </c>
      <c r="L4637" s="1" t="s">
        <v>4901</v>
      </c>
      <c r="M4637" s="1" t="n">
        <v>2011</v>
      </c>
      <c r="N4637" s="1" t="n">
        <v>42.2727056859058</v>
      </c>
      <c r="O4637" s="1" t="n">
        <v>-82.1970105402178</v>
      </c>
      <c r="Q4637" s="1" t="s">
        <v>5209</v>
      </c>
      <c r="R4637" s="1" t="s">
        <v>24</v>
      </c>
    </row>
    <row r="4638" customFormat="false" ht="15" hidden="false" customHeight="false" outlineLevel="0" collapsed="false">
      <c r="A4638" s="1" t="s">
        <v>2973</v>
      </c>
      <c r="B4638" s="1" t="s">
        <v>2973</v>
      </c>
      <c r="C4638" s="1" t="s">
        <v>5207</v>
      </c>
      <c r="D4638" s="1" t="n">
        <v>78</v>
      </c>
      <c r="E4638" s="1" t="s">
        <v>5251</v>
      </c>
      <c r="F4638" s="1" t="n">
        <v>43</v>
      </c>
      <c r="G4638" s="1" t="str">
        <f aca="false">F4638&amp;"/"&amp;52</f>
        <v>43/52</v>
      </c>
      <c r="H4638" s="1" t="n">
        <v>1500</v>
      </c>
      <c r="I4638" s="1" t="n">
        <v>82.5</v>
      </c>
      <c r="J4638" s="1" t="n">
        <v>80</v>
      </c>
      <c r="K4638" s="1" t="s">
        <v>271</v>
      </c>
      <c r="L4638" s="1" t="s">
        <v>4901</v>
      </c>
      <c r="M4638" s="1" t="n">
        <v>2011</v>
      </c>
      <c r="N4638" s="1" t="n">
        <v>42.2746653491215</v>
      </c>
      <c r="O4638" s="1" t="n">
        <v>-82.2169349287342</v>
      </c>
      <c r="Q4638" s="1" t="s">
        <v>5209</v>
      </c>
      <c r="R4638" s="1" t="s">
        <v>24</v>
      </c>
    </row>
    <row r="4639" customFormat="false" ht="15" hidden="false" customHeight="false" outlineLevel="0" collapsed="false">
      <c r="A4639" s="1" t="s">
        <v>2973</v>
      </c>
      <c r="B4639" s="1" t="s">
        <v>2973</v>
      </c>
      <c r="C4639" s="1" t="s">
        <v>5207</v>
      </c>
      <c r="D4639" s="1" t="n">
        <v>78</v>
      </c>
      <c r="E4639" s="1" t="s">
        <v>5252</v>
      </c>
      <c r="F4639" s="1" t="n">
        <v>44</v>
      </c>
      <c r="G4639" s="1" t="str">
        <f aca="false">F4639&amp;"/"&amp;52</f>
        <v>44/52</v>
      </c>
      <c r="H4639" s="1" t="n">
        <v>1500</v>
      </c>
      <c r="I4639" s="1" t="n">
        <v>82.5</v>
      </c>
      <c r="J4639" s="1" t="n">
        <v>80</v>
      </c>
      <c r="K4639" s="1" t="s">
        <v>271</v>
      </c>
      <c r="L4639" s="1" t="s">
        <v>4901</v>
      </c>
      <c r="M4639" s="1" t="n">
        <v>2011</v>
      </c>
      <c r="N4639" s="1" t="n">
        <v>42.2924179737754</v>
      </c>
      <c r="O4639" s="1" t="n">
        <v>-82.2482786787318</v>
      </c>
      <c r="Q4639" s="1" t="s">
        <v>5209</v>
      </c>
      <c r="R4639" s="1" t="s">
        <v>24</v>
      </c>
    </row>
    <row r="4640" customFormat="false" ht="15" hidden="false" customHeight="false" outlineLevel="0" collapsed="false">
      <c r="A4640" s="1" t="s">
        <v>2973</v>
      </c>
      <c r="B4640" s="1" t="s">
        <v>2973</v>
      </c>
      <c r="C4640" s="1" t="s">
        <v>5207</v>
      </c>
      <c r="D4640" s="1" t="n">
        <v>78</v>
      </c>
      <c r="E4640" s="1" t="s">
        <v>5253</v>
      </c>
      <c r="F4640" s="1" t="n">
        <v>45</v>
      </c>
      <c r="G4640" s="1" t="str">
        <f aca="false">F4640&amp;"/"&amp;52</f>
        <v>45/52</v>
      </c>
      <c r="H4640" s="1" t="n">
        <v>1500</v>
      </c>
      <c r="I4640" s="1" t="n">
        <v>82.5</v>
      </c>
      <c r="J4640" s="1" t="n">
        <v>80</v>
      </c>
      <c r="K4640" s="1" t="s">
        <v>271</v>
      </c>
      <c r="L4640" s="1" t="s">
        <v>4901</v>
      </c>
      <c r="M4640" s="1" t="n">
        <v>2011</v>
      </c>
      <c r="N4640" s="1" t="n">
        <v>42.2884958228633</v>
      </c>
      <c r="O4640" s="1" t="n">
        <v>-82.2471756006056</v>
      </c>
      <c r="Q4640" s="1" t="s">
        <v>5209</v>
      </c>
      <c r="R4640" s="1" t="s">
        <v>24</v>
      </c>
    </row>
    <row r="4641" customFormat="false" ht="15" hidden="false" customHeight="false" outlineLevel="0" collapsed="false">
      <c r="A4641" s="1" t="s">
        <v>2973</v>
      </c>
      <c r="B4641" s="1" t="s">
        <v>2973</v>
      </c>
      <c r="C4641" s="1" t="s">
        <v>5207</v>
      </c>
      <c r="D4641" s="1" t="n">
        <v>78</v>
      </c>
      <c r="E4641" s="1" t="s">
        <v>5254</v>
      </c>
      <c r="F4641" s="1" t="n">
        <v>46</v>
      </c>
      <c r="G4641" s="1" t="str">
        <f aca="false">F4641&amp;"/"&amp;52</f>
        <v>46/52</v>
      </c>
      <c r="H4641" s="1" t="n">
        <v>1500</v>
      </c>
      <c r="I4641" s="1" t="n">
        <v>82.5</v>
      </c>
      <c r="J4641" s="1" t="n">
        <v>80</v>
      </c>
      <c r="K4641" s="1" t="s">
        <v>271</v>
      </c>
      <c r="L4641" s="1" t="s">
        <v>4901</v>
      </c>
      <c r="M4641" s="1" t="n">
        <v>2011</v>
      </c>
      <c r="N4641" s="1" t="n">
        <v>42.2851747055682</v>
      </c>
      <c r="O4641" s="1" t="n">
        <v>-82.2428449544876</v>
      </c>
      <c r="Q4641" s="1" t="s">
        <v>5209</v>
      </c>
      <c r="R4641" s="1" t="s">
        <v>24</v>
      </c>
    </row>
    <row r="4642" customFormat="false" ht="15" hidden="false" customHeight="false" outlineLevel="0" collapsed="false">
      <c r="A4642" s="1" t="s">
        <v>2973</v>
      </c>
      <c r="B4642" s="1" t="s">
        <v>2973</v>
      </c>
      <c r="C4642" s="1" t="s">
        <v>5207</v>
      </c>
      <c r="D4642" s="1" t="n">
        <v>78</v>
      </c>
      <c r="E4642" s="1" t="s">
        <v>5255</v>
      </c>
      <c r="F4642" s="1" t="n">
        <v>47</v>
      </c>
      <c r="G4642" s="1" t="str">
        <f aca="false">F4642&amp;"/"&amp;52</f>
        <v>47/52</v>
      </c>
      <c r="H4642" s="1" t="n">
        <v>1500</v>
      </c>
      <c r="I4642" s="1" t="n">
        <v>82.5</v>
      </c>
      <c r="J4642" s="1" t="n">
        <v>80</v>
      </c>
      <c r="K4642" s="1" t="s">
        <v>271</v>
      </c>
      <c r="L4642" s="1" t="s">
        <v>4901</v>
      </c>
      <c r="M4642" s="1" t="n">
        <v>2011</v>
      </c>
      <c r="N4642" s="1" t="n">
        <v>42.2620637702251</v>
      </c>
      <c r="O4642" s="1" t="n">
        <v>-82.2115333710128</v>
      </c>
      <c r="Q4642" s="1" t="s">
        <v>5209</v>
      </c>
      <c r="R4642" s="1" t="s">
        <v>24</v>
      </c>
    </row>
    <row r="4643" customFormat="false" ht="15" hidden="false" customHeight="false" outlineLevel="0" collapsed="false">
      <c r="A4643" s="1" t="s">
        <v>2973</v>
      </c>
      <c r="B4643" s="1" t="s">
        <v>2973</v>
      </c>
      <c r="C4643" s="1" t="s">
        <v>5207</v>
      </c>
      <c r="D4643" s="1" t="n">
        <v>78</v>
      </c>
      <c r="E4643" s="1" t="s">
        <v>5256</v>
      </c>
      <c r="F4643" s="1" t="n">
        <v>48</v>
      </c>
      <c r="G4643" s="1" t="str">
        <f aca="false">F4643&amp;"/"&amp;52</f>
        <v>48/52</v>
      </c>
      <c r="H4643" s="1" t="n">
        <v>1500</v>
      </c>
      <c r="I4643" s="1" t="n">
        <v>82.5</v>
      </c>
      <c r="J4643" s="1" t="n">
        <v>80</v>
      </c>
      <c r="K4643" s="1" t="s">
        <v>271</v>
      </c>
      <c r="L4643" s="1" t="s">
        <v>4901</v>
      </c>
      <c r="M4643" s="1" t="n">
        <v>2011</v>
      </c>
      <c r="N4643" s="1" t="n">
        <v>42.2550593158476</v>
      </c>
      <c r="O4643" s="1" t="n">
        <v>-82.2219126202855</v>
      </c>
      <c r="Q4643" s="1" t="s">
        <v>5209</v>
      </c>
      <c r="R4643" s="1" t="s">
        <v>24</v>
      </c>
    </row>
    <row r="4644" customFormat="false" ht="15" hidden="false" customHeight="false" outlineLevel="0" collapsed="false">
      <c r="A4644" s="1" t="s">
        <v>2973</v>
      </c>
      <c r="B4644" s="1" t="s">
        <v>2973</v>
      </c>
      <c r="C4644" s="1" t="s">
        <v>5207</v>
      </c>
      <c r="D4644" s="1" t="n">
        <v>78</v>
      </c>
      <c r="E4644" s="1" t="s">
        <v>5257</v>
      </c>
      <c r="F4644" s="1" t="n">
        <v>49</v>
      </c>
      <c r="G4644" s="1" t="str">
        <f aca="false">F4644&amp;"/"&amp;52</f>
        <v>49/52</v>
      </c>
      <c r="H4644" s="1" t="n">
        <v>1500</v>
      </c>
      <c r="I4644" s="1" t="n">
        <v>82.5</v>
      </c>
      <c r="J4644" s="1" t="n">
        <v>80</v>
      </c>
      <c r="K4644" s="1" t="s">
        <v>271</v>
      </c>
      <c r="L4644" s="1" t="s">
        <v>4901</v>
      </c>
      <c r="M4644" s="1" t="n">
        <v>2011</v>
      </c>
      <c r="N4644" s="1" t="n">
        <v>42.2564708510672</v>
      </c>
      <c r="O4644" s="1" t="n">
        <v>-82.2287619408754</v>
      </c>
      <c r="Q4644" s="1" t="s">
        <v>5209</v>
      </c>
      <c r="R4644" s="1" t="s">
        <v>24</v>
      </c>
    </row>
    <row r="4645" customFormat="false" ht="15" hidden="false" customHeight="false" outlineLevel="0" collapsed="false">
      <c r="A4645" s="1" t="s">
        <v>2973</v>
      </c>
      <c r="B4645" s="1" t="s">
        <v>2973</v>
      </c>
      <c r="C4645" s="1" t="s">
        <v>5207</v>
      </c>
      <c r="D4645" s="1" t="n">
        <v>78</v>
      </c>
      <c r="E4645" s="1" t="s">
        <v>5258</v>
      </c>
      <c r="F4645" s="1" t="n">
        <v>50</v>
      </c>
      <c r="G4645" s="1" t="str">
        <f aca="false">F4645&amp;"/"&amp;52</f>
        <v>50/52</v>
      </c>
      <c r="H4645" s="1" t="n">
        <v>1500</v>
      </c>
      <c r="I4645" s="1" t="n">
        <v>82.5</v>
      </c>
      <c r="J4645" s="1" t="n">
        <v>80</v>
      </c>
      <c r="K4645" s="1" t="s">
        <v>271</v>
      </c>
      <c r="L4645" s="1" t="s">
        <v>4901</v>
      </c>
      <c r="M4645" s="1" t="n">
        <v>2011</v>
      </c>
      <c r="N4645" s="1" t="n">
        <v>42.2601348698234</v>
      </c>
      <c r="O4645" s="1" t="n">
        <v>-82.2410771239536</v>
      </c>
      <c r="Q4645" s="1" t="s">
        <v>5209</v>
      </c>
      <c r="R4645" s="1" t="s">
        <v>24</v>
      </c>
    </row>
    <row r="4646" customFormat="false" ht="15" hidden="false" customHeight="false" outlineLevel="0" collapsed="false">
      <c r="A4646" s="1" t="s">
        <v>2973</v>
      </c>
      <c r="B4646" s="1" t="s">
        <v>2973</v>
      </c>
      <c r="C4646" s="1" t="s">
        <v>5207</v>
      </c>
      <c r="D4646" s="1" t="n">
        <v>78</v>
      </c>
      <c r="E4646" s="1" t="s">
        <v>5259</v>
      </c>
      <c r="F4646" s="1" t="n">
        <v>51</v>
      </c>
      <c r="G4646" s="1" t="str">
        <f aca="false">F4646&amp;"/"&amp;52</f>
        <v>51/52</v>
      </c>
      <c r="H4646" s="1" t="n">
        <v>1500</v>
      </c>
      <c r="I4646" s="1" t="n">
        <v>82.5</v>
      </c>
      <c r="J4646" s="1" t="n">
        <v>80</v>
      </c>
      <c r="K4646" s="1" t="s">
        <v>271</v>
      </c>
      <c r="L4646" s="1" t="s">
        <v>4901</v>
      </c>
      <c r="M4646" s="1" t="n">
        <v>2011</v>
      </c>
      <c r="N4646" s="1" t="n">
        <v>42.2668993121593</v>
      </c>
      <c r="O4646" s="1" t="n">
        <v>-82.2505056049935</v>
      </c>
      <c r="Q4646" s="1" t="s">
        <v>5209</v>
      </c>
      <c r="R4646" s="1" t="s">
        <v>24</v>
      </c>
    </row>
    <row r="4647" customFormat="false" ht="15" hidden="false" customHeight="false" outlineLevel="0" collapsed="false">
      <c r="A4647" s="1" t="s">
        <v>2973</v>
      </c>
      <c r="B4647" s="1" t="s">
        <v>2973</v>
      </c>
      <c r="C4647" s="1" t="s">
        <v>5207</v>
      </c>
      <c r="D4647" s="1" t="n">
        <v>78</v>
      </c>
      <c r="E4647" s="1" t="s">
        <v>5260</v>
      </c>
      <c r="F4647" s="1" t="n">
        <v>52</v>
      </c>
      <c r="G4647" s="1" t="str">
        <f aca="false">F4647&amp;"/"&amp;52</f>
        <v>52/52</v>
      </c>
      <c r="H4647" s="1" t="n">
        <v>1500</v>
      </c>
      <c r="I4647" s="1" t="n">
        <v>82.5</v>
      </c>
      <c r="J4647" s="1" t="n">
        <v>80</v>
      </c>
      <c r="K4647" s="1" t="s">
        <v>271</v>
      </c>
      <c r="L4647" s="1" t="s">
        <v>4901</v>
      </c>
      <c r="M4647" s="1" t="n">
        <v>2011</v>
      </c>
      <c r="N4647" s="1" t="n">
        <v>42.2697376848918</v>
      </c>
      <c r="O4647" s="1" t="n">
        <v>-82.2540099075918</v>
      </c>
      <c r="Q4647" s="1" t="s">
        <v>5209</v>
      </c>
      <c r="R4647" s="1" t="s">
        <v>24</v>
      </c>
    </row>
    <row r="4648" customFormat="false" ht="15" hidden="false" customHeight="false" outlineLevel="0" collapsed="false">
      <c r="A4648" s="1" t="s">
        <v>2973</v>
      </c>
      <c r="B4648" s="1" t="s">
        <v>2973</v>
      </c>
      <c r="C4648" s="1" t="s">
        <v>5261</v>
      </c>
      <c r="D4648" s="1" t="n">
        <v>9.9</v>
      </c>
      <c r="E4648" s="1" t="s">
        <v>5262</v>
      </c>
      <c r="F4648" s="1" t="n">
        <v>1</v>
      </c>
      <c r="G4648" s="1" t="str">
        <f aca="false">F4648&amp;"/"&amp;6</f>
        <v>1/6</v>
      </c>
      <c r="H4648" s="1" t="n">
        <v>1650</v>
      </c>
      <c r="I4648" s="1" t="n">
        <v>82</v>
      </c>
      <c r="J4648" s="1" t="n">
        <v>80</v>
      </c>
      <c r="K4648" s="1" t="s">
        <v>21</v>
      </c>
      <c r="L4648" s="1" t="s">
        <v>2124</v>
      </c>
      <c r="M4648" s="1" t="n">
        <v>2008</v>
      </c>
      <c r="N4648" s="1" t="n">
        <v>43.1710937273069</v>
      </c>
      <c r="O4648" s="1" t="n">
        <v>-81.9798333487627</v>
      </c>
      <c r="Q4648" s="1" t="s">
        <v>5263</v>
      </c>
      <c r="R4648" s="1" t="s">
        <v>24</v>
      </c>
    </row>
    <row r="4649" customFormat="false" ht="15" hidden="false" customHeight="false" outlineLevel="0" collapsed="false">
      <c r="A4649" s="1" t="s">
        <v>2973</v>
      </c>
      <c r="B4649" s="1" t="s">
        <v>2973</v>
      </c>
      <c r="C4649" s="1" t="s">
        <v>5261</v>
      </c>
      <c r="D4649" s="1" t="n">
        <v>9.9</v>
      </c>
      <c r="E4649" s="1" t="s">
        <v>5264</v>
      </c>
      <c r="F4649" s="1" t="n">
        <v>2</v>
      </c>
      <c r="G4649" s="1" t="str">
        <f aca="false">F4649&amp;"/"&amp;6</f>
        <v>2/6</v>
      </c>
      <c r="H4649" s="1" t="n">
        <v>1650</v>
      </c>
      <c r="I4649" s="1" t="n">
        <v>82</v>
      </c>
      <c r="J4649" s="1" t="n">
        <v>80</v>
      </c>
      <c r="K4649" s="1" t="s">
        <v>21</v>
      </c>
      <c r="L4649" s="1" t="s">
        <v>2124</v>
      </c>
      <c r="M4649" s="1" t="n">
        <v>2008</v>
      </c>
      <c r="N4649" s="1" t="n">
        <v>43.173024242486</v>
      </c>
      <c r="O4649" s="1" t="n">
        <v>-81.9729944721295</v>
      </c>
      <c r="Q4649" s="1" t="s">
        <v>5263</v>
      </c>
      <c r="R4649" s="1" t="s">
        <v>24</v>
      </c>
    </row>
    <row r="4650" customFormat="false" ht="15" hidden="false" customHeight="false" outlineLevel="0" collapsed="false">
      <c r="A4650" s="1" t="s">
        <v>2973</v>
      </c>
      <c r="B4650" s="1" t="s">
        <v>2973</v>
      </c>
      <c r="C4650" s="1" t="s">
        <v>5261</v>
      </c>
      <c r="D4650" s="1" t="n">
        <v>9.9</v>
      </c>
      <c r="E4650" s="1" t="s">
        <v>5265</v>
      </c>
      <c r="F4650" s="1" t="n">
        <v>3</v>
      </c>
      <c r="G4650" s="1" t="str">
        <f aca="false">F4650&amp;"/"&amp;6</f>
        <v>3/6</v>
      </c>
      <c r="H4650" s="1" t="n">
        <v>1650</v>
      </c>
      <c r="I4650" s="1" t="n">
        <v>82</v>
      </c>
      <c r="J4650" s="1" t="n">
        <v>80</v>
      </c>
      <c r="K4650" s="1" t="s">
        <v>21</v>
      </c>
      <c r="L4650" s="1" t="s">
        <v>2124</v>
      </c>
      <c r="M4650" s="1" t="n">
        <v>2008</v>
      </c>
      <c r="N4650" s="1" t="n">
        <v>43.1747141777904</v>
      </c>
      <c r="O4650" s="1" t="n">
        <v>-81.980838083844</v>
      </c>
      <c r="Q4650" s="1" t="s">
        <v>5263</v>
      </c>
      <c r="R4650" s="1" t="s">
        <v>24</v>
      </c>
    </row>
    <row r="4651" customFormat="false" ht="15" hidden="false" customHeight="false" outlineLevel="0" collapsed="false">
      <c r="A4651" s="1" t="s">
        <v>2973</v>
      </c>
      <c r="B4651" s="1" t="s">
        <v>2973</v>
      </c>
      <c r="C4651" s="1" t="s">
        <v>5261</v>
      </c>
      <c r="D4651" s="1" t="n">
        <v>9.9</v>
      </c>
      <c r="E4651" s="1" t="s">
        <v>5266</v>
      </c>
      <c r="F4651" s="1" t="n">
        <v>4</v>
      </c>
      <c r="G4651" s="1" t="str">
        <f aca="false">F4651&amp;"/"&amp;6</f>
        <v>4/6</v>
      </c>
      <c r="H4651" s="1" t="n">
        <v>1650</v>
      </c>
      <c r="I4651" s="1" t="n">
        <v>82</v>
      </c>
      <c r="J4651" s="1" t="n">
        <v>80</v>
      </c>
      <c r="K4651" s="1" t="s">
        <v>21</v>
      </c>
      <c r="L4651" s="1" t="s">
        <v>2124</v>
      </c>
      <c r="M4651" s="1" t="n">
        <v>2008</v>
      </c>
      <c r="N4651" s="1" t="n">
        <v>43.1762989439764</v>
      </c>
      <c r="O4651" s="1" t="n">
        <v>-81.969458565251</v>
      </c>
      <c r="Q4651" s="1" t="s">
        <v>5263</v>
      </c>
      <c r="R4651" s="1" t="s">
        <v>24</v>
      </c>
    </row>
    <row r="4652" customFormat="false" ht="15" hidden="false" customHeight="false" outlineLevel="0" collapsed="false">
      <c r="A4652" s="1" t="s">
        <v>2973</v>
      </c>
      <c r="B4652" s="1" t="s">
        <v>2973</v>
      </c>
      <c r="C4652" s="1" t="s">
        <v>5261</v>
      </c>
      <c r="D4652" s="1" t="n">
        <v>9.9</v>
      </c>
      <c r="E4652" s="1" t="s">
        <v>5267</v>
      </c>
      <c r="F4652" s="1" t="n">
        <v>5</v>
      </c>
      <c r="G4652" s="1" t="str">
        <f aca="false">F4652&amp;"/"&amp;6</f>
        <v>5/6</v>
      </c>
      <c r="H4652" s="1" t="n">
        <v>1650</v>
      </c>
      <c r="I4652" s="1" t="n">
        <v>82</v>
      </c>
      <c r="J4652" s="1" t="n">
        <v>80</v>
      </c>
      <c r="K4652" s="1" t="s">
        <v>21</v>
      </c>
      <c r="L4652" s="1" t="s">
        <v>2124</v>
      </c>
      <c r="M4652" s="1" t="n">
        <v>2008</v>
      </c>
      <c r="N4652" s="1" t="n">
        <v>43.1796965183206</v>
      </c>
      <c r="O4652" s="1" t="n">
        <v>-81.9823953047968</v>
      </c>
      <c r="Q4652" s="1" t="s">
        <v>5263</v>
      </c>
      <c r="R4652" s="1" t="s">
        <v>24</v>
      </c>
    </row>
    <row r="4653" customFormat="false" ht="15" hidden="false" customHeight="false" outlineLevel="0" collapsed="false">
      <c r="A4653" s="1" t="s">
        <v>2973</v>
      </c>
      <c r="B4653" s="1" t="s">
        <v>2973</v>
      </c>
      <c r="C4653" s="1" t="s">
        <v>5261</v>
      </c>
      <c r="D4653" s="1" t="n">
        <v>9.9</v>
      </c>
      <c r="E4653" s="1" t="s">
        <v>5268</v>
      </c>
      <c r="F4653" s="1" t="n">
        <v>6</v>
      </c>
      <c r="G4653" s="1" t="str">
        <f aca="false">F4653&amp;"/"&amp;6</f>
        <v>6/6</v>
      </c>
      <c r="H4653" s="1" t="n">
        <v>1650</v>
      </c>
      <c r="I4653" s="1" t="n">
        <v>82</v>
      </c>
      <c r="J4653" s="1" t="n">
        <v>80</v>
      </c>
      <c r="K4653" s="1" t="s">
        <v>21</v>
      </c>
      <c r="L4653" s="1" t="s">
        <v>2124</v>
      </c>
      <c r="M4653" s="1" t="n">
        <v>2008</v>
      </c>
      <c r="N4653" s="1" t="n">
        <v>43.1824727489303</v>
      </c>
      <c r="O4653" s="1" t="n">
        <v>-81.9822908261411</v>
      </c>
      <c r="Q4653" s="1" t="s">
        <v>5263</v>
      </c>
      <c r="R4653" s="1" t="s">
        <v>24</v>
      </c>
    </row>
    <row r="4654" customFormat="false" ht="15" hidden="false" customHeight="false" outlineLevel="0" collapsed="false">
      <c r="A4654" s="1" t="s">
        <v>2973</v>
      </c>
      <c r="B4654" s="1" t="s">
        <v>2973</v>
      </c>
      <c r="C4654" s="1" t="s">
        <v>5269</v>
      </c>
      <c r="D4654" s="1" t="n">
        <v>50</v>
      </c>
      <c r="E4654" s="1" t="s">
        <v>5270</v>
      </c>
      <c r="F4654" s="1" t="n">
        <v>36</v>
      </c>
      <c r="G4654" s="1" t="str">
        <f aca="false">F4654&amp;"/"&amp;40</f>
        <v>36/40</v>
      </c>
      <c r="H4654" s="1" t="n">
        <v>2000</v>
      </c>
      <c r="I4654" s="1" t="n">
        <v>82</v>
      </c>
      <c r="J4654" s="1" t="n">
        <v>78</v>
      </c>
      <c r="K4654" s="1" t="s">
        <v>357</v>
      </c>
      <c r="L4654" s="1" t="s">
        <v>2509</v>
      </c>
      <c r="M4654" s="1" t="n">
        <v>2010</v>
      </c>
      <c r="N4654" s="1" t="n">
        <v>42.2419014182624</v>
      </c>
      <c r="O4654" s="1" t="n">
        <v>-82.4575041374144</v>
      </c>
      <c r="Q4654" s="1" t="s">
        <v>5271</v>
      </c>
      <c r="R4654" s="1" t="s">
        <v>24</v>
      </c>
    </row>
    <row r="4655" customFormat="false" ht="15" hidden="false" customHeight="false" outlineLevel="0" collapsed="false">
      <c r="A4655" s="1" t="s">
        <v>2973</v>
      </c>
      <c r="B4655" s="1" t="s">
        <v>2973</v>
      </c>
      <c r="C4655" s="1" t="s">
        <v>5269</v>
      </c>
      <c r="D4655" s="1" t="n">
        <v>50</v>
      </c>
      <c r="E4655" s="1" t="s">
        <v>5272</v>
      </c>
      <c r="F4655" s="1" t="n">
        <v>37</v>
      </c>
      <c r="G4655" s="1" t="str">
        <f aca="false">F4655&amp;"/"&amp;40</f>
        <v>37/40</v>
      </c>
      <c r="H4655" s="1" t="n">
        <v>2000</v>
      </c>
      <c r="I4655" s="1" t="n">
        <v>82</v>
      </c>
      <c r="J4655" s="1" t="n">
        <v>78</v>
      </c>
      <c r="K4655" s="1" t="s">
        <v>357</v>
      </c>
      <c r="L4655" s="1" t="s">
        <v>2509</v>
      </c>
      <c r="M4655" s="1" t="n">
        <v>2010</v>
      </c>
      <c r="N4655" s="1" t="n">
        <v>42.2360038165558</v>
      </c>
      <c r="O4655" s="1" t="n">
        <v>-82.4584767145078</v>
      </c>
      <c r="Q4655" s="1" t="s">
        <v>5271</v>
      </c>
      <c r="R4655" s="1" t="s">
        <v>24</v>
      </c>
    </row>
    <row r="4656" customFormat="false" ht="15" hidden="false" customHeight="false" outlineLevel="0" collapsed="false">
      <c r="A4656" s="1" t="s">
        <v>2973</v>
      </c>
      <c r="B4656" s="1" t="s">
        <v>2973</v>
      </c>
      <c r="C4656" s="1" t="s">
        <v>5269</v>
      </c>
      <c r="D4656" s="1" t="n">
        <v>50</v>
      </c>
      <c r="E4656" s="1" t="s">
        <v>5273</v>
      </c>
      <c r="F4656" s="1" t="n">
        <v>38</v>
      </c>
      <c r="G4656" s="1" t="str">
        <f aca="false">F4656&amp;"/"&amp;40</f>
        <v>38/40</v>
      </c>
      <c r="H4656" s="1" t="n">
        <v>2000</v>
      </c>
      <c r="I4656" s="1" t="n">
        <v>82</v>
      </c>
      <c r="J4656" s="1" t="n">
        <v>78</v>
      </c>
      <c r="K4656" s="1" t="s">
        <v>357</v>
      </c>
      <c r="L4656" s="1" t="s">
        <v>2509</v>
      </c>
      <c r="M4656" s="1" t="n">
        <v>2010</v>
      </c>
      <c r="N4656" s="1" t="n">
        <v>42.2331795857977</v>
      </c>
      <c r="O4656" s="1" t="n">
        <v>-82.4587012013978</v>
      </c>
      <c r="Q4656" s="1" t="s">
        <v>5271</v>
      </c>
      <c r="R4656" s="1" t="s">
        <v>24</v>
      </c>
    </row>
    <row r="4657" customFormat="false" ht="15" hidden="false" customHeight="false" outlineLevel="0" collapsed="false">
      <c r="A4657" s="1" t="s">
        <v>2973</v>
      </c>
      <c r="B4657" s="1" t="s">
        <v>2973</v>
      </c>
      <c r="C4657" s="1" t="s">
        <v>5269</v>
      </c>
      <c r="D4657" s="1" t="n">
        <v>50</v>
      </c>
      <c r="E4657" s="1" t="s">
        <v>5274</v>
      </c>
      <c r="F4657" s="1" t="n">
        <v>39</v>
      </c>
      <c r="G4657" s="1" t="str">
        <f aca="false">F4657&amp;"/"&amp;40</f>
        <v>39/40</v>
      </c>
      <c r="H4657" s="1" t="n">
        <v>2000</v>
      </c>
      <c r="I4657" s="1" t="n">
        <v>82</v>
      </c>
      <c r="J4657" s="1" t="n">
        <v>78</v>
      </c>
      <c r="K4657" s="1" t="s">
        <v>357</v>
      </c>
      <c r="L4657" s="1" t="s">
        <v>2509</v>
      </c>
      <c r="M4657" s="1" t="n">
        <v>2010</v>
      </c>
      <c r="N4657" s="1" t="n">
        <v>42.2313521104984</v>
      </c>
      <c r="O4657" s="1" t="n">
        <v>-82.4565323287461</v>
      </c>
      <c r="Q4657" s="1" t="s">
        <v>5271</v>
      </c>
      <c r="R4657" s="1" t="s">
        <v>24</v>
      </c>
    </row>
    <row r="4658" customFormat="false" ht="15" hidden="false" customHeight="false" outlineLevel="0" collapsed="false">
      <c r="A4658" s="1" t="s">
        <v>2973</v>
      </c>
      <c r="B4658" s="1" t="s">
        <v>2973</v>
      </c>
      <c r="C4658" s="1" t="s">
        <v>5269</v>
      </c>
      <c r="D4658" s="1" t="n">
        <v>50</v>
      </c>
      <c r="E4658" s="1" t="s">
        <v>5275</v>
      </c>
      <c r="F4658" s="1" t="n">
        <v>40</v>
      </c>
      <c r="G4658" s="1" t="str">
        <f aca="false">F4658&amp;"/"&amp;40</f>
        <v>40/40</v>
      </c>
      <c r="H4658" s="1" t="n">
        <v>2000</v>
      </c>
      <c r="I4658" s="1" t="n">
        <v>82</v>
      </c>
      <c r="J4658" s="1" t="n">
        <v>78</v>
      </c>
      <c r="K4658" s="1" t="s">
        <v>357</v>
      </c>
      <c r="L4658" s="1" t="s">
        <v>2509</v>
      </c>
      <c r="M4658" s="1" t="n">
        <v>2010</v>
      </c>
      <c r="N4658" s="1" t="n">
        <v>42.2211350893737</v>
      </c>
      <c r="O4658" s="1" t="n">
        <v>-82.4641977002943</v>
      </c>
      <c r="Q4658" s="1" t="s">
        <v>5271</v>
      </c>
      <c r="R4658" s="1" t="s">
        <v>24</v>
      </c>
    </row>
    <row r="4659" customFormat="false" ht="15" hidden="false" customHeight="false" outlineLevel="0" collapsed="false">
      <c r="A4659" s="1" t="s">
        <v>2973</v>
      </c>
      <c r="B4659" s="1" t="s">
        <v>2973</v>
      </c>
      <c r="C4659" s="1" t="s">
        <v>5276</v>
      </c>
      <c r="D4659" s="1" t="n">
        <v>76</v>
      </c>
      <c r="E4659" s="1" t="s">
        <v>5277</v>
      </c>
      <c r="F4659" s="1" t="n">
        <v>1</v>
      </c>
      <c r="G4659" s="1" t="str">
        <f aca="false">F4659&amp;"/"&amp;38</f>
        <v>1/38</v>
      </c>
      <c r="H4659" s="1" t="n">
        <v>2000</v>
      </c>
      <c r="I4659" s="1" t="n">
        <v>82</v>
      </c>
      <c r="J4659" s="1" t="n">
        <v>78</v>
      </c>
      <c r="K4659" s="1" t="s">
        <v>357</v>
      </c>
      <c r="L4659" s="1" t="s">
        <v>2509</v>
      </c>
      <c r="M4659" s="1" t="n">
        <v>2007</v>
      </c>
      <c r="N4659" s="1" t="n">
        <v>44.0343461419407</v>
      </c>
      <c r="O4659" s="1" t="n">
        <v>-81.6834378642741</v>
      </c>
      <c r="Q4659" s="1" t="s">
        <v>5278</v>
      </c>
      <c r="R4659" s="1" t="s">
        <v>24</v>
      </c>
    </row>
    <row r="4660" customFormat="false" ht="15" hidden="false" customHeight="false" outlineLevel="0" collapsed="false">
      <c r="A4660" s="1" t="s">
        <v>2973</v>
      </c>
      <c r="B4660" s="1" t="s">
        <v>2973</v>
      </c>
      <c r="C4660" s="1" t="s">
        <v>5276</v>
      </c>
      <c r="D4660" s="1" t="n">
        <v>76</v>
      </c>
      <c r="E4660" s="1" t="s">
        <v>5279</v>
      </c>
      <c r="F4660" s="1" t="n">
        <v>2</v>
      </c>
      <c r="G4660" s="1" t="str">
        <f aca="false">F4660&amp;"/"&amp;38</f>
        <v>2/38</v>
      </c>
      <c r="H4660" s="1" t="n">
        <v>2000</v>
      </c>
      <c r="I4660" s="1" t="n">
        <v>82</v>
      </c>
      <c r="J4660" s="1" t="n">
        <v>78</v>
      </c>
      <c r="K4660" s="1" t="s">
        <v>357</v>
      </c>
      <c r="L4660" s="1" t="s">
        <v>2509</v>
      </c>
      <c r="M4660" s="1" t="n">
        <v>2007</v>
      </c>
      <c r="N4660" s="1" t="n">
        <v>44.0403419570974</v>
      </c>
      <c r="O4660" s="1" t="n">
        <v>-81.6820891074802</v>
      </c>
      <c r="Q4660" s="1" t="s">
        <v>5280</v>
      </c>
      <c r="R4660" s="1" t="s">
        <v>24</v>
      </c>
    </row>
    <row r="4661" customFormat="false" ht="15" hidden="false" customHeight="false" outlineLevel="0" collapsed="false">
      <c r="A4661" s="1" t="s">
        <v>2973</v>
      </c>
      <c r="B4661" s="1" t="s">
        <v>2973</v>
      </c>
      <c r="C4661" s="1" t="s">
        <v>5276</v>
      </c>
      <c r="D4661" s="1" t="n">
        <v>76</v>
      </c>
      <c r="E4661" s="1" t="s">
        <v>5281</v>
      </c>
      <c r="F4661" s="1" t="n">
        <v>3</v>
      </c>
      <c r="G4661" s="1" t="str">
        <f aca="false">F4661&amp;"/"&amp;38</f>
        <v>3/38</v>
      </c>
      <c r="H4661" s="1" t="n">
        <v>2000</v>
      </c>
      <c r="I4661" s="1" t="n">
        <v>82</v>
      </c>
      <c r="J4661" s="1" t="n">
        <v>78</v>
      </c>
      <c r="K4661" s="1" t="s">
        <v>357</v>
      </c>
      <c r="L4661" s="1" t="s">
        <v>2509</v>
      </c>
      <c r="M4661" s="1" t="n">
        <v>2007</v>
      </c>
      <c r="N4661" s="1" t="n">
        <v>44.036711940271</v>
      </c>
      <c r="O4661" s="1" t="n">
        <v>-81.6783159119696</v>
      </c>
      <c r="Q4661" s="1" t="s">
        <v>5280</v>
      </c>
      <c r="R4661" s="1" t="s">
        <v>24</v>
      </c>
    </row>
    <row r="4662" customFormat="false" ht="15" hidden="false" customHeight="false" outlineLevel="0" collapsed="false">
      <c r="A4662" s="1" t="s">
        <v>2973</v>
      </c>
      <c r="B4662" s="1" t="s">
        <v>2973</v>
      </c>
      <c r="C4662" s="1" t="s">
        <v>5276</v>
      </c>
      <c r="D4662" s="1" t="n">
        <v>76</v>
      </c>
      <c r="E4662" s="1" t="s">
        <v>5282</v>
      </c>
      <c r="F4662" s="1" t="n">
        <v>4</v>
      </c>
      <c r="G4662" s="1" t="str">
        <f aca="false">F4662&amp;"/"&amp;38</f>
        <v>4/38</v>
      </c>
      <c r="H4662" s="1" t="n">
        <v>2000</v>
      </c>
      <c r="I4662" s="1" t="n">
        <v>82</v>
      </c>
      <c r="J4662" s="1" t="n">
        <v>78</v>
      </c>
      <c r="K4662" s="1" t="s">
        <v>357</v>
      </c>
      <c r="L4662" s="1" t="s">
        <v>2509</v>
      </c>
      <c r="M4662" s="1" t="n">
        <v>2007</v>
      </c>
      <c r="N4662" s="1" t="n">
        <v>44.0396193003686</v>
      </c>
      <c r="O4662" s="1" t="n">
        <v>-81.6728017280905</v>
      </c>
      <c r="Q4662" s="1" t="s">
        <v>5280</v>
      </c>
      <c r="R4662" s="1" t="s">
        <v>24</v>
      </c>
    </row>
    <row r="4663" customFormat="false" ht="15" hidden="false" customHeight="false" outlineLevel="0" collapsed="false">
      <c r="A4663" s="1" t="s">
        <v>2973</v>
      </c>
      <c r="B4663" s="1" t="s">
        <v>2973</v>
      </c>
      <c r="C4663" s="1" t="s">
        <v>5276</v>
      </c>
      <c r="D4663" s="1" t="n">
        <v>76</v>
      </c>
      <c r="E4663" s="1" t="s">
        <v>5283</v>
      </c>
      <c r="F4663" s="1" t="n">
        <v>5</v>
      </c>
      <c r="G4663" s="1" t="str">
        <f aca="false">F4663&amp;"/"&amp;38</f>
        <v>5/38</v>
      </c>
      <c r="H4663" s="1" t="n">
        <v>2000</v>
      </c>
      <c r="I4663" s="1" t="n">
        <v>82</v>
      </c>
      <c r="J4663" s="1" t="n">
        <v>78</v>
      </c>
      <c r="K4663" s="1" t="s">
        <v>357</v>
      </c>
      <c r="L4663" s="1" t="s">
        <v>2509</v>
      </c>
      <c r="M4663" s="1" t="n">
        <v>2007</v>
      </c>
      <c r="N4663" s="1" t="n">
        <v>44.0327016008482</v>
      </c>
      <c r="O4663" s="1" t="n">
        <v>-81.6736855704838</v>
      </c>
      <c r="Q4663" s="1" t="s">
        <v>5280</v>
      </c>
      <c r="R4663" s="1" t="s">
        <v>24</v>
      </c>
    </row>
    <row r="4664" customFormat="false" ht="15" hidden="false" customHeight="false" outlineLevel="0" collapsed="false">
      <c r="A4664" s="1" t="s">
        <v>2973</v>
      </c>
      <c r="B4664" s="1" t="s">
        <v>2973</v>
      </c>
      <c r="C4664" s="1" t="s">
        <v>5276</v>
      </c>
      <c r="D4664" s="1" t="n">
        <v>76</v>
      </c>
      <c r="E4664" s="1" t="s">
        <v>5284</v>
      </c>
      <c r="F4664" s="1" t="n">
        <v>6</v>
      </c>
      <c r="G4664" s="1" t="str">
        <f aca="false">F4664&amp;"/"&amp;38</f>
        <v>6/38</v>
      </c>
      <c r="H4664" s="1" t="n">
        <v>2000</v>
      </c>
      <c r="I4664" s="1" t="n">
        <v>82</v>
      </c>
      <c r="J4664" s="1" t="n">
        <v>78</v>
      </c>
      <c r="K4664" s="1" t="s">
        <v>357</v>
      </c>
      <c r="L4664" s="1" t="s">
        <v>2509</v>
      </c>
      <c r="M4664" s="1" t="n">
        <v>2007</v>
      </c>
      <c r="N4664" s="1" t="n">
        <v>44.0294953502096</v>
      </c>
      <c r="O4664" s="1" t="n">
        <v>-81.6577774858292</v>
      </c>
      <c r="Q4664" s="1" t="s">
        <v>5280</v>
      </c>
      <c r="R4664" s="1" t="s">
        <v>24</v>
      </c>
    </row>
    <row r="4665" customFormat="false" ht="15" hidden="false" customHeight="false" outlineLevel="0" collapsed="false">
      <c r="A4665" s="1" t="s">
        <v>2973</v>
      </c>
      <c r="B4665" s="1" t="s">
        <v>2973</v>
      </c>
      <c r="C4665" s="1" t="s">
        <v>5276</v>
      </c>
      <c r="D4665" s="1" t="n">
        <v>76</v>
      </c>
      <c r="E4665" s="1" t="s">
        <v>5285</v>
      </c>
      <c r="F4665" s="1" t="n">
        <v>7</v>
      </c>
      <c r="G4665" s="1" t="str">
        <f aca="false">F4665&amp;"/"&amp;38</f>
        <v>7/38</v>
      </c>
      <c r="H4665" s="1" t="n">
        <v>2000</v>
      </c>
      <c r="I4665" s="1" t="n">
        <v>82</v>
      </c>
      <c r="J4665" s="1" t="n">
        <v>78</v>
      </c>
      <c r="K4665" s="1" t="s">
        <v>357</v>
      </c>
      <c r="L4665" s="1" t="s">
        <v>2509</v>
      </c>
      <c r="M4665" s="1" t="n">
        <v>2007</v>
      </c>
      <c r="N4665" s="1" t="n">
        <v>44.0265998665221</v>
      </c>
      <c r="O4665" s="1" t="n">
        <v>-81.6628630749283</v>
      </c>
      <c r="Q4665" s="1" t="s">
        <v>5280</v>
      </c>
      <c r="R4665" s="1" t="s">
        <v>24</v>
      </c>
    </row>
    <row r="4666" customFormat="false" ht="15" hidden="false" customHeight="false" outlineLevel="0" collapsed="false">
      <c r="A4666" s="1" t="s">
        <v>2973</v>
      </c>
      <c r="B4666" s="1" t="s">
        <v>2973</v>
      </c>
      <c r="C4666" s="1" t="s">
        <v>5276</v>
      </c>
      <c r="D4666" s="1" t="n">
        <v>76</v>
      </c>
      <c r="E4666" s="1" t="s">
        <v>5286</v>
      </c>
      <c r="F4666" s="1" t="n">
        <v>8</v>
      </c>
      <c r="G4666" s="1" t="str">
        <f aca="false">F4666&amp;"/"&amp;38</f>
        <v>8/38</v>
      </c>
      <c r="H4666" s="1" t="n">
        <v>2000</v>
      </c>
      <c r="I4666" s="1" t="n">
        <v>82</v>
      </c>
      <c r="J4666" s="1" t="n">
        <v>78</v>
      </c>
      <c r="K4666" s="1" t="s">
        <v>357</v>
      </c>
      <c r="L4666" s="1" t="s">
        <v>2509</v>
      </c>
      <c r="M4666" s="1" t="n">
        <v>2007</v>
      </c>
      <c r="N4666" s="1" t="n">
        <v>44.0462562105161</v>
      </c>
      <c r="O4666" s="1" t="n">
        <v>-81.6705959197299</v>
      </c>
      <c r="Q4666" s="1" t="s">
        <v>5280</v>
      </c>
      <c r="R4666" s="1" t="s">
        <v>24</v>
      </c>
    </row>
    <row r="4667" customFormat="false" ht="15" hidden="false" customHeight="false" outlineLevel="0" collapsed="false">
      <c r="A4667" s="1" t="s">
        <v>2973</v>
      </c>
      <c r="B4667" s="1" t="s">
        <v>2973</v>
      </c>
      <c r="C4667" s="1" t="s">
        <v>5276</v>
      </c>
      <c r="D4667" s="1" t="n">
        <v>76</v>
      </c>
      <c r="E4667" s="1" t="s">
        <v>5287</v>
      </c>
      <c r="F4667" s="1" t="n">
        <v>9</v>
      </c>
      <c r="G4667" s="1" t="str">
        <f aca="false">F4667&amp;"/"&amp;38</f>
        <v>9/38</v>
      </c>
      <c r="H4667" s="1" t="n">
        <v>2000</v>
      </c>
      <c r="I4667" s="1" t="n">
        <v>82</v>
      </c>
      <c r="J4667" s="1" t="n">
        <v>78</v>
      </c>
      <c r="K4667" s="1" t="s">
        <v>357</v>
      </c>
      <c r="L4667" s="1" t="s">
        <v>2509</v>
      </c>
      <c r="M4667" s="1" t="n">
        <v>2007</v>
      </c>
      <c r="N4667" s="1" t="n">
        <v>44.0523773849179</v>
      </c>
      <c r="O4667" s="1" t="n">
        <v>-81.6658057067557</v>
      </c>
      <c r="Q4667" s="1" t="s">
        <v>5280</v>
      </c>
      <c r="R4667" s="1" t="s">
        <v>24</v>
      </c>
    </row>
    <row r="4668" customFormat="false" ht="15" hidden="false" customHeight="false" outlineLevel="0" collapsed="false">
      <c r="A4668" s="1" t="s">
        <v>2973</v>
      </c>
      <c r="B4668" s="1" t="s">
        <v>2973</v>
      </c>
      <c r="C4668" s="1" t="s">
        <v>5276</v>
      </c>
      <c r="D4668" s="1" t="n">
        <v>76</v>
      </c>
      <c r="E4668" s="1" t="s">
        <v>5288</v>
      </c>
      <c r="F4668" s="1" t="n">
        <v>10</v>
      </c>
      <c r="G4668" s="1" t="str">
        <f aca="false">F4668&amp;"/"&amp;38</f>
        <v>10/38</v>
      </c>
      <c r="H4668" s="1" t="n">
        <v>2000</v>
      </c>
      <c r="I4668" s="1" t="n">
        <v>82</v>
      </c>
      <c r="J4668" s="1" t="n">
        <v>78</v>
      </c>
      <c r="K4668" s="1" t="s">
        <v>357</v>
      </c>
      <c r="L4668" s="1" t="s">
        <v>2509</v>
      </c>
      <c r="M4668" s="1" t="n">
        <v>2007</v>
      </c>
      <c r="N4668" s="1" t="n">
        <v>44.0520677755034</v>
      </c>
      <c r="O4668" s="1" t="n">
        <v>-81.6559661369494</v>
      </c>
      <c r="Q4668" s="1" t="s">
        <v>5280</v>
      </c>
      <c r="R4668" s="1" t="s">
        <v>24</v>
      </c>
    </row>
    <row r="4669" customFormat="false" ht="15" hidden="false" customHeight="false" outlineLevel="0" collapsed="false">
      <c r="A4669" s="1" t="s">
        <v>2973</v>
      </c>
      <c r="B4669" s="1" t="s">
        <v>2973</v>
      </c>
      <c r="C4669" s="1" t="s">
        <v>5276</v>
      </c>
      <c r="D4669" s="1" t="n">
        <v>76</v>
      </c>
      <c r="E4669" s="1" t="s">
        <v>5289</v>
      </c>
      <c r="F4669" s="1" t="n">
        <v>11</v>
      </c>
      <c r="G4669" s="1" t="str">
        <f aca="false">F4669&amp;"/"&amp;38</f>
        <v>11/38</v>
      </c>
      <c r="H4669" s="1" t="n">
        <v>2000</v>
      </c>
      <c r="I4669" s="1" t="n">
        <v>82</v>
      </c>
      <c r="J4669" s="1" t="n">
        <v>78</v>
      </c>
      <c r="K4669" s="1" t="s">
        <v>357</v>
      </c>
      <c r="L4669" s="1" t="s">
        <v>2509</v>
      </c>
      <c r="M4669" s="1" t="n">
        <v>2007</v>
      </c>
      <c r="N4669" s="1" t="n">
        <v>44.0461832448403</v>
      </c>
      <c r="O4669" s="1" t="n">
        <v>-81.6573689559309</v>
      </c>
      <c r="Q4669" s="1" t="s">
        <v>5280</v>
      </c>
      <c r="R4669" s="1" t="s">
        <v>24</v>
      </c>
    </row>
    <row r="4670" customFormat="false" ht="15" hidden="false" customHeight="false" outlineLevel="0" collapsed="false">
      <c r="A4670" s="1" t="s">
        <v>2973</v>
      </c>
      <c r="B4670" s="1" t="s">
        <v>2973</v>
      </c>
      <c r="C4670" s="1" t="s">
        <v>5276</v>
      </c>
      <c r="D4670" s="1" t="n">
        <v>76</v>
      </c>
      <c r="E4670" s="1" t="s">
        <v>5290</v>
      </c>
      <c r="F4670" s="1" t="n">
        <v>12</v>
      </c>
      <c r="G4670" s="1" t="str">
        <f aca="false">F4670&amp;"/"&amp;38</f>
        <v>12/38</v>
      </c>
      <c r="H4670" s="1" t="n">
        <v>2000</v>
      </c>
      <c r="I4670" s="1" t="n">
        <v>82</v>
      </c>
      <c r="J4670" s="1" t="n">
        <v>78</v>
      </c>
      <c r="K4670" s="1" t="s">
        <v>357</v>
      </c>
      <c r="L4670" s="1" t="s">
        <v>2509</v>
      </c>
      <c r="M4670" s="1" t="n">
        <v>2007</v>
      </c>
      <c r="N4670" s="1" t="n">
        <v>44.0477374625131</v>
      </c>
      <c r="O4670" s="1" t="n">
        <v>-81.64781176389</v>
      </c>
      <c r="Q4670" s="1" t="s">
        <v>5280</v>
      </c>
      <c r="R4670" s="1" t="s">
        <v>24</v>
      </c>
    </row>
    <row r="4671" customFormat="false" ht="15" hidden="false" customHeight="false" outlineLevel="0" collapsed="false">
      <c r="A4671" s="1" t="s">
        <v>2973</v>
      </c>
      <c r="B4671" s="1" t="s">
        <v>2973</v>
      </c>
      <c r="C4671" s="1" t="s">
        <v>5276</v>
      </c>
      <c r="D4671" s="1" t="n">
        <v>76</v>
      </c>
      <c r="E4671" s="1" t="s">
        <v>5291</v>
      </c>
      <c r="F4671" s="1" t="n">
        <v>13</v>
      </c>
      <c r="G4671" s="1" t="str">
        <f aca="false">F4671&amp;"/"&amp;38</f>
        <v>13/38</v>
      </c>
      <c r="H4671" s="1" t="n">
        <v>2000</v>
      </c>
      <c r="I4671" s="1" t="n">
        <v>82</v>
      </c>
      <c r="J4671" s="1" t="n">
        <v>78</v>
      </c>
      <c r="K4671" s="1" t="s">
        <v>357</v>
      </c>
      <c r="L4671" s="1" t="s">
        <v>2509</v>
      </c>
      <c r="M4671" s="1" t="n">
        <v>2007</v>
      </c>
      <c r="N4671" s="1" t="n">
        <v>44.0429050686202</v>
      </c>
      <c r="O4671" s="1" t="n">
        <v>-81.6393934230779</v>
      </c>
      <c r="Q4671" s="1" t="s">
        <v>5280</v>
      </c>
      <c r="R4671" s="1" t="s">
        <v>24</v>
      </c>
    </row>
    <row r="4672" customFormat="false" ht="15" hidden="false" customHeight="false" outlineLevel="0" collapsed="false">
      <c r="A4672" s="1" t="s">
        <v>2973</v>
      </c>
      <c r="B4672" s="1" t="s">
        <v>2973</v>
      </c>
      <c r="C4672" s="1" t="s">
        <v>5276</v>
      </c>
      <c r="D4672" s="1" t="n">
        <v>76</v>
      </c>
      <c r="E4672" s="1" t="s">
        <v>5292</v>
      </c>
      <c r="F4672" s="1" t="n">
        <v>14</v>
      </c>
      <c r="G4672" s="1" t="str">
        <f aca="false">F4672&amp;"/"&amp;38</f>
        <v>14/38</v>
      </c>
      <c r="H4672" s="1" t="n">
        <v>2000</v>
      </c>
      <c r="I4672" s="1" t="n">
        <v>82</v>
      </c>
      <c r="J4672" s="1" t="n">
        <v>78</v>
      </c>
      <c r="K4672" s="1" t="s">
        <v>357</v>
      </c>
      <c r="L4672" s="1" t="s">
        <v>2509</v>
      </c>
      <c r="M4672" s="1" t="n">
        <v>2007</v>
      </c>
      <c r="N4672" s="1" t="n">
        <v>44.0380363633445</v>
      </c>
      <c r="O4672" s="1" t="n">
        <v>-81.6310119874954</v>
      </c>
      <c r="Q4672" s="1" t="s">
        <v>5280</v>
      </c>
      <c r="R4672" s="1" t="s">
        <v>24</v>
      </c>
    </row>
    <row r="4673" customFormat="false" ht="15" hidden="false" customHeight="false" outlineLevel="0" collapsed="false">
      <c r="A4673" s="1" t="s">
        <v>2973</v>
      </c>
      <c r="B4673" s="1" t="s">
        <v>2973</v>
      </c>
      <c r="C4673" s="1" t="s">
        <v>5276</v>
      </c>
      <c r="D4673" s="1" t="n">
        <v>76</v>
      </c>
      <c r="E4673" s="1" t="s">
        <v>5293</v>
      </c>
      <c r="F4673" s="1" t="n">
        <v>15</v>
      </c>
      <c r="G4673" s="1" t="str">
        <f aca="false">F4673&amp;"/"&amp;38</f>
        <v>15/38</v>
      </c>
      <c r="H4673" s="1" t="n">
        <v>2000</v>
      </c>
      <c r="I4673" s="1" t="n">
        <v>82</v>
      </c>
      <c r="J4673" s="1" t="n">
        <v>78</v>
      </c>
      <c r="K4673" s="1" t="s">
        <v>357</v>
      </c>
      <c r="L4673" s="1" t="s">
        <v>2509</v>
      </c>
      <c r="M4673" s="1" t="n">
        <v>2007</v>
      </c>
      <c r="N4673" s="1" t="n">
        <v>44.0355881323046</v>
      </c>
      <c r="O4673" s="1" t="n">
        <v>-81.6250006012131</v>
      </c>
      <c r="Q4673" s="1" t="s">
        <v>5280</v>
      </c>
      <c r="R4673" s="1" t="s">
        <v>24</v>
      </c>
    </row>
    <row r="4674" customFormat="false" ht="15" hidden="false" customHeight="false" outlineLevel="0" collapsed="false">
      <c r="A4674" s="1" t="s">
        <v>2973</v>
      </c>
      <c r="B4674" s="1" t="s">
        <v>2973</v>
      </c>
      <c r="C4674" s="1" t="s">
        <v>5276</v>
      </c>
      <c r="D4674" s="1" t="n">
        <v>76</v>
      </c>
      <c r="E4674" s="1" t="s">
        <v>5294</v>
      </c>
      <c r="F4674" s="1" t="n">
        <v>16</v>
      </c>
      <c r="G4674" s="1" t="str">
        <f aca="false">F4674&amp;"/"&amp;38</f>
        <v>16/38</v>
      </c>
      <c r="H4674" s="1" t="n">
        <v>2000</v>
      </c>
      <c r="I4674" s="1" t="n">
        <v>82</v>
      </c>
      <c r="J4674" s="1" t="n">
        <v>78</v>
      </c>
      <c r="K4674" s="1" t="s">
        <v>357</v>
      </c>
      <c r="L4674" s="1" t="s">
        <v>2509</v>
      </c>
      <c r="M4674" s="1" t="n">
        <v>2007</v>
      </c>
      <c r="N4674" s="1" t="n">
        <v>44.0523819300905</v>
      </c>
      <c r="O4674" s="1" t="n">
        <v>-81.6008480681983</v>
      </c>
      <c r="Q4674" s="1" t="s">
        <v>5280</v>
      </c>
      <c r="R4674" s="1" t="s">
        <v>24</v>
      </c>
    </row>
    <row r="4675" customFormat="false" ht="15" hidden="false" customHeight="false" outlineLevel="0" collapsed="false">
      <c r="A4675" s="1" t="s">
        <v>2973</v>
      </c>
      <c r="B4675" s="1" t="s">
        <v>2973</v>
      </c>
      <c r="C4675" s="1" t="s">
        <v>5276</v>
      </c>
      <c r="D4675" s="1" t="n">
        <v>76</v>
      </c>
      <c r="E4675" s="1" t="s">
        <v>5295</v>
      </c>
      <c r="F4675" s="1" t="n">
        <v>17</v>
      </c>
      <c r="G4675" s="1" t="str">
        <f aca="false">F4675&amp;"/"&amp;38</f>
        <v>17/38</v>
      </c>
      <c r="H4675" s="1" t="n">
        <v>2000</v>
      </c>
      <c r="I4675" s="1" t="n">
        <v>82</v>
      </c>
      <c r="J4675" s="1" t="n">
        <v>78</v>
      </c>
      <c r="K4675" s="1" t="s">
        <v>357</v>
      </c>
      <c r="L4675" s="1" t="s">
        <v>2509</v>
      </c>
      <c r="M4675" s="1" t="n">
        <v>2007</v>
      </c>
      <c r="N4675" s="1" t="n">
        <v>44.0530391028769</v>
      </c>
      <c r="O4675" s="1" t="n">
        <v>-81.6091059912191</v>
      </c>
      <c r="Q4675" s="1" t="s">
        <v>5280</v>
      </c>
      <c r="R4675" s="1" t="s">
        <v>24</v>
      </c>
    </row>
    <row r="4676" customFormat="false" ht="15" hidden="false" customHeight="false" outlineLevel="0" collapsed="false">
      <c r="A4676" s="1" t="s">
        <v>2973</v>
      </c>
      <c r="B4676" s="1" t="s">
        <v>2973</v>
      </c>
      <c r="C4676" s="1" t="s">
        <v>5276</v>
      </c>
      <c r="D4676" s="1" t="n">
        <v>76</v>
      </c>
      <c r="E4676" s="1" t="s">
        <v>5296</v>
      </c>
      <c r="F4676" s="1" t="n">
        <v>18</v>
      </c>
      <c r="G4676" s="1" t="str">
        <f aca="false">F4676&amp;"/"&amp;38</f>
        <v>18/38</v>
      </c>
      <c r="H4676" s="1" t="n">
        <v>2000</v>
      </c>
      <c r="I4676" s="1" t="n">
        <v>82</v>
      </c>
      <c r="J4676" s="1" t="n">
        <v>78</v>
      </c>
      <c r="K4676" s="1" t="s">
        <v>357</v>
      </c>
      <c r="L4676" s="1" t="s">
        <v>2509</v>
      </c>
      <c r="M4676" s="1" t="n">
        <v>2007</v>
      </c>
      <c r="N4676" s="1" t="n">
        <v>44.0586347423583</v>
      </c>
      <c r="O4676" s="1" t="n">
        <v>-81.6153181050468</v>
      </c>
      <c r="Q4676" s="1" t="s">
        <v>5280</v>
      </c>
      <c r="R4676" s="1" t="s">
        <v>24</v>
      </c>
    </row>
    <row r="4677" customFormat="false" ht="15" hidden="false" customHeight="false" outlineLevel="0" collapsed="false">
      <c r="A4677" s="1" t="s">
        <v>2973</v>
      </c>
      <c r="B4677" s="1" t="s">
        <v>2973</v>
      </c>
      <c r="C4677" s="1" t="s">
        <v>5276</v>
      </c>
      <c r="D4677" s="1" t="n">
        <v>76</v>
      </c>
      <c r="E4677" s="1" t="s">
        <v>5297</v>
      </c>
      <c r="F4677" s="1" t="n">
        <v>19</v>
      </c>
      <c r="G4677" s="1" t="str">
        <f aca="false">F4677&amp;"/"&amp;38</f>
        <v>19/38</v>
      </c>
      <c r="H4677" s="1" t="n">
        <v>2000</v>
      </c>
      <c r="I4677" s="1" t="n">
        <v>82</v>
      </c>
      <c r="J4677" s="1" t="n">
        <v>78</v>
      </c>
      <c r="K4677" s="1" t="s">
        <v>357</v>
      </c>
      <c r="L4677" s="1" t="s">
        <v>2509</v>
      </c>
      <c r="M4677" s="1" t="n">
        <v>2007</v>
      </c>
      <c r="N4677" s="1" t="n">
        <v>44.060527682084</v>
      </c>
      <c r="O4677" s="1" t="n">
        <v>-81.6245727411281</v>
      </c>
      <c r="Q4677" s="1" t="s">
        <v>5280</v>
      </c>
      <c r="R4677" s="1" t="s">
        <v>24</v>
      </c>
    </row>
    <row r="4678" customFormat="false" ht="15" hidden="false" customHeight="false" outlineLevel="0" collapsed="false">
      <c r="A4678" s="1" t="s">
        <v>2973</v>
      </c>
      <c r="B4678" s="1" t="s">
        <v>2973</v>
      </c>
      <c r="C4678" s="1" t="s">
        <v>5276</v>
      </c>
      <c r="D4678" s="1" t="n">
        <v>76</v>
      </c>
      <c r="E4678" s="1" t="s">
        <v>5298</v>
      </c>
      <c r="F4678" s="1" t="n">
        <v>20</v>
      </c>
      <c r="G4678" s="1" t="str">
        <f aca="false">F4678&amp;"/"&amp;38</f>
        <v>20/38</v>
      </c>
      <c r="H4678" s="1" t="n">
        <v>2000</v>
      </c>
      <c r="I4678" s="1" t="n">
        <v>82</v>
      </c>
      <c r="J4678" s="1" t="n">
        <v>78</v>
      </c>
      <c r="K4678" s="1" t="s">
        <v>357</v>
      </c>
      <c r="L4678" s="1" t="s">
        <v>2509</v>
      </c>
      <c r="M4678" s="1" t="n">
        <v>2007</v>
      </c>
      <c r="N4678" s="1" t="n">
        <v>44.0622845252215</v>
      </c>
      <c r="O4678" s="1" t="n">
        <v>-81.6319931097712</v>
      </c>
      <c r="Q4678" s="1" t="s">
        <v>5280</v>
      </c>
      <c r="R4678" s="1" t="s">
        <v>24</v>
      </c>
    </row>
    <row r="4679" customFormat="false" ht="15" hidden="false" customHeight="false" outlineLevel="0" collapsed="false">
      <c r="A4679" s="1" t="s">
        <v>2973</v>
      </c>
      <c r="B4679" s="1" t="s">
        <v>2973</v>
      </c>
      <c r="C4679" s="1" t="s">
        <v>5276</v>
      </c>
      <c r="D4679" s="1" t="n">
        <v>76</v>
      </c>
      <c r="E4679" s="1" t="s">
        <v>5299</v>
      </c>
      <c r="F4679" s="1" t="n">
        <v>21</v>
      </c>
      <c r="G4679" s="1" t="str">
        <f aca="false">F4679&amp;"/"&amp;38</f>
        <v>21/38</v>
      </c>
      <c r="H4679" s="1" t="n">
        <v>2000</v>
      </c>
      <c r="I4679" s="1" t="n">
        <v>82</v>
      </c>
      <c r="J4679" s="1" t="n">
        <v>78</v>
      </c>
      <c r="K4679" s="1" t="s">
        <v>357</v>
      </c>
      <c r="L4679" s="1" t="s">
        <v>2509</v>
      </c>
      <c r="M4679" s="1" t="n">
        <v>2007</v>
      </c>
      <c r="N4679" s="1" t="n">
        <v>44.0640245186157</v>
      </c>
      <c r="O4679" s="1" t="n">
        <v>-81.6397375603933</v>
      </c>
      <c r="Q4679" s="1" t="s">
        <v>5280</v>
      </c>
      <c r="R4679" s="1" t="s">
        <v>24</v>
      </c>
    </row>
    <row r="4680" customFormat="false" ht="15" hidden="false" customHeight="false" outlineLevel="0" collapsed="false">
      <c r="A4680" s="1" t="s">
        <v>2973</v>
      </c>
      <c r="B4680" s="1" t="s">
        <v>2973</v>
      </c>
      <c r="C4680" s="1" t="s">
        <v>5276</v>
      </c>
      <c r="D4680" s="1" t="n">
        <v>76</v>
      </c>
      <c r="E4680" s="1" t="s">
        <v>5300</v>
      </c>
      <c r="F4680" s="1" t="n">
        <v>22</v>
      </c>
      <c r="G4680" s="1" t="str">
        <f aca="false">F4680&amp;"/"&amp;38</f>
        <v>22/38</v>
      </c>
      <c r="H4680" s="1" t="n">
        <v>2000</v>
      </c>
      <c r="I4680" s="1" t="n">
        <v>82</v>
      </c>
      <c r="J4680" s="1" t="n">
        <v>78</v>
      </c>
      <c r="K4680" s="1" t="s">
        <v>357</v>
      </c>
      <c r="L4680" s="1" t="s">
        <v>2509</v>
      </c>
      <c r="M4680" s="1" t="n">
        <v>2007</v>
      </c>
      <c r="N4680" s="1" t="n">
        <v>44.0670070857944</v>
      </c>
      <c r="O4680" s="1" t="n">
        <v>-81.6473374856294</v>
      </c>
      <c r="Q4680" s="1" t="s">
        <v>5280</v>
      </c>
      <c r="R4680" s="1" t="s">
        <v>24</v>
      </c>
    </row>
    <row r="4681" customFormat="false" ht="15" hidden="false" customHeight="false" outlineLevel="0" collapsed="false">
      <c r="A4681" s="1" t="s">
        <v>2973</v>
      </c>
      <c r="B4681" s="1" t="s">
        <v>2973</v>
      </c>
      <c r="C4681" s="1" t="s">
        <v>5276</v>
      </c>
      <c r="D4681" s="1" t="n">
        <v>76</v>
      </c>
      <c r="E4681" s="1" t="s">
        <v>5301</v>
      </c>
      <c r="F4681" s="1" t="n">
        <v>23</v>
      </c>
      <c r="G4681" s="1" t="str">
        <f aca="false">F4681&amp;"/"&amp;38</f>
        <v>23/38</v>
      </c>
      <c r="H4681" s="1" t="n">
        <v>2000</v>
      </c>
      <c r="I4681" s="1" t="n">
        <v>82</v>
      </c>
      <c r="J4681" s="1" t="n">
        <v>78</v>
      </c>
      <c r="K4681" s="1" t="s">
        <v>357</v>
      </c>
      <c r="L4681" s="1" t="s">
        <v>2509</v>
      </c>
      <c r="M4681" s="1" t="n">
        <v>2007</v>
      </c>
      <c r="N4681" s="1" t="n">
        <v>44.0682757174218</v>
      </c>
      <c r="O4681" s="1" t="n">
        <v>-81.6512939377504</v>
      </c>
      <c r="Q4681" s="1" t="s">
        <v>5280</v>
      </c>
      <c r="R4681" s="1" t="s">
        <v>24</v>
      </c>
    </row>
    <row r="4682" customFormat="false" ht="15" hidden="false" customHeight="false" outlineLevel="0" collapsed="false">
      <c r="A4682" s="1" t="s">
        <v>2973</v>
      </c>
      <c r="B4682" s="1" t="s">
        <v>2973</v>
      </c>
      <c r="C4682" s="1" t="s">
        <v>5276</v>
      </c>
      <c r="D4682" s="1" t="n">
        <v>76</v>
      </c>
      <c r="E4682" s="1" t="s">
        <v>5302</v>
      </c>
      <c r="F4682" s="1" t="n">
        <v>24</v>
      </c>
      <c r="G4682" s="1" t="str">
        <f aca="false">F4682&amp;"/"&amp;38</f>
        <v>24/38</v>
      </c>
      <c r="H4682" s="1" t="n">
        <v>2000</v>
      </c>
      <c r="I4682" s="1" t="n">
        <v>82</v>
      </c>
      <c r="J4682" s="1" t="n">
        <v>78</v>
      </c>
      <c r="K4682" s="1" t="s">
        <v>357</v>
      </c>
      <c r="L4682" s="1" t="s">
        <v>2509</v>
      </c>
      <c r="M4682" s="1" t="n">
        <v>2007</v>
      </c>
      <c r="N4682" s="1" t="n">
        <v>44.0690401867182</v>
      </c>
      <c r="O4682" s="1" t="n">
        <v>-81.656213573016</v>
      </c>
      <c r="Q4682" s="1" t="s">
        <v>5280</v>
      </c>
      <c r="R4682" s="1" t="s">
        <v>24</v>
      </c>
    </row>
    <row r="4683" customFormat="false" ht="15" hidden="false" customHeight="false" outlineLevel="0" collapsed="false">
      <c r="A4683" s="1" t="s">
        <v>2973</v>
      </c>
      <c r="B4683" s="1" t="s">
        <v>2973</v>
      </c>
      <c r="C4683" s="1" t="s">
        <v>5276</v>
      </c>
      <c r="D4683" s="1" t="n">
        <v>76</v>
      </c>
      <c r="E4683" s="1" t="s">
        <v>5303</v>
      </c>
      <c r="F4683" s="1" t="n">
        <v>25</v>
      </c>
      <c r="G4683" s="1" t="str">
        <f aca="false">F4683&amp;"/"&amp;38</f>
        <v>25/38</v>
      </c>
      <c r="H4683" s="1" t="n">
        <v>2000</v>
      </c>
      <c r="I4683" s="1" t="n">
        <v>82</v>
      </c>
      <c r="J4683" s="1" t="n">
        <v>78</v>
      </c>
      <c r="K4683" s="1" t="s">
        <v>357</v>
      </c>
      <c r="L4683" s="1" t="s">
        <v>2509</v>
      </c>
      <c r="M4683" s="1" t="n">
        <v>2007</v>
      </c>
      <c r="N4683" s="1" t="n">
        <v>44.0732331188218</v>
      </c>
      <c r="O4683" s="1" t="n">
        <v>-81.6552958462519</v>
      </c>
      <c r="Q4683" s="1" t="s">
        <v>5280</v>
      </c>
      <c r="R4683" s="1" t="s">
        <v>24</v>
      </c>
    </row>
    <row r="4684" customFormat="false" ht="15" hidden="false" customHeight="false" outlineLevel="0" collapsed="false">
      <c r="A4684" s="1" t="s">
        <v>2973</v>
      </c>
      <c r="B4684" s="1" t="s">
        <v>2973</v>
      </c>
      <c r="C4684" s="1" t="s">
        <v>5276</v>
      </c>
      <c r="D4684" s="1" t="n">
        <v>76</v>
      </c>
      <c r="E4684" s="1" t="s">
        <v>5304</v>
      </c>
      <c r="F4684" s="1" t="n">
        <v>26</v>
      </c>
      <c r="G4684" s="1" t="str">
        <f aca="false">F4684&amp;"/"&amp;38</f>
        <v>26/38</v>
      </c>
      <c r="H4684" s="1" t="n">
        <v>2000</v>
      </c>
      <c r="I4684" s="1" t="n">
        <v>82</v>
      </c>
      <c r="J4684" s="1" t="n">
        <v>78</v>
      </c>
      <c r="K4684" s="1" t="s">
        <v>357</v>
      </c>
      <c r="L4684" s="1" t="s">
        <v>2509</v>
      </c>
      <c r="M4684" s="1" t="n">
        <v>2007</v>
      </c>
      <c r="N4684" s="1" t="n">
        <v>44.0748567125298</v>
      </c>
      <c r="O4684" s="1" t="n">
        <v>-81.6643965311655</v>
      </c>
      <c r="Q4684" s="1" t="s">
        <v>5280</v>
      </c>
      <c r="R4684" s="1" t="s">
        <v>24</v>
      </c>
    </row>
    <row r="4685" customFormat="false" ht="15" hidden="false" customHeight="false" outlineLevel="0" collapsed="false">
      <c r="A4685" s="1" t="s">
        <v>2973</v>
      </c>
      <c r="B4685" s="1" t="s">
        <v>2973</v>
      </c>
      <c r="C4685" s="1" t="s">
        <v>5276</v>
      </c>
      <c r="D4685" s="1" t="n">
        <v>76</v>
      </c>
      <c r="E4685" s="1" t="s">
        <v>5305</v>
      </c>
      <c r="F4685" s="1" t="n">
        <v>27</v>
      </c>
      <c r="G4685" s="1" t="str">
        <f aca="false">F4685&amp;"/"&amp;38</f>
        <v>27/38</v>
      </c>
      <c r="H4685" s="1" t="n">
        <v>2000</v>
      </c>
      <c r="I4685" s="1" t="n">
        <v>82</v>
      </c>
      <c r="J4685" s="1" t="n">
        <v>78</v>
      </c>
      <c r="K4685" s="1" t="s">
        <v>357</v>
      </c>
      <c r="L4685" s="1" t="s">
        <v>2509</v>
      </c>
      <c r="M4685" s="1" t="n">
        <v>2007</v>
      </c>
      <c r="N4685" s="1" t="n">
        <v>44.0752244983969</v>
      </c>
      <c r="O4685" s="1" t="n">
        <v>-81.6700002828263</v>
      </c>
      <c r="Q4685" s="1" t="s">
        <v>5280</v>
      </c>
      <c r="R4685" s="1" t="s">
        <v>24</v>
      </c>
    </row>
    <row r="4686" customFormat="false" ht="15" hidden="false" customHeight="false" outlineLevel="0" collapsed="false">
      <c r="A4686" s="1" t="s">
        <v>2973</v>
      </c>
      <c r="B4686" s="1" t="s">
        <v>2973</v>
      </c>
      <c r="C4686" s="1" t="s">
        <v>5276</v>
      </c>
      <c r="D4686" s="1" t="n">
        <v>76</v>
      </c>
      <c r="E4686" s="1" t="s">
        <v>5306</v>
      </c>
      <c r="F4686" s="1" t="n">
        <v>28</v>
      </c>
      <c r="G4686" s="1" t="str">
        <f aca="false">F4686&amp;"/"&amp;38</f>
        <v>28/38</v>
      </c>
      <c r="H4686" s="1" t="n">
        <v>2000</v>
      </c>
      <c r="I4686" s="1" t="n">
        <v>82</v>
      </c>
      <c r="J4686" s="1" t="n">
        <v>78</v>
      </c>
      <c r="K4686" s="1" t="s">
        <v>357</v>
      </c>
      <c r="L4686" s="1" t="s">
        <v>2509</v>
      </c>
      <c r="M4686" s="1" t="n">
        <v>2007</v>
      </c>
      <c r="N4686" s="1" t="n">
        <v>44.083310784528</v>
      </c>
      <c r="O4686" s="1" t="n">
        <v>-81.6789035053447</v>
      </c>
      <c r="Q4686" s="1" t="s">
        <v>5280</v>
      </c>
      <c r="R4686" s="1" t="s">
        <v>24</v>
      </c>
    </row>
    <row r="4687" customFormat="false" ht="15" hidden="false" customHeight="false" outlineLevel="0" collapsed="false">
      <c r="A4687" s="1" t="s">
        <v>2973</v>
      </c>
      <c r="B4687" s="1" t="s">
        <v>2973</v>
      </c>
      <c r="C4687" s="1" t="s">
        <v>5276</v>
      </c>
      <c r="D4687" s="1" t="n">
        <v>76</v>
      </c>
      <c r="E4687" s="1" t="s">
        <v>5307</v>
      </c>
      <c r="F4687" s="1" t="n">
        <v>29</v>
      </c>
      <c r="G4687" s="1" t="str">
        <f aca="false">F4687&amp;"/"&amp;38</f>
        <v>29/38</v>
      </c>
      <c r="H4687" s="1" t="n">
        <v>2000</v>
      </c>
      <c r="I4687" s="1" t="n">
        <v>82</v>
      </c>
      <c r="J4687" s="1" t="n">
        <v>78</v>
      </c>
      <c r="K4687" s="1" t="s">
        <v>357</v>
      </c>
      <c r="L4687" s="1" t="s">
        <v>2509</v>
      </c>
      <c r="M4687" s="1" t="n">
        <v>2007</v>
      </c>
      <c r="N4687" s="1" t="n">
        <v>44.083517058113</v>
      </c>
      <c r="O4687" s="1" t="n">
        <v>-81.6826660073908</v>
      </c>
      <c r="Q4687" s="1" t="s">
        <v>5280</v>
      </c>
      <c r="R4687" s="1" t="s">
        <v>24</v>
      </c>
    </row>
    <row r="4688" customFormat="false" ht="15" hidden="false" customHeight="false" outlineLevel="0" collapsed="false">
      <c r="A4688" s="1" t="s">
        <v>2973</v>
      </c>
      <c r="B4688" s="1" t="s">
        <v>2973</v>
      </c>
      <c r="C4688" s="1" t="s">
        <v>5276</v>
      </c>
      <c r="D4688" s="1" t="n">
        <v>76</v>
      </c>
      <c r="E4688" s="1" t="s">
        <v>5308</v>
      </c>
      <c r="F4688" s="1" t="n">
        <v>30</v>
      </c>
      <c r="G4688" s="1" t="str">
        <f aca="false">F4688&amp;"/"&amp;38</f>
        <v>30/38</v>
      </c>
      <c r="H4688" s="1" t="n">
        <v>2000</v>
      </c>
      <c r="I4688" s="1" t="n">
        <v>82</v>
      </c>
      <c r="J4688" s="1" t="n">
        <v>78</v>
      </c>
      <c r="K4688" s="1" t="s">
        <v>357</v>
      </c>
      <c r="L4688" s="1" t="s">
        <v>2509</v>
      </c>
      <c r="M4688" s="1" t="n">
        <v>2007</v>
      </c>
      <c r="N4688" s="1" t="n">
        <v>44.0933242765097</v>
      </c>
      <c r="O4688" s="1" t="n">
        <v>-81.6637660479281</v>
      </c>
      <c r="Q4688" s="1" t="s">
        <v>5280</v>
      </c>
      <c r="R4688" s="1" t="s">
        <v>24</v>
      </c>
    </row>
    <row r="4689" customFormat="false" ht="15" hidden="false" customHeight="false" outlineLevel="0" collapsed="false">
      <c r="A4689" s="1" t="s">
        <v>2973</v>
      </c>
      <c r="B4689" s="1" t="s">
        <v>2973</v>
      </c>
      <c r="C4689" s="1" t="s">
        <v>5276</v>
      </c>
      <c r="D4689" s="1" t="n">
        <v>76</v>
      </c>
      <c r="E4689" s="1" t="s">
        <v>5309</v>
      </c>
      <c r="F4689" s="1" t="n">
        <v>31</v>
      </c>
      <c r="G4689" s="1" t="str">
        <f aca="false">F4689&amp;"/"&amp;38</f>
        <v>31/38</v>
      </c>
      <c r="H4689" s="1" t="n">
        <v>2000</v>
      </c>
      <c r="I4689" s="1" t="n">
        <v>82</v>
      </c>
      <c r="J4689" s="1" t="n">
        <v>78</v>
      </c>
      <c r="K4689" s="1" t="s">
        <v>357</v>
      </c>
      <c r="L4689" s="1" t="s">
        <v>2509</v>
      </c>
      <c r="M4689" s="1" t="n">
        <v>2007</v>
      </c>
      <c r="N4689" s="1" t="n">
        <v>44.0955208073054</v>
      </c>
      <c r="O4689" s="1" t="n">
        <v>-81.6560349522227</v>
      </c>
      <c r="Q4689" s="1" t="s">
        <v>5280</v>
      </c>
      <c r="R4689" s="1" t="s">
        <v>24</v>
      </c>
    </row>
    <row r="4690" customFormat="false" ht="15" hidden="false" customHeight="false" outlineLevel="0" collapsed="false">
      <c r="A4690" s="1" t="s">
        <v>2973</v>
      </c>
      <c r="B4690" s="1" t="s">
        <v>2973</v>
      </c>
      <c r="C4690" s="1" t="s">
        <v>5276</v>
      </c>
      <c r="D4690" s="1" t="n">
        <v>76</v>
      </c>
      <c r="E4690" s="1" t="s">
        <v>5310</v>
      </c>
      <c r="F4690" s="1" t="n">
        <v>32</v>
      </c>
      <c r="G4690" s="1" t="str">
        <f aca="false">F4690&amp;"/"&amp;38</f>
        <v>32/38</v>
      </c>
      <c r="H4690" s="1" t="n">
        <v>2000</v>
      </c>
      <c r="I4690" s="1" t="n">
        <v>82</v>
      </c>
      <c r="J4690" s="1" t="n">
        <v>78</v>
      </c>
      <c r="K4690" s="1" t="s">
        <v>357</v>
      </c>
      <c r="L4690" s="1" t="s">
        <v>2509</v>
      </c>
      <c r="M4690" s="1" t="n">
        <v>2007</v>
      </c>
      <c r="N4690" s="1" t="n">
        <v>44.0914912747324</v>
      </c>
      <c r="O4690" s="1" t="n">
        <v>-81.6582436827851</v>
      </c>
      <c r="Q4690" s="1" t="s">
        <v>5280</v>
      </c>
      <c r="R4690" s="1" t="s">
        <v>24</v>
      </c>
    </row>
    <row r="4691" customFormat="false" ht="15" hidden="false" customHeight="false" outlineLevel="0" collapsed="false">
      <c r="A4691" s="1" t="s">
        <v>2973</v>
      </c>
      <c r="B4691" s="1" t="s">
        <v>2973</v>
      </c>
      <c r="C4691" s="1" t="s">
        <v>5276</v>
      </c>
      <c r="D4691" s="1" t="n">
        <v>76</v>
      </c>
      <c r="E4691" s="1" t="s">
        <v>5311</v>
      </c>
      <c r="F4691" s="1" t="n">
        <v>33</v>
      </c>
      <c r="G4691" s="1" t="str">
        <f aca="false">F4691&amp;"/"&amp;38</f>
        <v>33/38</v>
      </c>
      <c r="H4691" s="1" t="n">
        <v>2000</v>
      </c>
      <c r="I4691" s="1" t="n">
        <v>82</v>
      </c>
      <c r="J4691" s="1" t="n">
        <v>78</v>
      </c>
      <c r="K4691" s="1" t="s">
        <v>357</v>
      </c>
      <c r="L4691" s="1" t="s">
        <v>2509</v>
      </c>
      <c r="M4691" s="1" t="n">
        <v>2007</v>
      </c>
      <c r="N4691" s="1" t="n">
        <v>44.0905053474562</v>
      </c>
      <c r="O4691" s="1" t="n">
        <v>-81.6540803431076</v>
      </c>
      <c r="Q4691" s="1" t="s">
        <v>5280</v>
      </c>
      <c r="R4691" s="1" t="s">
        <v>24</v>
      </c>
    </row>
    <row r="4692" customFormat="false" ht="15" hidden="false" customHeight="false" outlineLevel="0" collapsed="false">
      <c r="A4692" s="1" t="s">
        <v>2973</v>
      </c>
      <c r="B4692" s="1" t="s">
        <v>2973</v>
      </c>
      <c r="C4692" s="1" t="s">
        <v>5276</v>
      </c>
      <c r="D4692" s="1" t="n">
        <v>76</v>
      </c>
      <c r="E4692" s="1" t="s">
        <v>5312</v>
      </c>
      <c r="F4692" s="1" t="n">
        <v>34</v>
      </c>
      <c r="G4692" s="1" t="str">
        <f aca="false">F4692&amp;"/"&amp;38</f>
        <v>34/38</v>
      </c>
      <c r="H4692" s="1" t="n">
        <v>2000</v>
      </c>
      <c r="I4692" s="1" t="n">
        <v>82</v>
      </c>
      <c r="J4692" s="1" t="n">
        <v>78</v>
      </c>
      <c r="K4692" s="1" t="s">
        <v>357</v>
      </c>
      <c r="L4692" s="1" t="s">
        <v>2509</v>
      </c>
      <c r="M4692" s="1" t="n">
        <v>2007</v>
      </c>
      <c r="N4692" s="1" t="n">
        <v>44.0921401347337</v>
      </c>
      <c r="O4692" s="1" t="n">
        <v>-81.6507671318324</v>
      </c>
      <c r="Q4692" s="1" t="s">
        <v>5280</v>
      </c>
      <c r="R4692" s="1" t="s">
        <v>24</v>
      </c>
    </row>
    <row r="4693" customFormat="false" ht="15" hidden="false" customHeight="false" outlineLevel="0" collapsed="false">
      <c r="A4693" s="1" t="s">
        <v>2973</v>
      </c>
      <c r="B4693" s="1" t="s">
        <v>2973</v>
      </c>
      <c r="C4693" s="1" t="s">
        <v>5276</v>
      </c>
      <c r="D4693" s="1" t="n">
        <v>76</v>
      </c>
      <c r="E4693" s="1" t="s">
        <v>5313</v>
      </c>
      <c r="F4693" s="1" t="n">
        <v>35</v>
      </c>
      <c r="G4693" s="1" t="str">
        <f aca="false">F4693&amp;"/"&amp;38</f>
        <v>35/38</v>
      </c>
      <c r="H4693" s="1" t="n">
        <v>2000</v>
      </c>
      <c r="I4693" s="1" t="n">
        <v>82</v>
      </c>
      <c r="J4693" s="1" t="n">
        <v>78</v>
      </c>
      <c r="K4693" s="1" t="s">
        <v>357</v>
      </c>
      <c r="L4693" s="1" t="s">
        <v>2509</v>
      </c>
      <c r="M4693" s="1" t="n">
        <v>2007</v>
      </c>
      <c r="N4693" s="1" t="n">
        <v>44.0790282763977</v>
      </c>
      <c r="O4693" s="1" t="n">
        <v>-81.628480127639</v>
      </c>
      <c r="Q4693" s="1" t="s">
        <v>5280</v>
      </c>
      <c r="R4693" s="1" t="s">
        <v>24</v>
      </c>
    </row>
    <row r="4694" customFormat="false" ht="15" hidden="false" customHeight="false" outlineLevel="0" collapsed="false">
      <c r="A4694" s="1" t="s">
        <v>2973</v>
      </c>
      <c r="B4694" s="1" t="s">
        <v>2973</v>
      </c>
      <c r="C4694" s="1" t="s">
        <v>5276</v>
      </c>
      <c r="D4694" s="1" t="n">
        <v>76</v>
      </c>
      <c r="E4694" s="1" t="s">
        <v>5314</v>
      </c>
      <c r="F4694" s="1" t="n">
        <v>36</v>
      </c>
      <c r="G4694" s="1" t="str">
        <f aca="false">F4694&amp;"/"&amp;38</f>
        <v>36/38</v>
      </c>
      <c r="H4694" s="1" t="n">
        <v>2000</v>
      </c>
      <c r="I4694" s="1" t="n">
        <v>82</v>
      </c>
      <c r="J4694" s="1" t="n">
        <v>78</v>
      </c>
      <c r="K4694" s="1" t="s">
        <v>357</v>
      </c>
      <c r="L4694" s="1" t="s">
        <v>2509</v>
      </c>
      <c r="M4694" s="1" t="n">
        <v>2007</v>
      </c>
      <c r="N4694" s="1" t="n">
        <v>44.0756102472802</v>
      </c>
      <c r="O4694" s="1" t="n">
        <v>-81.619430996019</v>
      </c>
      <c r="Q4694" s="1" t="s">
        <v>5280</v>
      </c>
      <c r="R4694" s="1" t="s">
        <v>24</v>
      </c>
    </row>
    <row r="4695" customFormat="false" ht="15" hidden="false" customHeight="false" outlineLevel="0" collapsed="false">
      <c r="A4695" s="1" t="s">
        <v>2973</v>
      </c>
      <c r="B4695" s="1" t="s">
        <v>2973</v>
      </c>
      <c r="C4695" s="1" t="s">
        <v>5276</v>
      </c>
      <c r="D4695" s="1" t="n">
        <v>76</v>
      </c>
      <c r="E4695" s="1" t="s">
        <v>5315</v>
      </c>
      <c r="F4695" s="1" t="n">
        <v>37</v>
      </c>
      <c r="G4695" s="1" t="str">
        <f aca="false">F4695&amp;"/"&amp;38</f>
        <v>37/38</v>
      </c>
      <c r="H4695" s="1" t="n">
        <v>2000</v>
      </c>
      <c r="I4695" s="1" t="n">
        <v>82</v>
      </c>
      <c r="J4695" s="1" t="n">
        <v>78</v>
      </c>
      <c r="K4695" s="1" t="s">
        <v>357</v>
      </c>
      <c r="L4695" s="1" t="s">
        <v>2509</v>
      </c>
      <c r="M4695" s="1" t="n">
        <v>2007</v>
      </c>
      <c r="N4695" s="1" t="n">
        <v>44.0727950155671</v>
      </c>
      <c r="O4695" s="1" t="n">
        <v>-81.6126263432186</v>
      </c>
      <c r="Q4695" s="1" t="s">
        <v>5280</v>
      </c>
      <c r="R4695" s="1" t="s">
        <v>24</v>
      </c>
    </row>
    <row r="4696" customFormat="false" ht="15" hidden="false" customHeight="false" outlineLevel="0" collapsed="false">
      <c r="A4696" s="1" t="s">
        <v>2973</v>
      </c>
      <c r="B4696" s="1" t="s">
        <v>2973</v>
      </c>
      <c r="C4696" s="1" t="s">
        <v>5276</v>
      </c>
      <c r="D4696" s="1" t="n">
        <v>76</v>
      </c>
      <c r="E4696" s="1" t="s">
        <v>5316</v>
      </c>
      <c r="F4696" s="1" t="n">
        <v>38</v>
      </c>
      <c r="G4696" s="1" t="str">
        <f aca="false">F4696&amp;"/"&amp;38</f>
        <v>38/38</v>
      </c>
      <c r="H4696" s="1" t="n">
        <v>2000</v>
      </c>
      <c r="I4696" s="1" t="n">
        <v>82</v>
      </c>
      <c r="J4696" s="1" t="n">
        <v>78</v>
      </c>
      <c r="K4696" s="1" t="s">
        <v>357</v>
      </c>
      <c r="L4696" s="1" t="s">
        <v>2509</v>
      </c>
      <c r="M4696" s="1" t="n">
        <v>2007</v>
      </c>
      <c r="N4696" s="1" t="n">
        <v>44.0720160061065</v>
      </c>
      <c r="O4696" s="1" t="n">
        <v>-81.6037965532193</v>
      </c>
      <c r="Q4696" s="1" t="s">
        <v>5280</v>
      </c>
      <c r="R4696" s="1" t="s">
        <v>24</v>
      </c>
    </row>
    <row r="4697" customFormat="false" ht="15" hidden="false" customHeight="false" outlineLevel="0" collapsed="false">
      <c r="A4697" s="1" t="s">
        <v>2973</v>
      </c>
      <c r="B4697" s="1" t="s">
        <v>2973</v>
      </c>
      <c r="C4697" s="1" t="s">
        <v>5317</v>
      </c>
      <c r="D4697" s="1" t="n">
        <v>60</v>
      </c>
      <c r="E4697" s="1" t="s">
        <v>5318</v>
      </c>
      <c r="F4697" s="1" t="n">
        <v>1</v>
      </c>
      <c r="G4697" s="1" t="str">
        <f aca="false">F4697&amp;"/"&amp;17</f>
        <v>1/17</v>
      </c>
      <c r="H4697" s="1" t="n">
        <v>3600</v>
      </c>
      <c r="I4697" s="1" t="n">
        <v>136</v>
      </c>
      <c r="J4697" s="1" t="n">
        <v>132</v>
      </c>
      <c r="K4697" s="1" t="s">
        <v>21</v>
      </c>
      <c r="L4697" s="1" t="s">
        <v>1521</v>
      </c>
      <c r="M4697" s="1" t="n">
        <v>2019</v>
      </c>
      <c r="N4697" s="1" t="n">
        <v>42.113582</v>
      </c>
      <c r="O4697" s="1" t="n">
        <v>-82.435756</v>
      </c>
      <c r="Q4697" s="1" t="s">
        <v>5319</v>
      </c>
      <c r="R4697" s="1" t="s">
        <v>24</v>
      </c>
    </row>
    <row r="4698" customFormat="false" ht="15" hidden="false" customHeight="false" outlineLevel="0" collapsed="false">
      <c r="A4698" s="1" t="s">
        <v>2973</v>
      </c>
      <c r="B4698" s="1" t="s">
        <v>2973</v>
      </c>
      <c r="C4698" s="1" t="s">
        <v>5317</v>
      </c>
      <c r="D4698" s="1" t="n">
        <v>60</v>
      </c>
      <c r="E4698" s="1" t="s">
        <v>5320</v>
      </c>
      <c r="F4698" s="1" t="n">
        <v>2</v>
      </c>
      <c r="G4698" s="1" t="str">
        <f aca="false">F4698&amp;"/"&amp;17</f>
        <v>2/17</v>
      </c>
      <c r="H4698" s="1" t="n">
        <v>3600</v>
      </c>
      <c r="I4698" s="1" t="n">
        <v>136</v>
      </c>
      <c r="J4698" s="1" t="n">
        <v>132</v>
      </c>
      <c r="K4698" s="1" t="s">
        <v>21</v>
      </c>
      <c r="L4698" s="1" t="s">
        <v>1521</v>
      </c>
      <c r="M4698" s="1" t="n">
        <v>2019</v>
      </c>
      <c r="N4698" s="1" t="n">
        <v>42.119869</v>
      </c>
      <c r="O4698" s="1" t="n">
        <v>-82.428927</v>
      </c>
      <c r="Q4698" s="1" t="s">
        <v>5319</v>
      </c>
      <c r="R4698" s="1" t="s">
        <v>24</v>
      </c>
    </row>
    <row r="4699" customFormat="false" ht="15" hidden="false" customHeight="false" outlineLevel="0" collapsed="false">
      <c r="A4699" s="1" t="s">
        <v>2973</v>
      </c>
      <c r="B4699" s="1" t="s">
        <v>2973</v>
      </c>
      <c r="C4699" s="1" t="s">
        <v>5317</v>
      </c>
      <c r="D4699" s="1" t="n">
        <v>60</v>
      </c>
      <c r="E4699" s="1" t="s">
        <v>5321</v>
      </c>
      <c r="F4699" s="1" t="n">
        <v>3</v>
      </c>
      <c r="G4699" s="1" t="str">
        <f aca="false">F4699&amp;"/"&amp;17</f>
        <v>3/17</v>
      </c>
      <c r="H4699" s="1" t="n">
        <v>3600</v>
      </c>
      <c r="I4699" s="1" t="n">
        <v>136</v>
      </c>
      <c r="J4699" s="1" t="n">
        <v>132</v>
      </c>
      <c r="K4699" s="1" t="s">
        <v>21</v>
      </c>
      <c r="L4699" s="1" t="s">
        <v>1521</v>
      </c>
      <c r="M4699" s="1" t="n">
        <v>2019</v>
      </c>
      <c r="N4699" s="1" t="n">
        <v>42.128417</v>
      </c>
      <c r="O4699" s="1" t="n">
        <v>-82.416633</v>
      </c>
      <c r="Q4699" s="1" t="s">
        <v>5319</v>
      </c>
      <c r="R4699" s="1" t="s">
        <v>24</v>
      </c>
    </row>
    <row r="4700" customFormat="false" ht="15" hidden="false" customHeight="false" outlineLevel="0" collapsed="false">
      <c r="A4700" s="1" t="s">
        <v>2973</v>
      </c>
      <c r="B4700" s="1" t="s">
        <v>2973</v>
      </c>
      <c r="C4700" s="1" t="s">
        <v>5317</v>
      </c>
      <c r="D4700" s="1" t="n">
        <v>60</v>
      </c>
      <c r="E4700" s="1" t="s">
        <v>5322</v>
      </c>
      <c r="F4700" s="1" t="n">
        <v>4</v>
      </c>
      <c r="G4700" s="1" t="str">
        <f aca="false">F4700&amp;"/"&amp;17</f>
        <v>4/17</v>
      </c>
      <c r="H4700" s="1" t="n">
        <v>3450</v>
      </c>
      <c r="I4700" s="1" t="n">
        <v>136</v>
      </c>
      <c r="J4700" s="1" t="n">
        <v>132</v>
      </c>
      <c r="K4700" s="1" t="s">
        <v>21</v>
      </c>
      <c r="L4700" s="1" t="s">
        <v>4145</v>
      </c>
      <c r="M4700" s="1" t="n">
        <v>2019</v>
      </c>
      <c r="N4700" s="1" t="n">
        <v>42.136394</v>
      </c>
      <c r="O4700" s="1" t="n">
        <v>-82.405291</v>
      </c>
      <c r="Q4700" s="1" t="s">
        <v>5319</v>
      </c>
      <c r="R4700" s="1" t="s">
        <v>24</v>
      </c>
    </row>
    <row r="4701" customFormat="false" ht="15" hidden="false" customHeight="false" outlineLevel="0" collapsed="false">
      <c r="A4701" s="1" t="s">
        <v>2973</v>
      </c>
      <c r="B4701" s="1" t="s">
        <v>2973</v>
      </c>
      <c r="C4701" s="1" t="s">
        <v>5317</v>
      </c>
      <c r="D4701" s="1" t="n">
        <v>60</v>
      </c>
      <c r="E4701" s="1" t="s">
        <v>5323</v>
      </c>
      <c r="F4701" s="1" t="n">
        <v>5</v>
      </c>
      <c r="G4701" s="1" t="str">
        <f aca="false">F4701&amp;"/"&amp;17</f>
        <v>5/17</v>
      </c>
      <c r="H4701" s="1" t="n">
        <v>3600</v>
      </c>
      <c r="I4701" s="1" t="n">
        <v>136</v>
      </c>
      <c r="J4701" s="1" t="n">
        <v>132</v>
      </c>
      <c r="K4701" s="1" t="s">
        <v>21</v>
      </c>
      <c r="L4701" s="1" t="s">
        <v>1521</v>
      </c>
      <c r="M4701" s="1" t="n">
        <v>2019</v>
      </c>
      <c r="N4701" s="1" t="n">
        <v>42.13828</v>
      </c>
      <c r="O4701" s="1" t="n">
        <v>-82.382868</v>
      </c>
      <c r="Q4701" s="1" t="s">
        <v>5319</v>
      </c>
      <c r="R4701" s="1" t="s">
        <v>24</v>
      </c>
    </row>
    <row r="4702" customFormat="false" ht="15" hidden="false" customHeight="false" outlineLevel="0" collapsed="false">
      <c r="A4702" s="1" t="s">
        <v>2973</v>
      </c>
      <c r="B4702" s="1" t="s">
        <v>2973</v>
      </c>
      <c r="C4702" s="1" t="s">
        <v>5317</v>
      </c>
      <c r="D4702" s="1" t="n">
        <v>60</v>
      </c>
      <c r="E4702" s="1" t="s">
        <v>5324</v>
      </c>
      <c r="F4702" s="1" t="n">
        <v>6</v>
      </c>
      <c r="G4702" s="1" t="str">
        <f aca="false">F4702&amp;"/"&amp;17</f>
        <v>6/17</v>
      </c>
      <c r="H4702" s="1" t="n">
        <v>3600</v>
      </c>
      <c r="I4702" s="1" t="n">
        <v>136</v>
      </c>
      <c r="J4702" s="1" t="n">
        <v>132</v>
      </c>
      <c r="K4702" s="1" t="s">
        <v>21</v>
      </c>
      <c r="L4702" s="1" t="s">
        <v>1521</v>
      </c>
      <c r="M4702" s="1" t="n">
        <v>2019</v>
      </c>
      <c r="N4702" s="1" t="n">
        <v>42.120394</v>
      </c>
      <c r="O4702" s="1" t="n">
        <v>-82.453685</v>
      </c>
      <c r="Q4702" s="1" t="s">
        <v>5319</v>
      </c>
      <c r="R4702" s="1" t="s">
        <v>24</v>
      </c>
    </row>
    <row r="4703" customFormat="false" ht="15" hidden="false" customHeight="false" outlineLevel="0" collapsed="false">
      <c r="A4703" s="1" t="s">
        <v>2973</v>
      </c>
      <c r="B4703" s="1" t="s">
        <v>2973</v>
      </c>
      <c r="C4703" s="1" t="s">
        <v>5317</v>
      </c>
      <c r="D4703" s="1" t="n">
        <v>60</v>
      </c>
      <c r="E4703" s="1" t="s">
        <v>5325</v>
      </c>
      <c r="F4703" s="1" t="n">
        <v>7</v>
      </c>
      <c r="G4703" s="1" t="str">
        <f aca="false">F4703&amp;"/"&amp;17</f>
        <v>7/17</v>
      </c>
      <c r="H4703" s="1" t="n">
        <v>3450</v>
      </c>
      <c r="I4703" s="1" t="n">
        <v>136</v>
      </c>
      <c r="J4703" s="1" t="n">
        <v>132</v>
      </c>
      <c r="K4703" s="1" t="s">
        <v>21</v>
      </c>
      <c r="L4703" s="1" t="s">
        <v>4145</v>
      </c>
      <c r="M4703" s="1" t="n">
        <v>2019</v>
      </c>
      <c r="N4703" s="1" t="n">
        <v>42.123967</v>
      </c>
      <c r="O4703" s="1" t="n">
        <v>-82.448204</v>
      </c>
      <c r="Q4703" s="1" t="s">
        <v>5319</v>
      </c>
      <c r="R4703" s="1" t="s">
        <v>24</v>
      </c>
    </row>
    <row r="4704" customFormat="false" ht="15" hidden="false" customHeight="false" outlineLevel="0" collapsed="false">
      <c r="A4704" s="1" t="s">
        <v>2973</v>
      </c>
      <c r="B4704" s="1" t="s">
        <v>2973</v>
      </c>
      <c r="C4704" s="1" t="s">
        <v>5317</v>
      </c>
      <c r="D4704" s="1" t="n">
        <v>60</v>
      </c>
      <c r="E4704" s="1" t="s">
        <v>5326</v>
      </c>
      <c r="F4704" s="1" t="n">
        <v>8</v>
      </c>
      <c r="G4704" s="1" t="str">
        <f aca="false">F4704&amp;"/"&amp;17</f>
        <v>8/17</v>
      </c>
      <c r="H4704" s="1" t="n">
        <v>3450</v>
      </c>
      <c r="I4704" s="1" t="n">
        <v>136</v>
      </c>
      <c r="J4704" s="1" t="n">
        <v>132</v>
      </c>
      <c r="K4704" s="1" t="s">
        <v>21</v>
      </c>
      <c r="L4704" s="1" t="s">
        <v>4145</v>
      </c>
      <c r="M4704" s="1" t="n">
        <v>2019</v>
      </c>
      <c r="N4704" s="1" t="n">
        <v>42.145337</v>
      </c>
      <c r="O4704" s="1" t="n">
        <v>-82.416822</v>
      </c>
      <c r="Q4704" s="1" t="s">
        <v>5319</v>
      </c>
      <c r="R4704" s="1" t="s">
        <v>24</v>
      </c>
    </row>
    <row r="4705" customFormat="false" ht="15" hidden="false" customHeight="false" outlineLevel="0" collapsed="false">
      <c r="A4705" s="1" t="s">
        <v>2973</v>
      </c>
      <c r="B4705" s="1" t="s">
        <v>2973</v>
      </c>
      <c r="C4705" s="1" t="s">
        <v>5317</v>
      </c>
      <c r="D4705" s="1" t="n">
        <v>60</v>
      </c>
      <c r="E4705" s="1" t="s">
        <v>5327</v>
      </c>
      <c r="F4705" s="1" t="n">
        <v>9</v>
      </c>
      <c r="G4705" s="1" t="str">
        <f aca="false">F4705&amp;"/"&amp;17</f>
        <v>9/17</v>
      </c>
      <c r="H4705" s="1" t="n">
        <v>3600</v>
      </c>
      <c r="I4705" s="1" t="n">
        <v>136</v>
      </c>
      <c r="J4705" s="1" t="n">
        <v>132</v>
      </c>
      <c r="K4705" s="1" t="s">
        <v>21</v>
      </c>
      <c r="L4705" s="1" t="s">
        <v>1521</v>
      </c>
      <c r="M4705" s="1" t="n">
        <v>2019</v>
      </c>
      <c r="N4705" s="1" t="n">
        <v>42.138614</v>
      </c>
      <c r="O4705" s="1" t="n">
        <v>-82.45172</v>
      </c>
      <c r="Q4705" s="1" t="s">
        <v>5319</v>
      </c>
      <c r="R4705" s="1" t="s">
        <v>24</v>
      </c>
    </row>
    <row r="4706" customFormat="false" ht="15" hidden="false" customHeight="false" outlineLevel="0" collapsed="false">
      <c r="A4706" s="1" t="s">
        <v>2973</v>
      </c>
      <c r="B4706" s="1" t="s">
        <v>2973</v>
      </c>
      <c r="C4706" s="1" t="s">
        <v>5317</v>
      </c>
      <c r="D4706" s="1" t="n">
        <v>60</v>
      </c>
      <c r="E4706" s="1" t="s">
        <v>5328</v>
      </c>
      <c r="F4706" s="1" t="n">
        <v>10</v>
      </c>
      <c r="G4706" s="1" t="str">
        <f aca="false">F4706&amp;"/"&amp;17</f>
        <v>10/17</v>
      </c>
      <c r="H4706" s="1" t="n">
        <v>3600</v>
      </c>
      <c r="I4706" s="1" t="n">
        <v>136</v>
      </c>
      <c r="J4706" s="1" t="n">
        <v>132</v>
      </c>
      <c r="K4706" s="1" t="s">
        <v>21</v>
      </c>
      <c r="L4706" s="1" t="s">
        <v>1521</v>
      </c>
      <c r="M4706" s="1" t="n">
        <v>2019</v>
      </c>
      <c r="N4706" s="1" t="n">
        <v>42.1456451</v>
      </c>
      <c r="O4706" s="1" t="n">
        <v>-82.4378653</v>
      </c>
      <c r="Q4706" s="1" t="s">
        <v>5319</v>
      </c>
      <c r="R4706" s="1" t="s">
        <v>24</v>
      </c>
    </row>
    <row r="4707" customFormat="false" ht="15" hidden="false" customHeight="false" outlineLevel="0" collapsed="false">
      <c r="A4707" s="1" t="s">
        <v>2973</v>
      </c>
      <c r="B4707" s="1" t="s">
        <v>2973</v>
      </c>
      <c r="C4707" s="1" t="s">
        <v>5317</v>
      </c>
      <c r="D4707" s="1" t="n">
        <v>60</v>
      </c>
      <c r="E4707" s="1" t="s">
        <v>5329</v>
      </c>
      <c r="F4707" s="1" t="n">
        <v>11</v>
      </c>
      <c r="G4707" s="1" t="str">
        <f aca="false">F4707&amp;"/"&amp;17</f>
        <v>11/17</v>
      </c>
      <c r="H4707" s="1" t="n">
        <v>3450</v>
      </c>
      <c r="I4707" s="1" t="n">
        <v>136</v>
      </c>
      <c r="J4707" s="1" t="n">
        <v>132</v>
      </c>
      <c r="K4707" s="1" t="s">
        <v>21</v>
      </c>
      <c r="L4707" s="1" t="s">
        <v>4145</v>
      </c>
      <c r="M4707" s="1" t="n">
        <v>2019</v>
      </c>
      <c r="N4707" s="1" t="n">
        <v>42.154639</v>
      </c>
      <c r="O4707" s="1" t="n">
        <v>-82.4273</v>
      </c>
      <c r="Q4707" s="1" t="s">
        <v>5319</v>
      </c>
      <c r="R4707" s="1" t="s">
        <v>24</v>
      </c>
    </row>
    <row r="4708" customFormat="false" ht="15" hidden="false" customHeight="false" outlineLevel="0" collapsed="false">
      <c r="A4708" s="1" t="s">
        <v>2973</v>
      </c>
      <c r="B4708" s="1" t="s">
        <v>2973</v>
      </c>
      <c r="C4708" s="1" t="s">
        <v>5317</v>
      </c>
      <c r="D4708" s="1" t="n">
        <v>60</v>
      </c>
      <c r="E4708" s="1" t="s">
        <v>5330</v>
      </c>
      <c r="F4708" s="1" t="n">
        <v>12</v>
      </c>
      <c r="G4708" s="1" t="str">
        <f aca="false">F4708&amp;"/"&amp;17</f>
        <v>12/17</v>
      </c>
      <c r="H4708" s="1" t="n">
        <v>3450</v>
      </c>
      <c r="I4708" s="1" t="n">
        <v>136</v>
      </c>
      <c r="J4708" s="1" t="n">
        <v>132</v>
      </c>
      <c r="K4708" s="1" t="s">
        <v>21</v>
      </c>
      <c r="L4708" s="1" t="s">
        <v>4145</v>
      </c>
      <c r="M4708" s="1" t="n">
        <v>2019</v>
      </c>
      <c r="N4708" s="1" t="n">
        <v>42.158906</v>
      </c>
      <c r="O4708" s="1" t="n">
        <v>-82.421072</v>
      </c>
      <c r="Q4708" s="1" t="s">
        <v>5319</v>
      </c>
      <c r="R4708" s="1" t="s">
        <v>24</v>
      </c>
    </row>
    <row r="4709" customFormat="false" ht="15" hidden="false" customHeight="false" outlineLevel="0" collapsed="false">
      <c r="A4709" s="1" t="s">
        <v>2973</v>
      </c>
      <c r="B4709" s="1" t="s">
        <v>2973</v>
      </c>
      <c r="C4709" s="1" t="s">
        <v>5317</v>
      </c>
      <c r="D4709" s="1" t="n">
        <v>60</v>
      </c>
      <c r="E4709" s="1" t="s">
        <v>5331</v>
      </c>
      <c r="F4709" s="1" t="n">
        <v>13</v>
      </c>
      <c r="G4709" s="1" t="str">
        <f aca="false">F4709&amp;"/"&amp;17</f>
        <v>13/17</v>
      </c>
      <c r="H4709" s="1" t="n">
        <v>3600</v>
      </c>
      <c r="I4709" s="1" t="n">
        <v>136</v>
      </c>
      <c r="J4709" s="1" t="n">
        <v>132</v>
      </c>
      <c r="K4709" s="1" t="s">
        <v>21</v>
      </c>
      <c r="L4709" s="1" t="s">
        <v>1521</v>
      </c>
      <c r="M4709" s="1" t="n">
        <v>2019</v>
      </c>
      <c r="N4709" s="1" t="n">
        <v>42.154099</v>
      </c>
      <c r="O4709" s="1" t="n">
        <v>-82.450394</v>
      </c>
      <c r="Q4709" s="1" t="s">
        <v>5319</v>
      </c>
      <c r="R4709" s="1" t="s">
        <v>24</v>
      </c>
    </row>
    <row r="4710" customFormat="false" ht="15" hidden="false" customHeight="false" outlineLevel="0" collapsed="false">
      <c r="A4710" s="1" t="s">
        <v>2973</v>
      </c>
      <c r="B4710" s="1" t="s">
        <v>2973</v>
      </c>
      <c r="C4710" s="1" t="s">
        <v>5317</v>
      </c>
      <c r="D4710" s="1" t="n">
        <v>60</v>
      </c>
      <c r="E4710" s="1" t="s">
        <v>5332</v>
      </c>
      <c r="F4710" s="1" t="n">
        <v>14</v>
      </c>
      <c r="G4710" s="1" t="str">
        <f aca="false">F4710&amp;"/"&amp;17</f>
        <v>14/17</v>
      </c>
      <c r="H4710" s="1" t="n">
        <v>3450</v>
      </c>
      <c r="I4710" s="1" t="n">
        <v>136</v>
      </c>
      <c r="J4710" s="1" t="n">
        <v>132</v>
      </c>
      <c r="K4710" s="1" t="s">
        <v>21</v>
      </c>
      <c r="L4710" s="1" t="s">
        <v>4145</v>
      </c>
      <c r="M4710" s="1" t="n">
        <v>2019</v>
      </c>
      <c r="N4710" s="1" t="n">
        <v>42.161996</v>
      </c>
      <c r="O4710" s="1" t="n">
        <v>-82.441992</v>
      </c>
      <c r="Q4710" s="1" t="s">
        <v>5319</v>
      </c>
      <c r="R4710" s="1" t="s">
        <v>24</v>
      </c>
    </row>
    <row r="4711" customFormat="false" ht="15" hidden="false" customHeight="false" outlineLevel="0" collapsed="false">
      <c r="A4711" s="1" t="s">
        <v>2973</v>
      </c>
      <c r="B4711" s="1" t="s">
        <v>2973</v>
      </c>
      <c r="C4711" s="1" t="s">
        <v>5317</v>
      </c>
      <c r="D4711" s="1" t="n">
        <v>60</v>
      </c>
      <c r="E4711" s="1" t="s">
        <v>5333</v>
      </c>
      <c r="F4711" s="1" t="n">
        <v>15</v>
      </c>
      <c r="G4711" s="1" t="str">
        <f aca="false">F4711&amp;"/"&amp;17</f>
        <v>15/17</v>
      </c>
      <c r="H4711" s="1" t="n">
        <v>3450</v>
      </c>
      <c r="I4711" s="1" t="n">
        <v>136</v>
      </c>
      <c r="J4711" s="1" t="n">
        <v>132</v>
      </c>
      <c r="K4711" s="1" t="s">
        <v>21</v>
      </c>
      <c r="L4711" s="1" t="s">
        <v>4145</v>
      </c>
      <c r="M4711" s="1" t="n">
        <v>2019</v>
      </c>
      <c r="N4711" s="1" t="n">
        <v>42.163996</v>
      </c>
      <c r="O4711" s="1" t="n">
        <v>-82.43575</v>
      </c>
      <c r="Q4711" s="1" t="s">
        <v>5319</v>
      </c>
      <c r="R4711" s="1" t="s">
        <v>24</v>
      </c>
    </row>
    <row r="4712" customFormat="false" ht="15" hidden="false" customHeight="false" outlineLevel="0" collapsed="false">
      <c r="A4712" s="1" t="s">
        <v>2973</v>
      </c>
      <c r="B4712" s="1" t="s">
        <v>2973</v>
      </c>
      <c r="C4712" s="1" t="s">
        <v>5317</v>
      </c>
      <c r="D4712" s="1" t="n">
        <v>60</v>
      </c>
      <c r="E4712" s="1" t="s">
        <v>5334</v>
      </c>
      <c r="F4712" s="1" t="n">
        <v>16</v>
      </c>
      <c r="G4712" s="1" t="str">
        <f aca="false">F4712&amp;"/"&amp;17</f>
        <v>16/17</v>
      </c>
      <c r="H4712" s="1" t="n">
        <v>3600</v>
      </c>
      <c r="I4712" s="1" t="n">
        <v>136</v>
      </c>
      <c r="J4712" s="1" t="n">
        <v>132</v>
      </c>
      <c r="K4712" s="1" t="s">
        <v>21</v>
      </c>
      <c r="L4712" s="1" t="s">
        <v>1521</v>
      </c>
      <c r="M4712" s="1" t="n">
        <v>2019</v>
      </c>
      <c r="N4712" s="1" t="n">
        <v>42.17534</v>
      </c>
      <c r="O4712" s="1" t="n">
        <v>-82.447519</v>
      </c>
      <c r="Q4712" s="1" t="s">
        <v>5319</v>
      </c>
      <c r="R4712" s="1" t="s">
        <v>24</v>
      </c>
    </row>
    <row r="4713" customFormat="false" ht="15" hidden="false" customHeight="false" outlineLevel="0" collapsed="false">
      <c r="A4713" s="1" t="s">
        <v>2973</v>
      </c>
      <c r="B4713" s="1" t="s">
        <v>2973</v>
      </c>
      <c r="C4713" s="1" t="s">
        <v>5317</v>
      </c>
      <c r="D4713" s="1" t="n">
        <v>60</v>
      </c>
      <c r="E4713" s="1" t="s">
        <v>5335</v>
      </c>
      <c r="F4713" s="1" t="n">
        <v>17</v>
      </c>
      <c r="G4713" s="1" t="str">
        <f aca="false">F4713&amp;"/"&amp;17</f>
        <v>17/17</v>
      </c>
      <c r="H4713" s="1" t="n">
        <v>3600</v>
      </c>
      <c r="I4713" s="1" t="n">
        <v>136</v>
      </c>
      <c r="J4713" s="1" t="n">
        <v>132</v>
      </c>
      <c r="K4713" s="1" t="s">
        <v>21</v>
      </c>
      <c r="L4713" s="1" t="s">
        <v>1521</v>
      </c>
      <c r="M4713" s="1" t="n">
        <v>2019</v>
      </c>
      <c r="N4713" s="1" t="n">
        <v>42.172322</v>
      </c>
      <c r="O4713" s="1" t="n">
        <v>-82.495622</v>
      </c>
      <c r="Q4713" s="1" t="s">
        <v>5319</v>
      </c>
      <c r="R4713" s="1" t="s">
        <v>24</v>
      </c>
    </row>
    <row r="4714" customFormat="false" ht="15" hidden="false" customHeight="false" outlineLevel="0" collapsed="false">
      <c r="A4714" s="1" t="s">
        <v>2973</v>
      </c>
      <c r="B4714" s="1" t="s">
        <v>2973</v>
      </c>
      <c r="C4714" s="1" t="s">
        <v>5336</v>
      </c>
      <c r="D4714" s="1" t="n">
        <v>0.6</v>
      </c>
      <c r="E4714" s="1" t="s">
        <v>5337</v>
      </c>
      <c r="F4714" s="1" t="n">
        <v>1</v>
      </c>
      <c r="G4714" s="1" t="str">
        <f aca="false">F4714&amp;"/"&amp;1</f>
        <v>1/1</v>
      </c>
      <c r="H4714" s="1" t="n">
        <v>600</v>
      </c>
      <c r="I4714" s="1" t="n">
        <v>50</v>
      </c>
      <c r="J4714" s="1" t="n">
        <v>75</v>
      </c>
      <c r="K4714" s="1" t="s">
        <v>5338</v>
      </c>
      <c r="L4714" s="1" t="s">
        <v>5339</v>
      </c>
      <c r="M4714" s="1" t="n">
        <v>2006</v>
      </c>
      <c r="N4714" s="1" t="n">
        <v>42.9514765907543</v>
      </c>
      <c r="O4714" s="1" t="n">
        <v>-79.586855805861</v>
      </c>
      <c r="Q4714" s="1" t="s">
        <v>5340</v>
      </c>
      <c r="R4714" s="1" t="s">
        <v>24</v>
      </c>
    </row>
    <row r="4715" customFormat="false" ht="15" hidden="false" customHeight="false" outlineLevel="0" collapsed="false">
      <c r="A4715" s="1" t="s">
        <v>2973</v>
      </c>
      <c r="B4715" s="1" t="s">
        <v>2973</v>
      </c>
      <c r="C4715" s="1" t="s">
        <v>5341</v>
      </c>
      <c r="D4715" s="1" t="n">
        <v>8</v>
      </c>
      <c r="E4715" s="1" t="s">
        <v>5342</v>
      </c>
      <c r="F4715" s="1" t="n">
        <v>1</v>
      </c>
      <c r="G4715" s="1" t="str">
        <f aca="false">F4715&amp;"/"&amp;4</f>
        <v>1/4</v>
      </c>
      <c r="H4715" s="1" t="n">
        <v>2000</v>
      </c>
      <c r="I4715" s="1" t="n">
        <v>92.5</v>
      </c>
      <c r="J4715" s="1" t="n">
        <v>100</v>
      </c>
      <c r="K4715" s="1" t="s">
        <v>1951</v>
      </c>
      <c r="L4715" s="1" t="s">
        <v>3801</v>
      </c>
      <c r="M4715" s="1" t="n">
        <v>2016</v>
      </c>
      <c r="N4715" s="1" t="n">
        <v>44.1000375930568</v>
      </c>
      <c r="O4715" s="1" t="n">
        <v>-78.6584781001383</v>
      </c>
      <c r="Q4715" s="1" t="s">
        <v>5343</v>
      </c>
      <c r="R4715" s="1" t="s">
        <v>24</v>
      </c>
    </row>
    <row r="4716" customFormat="false" ht="15" hidden="false" customHeight="false" outlineLevel="0" collapsed="false">
      <c r="A4716" s="1" t="s">
        <v>2973</v>
      </c>
      <c r="B4716" s="1" t="s">
        <v>2973</v>
      </c>
      <c r="C4716" s="1" t="s">
        <v>5341</v>
      </c>
      <c r="D4716" s="1" t="n">
        <v>8</v>
      </c>
      <c r="E4716" s="1" t="s">
        <v>5344</v>
      </c>
      <c r="F4716" s="1" t="n">
        <v>2</v>
      </c>
      <c r="G4716" s="1" t="str">
        <f aca="false">F4716&amp;"/"&amp;4</f>
        <v>2/4</v>
      </c>
      <c r="H4716" s="1" t="n">
        <v>2000</v>
      </c>
      <c r="I4716" s="1" t="n">
        <v>92.5</v>
      </c>
      <c r="J4716" s="1" t="n">
        <v>100</v>
      </c>
      <c r="K4716" s="1" t="s">
        <v>1951</v>
      </c>
      <c r="L4716" s="1" t="s">
        <v>3801</v>
      </c>
      <c r="M4716" s="1" t="n">
        <v>2016</v>
      </c>
      <c r="N4716" s="1" t="n">
        <v>44.1012365403728</v>
      </c>
      <c r="O4716" s="1" t="n">
        <v>-78.6562485212199</v>
      </c>
      <c r="Q4716" s="1" t="s">
        <v>5343</v>
      </c>
      <c r="R4716" s="1" t="s">
        <v>24</v>
      </c>
    </row>
    <row r="4717" customFormat="false" ht="15" hidden="false" customHeight="false" outlineLevel="0" collapsed="false">
      <c r="A4717" s="1" t="s">
        <v>2973</v>
      </c>
      <c r="B4717" s="1" t="s">
        <v>2973</v>
      </c>
      <c r="C4717" s="1" t="s">
        <v>5341</v>
      </c>
      <c r="D4717" s="1" t="n">
        <v>8</v>
      </c>
      <c r="E4717" s="1" t="s">
        <v>5345</v>
      </c>
      <c r="F4717" s="1" t="n">
        <v>3</v>
      </c>
      <c r="G4717" s="1" t="str">
        <f aca="false">F4717&amp;"/"&amp;4</f>
        <v>3/4</v>
      </c>
      <c r="H4717" s="1" t="n">
        <v>2000</v>
      </c>
      <c r="I4717" s="1" t="n">
        <v>92.5</v>
      </c>
      <c r="J4717" s="1" t="n">
        <v>100</v>
      </c>
      <c r="K4717" s="1" t="s">
        <v>1951</v>
      </c>
      <c r="L4717" s="1" t="s">
        <v>3801</v>
      </c>
      <c r="M4717" s="1" t="n">
        <v>2016</v>
      </c>
      <c r="N4717" s="1" t="n">
        <v>44.1012847878699</v>
      </c>
      <c r="O4717" s="1" t="n">
        <v>-78.6479194104345</v>
      </c>
      <c r="Q4717" s="1" t="s">
        <v>5343</v>
      </c>
      <c r="R4717" s="1" t="s">
        <v>24</v>
      </c>
    </row>
    <row r="4718" customFormat="false" ht="15" hidden="false" customHeight="false" outlineLevel="0" collapsed="false">
      <c r="A4718" s="1" t="s">
        <v>2973</v>
      </c>
      <c r="B4718" s="1" t="s">
        <v>2973</v>
      </c>
      <c r="C4718" s="1" t="s">
        <v>5341</v>
      </c>
      <c r="D4718" s="1" t="n">
        <v>8</v>
      </c>
      <c r="E4718" s="1" t="s">
        <v>5346</v>
      </c>
      <c r="F4718" s="1" t="n">
        <v>4</v>
      </c>
      <c r="G4718" s="1" t="str">
        <f aca="false">F4718&amp;"/"&amp;4</f>
        <v>4/4</v>
      </c>
      <c r="H4718" s="1" t="n">
        <v>2000</v>
      </c>
      <c r="I4718" s="1" t="n">
        <v>92.5</v>
      </c>
      <c r="J4718" s="1" t="n">
        <v>100</v>
      </c>
      <c r="K4718" s="1" t="s">
        <v>1951</v>
      </c>
      <c r="L4718" s="1" t="s">
        <v>3801</v>
      </c>
      <c r="M4718" s="1" t="n">
        <v>2016</v>
      </c>
      <c r="N4718" s="1" t="n">
        <v>44.1037076241774</v>
      </c>
      <c r="O4718" s="1" t="n">
        <v>-78.6461687044727</v>
      </c>
      <c r="Q4718" s="1" t="s">
        <v>5343</v>
      </c>
      <c r="R4718" s="1" t="s">
        <v>24</v>
      </c>
    </row>
    <row r="4719" customFormat="false" ht="15" hidden="false" customHeight="false" outlineLevel="0" collapsed="false">
      <c r="A4719" s="1" t="s">
        <v>2973</v>
      </c>
      <c r="B4719" s="1" t="s">
        <v>2973</v>
      </c>
      <c r="C4719" s="1" t="s">
        <v>5347</v>
      </c>
      <c r="D4719" s="1" t="n">
        <v>9.48</v>
      </c>
      <c r="E4719" s="1" t="s">
        <v>5348</v>
      </c>
      <c r="F4719" s="1" t="n">
        <v>1</v>
      </c>
      <c r="G4719" s="1" t="str">
        <f aca="false">F4719&amp;"/"&amp;5</f>
        <v>1/5</v>
      </c>
      <c r="H4719" s="1" t="s">
        <v>5349</v>
      </c>
      <c r="I4719" s="1" t="n">
        <v>100</v>
      </c>
      <c r="J4719" s="1" t="n">
        <v>95</v>
      </c>
      <c r="K4719" s="1" t="s">
        <v>21</v>
      </c>
      <c r="L4719" s="1" t="s">
        <v>2457</v>
      </c>
      <c r="M4719" s="1" t="n">
        <v>2014</v>
      </c>
      <c r="N4719" s="1" t="n">
        <v>44.0980664354429</v>
      </c>
      <c r="O4719" s="1" t="n">
        <v>-80.3895280567693</v>
      </c>
      <c r="P4719" s="1" t="s">
        <v>5350</v>
      </c>
      <c r="Q4719" s="1" t="s">
        <v>5351</v>
      </c>
      <c r="R4719" s="1" t="s">
        <v>24</v>
      </c>
    </row>
    <row r="4720" customFormat="false" ht="15" hidden="false" customHeight="false" outlineLevel="0" collapsed="false">
      <c r="A4720" s="1" t="s">
        <v>2973</v>
      </c>
      <c r="B4720" s="1" t="s">
        <v>2973</v>
      </c>
      <c r="C4720" s="1" t="s">
        <v>5347</v>
      </c>
      <c r="D4720" s="1" t="n">
        <v>9.48</v>
      </c>
      <c r="E4720" s="1" t="s">
        <v>5352</v>
      </c>
      <c r="F4720" s="1" t="n">
        <v>2</v>
      </c>
      <c r="G4720" s="1" t="str">
        <f aca="false">F4720&amp;"/"&amp;5</f>
        <v>2/5</v>
      </c>
      <c r="H4720" s="1" t="s">
        <v>5349</v>
      </c>
      <c r="I4720" s="1" t="n">
        <v>100</v>
      </c>
      <c r="J4720" s="1" t="n">
        <v>95</v>
      </c>
      <c r="K4720" s="1" t="s">
        <v>21</v>
      </c>
      <c r="L4720" s="1" t="s">
        <v>2457</v>
      </c>
      <c r="M4720" s="1" t="n">
        <v>2014</v>
      </c>
      <c r="N4720" s="1" t="n">
        <v>44.0830524</v>
      </c>
      <c r="O4720" s="1" t="n">
        <v>-80.3886007</v>
      </c>
      <c r="P4720" s="1" t="s">
        <v>5350</v>
      </c>
      <c r="Q4720" s="1" t="s">
        <v>5351</v>
      </c>
      <c r="R4720" s="1" t="s">
        <v>24</v>
      </c>
    </row>
    <row r="4721" customFormat="false" ht="15" hidden="false" customHeight="false" outlineLevel="0" collapsed="false">
      <c r="A4721" s="1" t="s">
        <v>2973</v>
      </c>
      <c r="B4721" s="1" t="s">
        <v>2973</v>
      </c>
      <c r="C4721" s="1" t="s">
        <v>5347</v>
      </c>
      <c r="D4721" s="1" t="n">
        <v>9.48</v>
      </c>
      <c r="E4721" s="1" t="s">
        <v>5353</v>
      </c>
      <c r="F4721" s="1" t="n">
        <v>3</v>
      </c>
      <c r="G4721" s="1" t="str">
        <f aca="false">F4721&amp;"/"&amp;5</f>
        <v>3/5</v>
      </c>
      <c r="H4721" s="1" t="s">
        <v>5349</v>
      </c>
      <c r="I4721" s="1" t="n">
        <v>100</v>
      </c>
      <c r="J4721" s="1" t="n">
        <v>95</v>
      </c>
      <c r="K4721" s="1" t="s">
        <v>21</v>
      </c>
      <c r="L4721" s="1" t="s">
        <v>2457</v>
      </c>
      <c r="M4721" s="1" t="n">
        <v>2014</v>
      </c>
      <c r="N4721" s="1" t="n">
        <v>44.0844099</v>
      </c>
      <c r="O4721" s="1" t="n">
        <v>-80.3918979</v>
      </c>
      <c r="P4721" s="1" t="s">
        <v>5350</v>
      </c>
      <c r="Q4721" s="1" t="s">
        <v>5351</v>
      </c>
      <c r="R4721" s="1" t="s">
        <v>24</v>
      </c>
    </row>
    <row r="4722" customFormat="false" ht="15" hidden="false" customHeight="false" outlineLevel="0" collapsed="false">
      <c r="A4722" s="1" t="s">
        <v>2973</v>
      </c>
      <c r="B4722" s="1" t="s">
        <v>2973</v>
      </c>
      <c r="C4722" s="1" t="s">
        <v>5347</v>
      </c>
      <c r="D4722" s="1" t="n">
        <v>9.48</v>
      </c>
      <c r="E4722" s="1" t="s">
        <v>5354</v>
      </c>
      <c r="F4722" s="1" t="n">
        <v>4</v>
      </c>
      <c r="G4722" s="1" t="str">
        <f aca="false">F4722&amp;"/"&amp;5</f>
        <v>4/5</v>
      </c>
      <c r="H4722" s="1" t="s">
        <v>5349</v>
      </c>
      <c r="I4722" s="1" t="n">
        <v>100</v>
      </c>
      <c r="J4722" s="1" t="n">
        <v>95</v>
      </c>
      <c r="K4722" s="1" t="s">
        <v>21</v>
      </c>
      <c r="L4722" s="1" t="s">
        <v>2457</v>
      </c>
      <c r="M4722" s="1" t="n">
        <v>2014</v>
      </c>
      <c r="N4722" s="1" t="n">
        <v>44.0798367775307</v>
      </c>
      <c r="O4722" s="1" t="n">
        <v>-80.4086047572093</v>
      </c>
      <c r="P4722" s="1" t="s">
        <v>5350</v>
      </c>
      <c r="Q4722" s="1" t="s">
        <v>5351</v>
      </c>
      <c r="R4722" s="1" t="s">
        <v>24</v>
      </c>
    </row>
    <row r="4723" customFormat="false" ht="15" hidden="false" customHeight="false" outlineLevel="0" collapsed="false">
      <c r="A4723" s="1" t="s">
        <v>2973</v>
      </c>
      <c r="B4723" s="1" t="s">
        <v>2973</v>
      </c>
      <c r="C4723" s="1" t="s">
        <v>5347</v>
      </c>
      <c r="D4723" s="1" t="n">
        <v>9.48</v>
      </c>
      <c r="E4723" s="1" t="s">
        <v>5355</v>
      </c>
      <c r="F4723" s="1" t="n">
        <v>5</v>
      </c>
      <c r="G4723" s="1" t="str">
        <f aca="false">F4723&amp;"/"&amp;5</f>
        <v>5/5</v>
      </c>
      <c r="H4723" s="1" t="s">
        <v>5349</v>
      </c>
      <c r="I4723" s="1" t="n">
        <v>100</v>
      </c>
      <c r="J4723" s="1" t="n">
        <v>95</v>
      </c>
      <c r="K4723" s="1" t="s">
        <v>21</v>
      </c>
      <c r="L4723" s="1" t="s">
        <v>2457</v>
      </c>
      <c r="M4723" s="1" t="n">
        <v>2014</v>
      </c>
      <c r="N4723" s="1" t="n">
        <v>44.0837547680582</v>
      </c>
      <c r="O4723" s="1" t="n">
        <v>-80.4082793615329</v>
      </c>
      <c r="P4723" s="1" t="s">
        <v>5350</v>
      </c>
      <c r="Q4723" s="1" t="s">
        <v>5351</v>
      </c>
      <c r="R4723" s="1" t="s">
        <v>24</v>
      </c>
    </row>
    <row r="4724" customFormat="false" ht="15" hidden="false" customHeight="false" outlineLevel="0" collapsed="false">
      <c r="A4724" s="1" t="s">
        <v>2973</v>
      </c>
      <c r="B4724" s="1" t="s">
        <v>2973</v>
      </c>
      <c r="C4724" s="1" t="s">
        <v>5356</v>
      </c>
      <c r="D4724" s="1" t="n">
        <v>10</v>
      </c>
      <c r="E4724" s="1" t="s">
        <v>5357</v>
      </c>
      <c r="F4724" s="1" t="n">
        <v>1</v>
      </c>
      <c r="G4724" s="1" t="str">
        <f aca="false">F4724&amp;"/"&amp;5</f>
        <v>1/5</v>
      </c>
      <c r="H4724" s="1" t="n">
        <v>2000</v>
      </c>
      <c r="I4724" s="1" t="n">
        <v>92.5</v>
      </c>
      <c r="J4724" s="1" t="n">
        <v>100</v>
      </c>
      <c r="K4724" s="1" t="s">
        <v>1951</v>
      </c>
      <c r="L4724" s="1" t="s">
        <v>3801</v>
      </c>
      <c r="M4724" s="1" t="n">
        <v>2016</v>
      </c>
      <c r="N4724" s="1" t="n">
        <v>44.1682197</v>
      </c>
      <c r="O4724" s="1" t="n">
        <v>-78.6501603</v>
      </c>
      <c r="Q4724" s="1" t="s">
        <v>5358</v>
      </c>
      <c r="R4724" s="1" t="s">
        <v>24</v>
      </c>
    </row>
    <row r="4725" customFormat="false" ht="15" hidden="false" customHeight="false" outlineLevel="0" collapsed="false">
      <c r="A4725" s="1" t="s">
        <v>2973</v>
      </c>
      <c r="B4725" s="1" t="s">
        <v>2973</v>
      </c>
      <c r="C4725" s="1" t="s">
        <v>5356</v>
      </c>
      <c r="D4725" s="1" t="n">
        <v>10</v>
      </c>
      <c r="E4725" s="1" t="s">
        <v>5359</v>
      </c>
      <c r="F4725" s="1" t="n">
        <v>2</v>
      </c>
      <c r="G4725" s="1" t="str">
        <f aca="false">F4725&amp;"/"&amp;5</f>
        <v>2/5</v>
      </c>
      <c r="H4725" s="1" t="n">
        <v>2000</v>
      </c>
      <c r="I4725" s="1" t="n">
        <v>92.5</v>
      </c>
      <c r="J4725" s="1" t="n">
        <v>100</v>
      </c>
      <c r="K4725" s="1" t="s">
        <v>1951</v>
      </c>
      <c r="L4725" s="1" t="s">
        <v>3801</v>
      </c>
      <c r="M4725" s="1" t="n">
        <v>2016</v>
      </c>
      <c r="N4725" s="1" t="n">
        <v>44.1701598</v>
      </c>
      <c r="O4725" s="1" t="n">
        <v>-78.6447618</v>
      </c>
      <c r="Q4725" s="1" t="s">
        <v>5358</v>
      </c>
      <c r="R4725" s="1" t="s">
        <v>24</v>
      </c>
    </row>
    <row r="4726" customFormat="false" ht="15" hidden="false" customHeight="false" outlineLevel="0" collapsed="false">
      <c r="A4726" s="1" t="s">
        <v>2973</v>
      </c>
      <c r="B4726" s="1" t="s">
        <v>2973</v>
      </c>
      <c r="C4726" s="1" t="s">
        <v>5356</v>
      </c>
      <c r="D4726" s="1" t="n">
        <v>10</v>
      </c>
      <c r="E4726" s="1" t="s">
        <v>5360</v>
      </c>
      <c r="F4726" s="1" t="n">
        <v>3</v>
      </c>
      <c r="G4726" s="1" t="str">
        <f aca="false">F4726&amp;"/"&amp;5</f>
        <v>3/5</v>
      </c>
      <c r="H4726" s="1" t="n">
        <v>2000</v>
      </c>
      <c r="I4726" s="1" t="n">
        <v>92.5</v>
      </c>
      <c r="J4726" s="1" t="n">
        <v>100</v>
      </c>
      <c r="K4726" s="1" t="s">
        <v>1951</v>
      </c>
      <c r="L4726" s="1" t="s">
        <v>3801</v>
      </c>
      <c r="M4726" s="1" t="n">
        <v>2016</v>
      </c>
      <c r="N4726" s="1" t="n">
        <v>44.1740384</v>
      </c>
      <c r="O4726" s="1" t="n">
        <v>-78.6368184</v>
      </c>
      <c r="Q4726" s="1" t="s">
        <v>5358</v>
      </c>
      <c r="R4726" s="1" t="s">
        <v>24</v>
      </c>
    </row>
    <row r="4727" customFormat="false" ht="15" hidden="false" customHeight="false" outlineLevel="0" collapsed="false">
      <c r="A4727" s="1" t="s">
        <v>2973</v>
      </c>
      <c r="B4727" s="1" t="s">
        <v>2973</v>
      </c>
      <c r="C4727" s="1" t="s">
        <v>5356</v>
      </c>
      <c r="D4727" s="1" t="n">
        <v>10</v>
      </c>
      <c r="E4727" s="1" t="s">
        <v>5361</v>
      </c>
      <c r="F4727" s="1" t="n">
        <v>4</v>
      </c>
      <c r="G4727" s="1" t="str">
        <f aca="false">F4727&amp;"/"&amp;5</f>
        <v>4/5</v>
      </c>
      <c r="H4727" s="1" t="n">
        <v>2000</v>
      </c>
      <c r="I4727" s="1" t="n">
        <v>92.5</v>
      </c>
      <c r="J4727" s="1" t="n">
        <v>100</v>
      </c>
      <c r="K4727" s="1" t="s">
        <v>1951</v>
      </c>
      <c r="L4727" s="1" t="s">
        <v>3801</v>
      </c>
      <c r="M4727" s="1" t="n">
        <v>2016</v>
      </c>
      <c r="N4727" s="1" t="n">
        <v>44.1735043</v>
      </c>
      <c r="O4727" s="1" t="n">
        <v>-78.6337573</v>
      </c>
      <c r="Q4727" s="1" t="s">
        <v>5358</v>
      </c>
      <c r="R4727" s="1" t="s">
        <v>24</v>
      </c>
    </row>
    <row r="4728" customFormat="false" ht="15" hidden="false" customHeight="false" outlineLevel="0" collapsed="false">
      <c r="A4728" s="1" t="s">
        <v>2973</v>
      </c>
      <c r="B4728" s="1" t="s">
        <v>2973</v>
      </c>
      <c r="C4728" s="1" t="s">
        <v>5356</v>
      </c>
      <c r="D4728" s="1" t="n">
        <v>10</v>
      </c>
      <c r="E4728" s="1" t="s">
        <v>5362</v>
      </c>
      <c r="F4728" s="1" t="n">
        <v>5</v>
      </c>
      <c r="G4728" s="1" t="str">
        <f aca="false">F4728&amp;"/"&amp;5</f>
        <v>5/5</v>
      </c>
      <c r="H4728" s="1" t="n">
        <v>2000</v>
      </c>
      <c r="I4728" s="1" t="n">
        <v>92.5</v>
      </c>
      <c r="J4728" s="1" t="n">
        <v>100</v>
      </c>
      <c r="K4728" s="1" t="s">
        <v>1951</v>
      </c>
      <c r="L4728" s="1" t="s">
        <v>3801</v>
      </c>
      <c r="M4728" s="1" t="n">
        <v>2016</v>
      </c>
      <c r="N4728" s="1" t="n">
        <v>44.1752028</v>
      </c>
      <c r="O4728" s="1" t="n">
        <v>-78.6305784</v>
      </c>
      <c r="Q4728" s="1" t="s">
        <v>5358</v>
      </c>
      <c r="R4728" s="1" t="s">
        <v>24</v>
      </c>
    </row>
    <row r="4729" customFormat="false" ht="15" hidden="false" customHeight="false" outlineLevel="0" collapsed="false">
      <c r="A4729" s="1" t="s">
        <v>2973</v>
      </c>
      <c r="B4729" s="1" t="s">
        <v>2973</v>
      </c>
      <c r="C4729" s="1" t="s">
        <v>5363</v>
      </c>
      <c r="D4729" s="1" t="n">
        <v>30</v>
      </c>
      <c r="E4729" s="1" t="s">
        <v>5364</v>
      </c>
      <c r="F4729" s="1" t="n">
        <v>1</v>
      </c>
      <c r="G4729" s="1" t="str">
        <f aca="false">F4729&amp;"/"&amp;10</f>
        <v>1/10</v>
      </c>
      <c r="H4729" s="1" t="n">
        <v>3000</v>
      </c>
      <c r="I4729" s="1" t="n">
        <v>113</v>
      </c>
      <c r="J4729" s="1" t="n">
        <v>99.5</v>
      </c>
      <c r="K4729" s="1" t="s">
        <v>1093</v>
      </c>
      <c r="L4729" s="1" t="s">
        <v>3931</v>
      </c>
      <c r="M4729" s="1" t="n">
        <v>2014</v>
      </c>
      <c r="N4729" s="1" t="n">
        <v>44.9424676550697</v>
      </c>
      <c r="O4729" s="1" t="n">
        <v>-75.3705577252999</v>
      </c>
      <c r="Q4729" s="1" t="s">
        <v>5365</v>
      </c>
      <c r="R4729" s="1" t="s">
        <v>24</v>
      </c>
    </row>
    <row r="4730" customFormat="false" ht="15" hidden="false" customHeight="false" outlineLevel="0" collapsed="false">
      <c r="A4730" s="1" t="s">
        <v>2973</v>
      </c>
      <c r="B4730" s="1" t="s">
        <v>2973</v>
      </c>
      <c r="C4730" s="1" t="s">
        <v>5363</v>
      </c>
      <c r="D4730" s="1" t="n">
        <v>30</v>
      </c>
      <c r="E4730" s="1" t="s">
        <v>5366</v>
      </c>
      <c r="F4730" s="1" t="n">
        <v>2</v>
      </c>
      <c r="G4730" s="1" t="str">
        <f aca="false">F4730&amp;"/"&amp;10</f>
        <v>2/10</v>
      </c>
      <c r="H4730" s="1" t="n">
        <v>3000</v>
      </c>
      <c r="I4730" s="1" t="n">
        <v>113</v>
      </c>
      <c r="J4730" s="1" t="n">
        <v>99.5</v>
      </c>
      <c r="K4730" s="1" t="s">
        <v>1093</v>
      </c>
      <c r="L4730" s="1" t="s">
        <v>3931</v>
      </c>
      <c r="M4730" s="1" t="n">
        <v>2014</v>
      </c>
      <c r="N4730" s="1" t="n">
        <v>44.9343269</v>
      </c>
      <c r="O4730" s="1" t="n">
        <v>-75.3482605</v>
      </c>
      <c r="Q4730" s="1" t="s">
        <v>5365</v>
      </c>
      <c r="R4730" s="1" t="s">
        <v>24</v>
      </c>
    </row>
    <row r="4731" customFormat="false" ht="15" hidden="false" customHeight="false" outlineLevel="0" collapsed="false">
      <c r="A4731" s="1" t="s">
        <v>2973</v>
      </c>
      <c r="B4731" s="1" t="s">
        <v>2973</v>
      </c>
      <c r="C4731" s="1" t="s">
        <v>5363</v>
      </c>
      <c r="D4731" s="1" t="n">
        <v>30</v>
      </c>
      <c r="E4731" s="1" t="s">
        <v>5367</v>
      </c>
      <c r="F4731" s="1" t="n">
        <v>3</v>
      </c>
      <c r="G4731" s="1" t="str">
        <f aca="false">F4731&amp;"/"&amp;10</f>
        <v>3/10</v>
      </c>
      <c r="H4731" s="1" t="n">
        <v>3000</v>
      </c>
      <c r="I4731" s="1" t="n">
        <v>113</v>
      </c>
      <c r="J4731" s="1" t="n">
        <v>99.5</v>
      </c>
      <c r="K4731" s="1" t="s">
        <v>1093</v>
      </c>
      <c r="L4731" s="1" t="s">
        <v>3931</v>
      </c>
      <c r="M4731" s="1" t="n">
        <v>2014</v>
      </c>
      <c r="N4731" s="1" t="n">
        <v>44.9531491833106</v>
      </c>
      <c r="O4731" s="1" t="n">
        <v>-75.3562068806696</v>
      </c>
      <c r="Q4731" s="1" t="s">
        <v>5365</v>
      </c>
      <c r="R4731" s="1" t="s">
        <v>24</v>
      </c>
    </row>
    <row r="4732" customFormat="false" ht="15" hidden="false" customHeight="false" outlineLevel="0" collapsed="false">
      <c r="A4732" s="1" t="s">
        <v>2973</v>
      </c>
      <c r="B4732" s="1" t="s">
        <v>2973</v>
      </c>
      <c r="C4732" s="1" t="s">
        <v>5363</v>
      </c>
      <c r="D4732" s="1" t="n">
        <v>30</v>
      </c>
      <c r="E4732" s="1" t="s">
        <v>5368</v>
      </c>
      <c r="F4732" s="1" t="n">
        <v>4</v>
      </c>
      <c r="G4732" s="1" t="str">
        <f aca="false">F4732&amp;"/"&amp;10</f>
        <v>4/10</v>
      </c>
      <c r="H4732" s="1" t="n">
        <v>3000</v>
      </c>
      <c r="I4732" s="1" t="n">
        <v>113</v>
      </c>
      <c r="J4732" s="1" t="n">
        <v>99.5</v>
      </c>
      <c r="K4732" s="1" t="s">
        <v>1093</v>
      </c>
      <c r="L4732" s="1" t="s">
        <v>3931</v>
      </c>
      <c r="M4732" s="1" t="n">
        <v>2014</v>
      </c>
      <c r="N4732" s="1" t="n">
        <v>44.9579097047517</v>
      </c>
      <c r="O4732" s="1" t="n">
        <v>-75.352382714545</v>
      </c>
      <c r="Q4732" s="1" t="s">
        <v>5365</v>
      </c>
      <c r="R4732" s="1" t="s">
        <v>24</v>
      </c>
    </row>
    <row r="4733" customFormat="false" ht="15" hidden="false" customHeight="false" outlineLevel="0" collapsed="false">
      <c r="A4733" s="1" t="s">
        <v>2973</v>
      </c>
      <c r="B4733" s="1" t="s">
        <v>2973</v>
      </c>
      <c r="C4733" s="1" t="s">
        <v>5363</v>
      </c>
      <c r="D4733" s="1" t="n">
        <v>30</v>
      </c>
      <c r="E4733" s="1" t="s">
        <v>5369</v>
      </c>
      <c r="F4733" s="1" t="n">
        <v>5</v>
      </c>
      <c r="G4733" s="1" t="str">
        <f aca="false">F4733&amp;"/"&amp;10</f>
        <v>5/10</v>
      </c>
      <c r="H4733" s="1" t="n">
        <v>3000</v>
      </c>
      <c r="I4733" s="1" t="n">
        <v>113</v>
      </c>
      <c r="J4733" s="1" t="n">
        <v>99.5</v>
      </c>
      <c r="K4733" s="1" t="s">
        <v>1093</v>
      </c>
      <c r="L4733" s="1" t="s">
        <v>3931</v>
      </c>
      <c r="M4733" s="1" t="n">
        <v>2014</v>
      </c>
      <c r="N4733" s="1" t="n">
        <v>44.9639394</v>
      </c>
      <c r="O4733" s="1" t="n">
        <v>-75.3449902</v>
      </c>
      <c r="Q4733" s="1" t="s">
        <v>5365</v>
      </c>
      <c r="R4733" s="1" t="s">
        <v>24</v>
      </c>
    </row>
    <row r="4734" customFormat="false" ht="15" hidden="false" customHeight="false" outlineLevel="0" collapsed="false">
      <c r="A4734" s="1" t="s">
        <v>2973</v>
      </c>
      <c r="B4734" s="1" t="s">
        <v>2973</v>
      </c>
      <c r="C4734" s="1" t="s">
        <v>5363</v>
      </c>
      <c r="D4734" s="1" t="n">
        <v>30</v>
      </c>
      <c r="E4734" s="1" t="s">
        <v>5370</v>
      </c>
      <c r="F4734" s="1" t="n">
        <v>6</v>
      </c>
      <c r="G4734" s="1" t="str">
        <f aca="false">F4734&amp;"/"&amp;10</f>
        <v>6/10</v>
      </c>
      <c r="H4734" s="1" t="n">
        <v>3000</v>
      </c>
      <c r="I4734" s="1" t="n">
        <v>113</v>
      </c>
      <c r="J4734" s="1" t="n">
        <v>99.5</v>
      </c>
      <c r="K4734" s="1" t="s">
        <v>1093</v>
      </c>
      <c r="L4734" s="1" t="s">
        <v>3931</v>
      </c>
      <c r="M4734" s="1" t="n">
        <v>2014</v>
      </c>
      <c r="N4734" s="1" t="n">
        <v>44.9670765</v>
      </c>
      <c r="O4734" s="1" t="n">
        <v>-75.3460421</v>
      </c>
      <c r="Q4734" s="1" t="s">
        <v>5365</v>
      </c>
      <c r="R4734" s="1" t="s">
        <v>24</v>
      </c>
    </row>
    <row r="4735" customFormat="false" ht="15" hidden="false" customHeight="false" outlineLevel="0" collapsed="false">
      <c r="A4735" s="1" t="s">
        <v>2973</v>
      </c>
      <c r="B4735" s="1" t="s">
        <v>2973</v>
      </c>
      <c r="C4735" s="1" t="s">
        <v>5363</v>
      </c>
      <c r="D4735" s="1" t="n">
        <v>30</v>
      </c>
      <c r="E4735" s="1" t="s">
        <v>5371</v>
      </c>
      <c r="F4735" s="1" t="n">
        <v>7</v>
      </c>
      <c r="G4735" s="1" t="str">
        <f aca="false">F4735&amp;"/"&amp;10</f>
        <v>7/10</v>
      </c>
      <c r="H4735" s="1" t="n">
        <v>3000</v>
      </c>
      <c r="I4735" s="1" t="n">
        <v>113</v>
      </c>
      <c r="J4735" s="1" t="n">
        <v>99.5</v>
      </c>
      <c r="K4735" s="1" t="s">
        <v>1093</v>
      </c>
      <c r="L4735" s="1" t="s">
        <v>3931</v>
      </c>
      <c r="M4735" s="1" t="n">
        <v>2014</v>
      </c>
      <c r="N4735" s="1" t="n">
        <v>44.9731114</v>
      </c>
      <c r="O4735" s="1" t="n">
        <v>-75.3732015</v>
      </c>
      <c r="Q4735" s="1" t="s">
        <v>5365</v>
      </c>
      <c r="R4735" s="1" t="s">
        <v>24</v>
      </c>
    </row>
    <row r="4736" customFormat="false" ht="15" hidden="false" customHeight="false" outlineLevel="0" collapsed="false">
      <c r="A4736" s="1" t="s">
        <v>2973</v>
      </c>
      <c r="B4736" s="1" t="s">
        <v>2973</v>
      </c>
      <c r="C4736" s="1" t="s">
        <v>5363</v>
      </c>
      <c r="D4736" s="1" t="n">
        <v>30</v>
      </c>
      <c r="E4736" s="1" t="s">
        <v>5372</v>
      </c>
      <c r="F4736" s="1" t="n">
        <v>8</v>
      </c>
      <c r="G4736" s="1" t="str">
        <f aca="false">F4736&amp;"/"&amp;10</f>
        <v>8/10</v>
      </c>
      <c r="H4736" s="1" t="n">
        <v>3000</v>
      </c>
      <c r="I4736" s="1" t="n">
        <v>113</v>
      </c>
      <c r="J4736" s="1" t="n">
        <v>99.5</v>
      </c>
      <c r="K4736" s="1" t="s">
        <v>1093</v>
      </c>
      <c r="L4736" s="1" t="s">
        <v>3931</v>
      </c>
      <c r="M4736" s="1" t="n">
        <v>2014</v>
      </c>
      <c r="N4736" s="1" t="n">
        <v>44.9749601</v>
      </c>
      <c r="O4736" s="1" t="n">
        <v>-75.3666297</v>
      </c>
      <c r="Q4736" s="1" t="s">
        <v>5365</v>
      </c>
      <c r="R4736" s="1" t="s">
        <v>24</v>
      </c>
    </row>
    <row r="4737" customFormat="false" ht="15" hidden="false" customHeight="false" outlineLevel="0" collapsed="false">
      <c r="A4737" s="1" t="s">
        <v>2973</v>
      </c>
      <c r="B4737" s="1" t="s">
        <v>2973</v>
      </c>
      <c r="C4737" s="1" t="s">
        <v>5363</v>
      </c>
      <c r="D4737" s="1" t="n">
        <v>30</v>
      </c>
      <c r="E4737" s="1" t="s">
        <v>5373</v>
      </c>
      <c r="F4737" s="1" t="n">
        <v>9</v>
      </c>
      <c r="G4737" s="1" t="str">
        <f aca="false">F4737&amp;"/"&amp;10</f>
        <v>9/10</v>
      </c>
      <c r="H4737" s="1" t="n">
        <v>3000</v>
      </c>
      <c r="I4737" s="1" t="n">
        <v>113</v>
      </c>
      <c r="J4737" s="1" t="n">
        <v>99.5</v>
      </c>
      <c r="K4737" s="1" t="s">
        <v>1093</v>
      </c>
      <c r="L4737" s="1" t="s">
        <v>3931</v>
      </c>
      <c r="M4737" s="1" t="n">
        <v>2014</v>
      </c>
      <c r="N4737" s="1" t="n">
        <v>44.9845187450728</v>
      </c>
      <c r="O4737" s="1" t="n">
        <v>-75.3889524853609</v>
      </c>
      <c r="Q4737" s="1" t="s">
        <v>5365</v>
      </c>
      <c r="R4737" s="1" t="s">
        <v>24</v>
      </c>
    </row>
    <row r="4738" customFormat="false" ht="15" hidden="false" customHeight="false" outlineLevel="0" collapsed="false">
      <c r="A4738" s="1" t="s">
        <v>2973</v>
      </c>
      <c r="B4738" s="1" t="s">
        <v>2973</v>
      </c>
      <c r="C4738" s="1" t="s">
        <v>5363</v>
      </c>
      <c r="D4738" s="1" t="n">
        <v>30</v>
      </c>
      <c r="E4738" s="1" t="s">
        <v>5374</v>
      </c>
      <c r="F4738" s="1" t="n">
        <v>10</v>
      </c>
      <c r="G4738" s="1" t="str">
        <f aca="false">F4738&amp;"/"&amp;10</f>
        <v>10/10</v>
      </c>
      <c r="H4738" s="1" t="n">
        <v>3000</v>
      </c>
      <c r="I4738" s="1" t="n">
        <v>113</v>
      </c>
      <c r="J4738" s="1" t="n">
        <v>99.5</v>
      </c>
      <c r="K4738" s="1" t="s">
        <v>1093</v>
      </c>
      <c r="L4738" s="1" t="s">
        <v>3931</v>
      </c>
      <c r="M4738" s="1" t="n">
        <v>2014</v>
      </c>
      <c r="N4738" s="1" t="n">
        <v>44.9861079388688</v>
      </c>
      <c r="O4738" s="1" t="n">
        <v>-75.3832702591191</v>
      </c>
      <c r="Q4738" s="1" t="s">
        <v>5365</v>
      </c>
      <c r="R4738" s="1" t="s">
        <v>24</v>
      </c>
    </row>
    <row r="4739" customFormat="false" ht="15" hidden="false" customHeight="false" outlineLevel="0" collapsed="false">
      <c r="A4739" s="1" t="s">
        <v>2973</v>
      </c>
      <c r="B4739" s="1" t="s">
        <v>2973</v>
      </c>
      <c r="C4739" s="1" t="s">
        <v>5375</v>
      </c>
      <c r="D4739" s="1" t="n">
        <v>270</v>
      </c>
      <c r="E4739" s="1" t="s">
        <v>5376</v>
      </c>
      <c r="F4739" s="1" t="n">
        <v>1</v>
      </c>
      <c r="G4739" s="1" t="str">
        <f aca="false">F4739&amp;"/"&amp;124</f>
        <v>1/124</v>
      </c>
      <c r="H4739" s="1" t="n">
        <v>2126</v>
      </c>
      <c r="I4739" s="1" t="n">
        <v>101</v>
      </c>
      <c r="J4739" s="1" t="n">
        <v>99.5</v>
      </c>
      <c r="K4739" s="1" t="s">
        <v>1093</v>
      </c>
      <c r="L4739" s="1" t="s">
        <v>1094</v>
      </c>
      <c r="M4739" s="1" t="n">
        <v>2014</v>
      </c>
      <c r="N4739" s="1" t="n">
        <v>42.2429037330215</v>
      </c>
      <c r="O4739" s="1" t="n">
        <v>-82.4247682271386</v>
      </c>
      <c r="Q4739" s="1" t="s">
        <v>5377</v>
      </c>
      <c r="R4739" s="1" t="s">
        <v>24</v>
      </c>
    </row>
    <row r="4740" customFormat="false" ht="15" hidden="false" customHeight="false" outlineLevel="0" collapsed="false">
      <c r="A4740" s="1" t="s">
        <v>2973</v>
      </c>
      <c r="B4740" s="1" t="s">
        <v>2973</v>
      </c>
      <c r="C4740" s="1" t="s">
        <v>5375</v>
      </c>
      <c r="D4740" s="1" t="n">
        <v>270</v>
      </c>
      <c r="E4740" s="1" t="s">
        <v>5378</v>
      </c>
      <c r="F4740" s="1" t="n">
        <v>2</v>
      </c>
      <c r="G4740" s="1" t="str">
        <f aca="false">F4740&amp;"/"&amp;124</f>
        <v>2/124</v>
      </c>
      <c r="H4740" s="1" t="n">
        <v>2221</v>
      </c>
      <c r="I4740" s="1" t="n">
        <v>101</v>
      </c>
      <c r="J4740" s="1" t="n">
        <v>99.5</v>
      </c>
      <c r="K4740" s="1" t="s">
        <v>1093</v>
      </c>
      <c r="L4740" s="1" t="s">
        <v>1094</v>
      </c>
      <c r="M4740" s="1" t="n">
        <v>2014</v>
      </c>
      <c r="N4740" s="1" t="n">
        <v>42.2366066654424</v>
      </c>
      <c r="O4740" s="1" t="n">
        <v>-82.4257181214357</v>
      </c>
      <c r="Q4740" s="1" t="s">
        <v>5377</v>
      </c>
      <c r="R4740" s="1" t="s">
        <v>24</v>
      </c>
    </row>
    <row r="4741" customFormat="false" ht="15" hidden="false" customHeight="false" outlineLevel="0" collapsed="false">
      <c r="A4741" s="1" t="s">
        <v>2973</v>
      </c>
      <c r="B4741" s="1" t="s">
        <v>2973</v>
      </c>
      <c r="C4741" s="1" t="s">
        <v>5375</v>
      </c>
      <c r="D4741" s="1" t="n">
        <v>270</v>
      </c>
      <c r="E4741" s="1" t="s">
        <v>5379</v>
      </c>
      <c r="F4741" s="1" t="n">
        <v>3</v>
      </c>
      <c r="G4741" s="1" t="str">
        <f aca="false">F4741&amp;"/"&amp;124</f>
        <v>3/124</v>
      </c>
      <c r="H4741" s="1" t="n">
        <v>2221</v>
      </c>
      <c r="I4741" s="1" t="n">
        <v>101</v>
      </c>
      <c r="J4741" s="1" t="n">
        <v>99.5</v>
      </c>
      <c r="K4741" s="1" t="s">
        <v>1093</v>
      </c>
      <c r="L4741" s="1" t="s">
        <v>1094</v>
      </c>
      <c r="M4741" s="1" t="n">
        <v>2014</v>
      </c>
      <c r="N4741" s="1" t="n">
        <v>42.2283288908087</v>
      </c>
      <c r="O4741" s="1" t="n">
        <v>-82.4172753379992</v>
      </c>
      <c r="Q4741" s="1" t="s">
        <v>5377</v>
      </c>
      <c r="R4741" s="1" t="s">
        <v>24</v>
      </c>
    </row>
    <row r="4742" customFormat="false" ht="15" hidden="false" customHeight="false" outlineLevel="0" collapsed="false">
      <c r="A4742" s="1" t="s">
        <v>2973</v>
      </c>
      <c r="B4742" s="1" t="s">
        <v>2973</v>
      </c>
      <c r="C4742" s="1" t="s">
        <v>5375</v>
      </c>
      <c r="D4742" s="1" t="n">
        <v>270</v>
      </c>
      <c r="E4742" s="1" t="s">
        <v>5380</v>
      </c>
      <c r="F4742" s="1" t="n">
        <v>4</v>
      </c>
      <c r="G4742" s="1" t="str">
        <f aca="false">F4742&amp;"/"&amp;124</f>
        <v>4/124</v>
      </c>
      <c r="H4742" s="1" t="n">
        <v>2221</v>
      </c>
      <c r="I4742" s="1" t="n">
        <v>101</v>
      </c>
      <c r="J4742" s="1" t="n">
        <v>99.5</v>
      </c>
      <c r="K4742" s="1" t="s">
        <v>1093</v>
      </c>
      <c r="L4742" s="1" t="s">
        <v>1094</v>
      </c>
      <c r="M4742" s="1" t="n">
        <v>2014</v>
      </c>
      <c r="N4742" s="1" t="n">
        <v>42.2202277764854</v>
      </c>
      <c r="O4742" s="1" t="n">
        <v>-82.4261952763665</v>
      </c>
      <c r="Q4742" s="1" t="s">
        <v>5377</v>
      </c>
      <c r="R4742" s="1" t="s">
        <v>24</v>
      </c>
    </row>
    <row r="4743" customFormat="false" ht="15" hidden="false" customHeight="false" outlineLevel="0" collapsed="false">
      <c r="A4743" s="1" t="s">
        <v>2973</v>
      </c>
      <c r="B4743" s="1" t="s">
        <v>2973</v>
      </c>
      <c r="C4743" s="1" t="s">
        <v>5375</v>
      </c>
      <c r="D4743" s="1" t="n">
        <v>270</v>
      </c>
      <c r="E4743" s="1" t="s">
        <v>5381</v>
      </c>
      <c r="F4743" s="1" t="n">
        <v>5</v>
      </c>
      <c r="G4743" s="1" t="str">
        <f aca="false">F4743&amp;"/"&amp;124</f>
        <v>5/124</v>
      </c>
      <c r="H4743" s="1" t="n">
        <v>2221</v>
      </c>
      <c r="I4743" s="1" t="n">
        <v>101</v>
      </c>
      <c r="J4743" s="1" t="n">
        <v>99.5</v>
      </c>
      <c r="K4743" s="1" t="s">
        <v>1093</v>
      </c>
      <c r="L4743" s="1" t="s">
        <v>1094</v>
      </c>
      <c r="M4743" s="1" t="n">
        <v>2014</v>
      </c>
      <c r="N4743" s="1" t="n">
        <v>42.2389334352421</v>
      </c>
      <c r="O4743" s="1" t="n">
        <v>-82.3993455541641</v>
      </c>
      <c r="Q4743" s="1" t="s">
        <v>5377</v>
      </c>
      <c r="R4743" s="1" t="s">
        <v>24</v>
      </c>
    </row>
    <row r="4744" customFormat="false" ht="15" hidden="false" customHeight="false" outlineLevel="0" collapsed="false">
      <c r="A4744" s="1" t="s">
        <v>2973</v>
      </c>
      <c r="B4744" s="1" t="s">
        <v>2973</v>
      </c>
      <c r="C4744" s="1" t="s">
        <v>5375</v>
      </c>
      <c r="D4744" s="1" t="n">
        <v>270</v>
      </c>
      <c r="E4744" s="1" t="s">
        <v>5382</v>
      </c>
      <c r="F4744" s="1" t="n">
        <v>6</v>
      </c>
      <c r="G4744" s="1" t="str">
        <f aca="false">F4744&amp;"/"&amp;124</f>
        <v>6/124</v>
      </c>
      <c r="H4744" s="1" t="n">
        <v>2126</v>
      </c>
      <c r="I4744" s="1" t="n">
        <v>101</v>
      </c>
      <c r="J4744" s="1" t="n">
        <v>99.5</v>
      </c>
      <c r="K4744" s="1" t="s">
        <v>1093</v>
      </c>
      <c r="L4744" s="1" t="s">
        <v>1094</v>
      </c>
      <c r="M4744" s="1" t="n">
        <v>2014</v>
      </c>
      <c r="N4744" s="1" t="n">
        <v>42.2490307434475</v>
      </c>
      <c r="O4744" s="1" t="n">
        <v>-82.4101122862426</v>
      </c>
      <c r="Q4744" s="1" t="s">
        <v>5377</v>
      </c>
      <c r="R4744" s="1" t="s">
        <v>24</v>
      </c>
    </row>
    <row r="4745" customFormat="false" ht="15" hidden="false" customHeight="false" outlineLevel="0" collapsed="false">
      <c r="A4745" s="1" t="s">
        <v>2973</v>
      </c>
      <c r="B4745" s="1" t="s">
        <v>2973</v>
      </c>
      <c r="C4745" s="1" t="s">
        <v>5375</v>
      </c>
      <c r="D4745" s="1" t="n">
        <v>270</v>
      </c>
      <c r="E4745" s="1" t="s">
        <v>5383</v>
      </c>
      <c r="F4745" s="1" t="n">
        <v>7</v>
      </c>
      <c r="G4745" s="1" t="str">
        <f aca="false">F4745&amp;"/"&amp;124</f>
        <v>7/124</v>
      </c>
      <c r="H4745" s="1" t="n">
        <v>2221</v>
      </c>
      <c r="I4745" s="1" t="n">
        <v>101</v>
      </c>
      <c r="J4745" s="1" t="n">
        <v>99.5</v>
      </c>
      <c r="K4745" s="1" t="s">
        <v>1093</v>
      </c>
      <c r="L4745" s="1" t="s">
        <v>1094</v>
      </c>
      <c r="M4745" s="1" t="n">
        <v>2014</v>
      </c>
      <c r="N4745" s="1" t="n">
        <v>42.2627267019264</v>
      </c>
      <c r="O4745" s="1" t="n">
        <v>-82.4104555742149</v>
      </c>
      <c r="Q4745" s="1" t="s">
        <v>5377</v>
      </c>
      <c r="R4745" s="1" t="s">
        <v>24</v>
      </c>
    </row>
    <row r="4746" customFormat="false" ht="15" hidden="false" customHeight="false" outlineLevel="0" collapsed="false">
      <c r="A4746" s="1" t="s">
        <v>2973</v>
      </c>
      <c r="B4746" s="1" t="s">
        <v>2973</v>
      </c>
      <c r="C4746" s="1" t="s">
        <v>5375</v>
      </c>
      <c r="D4746" s="1" t="n">
        <v>270</v>
      </c>
      <c r="E4746" s="1" t="s">
        <v>5384</v>
      </c>
      <c r="F4746" s="1" t="n">
        <v>8</v>
      </c>
      <c r="G4746" s="1" t="str">
        <f aca="false">F4746&amp;"/"&amp;124</f>
        <v>8/124</v>
      </c>
      <c r="H4746" s="1" t="n">
        <v>2126</v>
      </c>
      <c r="I4746" s="1" t="n">
        <v>101</v>
      </c>
      <c r="J4746" s="1" t="n">
        <v>99.5</v>
      </c>
      <c r="K4746" s="1" t="s">
        <v>1093</v>
      </c>
      <c r="L4746" s="1" t="s">
        <v>1094</v>
      </c>
      <c r="M4746" s="1" t="n">
        <v>2014</v>
      </c>
      <c r="N4746" s="1" t="n">
        <v>42.2614295364569</v>
      </c>
      <c r="O4746" s="1" t="n">
        <v>-82.3997740914477</v>
      </c>
      <c r="Q4746" s="1" t="s">
        <v>5377</v>
      </c>
      <c r="R4746" s="1" t="s">
        <v>24</v>
      </c>
    </row>
    <row r="4747" customFormat="false" ht="15" hidden="false" customHeight="false" outlineLevel="0" collapsed="false">
      <c r="A4747" s="1" t="s">
        <v>2973</v>
      </c>
      <c r="B4747" s="1" t="s">
        <v>2973</v>
      </c>
      <c r="C4747" s="1" t="s">
        <v>5375</v>
      </c>
      <c r="D4747" s="1" t="n">
        <v>270</v>
      </c>
      <c r="E4747" s="1" t="s">
        <v>5385</v>
      </c>
      <c r="F4747" s="1" t="n">
        <v>9</v>
      </c>
      <c r="G4747" s="1" t="str">
        <f aca="false">F4747&amp;"/"&amp;124</f>
        <v>9/124</v>
      </c>
      <c r="H4747" s="1" t="n">
        <v>2221</v>
      </c>
      <c r="I4747" s="1" t="n">
        <v>101</v>
      </c>
      <c r="J4747" s="1" t="n">
        <v>99.5</v>
      </c>
      <c r="K4747" s="1" t="s">
        <v>1093</v>
      </c>
      <c r="L4747" s="1" t="s">
        <v>1094</v>
      </c>
      <c r="M4747" s="1" t="n">
        <v>2014</v>
      </c>
      <c r="N4747" s="1" t="n">
        <v>42.2613871501582</v>
      </c>
      <c r="O4747" s="1" t="n">
        <v>-82.3913781125795</v>
      </c>
      <c r="Q4747" s="1" t="s">
        <v>5377</v>
      </c>
      <c r="R4747" s="1" t="s">
        <v>24</v>
      </c>
    </row>
    <row r="4748" customFormat="false" ht="15" hidden="false" customHeight="false" outlineLevel="0" collapsed="false">
      <c r="A4748" s="1" t="s">
        <v>2973</v>
      </c>
      <c r="B4748" s="1" t="s">
        <v>2973</v>
      </c>
      <c r="C4748" s="1" t="s">
        <v>5375</v>
      </c>
      <c r="D4748" s="1" t="n">
        <v>270</v>
      </c>
      <c r="E4748" s="1" t="s">
        <v>5386</v>
      </c>
      <c r="F4748" s="1" t="n">
        <v>10</v>
      </c>
      <c r="G4748" s="1" t="str">
        <f aca="false">F4748&amp;"/"&amp;124</f>
        <v>10/124</v>
      </c>
      <c r="H4748" s="1" t="n">
        <v>2126</v>
      </c>
      <c r="I4748" s="1" t="n">
        <v>101</v>
      </c>
      <c r="J4748" s="1" t="n">
        <v>99.5</v>
      </c>
      <c r="K4748" s="1" t="s">
        <v>1093</v>
      </c>
      <c r="L4748" s="1" t="s">
        <v>1094</v>
      </c>
      <c r="M4748" s="1" t="n">
        <v>2014</v>
      </c>
      <c r="N4748" s="1" t="n">
        <v>42.2632558762125</v>
      </c>
      <c r="O4748" s="1" t="n">
        <v>-82.3822498884896</v>
      </c>
      <c r="Q4748" s="1" t="s">
        <v>5377</v>
      </c>
      <c r="R4748" s="1" t="s">
        <v>24</v>
      </c>
    </row>
    <row r="4749" customFormat="false" ht="15" hidden="false" customHeight="false" outlineLevel="0" collapsed="false">
      <c r="A4749" s="1" t="s">
        <v>2973</v>
      </c>
      <c r="B4749" s="1" t="s">
        <v>2973</v>
      </c>
      <c r="C4749" s="1" t="s">
        <v>5375</v>
      </c>
      <c r="D4749" s="1" t="n">
        <v>270</v>
      </c>
      <c r="E4749" s="1" t="s">
        <v>5387</v>
      </c>
      <c r="F4749" s="1" t="n">
        <v>11</v>
      </c>
      <c r="G4749" s="1" t="str">
        <f aca="false">F4749&amp;"/"&amp;124</f>
        <v>11/124</v>
      </c>
      <c r="H4749" s="1" t="n">
        <v>2126</v>
      </c>
      <c r="I4749" s="1" t="n">
        <v>101</v>
      </c>
      <c r="J4749" s="1" t="n">
        <v>99.5</v>
      </c>
      <c r="K4749" s="1" t="s">
        <v>1093</v>
      </c>
      <c r="L4749" s="1" t="s">
        <v>1094</v>
      </c>
      <c r="M4749" s="1" t="n">
        <v>2014</v>
      </c>
      <c r="N4749" s="1" t="n">
        <v>42.251764413869</v>
      </c>
      <c r="O4749" s="1" t="n">
        <v>-82.3879099944918</v>
      </c>
      <c r="Q4749" s="1" t="s">
        <v>5377</v>
      </c>
      <c r="R4749" s="1" t="s">
        <v>24</v>
      </c>
    </row>
    <row r="4750" customFormat="false" ht="15" hidden="false" customHeight="false" outlineLevel="0" collapsed="false">
      <c r="A4750" s="1" t="s">
        <v>2973</v>
      </c>
      <c r="B4750" s="1" t="s">
        <v>2973</v>
      </c>
      <c r="C4750" s="1" t="s">
        <v>5375</v>
      </c>
      <c r="D4750" s="1" t="n">
        <v>270</v>
      </c>
      <c r="E4750" s="1" t="s">
        <v>5388</v>
      </c>
      <c r="F4750" s="1" t="n">
        <v>12</v>
      </c>
      <c r="G4750" s="1" t="str">
        <f aca="false">F4750&amp;"/"&amp;124</f>
        <v>12/124</v>
      </c>
      <c r="H4750" s="1" t="n">
        <v>2221</v>
      </c>
      <c r="I4750" s="1" t="n">
        <v>101</v>
      </c>
      <c r="J4750" s="1" t="n">
        <v>99.5</v>
      </c>
      <c r="K4750" s="1" t="s">
        <v>1093</v>
      </c>
      <c r="L4750" s="1" t="s">
        <v>1094</v>
      </c>
      <c r="M4750" s="1" t="n">
        <v>2014</v>
      </c>
      <c r="N4750" s="1" t="n">
        <v>42.2514983092094</v>
      </c>
      <c r="O4750" s="1" t="n">
        <v>-82.3830922993355</v>
      </c>
      <c r="Q4750" s="1" t="s">
        <v>5377</v>
      </c>
      <c r="R4750" s="1" t="s">
        <v>24</v>
      </c>
    </row>
    <row r="4751" customFormat="false" ht="15" hidden="false" customHeight="false" outlineLevel="0" collapsed="false">
      <c r="A4751" s="1" t="s">
        <v>2973</v>
      </c>
      <c r="B4751" s="1" t="s">
        <v>2973</v>
      </c>
      <c r="C4751" s="1" t="s">
        <v>5375</v>
      </c>
      <c r="D4751" s="1" t="n">
        <v>270</v>
      </c>
      <c r="E4751" s="1" t="s">
        <v>5389</v>
      </c>
      <c r="F4751" s="1" t="n">
        <v>13</v>
      </c>
      <c r="G4751" s="1" t="str">
        <f aca="false">F4751&amp;"/"&amp;124</f>
        <v>13/124</v>
      </c>
      <c r="H4751" s="1" t="n">
        <v>2221</v>
      </c>
      <c r="I4751" s="1" t="n">
        <v>101</v>
      </c>
      <c r="J4751" s="1" t="n">
        <v>99.5</v>
      </c>
      <c r="K4751" s="1" t="s">
        <v>1093</v>
      </c>
      <c r="L4751" s="1" t="s">
        <v>1094</v>
      </c>
      <c r="M4751" s="1" t="n">
        <v>2014</v>
      </c>
      <c r="N4751" s="1" t="n">
        <v>42.2509671234782</v>
      </c>
      <c r="O4751" s="1" t="n">
        <v>-82.3766682352385</v>
      </c>
      <c r="Q4751" s="1" t="s">
        <v>5377</v>
      </c>
      <c r="R4751" s="1" t="s">
        <v>24</v>
      </c>
    </row>
    <row r="4752" customFormat="false" ht="15" hidden="false" customHeight="false" outlineLevel="0" collapsed="false">
      <c r="A4752" s="1" t="s">
        <v>2973</v>
      </c>
      <c r="B4752" s="1" t="s">
        <v>2973</v>
      </c>
      <c r="C4752" s="1" t="s">
        <v>5375</v>
      </c>
      <c r="D4752" s="1" t="n">
        <v>270</v>
      </c>
      <c r="E4752" s="1" t="s">
        <v>5390</v>
      </c>
      <c r="F4752" s="1" t="n">
        <v>14</v>
      </c>
      <c r="G4752" s="1" t="str">
        <f aca="false">F4752&amp;"/"&amp;124</f>
        <v>14/124</v>
      </c>
      <c r="H4752" s="1" t="n">
        <v>2126</v>
      </c>
      <c r="I4752" s="1" t="n">
        <v>101</v>
      </c>
      <c r="J4752" s="1" t="n">
        <v>99.5</v>
      </c>
      <c r="K4752" s="1" t="s">
        <v>1093</v>
      </c>
      <c r="L4752" s="1" t="s">
        <v>1094</v>
      </c>
      <c r="M4752" s="1" t="n">
        <v>2014</v>
      </c>
      <c r="N4752" s="1" t="n">
        <v>42.2513605422961</v>
      </c>
      <c r="O4752" s="1" t="n">
        <v>-82.3706595145696</v>
      </c>
      <c r="Q4752" s="1" t="s">
        <v>5377</v>
      </c>
      <c r="R4752" s="1" t="s">
        <v>24</v>
      </c>
    </row>
    <row r="4753" customFormat="false" ht="15" hidden="false" customHeight="false" outlineLevel="0" collapsed="false">
      <c r="A4753" s="1" t="s">
        <v>2973</v>
      </c>
      <c r="B4753" s="1" t="s">
        <v>2973</v>
      </c>
      <c r="C4753" s="1" t="s">
        <v>5375</v>
      </c>
      <c r="D4753" s="1" t="n">
        <v>270</v>
      </c>
      <c r="E4753" s="1" t="s">
        <v>5391</v>
      </c>
      <c r="F4753" s="1" t="n">
        <v>15</v>
      </c>
      <c r="G4753" s="1" t="str">
        <f aca="false">F4753&amp;"/"&amp;124</f>
        <v>15/124</v>
      </c>
      <c r="H4753" s="1" t="n">
        <v>2221</v>
      </c>
      <c r="I4753" s="1" t="n">
        <v>101</v>
      </c>
      <c r="J4753" s="1" t="n">
        <v>99.5</v>
      </c>
      <c r="K4753" s="1" t="s">
        <v>1093</v>
      </c>
      <c r="L4753" s="1" t="s">
        <v>1094</v>
      </c>
      <c r="M4753" s="1" t="n">
        <v>2014</v>
      </c>
      <c r="N4753" s="1" t="n">
        <v>42.2600987493634</v>
      </c>
      <c r="O4753" s="1" t="n">
        <v>-82.3567622640758</v>
      </c>
      <c r="Q4753" s="1" t="s">
        <v>5377</v>
      </c>
      <c r="R4753" s="1" t="s">
        <v>24</v>
      </c>
    </row>
    <row r="4754" customFormat="false" ht="15" hidden="false" customHeight="false" outlineLevel="0" collapsed="false">
      <c r="A4754" s="1" t="s">
        <v>2973</v>
      </c>
      <c r="B4754" s="1" t="s">
        <v>2973</v>
      </c>
      <c r="C4754" s="1" t="s">
        <v>5375</v>
      </c>
      <c r="D4754" s="1" t="n">
        <v>270</v>
      </c>
      <c r="E4754" s="1" t="s">
        <v>5392</v>
      </c>
      <c r="F4754" s="1" t="n">
        <v>16</v>
      </c>
      <c r="G4754" s="1" t="str">
        <f aca="false">F4754&amp;"/"&amp;124</f>
        <v>16/124</v>
      </c>
      <c r="H4754" s="1" t="n">
        <v>2126</v>
      </c>
      <c r="I4754" s="1" t="n">
        <v>101</v>
      </c>
      <c r="J4754" s="1" t="n">
        <v>99.5</v>
      </c>
      <c r="K4754" s="1" t="s">
        <v>1093</v>
      </c>
      <c r="L4754" s="1" t="s">
        <v>1094</v>
      </c>
      <c r="M4754" s="1" t="n">
        <v>2014</v>
      </c>
      <c r="N4754" s="1" t="n">
        <v>42.2550237896972</v>
      </c>
      <c r="O4754" s="1" t="n">
        <v>-82.3382144696027</v>
      </c>
      <c r="Q4754" s="1" t="s">
        <v>5377</v>
      </c>
      <c r="R4754" s="1" t="s">
        <v>24</v>
      </c>
    </row>
    <row r="4755" customFormat="false" ht="15" hidden="false" customHeight="false" outlineLevel="0" collapsed="false">
      <c r="A4755" s="1" t="s">
        <v>2973</v>
      </c>
      <c r="B4755" s="1" t="s">
        <v>2973</v>
      </c>
      <c r="C4755" s="1" t="s">
        <v>5375</v>
      </c>
      <c r="D4755" s="1" t="n">
        <v>270</v>
      </c>
      <c r="E4755" s="1" t="s">
        <v>5393</v>
      </c>
      <c r="F4755" s="1" t="n">
        <v>17</v>
      </c>
      <c r="G4755" s="1" t="str">
        <f aca="false">F4755&amp;"/"&amp;124</f>
        <v>17/124</v>
      </c>
      <c r="H4755" s="1" t="n">
        <v>2126</v>
      </c>
      <c r="I4755" s="1" t="n">
        <v>101</v>
      </c>
      <c r="J4755" s="1" t="n">
        <v>99.5</v>
      </c>
      <c r="K4755" s="1" t="s">
        <v>1093</v>
      </c>
      <c r="L4755" s="1" t="s">
        <v>1094</v>
      </c>
      <c r="M4755" s="1" t="n">
        <v>2014</v>
      </c>
      <c r="N4755" s="1" t="n">
        <v>42.2647065145874</v>
      </c>
      <c r="O4755" s="1" t="n">
        <v>-82.3371299228375</v>
      </c>
      <c r="Q4755" s="1" t="s">
        <v>5377</v>
      </c>
      <c r="R4755" s="1" t="s">
        <v>24</v>
      </c>
    </row>
    <row r="4756" customFormat="false" ht="15" hidden="false" customHeight="false" outlineLevel="0" collapsed="false">
      <c r="A4756" s="1" t="s">
        <v>2973</v>
      </c>
      <c r="B4756" s="1" t="s">
        <v>2973</v>
      </c>
      <c r="C4756" s="1" t="s">
        <v>5375</v>
      </c>
      <c r="D4756" s="1" t="n">
        <v>270</v>
      </c>
      <c r="E4756" s="1" t="s">
        <v>5394</v>
      </c>
      <c r="F4756" s="1" t="n">
        <v>18</v>
      </c>
      <c r="G4756" s="1" t="str">
        <f aca="false">F4756&amp;"/"&amp;124</f>
        <v>18/124</v>
      </c>
      <c r="H4756" s="1" t="n">
        <v>2221</v>
      </c>
      <c r="I4756" s="1" t="n">
        <v>101</v>
      </c>
      <c r="J4756" s="1" t="n">
        <v>99.5</v>
      </c>
      <c r="K4756" s="1" t="s">
        <v>1093</v>
      </c>
      <c r="L4756" s="1" t="s">
        <v>1094</v>
      </c>
      <c r="M4756" s="1" t="n">
        <v>2014</v>
      </c>
      <c r="N4756" s="1" t="n">
        <v>42.2722888579205</v>
      </c>
      <c r="O4756" s="1" t="n">
        <v>-82.3478907104568</v>
      </c>
      <c r="Q4756" s="1" t="s">
        <v>5377</v>
      </c>
      <c r="R4756" s="1" t="s">
        <v>24</v>
      </c>
    </row>
    <row r="4757" customFormat="false" ht="15" hidden="false" customHeight="false" outlineLevel="0" collapsed="false">
      <c r="A4757" s="1" t="s">
        <v>2973</v>
      </c>
      <c r="B4757" s="1" t="s">
        <v>2973</v>
      </c>
      <c r="C4757" s="1" t="s">
        <v>5375</v>
      </c>
      <c r="D4757" s="1" t="n">
        <v>270</v>
      </c>
      <c r="E4757" s="1" t="s">
        <v>5395</v>
      </c>
      <c r="F4757" s="1" t="n">
        <v>19</v>
      </c>
      <c r="G4757" s="1" t="str">
        <f aca="false">F4757&amp;"/"&amp;124</f>
        <v>19/124</v>
      </c>
      <c r="H4757" s="1" t="n">
        <v>2221</v>
      </c>
      <c r="I4757" s="1" t="n">
        <v>101</v>
      </c>
      <c r="J4757" s="1" t="n">
        <v>99.5</v>
      </c>
      <c r="K4757" s="1" t="s">
        <v>1093</v>
      </c>
      <c r="L4757" s="1" t="s">
        <v>1094</v>
      </c>
      <c r="M4757" s="1" t="n">
        <v>2014</v>
      </c>
      <c r="N4757" s="1" t="n">
        <v>42.2747962866649</v>
      </c>
      <c r="O4757" s="1" t="n">
        <v>-82.3440784767415</v>
      </c>
      <c r="Q4757" s="1" t="s">
        <v>5377</v>
      </c>
      <c r="R4757" s="1" t="s">
        <v>24</v>
      </c>
    </row>
    <row r="4758" customFormat="false" ht="15" hidden="false" customHeight="false" outlineLevel="0" collapsed="false">
      <c r="A4758" s="1" t="s">
        <v>2973</v>
      </c>
      <c r="B4758" s="1" t="s">
        <v>2973</v>
      </c>
      <c r="C4758" s="1" t="s">
        <v>5375</v>
      </c>
      <c r="D4758" s="1" t="n">
        <v>270</v>
      </c>
      <c r="E4758" s="1" t="s">
        <v>5396</v>
      </c>
      <c r="F4758" s="1" t="n">
        <v>20</v>
      </c>
      <c r="G4758" s="1" t="str">
        <f aca="false">F4758&amp;"/"&amp;124</f>
        <v>20/124</v>
      </c>
      <c r="H4758" s="1" t="n">
        <v>2126</v>
      </c>
      <c r="I4758" s="1" t="n">
        <v>101</v>
      </c>
      <c r="J4758" s="1" t="n">
        <v>99.5</v>
      </c>
      <c r="K4758" s="1" t="s">
        <v>1093</v>
      </c>
      <c r="L4758" s="1" t="s">
        <v>1094</v>
      </c>
      <c r="M4758" s="1" t="n">
        <v>2014</v>
      </c>
      <c r="N4758" s="1" t="n">
        <v>42.284652347182</v>
      </c>
      <c r="O4758" s="1" t="n">
        <v>-82.3351975118624</v>
      </c>
      <c r="Q4758" s="1" t="s">
        <v>5377</v>
      </c>
      <c r="R4758" s="1" t="s">
        <v>24</v>
      </c>
    </row>
    <row r="4759" customFormat="false" ht="15" hidden="false" customHeight="false" outlineLevel="0" collapsed="false">
      <c r="A4759" s="1" t="s">
        <v>2973</v>
      </c>
      <c r="B4759" s="1" t="s">
        <v>2973</v>
      </c>
      <c r="C4759" s="1" t="s">
        <v>5375</v>
      </c>
      <c r="D4759" s="1" t="n">
        <v>270</v>
      </c>
      <c r="E4759" s="1" t="s">
        <v>5397</v>
      </c>
      <c r="F4759" s="1" t="n">
        <v>21</v>
      </c>
      <c r="G4759" s="1" t="str">
        <f aca="false">F4759&amp;"/"&amp;124</f>
        <v>21/124</v>
      </c>
      <c r="H4759" s="1" t="n">
        <v>2221</v>
      </c>
      <c r="I4759" s="1" t="n">
        <v>101</v>
      </c>
      <c r="J4759" s="1" t="n">
        <v>99.5</v>
      </c>
      <c r="K4759" s="1" t="s">
        <v>1093</v>
      </c>
      <c r="L4759" s="1" t="s">
        <v>1094</v>
      </c>
      <c r="M4759" s="1" t="n">
        <v>2014</v>
      </c>
      <c r="N4759" s="1" t="n">
        <v>42.2882129865473</v>
      </c>
      <c r="O4759" s="1" t="n">
        <v>-82.326916262037</v>
      </c>
      <c r="Q4759" s="1" t="s">
        <v>5377</v>
      </c>
      <c r="R4759" s="1" t="s">
        <v>24</v>
      </c>
    </row>
    <row r="4760" customFormat="false" ht="15" hidden="false" customHeight="false" outlineLevel="0" collapsed="false">
      <c r="A4760" s="1" t="s">
        <v>2973</v>
      </c>
      <c r="B4760" s="1" t="s">
        <v>2973</v>
      </c>
      <c r="C4760" s="1" t="s">
        <v>5375</v>
      </c>
      <c r="D4760" s="1" t="n">
        <v>270</v>
      </c>
      <c r="E4760" s="1" t="s">
        <v>5398</v>
      </c>
      <c r="F4760" s="1" t="n">
        <v>22</v>
      </c>
      <c r="G4760" s="1" t="str">
        <f aca="false">F4760&amp;"/"&amp;124</f>
        <v>22/124</v>
      </c>
      <c r="H4760" s="1" t="n">
        <v>2221</v>
      </c>
      <c r="I4760" s="1" t="n">
        <v>101</v>
      </c>
      <c r="J4760" s="1" t="n">
        <v>99.5</v>
      </c>
      <c r="K4760" s="1" t="s">
        <v>1093</v>
      </c>
      <c r="L4760" s="1" t="s">
        <v>1094</v>
      </c>
      <c r="M4760" s="1" t="n">
        <v>2014</v>
      </c>
      <c r="N4760" s="1" t="n">
        <v>42.2961302003269</v>
      </c>
      <c r="O4760" s="1" t="n">
        <v>-82.3148147872563</v>
      </c>
      <c r="Q4760" s="1" t="s">
        <v>5377</v>
      </c>
      <c r="R4760" s="1" t="s">
        <v>24</v>
      </c>
    </row>
    <row r="4761" customFormat="false" ht="15" hidden="false" customHeight="false" outlineLevel="0" collapsed="false">
      <c r="A4761" s="1" t="s">
        <v>2973</v>
      </c>
      <c r="B4761" s="1" t="s">
        <v>2973</v>
      </c>
      <c r="C4761" s="1" t="s">
        <v>5375</v>
      </c>
      <c r="D4761" s="1" t="n">
        <v>270</v>
      </c>
      <c r="E4761" s="1" t="s">
        <v>5399</v>
      </c>
      <c r="F4761" s="1" t="n">
        <v>23</v>
      </c>
      <c r="G4761" s="1" t="str">
        <f aca="false">F4761&amp;"/"&amp;124</f>
        <v>23/124</v>
      </c>
      <c r="H4761" s="1" t="n">
        <v>2221</v>
      </c>
      <c r="I4761" s="1" t="n">
        <v>101</v>
      </c>
      <c r="J4761" s="1" t="n">
        <v>99.5</v>
      </c>
      <c r="K4761" s="1" t="s">
        <v>1093</v>
      </c>
      <c r="L4761" s="1" t="s">
        <v>1094</v>
      </c>
      <c r="M4761" s="1" t="n">
        <v>2014</v>
      </c>
      <c r="N4761" s="1" t="n">
        <v>42.2778532185778</v>
      </c>
      <c r="O4761" s="1" t="n">
        <v>-82.3134794337773</v>
      </c>
      <c r="Q4761" s="1" t="s">
        <v>5377</v>
      </c>
      <c r="R4761" s="1" t="s">
        <v>24</v>
      </c>
    </row>
    <row r="4762" customFormat="false" ht="15" hidden="false" customHeight="false" outlineLevel="0" collapsed="false">
      <c r="A4762" s="1" t="s">
        <v>2973</v>
      </c>
      <c r="B4762" s="1" t="s">
        <v>2973</v>
      </c>
      <c r="C4762" s="1" t="s">
        <v>5375</v>
      </c>
      <c r="D4762" s="1" t="n">
        <v>270</v>
      </c>
      <c r="E4762" s="1" t="s">
        <v>5400</v>
      </c>
      <c r="F4762" s="1" t="n">
        <v>24</v>
      </c>
      <c r="G4762" s="1" t="str">
        <f aca="false">F4762&amp;"/"&amp;124</f>
        <v>24/124</v>
      </c>
      <c r="H4762" s="1" t="n">
        <v>2221</v>
      </c>
      <c r="I4762" s="1" t="n">
        <v>101</v>
      </c>
      <c r="J4762" s="1" t="n">
        <v>99.5</v>
      </c>
      <c r="K4762" s="1" t="s">
        <v>1093</v>
      </c>
      <c r="L4762" s="1" t="s">
        <v>1094</v>
      </c>
      <c r="M4762" s="1" t="n">
        <v>2014</v>
      </c>
      <c r="N4762" s="1" t="n">
        <v>42.2768613872063</v>
      </c>
      <c r="O4762" s="1" t="n">
        <v>-82.292180560034</v>
      </c>
      <c r="Q4762" s="1" t="s">
        <v>5377</v>
      </c>
      <c r="R4762" s="1" t="s">
        <v>24</v>
      </c>
    </row>
    <row r="4763" customFormat="false" ht="15" hidden="false" customHeight="false" outlineLevel="0" collapsed="false">
      <c r="A4763" s="1" t="s">
        <v>2973</v>
      </c>
      <c r="B4763" s="1" t="s">
        <v>2973</v>
      </c>
      <c r="C4763" s="1" t="s">
        <v>5375</v>
      </c>
      <c r="D4763" s="1" t="n">
        <v>270</v>
      </c>
      <c r="E4763" s="1" t="s">
        <v>5401</v>
      </c>
      <c r="F4763" s="1" t="n">
        <v>25</v>
      </c>
      <c r="G4763" s="1" t="str">
        <f aca="false">F4763&amp;"/"&amp;124</f>
        <v>25/124</v>
      </c>
      <c r="H4763" s="1" t="n">
        <v>2221</v>
      </c>
      <c r="I4763" s="1" t="n">
        <v>101</v>
      </c>
      <c r="J4763" s="1" t="n">
        <v>99.5</v>
      </c>
      <c r="K4763" s="1" t="s">
        <v>1093</v>
      </c>
      <c r="L4763" s="1" t="s">
        <v>1094</v>
      </c>
      <c r="M4763" s="1" t="n">
        <v>2014</v>
      </c>
      <c r="N4763" s="1" t="n">
        <v>42.252611941979</v>
      </c>
      <c r="O4763" s="1" t="n">
        <v>-82.2915313303139</v>
      </c>
      <c r="Q4763" s="1" t="s">
        <v>5377</v>
      </c>
      <c r="R4763" s="1" t="s">
        <v>24</v>
      </c>
    </row>
    <row r="4764" customFormat="false" ht="15" hidden="false" customHeight="false" outlineLevel="0" collapsed="false">
      <c r="A4764" s="1" t="s">
        <v>2973</v>
      </c>
      <c r="B4764" s="1" t="s">
        <v>2973</v>
      </c>
      <c r="C4764" s="1" t="s">
        <v>5375</v>
      </c>
      <c r="D4764" s="1" t="n">
        <v>270</v>
      </c>
      <c r="E4764" s="1" t="s">
        <v>5402</v>
      </c>
      <c r="F4764" s="1" t="n">
        <v>26</v>
      </c>
      <c r="G4764" s="1" t="str">
        <f aca="false">F4764&amp;"/"&amp;124</f>
        <v>26/124</v>
      </c>
      <c r="H4764" s="1" t="n">
        <v>2221</v>
      </c>
      <c r="I4764" s="1" t="n">
        <v>101</v>
      </c>
      <c r="J4764" s="1" t="n">
        <v>99.5</v>
      </c>
      <c r="K4764" s="1" t="s">
        <v>1093</v>
      </c>
      <c r="L4764" s="1" t="s">
        <v>1094</v>
      </c>
      <c r="M4764" s="1" t="n">
        <v>2014</v>
      </c>
      <c r="N4764" s="1" t="n">
        <v>42.2493881058959</v>
      </c>
      <c r="O4764" s="1" t="n">
        <v>-82.2855808086802</v>
      </c>
      <c r="Q4764" s="1" t="s">
        <v>5377</v>
      </c>
      <c r="R4764" s="1" t="s">
        <v>24</v>
      </c>
    </row>
    <row r="4765" customFormat="false" ht="15" hidden="false" customHeight="false" outlineLevel="0" collapsed="false">
      <c r="A4765" s="1" t="s">
        <v>2973</v>
      </c>
      <c r="B4765" s="1" t="s">
        <v>2973</v>
      </c>
      <c r="C4765" s="1" t="s">
        <v>5375</v>
      </c>
      <c r="D4765" s="1" t="n">
        <v>270</v>
      </c>
      <c r="E4765" s="1" t="s">
        <v>5403</v>
      </c>
      <c r="F4765" s="1" t="n">
        <v>27</v>
      </c>
      <c r="G4765" s="1" t="str">
        <f aca="false">F4765&amp;"/"&amp;124</f>
        <v>27/124</v>
      </c>
      <c r="H4765" s="1" t="n">
        <v>2221</v>
      </c>
      <c r="I4765" s="1" t="n">
        <v>101</v>
      </c>
      <c r="J4765" s="1" t="n">
        <v>99.5</v>
      </c>
      <c r="K4765" s="1" t="s">
        <v>1093</v>
      </c>
      <c r="L4765" s="1" t="s">
        <v>1094</v>
      </c>
      <c r="M4765" s="1" t="n">
        <v>2014</v>
      </c>
      <c r="N4765" s="1" t="n">
        <v>42.237405784776</v>
      </c>
      <c r="O4765" s="1" t="n">
        <v>-82.2704894926047</v>
      </c>
      <c r="Q4765" s="1" t="s">
        <v>5377</v>
      </c>
      <c r="R4765" s="1" t="s">
        <v>24</v>
      </c>
    </row>
    <row r="4766" customFormat="false" ht="15" hidden="false" customHeight="false" outlineLevel="0" collapsed="false">
      <c r="A4766" s="1" t="s">
        <v>2973</v>
      </c>
      <c r="B4766" s="1" t="s">
        <v>2973</v>
      </c>
      <c r="C4766" s="1" t="s">
        <v>5375</v>
      </c>
      <c r="D4766" s="1" t="n">
        <v>270</v>
      </c>
      <c r="E4766" s="1" t="s">
        <v>5404</v>
      </c>
      <c r="F4766" s="1" t="n">
        <v>28</v>
      </c>
      <c r="G4766" s="1" t="str">
        <f aca="false">F4766&amp;"/"&amp;124</f>
        <v>28/124</v>
      </c>
      <c r="H4766" s="1" t="n">
        <v>2221</v>
      </c>
      <c r="I4766" s="1" t="n">
        <v>101</v>
      </c>
      <c r="J4766" s="1" t="n">
        <v>99.5</v>
      </c>
      <c r="K4766" s="1" t="s">
        <v>1093</v>
      </c>
      <c r="L4766" s="1" t="s">
        <v>1094</v>
      </c>
      <c r="M4766" s="1" t="n">
        <v>2014</v>
      </c>
      <c r="N4766" s="1" t="n">
        <v>42.2348267138784</v>
      </c>
      <c r="O4766" s="1" t="n">
        <v>-82.2564610877796</v>
      </c>
      <c r="Q4766" s="1" t="s">
        <v>5377</v>
      </c>
      <c r="R4766" s="1" t="s">
        <v>24</v>
      </c>
    </row>
    <row r="4767" customFormat="false" ht="15" hidden="false" customHeight="false" outlineLevel="0" collapsed="false">
      <c r="A4767" s="1" t="s">
        <v>2973</v>
      </c>
      <c r="B4767" s="1" t="s">
        <v>2973</v>
      </c>
      <c r="C4767" s="1" t="s">
        <v>5375</v>
      </c>
      <c r="D4767" s="1" t="n">
        <v>270</v>
      </c>
      <c r="E4767" s="1" t="s">
        <v>5405</v>
      </c>
      <c r="F4767" s="1" t="n">
        <v>29</v>
      </c>
      <c r="G4767" s="1" t="str">
        <f aca="false">F4767&amp;"/"&amp;124</f>
        <v>29/124</v>
      </c>
      <c r="H4767" s="1" t="n">
        <v>2221</v>
      </c>
      <c r="I4767" s="1" t="n">
        <v>101</v>
      </c>
      <c r="J4767" s="1" t="n">
        <v>99.5</v>
      </c>
      <c r="K4767" s="1" t="s">
        <v>1093</v>
      </c>
      <c r="L4767" s="1" t="s">
        <v>1094</v>
      </c>
      <c r="M4767" s="1" t="n">
        <v>2014</v>
      </c>
      <c r="N4767" s="1" t="n">
        <v>42.2356834213553</v>
      </c>
      <c r="O4767" s="1" t="n">
        <v>-82.2498437008193</v>
      </c>
      <c r="Q4767" s="1" t="s">
        <v>5377</v>
      </c>
      <c r="R4767" s="1" t="s">
        <v>24</v>
      </c>
    </row>
    <row r="4768" customFormat="false" ht="15" hidden="false" customHeight="false" outlineLevel="0" collapsed="false">
      <c r="A4768" s="1" t="s">
        <v>2973</v>
      </c>
      <c r="B4768" s="1" t="s">
        <v>2973</v>
      </c>
      <c r="C4768" s="1" t="s">
        <v>5375</v>
      </c>
      <c r="D4768" s="1" t="n">
        <v>270</v>
      </c>
      <c r="E4768" s="1" t="s">
        <v>5406</v>
      </c>
      <c r="F4768" s="1" t="n">
        <v>30</v>
      </c>
      <c r="G4768" s="1" t="str">
        <f aca="false">F4768&amp;"/"&amp;124</f>
        <v>30/124</v>
      </c>
      <c r="H4768" s="1" t="n">
        <v>2221</v>
      </c>
      <c r="I4768" s="1" t="n">
        <v>101</v>
      </c>
      <c r="J4768" s="1" t="n">
        <v>99.5</v>
      </c>
      <c r="K4768" s="1" t="s">
        <v>1093</v>
      </c>
      <c r="L4768" s="1" t="s">
        <v>1094</v>
      </c>
      <c r="M4768" s="1" t="n">
        <v>2014</v>
      </c>
      <c r="N4768" s="1" t="n">
        <v>42.2920200639256</v>
      </c>
      <c r="O4768" s="1" t="n">
        <v>-82.2804134886052</v>
      </c>
      <c r="Q4768" s="1" t="s">
        <v>5377</v>
      </c>
      <c r="R4768" s="1" t="s">
        <v>24</v>
      </c>
    </row>
    <row r="4769" customFormat="false" ht="15" hidden="false" customHeight="false" outlineLevel="0" collapsed="false">
      <c r="A4769" s="1" t="s">
        <v>2973</v>
      </c>
      <c r="B4769" s="1" t="s">
        <v>2973</v>
      </c>
      <c r="C4769" s="1" t="s">
        <v>5375</v>
      </c>
      <c r="D4769" s="1" t="n">
        <v>270</v>
      </c>
      <c r="E4769" s="1" t="s">
        <v>5407</v>
      </c>
      <c r="F4769" s="1" t="n">
        <v>31</v>
      </c>
      <c r="G4769" s="1" t="str">
        <f aca="false">F4769&amp;"/"&amp;124</f>
        <v>31/124</v>
      </c>
      <c r="H4769" s="1" t="n">
        <v>2126</v>
      </c>
      <c r="I4769" s="1" t="n">
        <v>101</v>
      </c>
      <c r="J4769" s="1" t="n">
        <v>99.5</v>
      </c>
      <c r="K4769" s="1" t="s">
        <v>1093</v>
      </c>
      <c r="L4769" s="1" t="s">
        <v>1094</v>
      </c>
      <c r="M4769" s="1" t="n">
        <v>2014</v>
      </c>
      <c r="N4769" s="1" t="n">
        <v>42.2977415396775</v>
      </c>
      <c r="O4769" s="1" t="n">
        <v>-82.2767670567937</v>
      </c>
      <c r="Q4769" s="1" t="s">
        <v>5377</v>
      </c>
      <c r="R4769" s="1" t="s">
        <v>24</v>
      </c>
    </row>
    <row r="4770" customFormat="false" ht="15" hidden="false" customHeight="false" outlineLevel="0" collapsed="false">
      <c r="A4770" s="1" t="s">
        <v>2973</v>
      </c>
      <c r="B4770" s="1" t="s">
        <v>2973</v>
      </c>
      <c r="C4770" s="1" t="s">
        <v>5375</v>
      </c>
      <c r="D4770" s="1" t="n">
        <v>270</v>
      </c>
      <c r="E4770" s="1" t="s">
        <v>5408</v>
      </c>
      <c r="F4770" s="1" t="n">
        <v>32</v>
      </c>
      <c r="G4770" s="1" t="str">
        <f aca="false">F4770&amp;"/"&amp;124</f>
        <v>32/124</v>
      </c>
      <c r="H4770" s="1" t="n">
        <v>2126</v>
      </c>
      <c r="I4770" s="1" t="n">
        <v>101</v>
      </c>
      <c r="J4770" s="1" t="n">
        <v>99.5</v>
      </c>
      <c r="K4770" s="1" t="s">
        <v>1093</v>
      </c>
      <c r="L4770" s="1" t="s">
        <v>1094</v>
      </c>
      <c r="M4770" s="1" t="n">
        <v>2014</v>
      </c>
      <c r="N4770" s="1" t="n">
        <v>42.3089341290939</v>
      </c>
      <c r="O4770" s="1" t="n">
        <v>-82.2803732303942</v>
      </c>
      <c r="Q4770" s="1" t="s">
        <v>5377</v>
      </c>
      <c r="R4770" s="1" t="s">
        <v>24</v>
      </c>
    </row>
    <row r="4771" customFormat="false" ht="15" hidden="false" customHeight="false" outlineLevel="0" collapsed="false">
      <c r="A4771" s="1" t="s">
        <v>2973</v>
      </c>
      <c r="B4771" s="1" t="s">
        <v>2973</v>
      </c>
      <c r="C4771" s="1" t="s">
        <v>5375</v>
      </c>
      <c r="D4771" s="1" t="n">
        <v>270</v>
      </c>
      <c r="E4771" s="1" t="s">
        <v>5409</v>
      </c>
      <c r="F4771" s="1" t="n">
        <v>33</v>
      </c>
      <c r="G4771" s="1" t="str">
        <f aca="false">F4771&amp;"/"&amp;124</f>
        <v>33/124</v>
      </c>
      <c r="H4771" s="1" t="n">
        <v>2221</v>
      </c>
      <c r="I4771" s="1" t="n">
        <v>101</v>
      </c>
      <c r="J4771" s="1" t="n">
        <v>99.5</v>
      </c>
      <c r="K4771" s="1" t="s">
        <v>1093</v>
      </c>
      <c r="L4771" s="1" t="s">
        <v>1094</v>
      </c>
      <c r="M4771" s="1" t="n">
        <v>2014</v>
      </c>
      <c r="N4771" s="1" t="n">
        <v>42.3027581150003</v>
      </c>
      <c r="O4771" s="1" t="n">
        <v>-82.2651766149652</v>
      </c>
      <c r="Q4771" s="1" t="s">
        <v>5377</v>
      </c>
      <c r="R4771" s="1" t="s">
        <v>24</v>
      </c>
    </row>
    <row r="4772" customFormat="false" ht="15" hidden="false" customHeight="false" outlineLevel="0" collapsed="false">
      <c r="A4772" s="1" t="s">
        <v>2973</v>
      </c>
      <c r="B4772" s="1" t="s">
        <v>2973</v>
      </c>
      <c r="C4772" s="1" t="s">
        <v>5375</v>
      </c>
      <c r="D4772" s="1" t="n">
        <v>270</v>
      </c>
      <c r="E4772" s="1" t="s">
        <v>5410</v>
      </c>
      <c r="F4772" s="1" t="n">
        <v>34</v>
      </c>
      <c r="G4772" s="1" t="str">
        <f aca="false">F4772&amp;"/"&amp;124</f>
        <v>34/124</v>
      </c>
      <c r="H4772" s="1" t="n">
        <v>2126</v>
      </c>
      <c r="I4772" s="1" t="n">
        <v>101</v>
      </c>
      <c r="J4772" s="1" t="n">
        <v>99.5</v>
      </c>
      <c r="K4772" s="1" t="s">
        <v>1093</v>
      </c>
      <c r="L4772" s="1" t="s">
        <v>1094</v>
      </c>
      <c r="M4772" s="1" t="n">
        <v>2014</v>
      </c>
      <c r="N4772" s="1" t="n">
        <v>42.3131335069884</v>
      </c>
      <c r="O4772" s="1" t="n">
        <v>-82.2477995215413</v>
      </c>
      <c r="Q4772" s="1" t="s">
        <v>5377</v>
      </c>
      <c r="R4772" s="1" t="s">
        <v>24</v>
      </c>
    </row>
    <row r="4773" customFormat="false" ht="15" hidden="false" customHeight="false" outlineLevel="0" collapsed="false">
      <c r="A4773" s="1" t="s">
        <v>2973</v>
      </c>
      <c r="B4773" s="1" t="s">
        <v>2973</v>
      </c>
      <c r="C4773" s="1" t="s">
        <v>5375</v>
      </c>
      <c r="D4773" s="1" t="n">
        <v>270</v>
      </c>
      <c r="E4773" s="1" t="s">
        <v>5411</v>
      </c>
      <c r="F4773" s="1" t="n">
        <v>35</v>
      </c>
      <c r="G4773" s="1" t="str">
        <f aca="false">F4773&amp;"/"&amp;124</f>
        <v>35/124</v>
      </c>
      <c r="H4773" s="1" t="n">
        <v>2126</v>
      </c>
      <c r="I4773" s="1" t="n">
        <v>101</v>
      </c>
      <c r="J4773" s="1" t="n">
        <v>99.5</v>
      </c>
      <c r="K4773" s="1" t="s">
        <v>1093</v>
      </c>
      <c r="L4773" s="1" t="s">
        <v>1094</v>
      </c>
      <c r="M4773" s="1" t="n">
        <v>2014</v>
      </c>
      <c r="N4773" s="1" t="n">
        <v>42.3158479618682</v>
      </c>
      <c r="O4773" s="1" t="n">
        <v>-82.2481247910873</v>
      </c>
      <c r="Q4773" s="1" t="s">
        <v>5377</v>
      </c>
      <c r="R4773" s="1" t="s">
        <v>24</v>
      </c>
    </row>
    <row r="4774" customFormat="false" ht="15" hidden="false" customHeight="false" outlineLevel="0" collapsed="false">
      <c r="A4774" s="1" t="s">
        <v>2973</v>
      </c>
      <c r="B4774" s="1" t="s">
        <v>2973</v>
      </c>
      <c r="C4774" s="1" t="s">
        <v>5375</v>
      </c>
      <c r="D4774" s="1" t="n">
        <v>270</v>
      </c>
      <c r="E4774" s="1" t="s">
        <v>5412</v>
      </c>
      <c r="F4774" s="1" t="n">
        <v>36</v>
      </c>
      <c r="G4774" s="1" t="str">
        <f aca="false">F4774&amp;"/"&amp;124</f>
        <v>36/124</v>
      </c>
      <c r="H4774" s="1" t="n">
        <v>2126</v>
      </c>
      <c r="I4774" s="1" t="n">
        <v>101</v>
      </c>
      <c r="J4774" s="1" t="n">
        <v>99.5</v>
      </c>
      <c r="K4774" s="1" t="s">
        <v>1093</v>
      </c>
      <c r="L4774" s="1" t="s">
        <v>1094</v>
      </c>
      <c r="M4774" s="1" t="n">
        <v>2014</v>
      </c>
      <c r="N4774" s="1" t="n">
        <v>42.3236912038635</v>
      </c>
      <c r="O4774" s="1" t="n">
        <v>-82.2335807475604</v>
      </c>
      <c r="Q4774" s="1" t="s">
        <v>5377</v>
      </c>
      <c r="R4774" s="1" t="s">
        <v>24</v>
      </c>
    </row>
    <row r="4775" customFormat="false" ht="15" hidden="false" customHeight="false" outlineLevel="0" collapsed="false">
      <c r="A4775" s="1" t="s">
        <v>2973</v>
      </c>
      <c r="B4775" s="1" t="s">
        <v>2973</v>
      </c>
      <c r="C4775" s="1" t="s">
        <v>5375</v>
      </c>
      <c r="D4775" s="1" t="n">
        <v>270</v>
      </c>
      <c r="E4775" s="1" t="s">
        <v>5413</v>
      </c>
      <c r="F4775" s="1" t="n">
        <v>37</v>
      </c>
      <c r="G4775" s="1" t="str">
        <f aca="false">F4775&amp;"/"&amp;124</f>
        <v>37/124</v>
      </c>
      <c r="H4775" s="1" t="n">
        <v>2221</v>
      </c>
      <c r="I4775" s="1" t="n">
        <v>101</v>
      </c>
      <c r="J4775" s="1" t="n">
        <v>99.5</v>
      </c>
      <c r="K4775" s="1" t="s">
        <v>1093</v>
      </c>
      <c r="L4775" s="1" t="s">
        <v>1094</v>
      </c>
      <c r="M4775" s="1" t="n">
        <v>2014</v>
      </c>
      <c r="N4775" s="1" t="n">
        <v>42.3262755776775</v>
      </c>
      <c r="O4775" s="1" t="n">
        <v>-82.2310267688667</v>
      </c>
      <c r="Q4775" s="1" t="s">
        <v>5377</v>
      </c>
      <c r="R4775" s="1" t="s">
        <v>24</v>
      </c>
    </row>
    <row r="4776" customFormat="false" ht="15" hidden="false" customHeight="false" outlineLevel="0" collapsed="false">
      <c r="A4776" s="1" t="s">
        <v>2973</v>
      </c>
      <c r="B4776" s="1" t="s">
        <v>2973</v>
      </c>
      <c r="C4776" s="1" t="s">
        <v>5375</v>
      </c>
      <c r="D4776" s="1" t="n">
        <v>270</v>
      </c>
      <c r="E4776" s="1" t="s">
        <v>5414</v>
      </c>
      <c r="F4776" s="1" t="n">
        <v>38</v>
      </c>
      <c r="G4776" s="1" t="str">
        <f aca="false">F4776&amp;"/"&amp;124</f>
        <v>38/124</v>
      </c>
      <c r="H4776" s="1" t="n">
        <v>2221</v>
      </c>
      <c r="I4776" s="1" t="n">
        <v>101</v>
      </c>
      <c r="J4776" s="1" t="n">
        <v>99.5</v>
      </c>
      <c r="K4776" s="1" t="s">
        <v>1093</v>
      </c>
      <c r="L4776" s="1" t="s">
        <v>1094</v>
      </c>
      <c r="M4776" s="1" t="n">
        <v>2014</v>
      </c>
      <c r="N4776" s="1" t="n">
        <v>42.3279482112636</v>
      </c>
      <c r="O4776" s="1" t="n">
        <v>-82.2257226283405</v>
      </c>
      <c r="Q4776" s="1" t="s">
        <v>5377</v>
      </c>
      <c r="R4776" s="1" t="s">
        <v>24</v>
      </c>
    </row>
    <row r="4777" customFormat="false" ht="15" hidden="false" customHeight="false" outlineLevel="0" collapsed="false">
      <c r="A4777" s="1" t="s">
        <v>2973</v>
      </c>
      <c r="B4777" s="1" t="s">
        <v>2973</v>
      </c>
      <c r="C4777" s="1" t="s">
        <v>5375</v>
      </c>
      <c r="D4777" s="1" t="n">
        <v>270</v>
      </c>
      <c r="E4777" s="1" t="s">
        <v>5415</v>
      </c>
      <c r="F4777" s="1" t="n">
        <v>39</v>
      </c>
      <c r="G4777" s="1" t="str">
        <f aca="false">F4777&amp;"/"&amp;124</f>
        <v>39/124</v>
      </c>
      <c r="H4777" s="1" t="n">
        <v>2221</v>
      </c>
      <c r="I4777" s="1" t="n">
        <v>101</v>
      </c>
      <c r="J4777" s="1" t="n">
        <v>99.5</v>
      </c>
      <c r="K4777" s="1" t="s">
        <v>1093</v>
      </c>
      <c r="L4777" s="1" t="s">
        <v>1094</v>
      </c>
      <c r="M4777" s="1" t="n">
        <v>2014</v>
      </c>
      <c r="N4777" s="1" t="n">
        <v>42.3161441429059</v>
      </c>
      <c r="O4777" s="1" t="n">
        <v>-82.2097110036384</v>
      </c>
      <c r="Q4777" s="1" t="s">
        <v>5377</v>
      </c>
      <c r="R4777" s="1" t="s">
        <v>24</v>
      </c>
    </row>
    <row r="4778" customFormat="false" ht="15" hidden="false" customHeight="false" outlineLevel="0" collapsed="false">
      <c r="A4778" s="1" t="s">
        <v>2973</v>
      </c>
      <c r="B4778" s="1" t="s">
        <v>2973</v>
      </c>
      <c r="C4778" s="1" t="s">
        <v>5375</v>
      </c>
      <c r="D4778" s="1" t="n">
        <v>270</v>
      </c>
      <c r="E4778" s="1" t="s">
        <v>5416</v>
      </c>
      <c r="F4778" s="1" t="n">
        <v>40</v>
      </c>
      <c r="G4778" s="1" t="str">
        <f aca="false">F4778&amp;"/"&amp;124</f>
        <v>40/124</v>
      </c>
      <c r="H4778" s="1" t="n">
        <v>2126</v>
      </c>
      <c r="I4778" s="1" t="n">
        <v>101</v>
      </c>
      <c r="J4778" s="1" t="n">
        <v>99.5</v>
      </c>
      <c r="K4778" s="1" t="s">
        <v>1093</v>
      </c>
      <c r="L4778" s="1" t="s">
        <v>1094</v>
      </c>
      <c r="M4778" s="1" t="n">
        <v>2014</v>
      </c>
      <c r="N4778" s="1" t="n">
        <v>42.3221280712801</v>
      </c>
      <c r="O4778" s="1" t="n">
        <v>-82.1995689789688</v>
      </c>
      <c r="Q4778" s="1" t="s">
        <v>5377</v>
      </c>
      <c r="R4778" s="1" t="s">
        <v>24</v>
      </c>
    </row>
    <row r="4779" customFormat="false" ht="15" hidden="false" customHeight="false" outlineLevel="0" collapsed="false">
      <c r="A4779" s="1" t="s">
        <v>2973</v>
      </c>
      <c r="B4779" s="1" t="s">
        <v>2973</v>
      </c>
      <c r="C4779" s="1" t="s">
        <v>5375</v>
      </c>
      <c r="D4779" s="1" t="n">
        <v>270</v>
      </c>
      <c r="E4779" s="1" t="s">
        <v>5417</v>
      </c>
      <c r="F4779" s="1" t="n">
        <v>41</v>
      </c>
      <c r="G4779" s="1" t="str">
        <f aca="false">F4779&amp;"/"&amp;124</f>
        <v>41/124</v>
      </c>
      <c r="H4779" s="1" t="n">
        <v>2221</v>
      </c>
      <c r="I4779" s="1" t="n">
        <v>101</v>
      </c>
      <c r="J4779" s="1" t="n">
        <v>99.5</v>
      </c>
      <c r="K4779" s="1" t="s">
        <v>1093</v>
      </c>
      <c r="L4779" s="1" t="s">
        <v>1094</v>
      </c>
      <c r="M4779" s="1" t="n">
        <v>2014</v>
      </c>
      <c r="N4779" s="1" t="n">
        <v>42.3264739750342</v>
      </c>
      <c r="O4779" s="1" t="n">
        <v>-82.1900513478879</v>
      </c>
      <c r="Q4779" s="1" t="s">
        <v>5377</v>
      </c>
      <c r="R4779" s="1" t="s">
        <v>24</v>
      </c>
    </row>
    <row r="4780" customFormat="false" ht="15" hidden="false" customHeight="false" outlineLevel="0" collapsed="false">
      <c r="A4780" s="1" t="s">
        <v>2973</v>
      </c>
      <c r="B4780" s="1" t="s">
        <v>2973</v>
      </c>
      <c r="C4780" s="1" t="s">
        <v>5375</v>
      </c>
      <c r="D4780" s="1" t="n">
        <v>270</v>
      </c>
      <c r="E4780" s="1" t="s">
        <v>5418</v>
      </c>
      <c r="F4780" s="1" t="n">
        <v>42</v>
      </c>
      <c r="G4780" s="1" t="str">
        <f aca="false">F4780&amp;"/"&amp;124</f>
        <v>42/124</v>
      </c>
      <c r="H4780" s="1" t="n">
        <v>2126</v>
      </c>
      <c r="I4780" s="1" t="n">
        <v>101</v>
      </c>
      <c r="J4780" s="1" t="n">
        <v>99.5</v>
      </c>
      <c r="K4780" s="1" t="s">
        <v>1093</v>
      </c>
      <c r="L4780" s="1" t="s">
        <v>1094</v>
      </c>
      <c r="M4780" s="1" t="n">
        <v>2014</v>
      </c>
      <c r="N4780" s="1" t="n">
        <v>42.3134741803057</v>
      </c>
      <c r="O4780" s="1" t="n">
        <v>-82.1855971057682</v>
      </c>
      <c r="Q4780" s="1" t="s">
        <v>5377</v>
      </c>
      <c r="R4780" s="1" t="s">
        <v>24</v>
      </c>
    </row>
    <row r="4781" customFormat="false" ht="15" hidden="false" customHeight="false" outlineLevel="0" collapsed="false">
      <c r="A4781" s="1" t="s">
        <v>2973</v>
      </c>
      <c r="B4781" s="1" t="s">
        <v>2973</v>
      </c>
      <c r="C4781" s="1" t="s">
        <v>5375</v>
      </c>
      <c r="D4781" s="1" t="n">
        <v>270</v>
      </c>
      <c r="E4781" s="1" t="s">
        <v>5419</v>
      </c>
      <c r="F4781" s="1" t="n">
        <v>43</v>
      </c>
      <c r="G4781" s="1" t="str">
        <f aca="false">F4781&amp;"/"&amp;124</f>
        <v>43/124</v>
      </c>
      <c r="H4781" s="1" t="n">
        <v>2221</v>
      </c>
      <c r="I4781" s="1" t="n">
        <v>101</v>
      </c>
      <c r="J4781" s="1" t="n">
        <v>99.5</v>
      </c>
      <c r="K4781" s="1" t="s">
        <v>1093</v>
      </c>
      <c r="L4781" s="1" t="s">
        <v>1094</v>
      </c>
      <c r="M4781" s="1" t="n">
        <v>2014</v>
      </c>
      <c r="N4781" s="1" t="n">
        <v>42.3416094821362</v>
      </c>
      <c r="O4781" s="1" t="n">
        <v>-82.171286162856</v>
      </c>
      <c r="Q4781" s="1" t="s">
        <v>5377</v>
      </c>
      <c r="R4781" s="1" t="s">
        <v>24</v>
      </c>
    </row>
    <row r="4782" customFormat="false" ht="15" hidden="false" customHeight="false" outlineLevel="0" collapsed="false">
      <c r="A4782" s="1" t="s">
        <v>2973</v>
      </c>
      <c r="B4782" s="1" t="s">
        <v>2973</v>
      </c>
      <c r="C4782" s="1" t="s">
        <v>5375</v>
      </c>
      <c r="D4782" s="1" t="n">
        <v>270</v>
      </c>
      <c r="E4782" s="1" t="s">
        <v>5420</v>
      </c>
      <c r="F4782" s="1" t="n">
        <v>44</v>
      </c>
      <c r="G4782" s="1" t="str">
        <f aca="false">F4782&amp;"/"&amp;124</f>
        <v>44/124</v>
      </c>
      <c r="H4782" s="1" t="n">
        <v>2126</v>
      </c>
      <c r="I4782" s="1" t="n">
        <v>101</v>
      </c>
      <c r="J4782" s="1" t="n">
        <v>99.5</v>
      </c>
      <c r="K4782" s="1" t="s">
        <v>1093</v>
      </c>
      <c r="L4782" s="1" t="s">
        <v>1094</v>
      </c>
      <c r="M4782" s="1" t="n">
        <v>2014</v>
      </c>
      <c r="N4782" s="1" t="n">
        <v>42.3342853669413</v>
      </c>
      <c r="O4782" s="1" t="n">
        <v>-82.1560280418182</v>
      </c>
      <c r="Q4782" s="1" t="s">
        <v>5377</v>
      </c>
      <c r="R4782" s="1" t="s">
        <v>24</v>
      </c>
    </row>
    <row r="4783" customFormat="false" ht="15" hidden="false" customHeight="false" outlineLevel="0" collapsed="false">
      <c r="A4783" s="1" t="s">
        <v>2973</v>
      </c>
      <c r="B4783" s="1" t="s">
        <v>2973</v>
      </c>
      <c r="C4783" s="1" t="s">
        <v>5375</v>
      </c>
      <c r="D4783" s="1" t="n">
        <v>270</v>
      </c>
      <c r="E4783" s="1" t="s">
        <v>5421</v>
      </c>
      <c r="F4783" s="1" t="n">
        <v>45</v>
      </c>
      <c r="G4783" s="1" t="str">
        <f aca="false">F4783&amp;"/"&amp;124</f>
        <v>45/124</v>
      </c>
      <c r="H4783" s="1" t="n">
        <v>2221</v>
      </c>
      <c r="I4783" s="1" t="n">
        <v>101</v>
      </c>
      <c r="J4783" s="1" t="n">
        <v>99.5</v>
      </c>
      <c r="K4783" s="1" t="s">
        <v>1093</v>
      </c>
      <c r="L4783" s="1" t="s">
        <v>1094</v>
      </c>
      <c r="M4783" s="1" t="n">
        <v>2014</v>
      </c>
      <c r="N4783" s="1" t="n">
        <v>42.3498443567633</v>
      </c>
      <c r="O4783" s="1" t="n">
        <v>-82.1569800973422</v>
      </c>
      <c r="Q4783" s="1" t="s">
        <v>5377</v>
      </c>
      <c r="R4783" s="1" t="s">
        <v>24</v>
      </c>
    </row>
    <row r="4784" customFormat="false" ht="15" hidden="false" customHeight="false" outlineLevel="0" collapsed="false">
      <c r="A4784" s="1" t="s">
        <v>2973</v>
      </c>
      <c r="B4784" s="1" t="s">
        <v>2973</v>
      </c>
      <c r="C4784" s="1" t="s">
        <v>5375</v>
      </c>
      <c r="D4784" s="1" t="n">
        <v>270</v>
      </c>
      <c r="E4784" s="1" t="s">
        <v>5422</v>
      </c>
      <c r="F4784" s="1" t="n">
        <v>46</v>
      </c>
      <c r="G4784" s="1" t="str">
        <f aca="false">F4784&amp;"/"&amp;124</f>
        <v>46/124</v>
      </c>
      <c r="H4784" s="1" t="n">
        <v>2126</v>
      </c>
      <c r="I4784" s="1" t="n">
        <v>101</v>
      </c>
      <c r="J4784" s="1" t="n">
        <v>99.5</v>
      </c>
      <c r="K4784" s="1" t="s">
        <v>1093</v>
      </c>
      <c r="L4784" s="1" t="s">
        <v>1094</v>
      </c>
      <c r="M4784" s="1" t="n">
        <v>2014</v>
      </c>
      <c r="N4784" s="1" t="n">
        <v>42.3541477869974</v>
      </c>
      <c r="O4784" s="1" t="n">
        <v>-82.1487283283862</v>
      </c>
      <c r="Q4784" s="1" t="s">
        <v>5377</v>
      </c>
      <c r="R4784" s="1" t="s">
        <v>24</v>
      </c>
    </row>
    <row r="4785" customFormat="false" ht="15" hidden="false" customHeight="false" outlineLevel="0" collapsed="false">
      <c r="A4785" s="1" t="s">
        <v>2973</v>
      </c>
      <c r="B4785" s="1" t="s">
        <v>2973</v>
      </c>
      <c r="C4785" s="1" t="s">
        <v>5375</v>
      </c>
      <c r="D4785" s="1" t="n">
        <v>270</v>
      </c>
      <c r="E4785" s="1" t="s">
        <v>5423</v>
      </c>
      <c r="F4785" s="1" t="n">
        <v>47</v>
      </c>
      <c r="G4785" s="1" t="str">
        <f aca="false">F4785&amp;"/"&amp;124</f>
        <v>47/124</v>
      </c>
      <c r="H4785" s="1" t="n">
        <v>2126</v>
      </c>
      <c r="I4785" s="1" t="n">
        <v>101</v>
      </c>
      <c r="J4785" s="1" t="n">
        <v>99.5</v>
      </c>
      <c r="K4785" s="1" t="s">
        <v>1093</v>
      </c>
      <c r="L4785" s="1" t="s">
        <v>1094</v>
      </c>
      <c r="M4785" s="1" t="n">
        <v>2014</v>
      </c>
      <c r="N4785" s="1" t="n">
        <v>42.347111368619</v>
      </c>
      <c r="O4785" s="1" t="n">
        <v>-82.1348644538382</v>
      </c>
      <c r="Q4785" s="1" t="s">
        <v>5377</v>
      </c>
      <c r="R4785" s="1" t="s">
        <v>24</v>
      </c>
    </row>
    <row r="4786" customFormat="false" ht="15" hidden="false" customHeight="false" outlineLevel="0" collapsed="false">
      <c r="A4786" s="1" t="s">
        <v>2973</v>
      </c>
      <c r="B4786" s="1" t="s">
        <v>2973</v>
      </c>
      <c r="C4786" s="1" t="s">
        <v>5375</v>
      </c>
      <c r="D4786" s="1" t="n">
        <v>270</v>
      </c>
      <c r="E4786" s="1" t="s">
        <v>5424</v>
      </c>
      <c r="F4786" s="1" t="n">
        <v>48</v>
      </c>
      <c r="G4786" s="1" t="str">
        <f aca="false">F4786&amp;"/"&amp;124</f>
        <v>48/124</v>
      </c>
      <c r="H4786" s="1" t="n">
        <v>2126</v>
      </c>
      <c r="I4786" s="1" t="n">
        <v>101</v>
      </c>
      <c r="J4786" s="1" t="n">
        <v>99.5</v>
      </c>
      <c r="K4786" s="1" t="s">
        <v>1093</v>
      </c>
      <c r="L4786" s="1" t="s">
        <v>1094</v>
      </c>
      <c r="M4786" s="1" t="n">
        <v>2014</v>
      </c>
      <c r="N4786" s="1" t="n">
        <v>42.3355827790853</v>
      </c>
      <c r="O4786" s="1" t="n">
        <v>-82.1337112070664</v>
      </c>
      <c r="Q4786" s="1" t="s">
        <v>5377</v>
      </c>
      <c r="R4786" s="1" t="s">
        <v>24</v>
      </c>
    </row>
    <row r="4787" customFormat="false" ht="15" hidden="false" customHeight="false" outlineLevel="0" collapsed="false">
      <c r="A4787" s="1" t="s">
        <v>2973</v>
      </c>
      <c r="B4787" s="1" t="s">
        <v>2973</v>
      </c>
      <c r="C4787" s="1" t="s">
        <v>5375</v>
      </c>
      <c r="D4787" s="1" t="n">
        <v>270</v>
      </c>
      <c r="E4787" s="1" t="s">
        <v>5425</v>
      </c>
      <c r="F4787" s="1" t="n">
        <v>49</v>
      </c>
      <c r="G4787" s="1" t="str">
        <f aca="false">F4787&amp;"/"&amp;124</f>
        <v>49/124</v>
      </c>
      <c r="H4787" s="1" t="n">
        <v>2126</v>
      </c>
      <c r="I4787" s="1" t="n">
        <v>101</v>
      </c>
      <c r="J4787" s="1" t="n">
        <v>99.5</v>
      </c>
      <c r="K4787" s="1" t="s">
        <v>1093</v>
      </c>
      <c r="L4787" s="1" t="s">
        <v>1094</v>
      </c>
      <c r="M4787" s="1" t="n">
        <v>2014</v>
      </c>
      <c r="N4787" s="1" t="n">
        <v>42.3419307738746</v>
      </c>
      <c r="O4787" s="1" t="n">
        <v>-82.1185481767469</v>
      </c>
      <c r="Q4787" s="1" t="s">
        <v>5377</v>
      </c>
      <c r="R4787" s="1" t="s">
        <v>24</v>
      </c>
    </row>
    <row r="4788" customFormat="false" ht="15" hidden="false" customHeight="false" outlineLevel="0" collapsed="false">
      <c r="A4788" s="1" t="s">
        <v>2973</v>
      </c>
      <c r="B4788" s="1" t="s">
        <v>2973</v>
      </c>
      <c r="C4788" s="1" t="s">
        <v>5375</v>
      </c>
      <c r="D4788" s="1" t="n">
        <v>270</v>
      </c>
      <c r="E4788" s="1" t="s">
        <v>5426</v>
      </c>
      <c r="F4788" s="1" t="n">
        <v>50</v>
      </c>
      <c r="G4788" s="1" t="str">
        <f aca="false">F4788&amp;"/"&amp;124</f>
        <v>50/124</v>
      </c>
      <c r="H4788" s="1" t="n">
        <v>2221</v>
      </c>
      <c r="I4788" s="1" t="n">
        <v>101</v>
      </c>
      <c r="J4788" s="1" t="n">
        <v>99.5</v>
      </c>
      <c r="K4788" s="1" t="s">
        <v>1093</v>
      </c>
      <c r="L4788" s="1" t="s">
        <v>1094</v>
      </c>
      <c r="M4788" s="1" t="n">
        <v>2014</v>
      </c>
      <c r="N4788" s="1" t="n">
        <v>42.3454724777698</v>
      </c>
      <c r="O4788" s="1" t="n">
        <v>-82.0987879086861</v>
      </c>
      <c r="Q4788" s="1" t="s">
        <v>5377</v>
      </c>
      <c r="R4788" s="1" t="s">
        <v>24</v>
      </c>
    </row>
    <row r="4789" customFormat="false" ht="15" hidden="false" customHeight="false" outlineLevel="0" collapsed="false">
      <c r="A4789" s="1" t="s">
        <v>2973</v>
      </c>
      <c r="B4789" s="1" t="s">
        <v>2973</v>
      </c>
      <c r="C4789" s="1" t="s">
        <v>5375</v>
      </c>
      <c r="D4789" s="1" t="n">
        <v>270</v>
      </c>
      <c r="E4789" s="1" t="s">
        <v>5427</v>
      </c>
      <c r="F4789" s="1" t="n">
        <v>51</v>
      </c>
      <c r="G4789" s="1" t="str">
        <f aca="false">F4789&amp;"/"&amp;124</f>
        <v>51/124</v>
      </c>
      <c r="H4789" s="1" t="n">
        <v>2221</v>
      </c>
      <c r="I4789" s="1" t="n">
        <v>101</v>
      </c>
      <c r="J4789" s="1" t="n">
        <v>99.5</v>
      </c>
      <c r="K4789" s="1" t="s">
        <v>1093</v>
      </c>
      <c r="L4789" s="1" t="s">
        <v>1094</v>
      </c>
      <c r="M4789" s="1" t="n">
        <v>2014</v>
      </c>
      <c r="N4789" s="1" t="n">
        <v>42.3468135444704</v>
      </c>
      <c r="O4789" s="1" t="n">
        <v>-82.1027753782733</v>
      </c>
      <c r="Q4789" s="1" t="s">
        <v>5377</v>
      </c>
      <c r="R4789" s="1" t="s">
        <v>24</v>
      </c>
    </row>
    <row r="4790" customFormat="false" ht="15" hidden="false" customHeight="false" outlineLevel="0" collapsed="false">
      <c r="A4790" s="1" t="s">
        <v>2973</v>
      </c>
      <c r="B4790" s="1" t="s">
        <v>2973</v>
      </c>
      <c r="C4790" s="1" t="s">
        <v>5375</v>
      </c>
      <c r="D4790" s="1" t="n">
        <v>270</v>
      </c>
      <c r="E4790" s="1" t="s">
        <v>5428</v>
      </c>
      <c r="F4790" s="1" t="n">
        <v>52</v>
      </c>
      <c r="G4790" s="1" t="str">
        <f aca="false">F4790&amp;"/"&amp;124</f>
        <v>52/124</v>
      </c>
      <c r="H4790" s="1" t="n">
        <v>2221</v>
      </c>
      <c r="I4790" s="1" t="n">
        <v>101</v>
      </c>
      <c r="J4790" s="1" t="n">
        <v>99.5</v>
      </c>
      <c r="K4790" s="1" t="s">
        <v>1093</v>
      </c>
      <c r="L4790" s="1" t="s">
        <v>1094</v>
      </c>
      <c r="M4790" s="1" t="n">
        <v>2014</v>
      </c>
      <c r="N4790" s="1" t="n">
        <v>42.3494328530955</v>
      </c>
      <c r="O4790" s="1" t="n">
        <v>-82.1071787777361</v>
      </c>
      <c r="Q4790" s="1" t="s">
        <v>5377</v>
      </c>
      <c r="R4790" s="1" t="s">
        <v>24</v>
      </c>
    </row>
    <row r="4791" customFormat="false" ht="15" hidden="false" customHeight="false" outlineLevel="0" collapsed="false">
      <c r="A4791" s="1" t="s">
        <v>2973</v>
      </c>
      <c r="B4791" s="1" t="s">
        <v>2973</v>
      </c>
      <c r="C4791" s="1" t="s">
        <v>5375</v>
      </c>
      <c r="D4791" s="1" t="n">
        <v>270</v>
      </c>
      <c r="E4791" s="1" t="s">
        <v>5429</v>
      </c>
      <c r="F4791" s="1" t="n">
        <v>53</v>
      </c>
      <c r="G4791" s="1" t="str">
        <f aca="false">F4791&amp;"/"&amp;124</f>
        <v>53/124</v>
      </c>
      <c r="H4791" s="1" t="n">
        <v>2221</v>
      </c>
      <c r="I4791" s="1" t="n">
        <v>101</v>
      </c>
      <c r="J4791" s="1" t="n">
        <v>99.5</v>
      </c>
      <c r="K4791" s="1" t="s">
        <v>1093</v>
      </c>
      <c r="L4791" s="1" t="s">
        <v>1094</v>
      </c>
      <c r="M4791" s="1" t="n">
        <v>2014</v>
      </c>
      <c r="N4791" s="1" t="n">
        <v>42.3575479424372</v>
      </c>
      <c r="O4791" s="1" t="n">
        <v>-82.1170327521617</v>
      </c>
      <c r="Q4791" s="1" t="s">
        <v>5377</v>
      </c>
      <c r="R4791" s="1" t="s">
        <v>24</v>
      </c>
    </row>
    <row r="4792" customFormat="false" ht="15" hidden="false" customHeight="false" outlineLevel="0" collapsed="false">
      <c r="A4792" s="1" t="s">
        <v>2973</v>
      </c>
      <c r="B4792" s="1" t="s">
        <v>2973</v>
      </c>
      <c r="C4792" s="1" t="s">
        <v>5375</v>
      </c>
      <c r="D4792" s="1" t="n">
        <v>270</v>
      </c>
      <c r="E4792" s="1" t="s">
        <v>5430</v>
      </c>
      <c r="F4792" s="1" t="n">
        <v>54</v>
      </c>
      <c r="G4792" s="1" t="str">
        <f aca="false">F4792&amp;"/"&amp;124</f>
        <v>54/124</v>
      </c>
      <c r="H4792" s="1" t="n">
        <v>2126</v>
      </c>
      <c r="I4792" s="1" t="n">
        <v>101</v>
      </c>
      <c r="J4792" s="1" t="n">
        <v>99.5</v>
      </c>
      <c r="K4792" s="1" t="s">
        <v>1093</v>
      </c>
      <c r="L4792" s="1" t="s">
        <v>1094</v>
      </c>
      <c r="M4792" s="1" t="n">
        <v>2014</v>
      </c>
      <c r="N4792" s="1" t="n">
        <v>42.360558214693</v>
      </c>
      <c r="O4792" s="1" t="n">
        <v>-82.1218011714492</v>
      </c>
      <c r="Q4792" s="1" t="s">
        <v>5377</v>
      </c>
      <c r="R4792" s="1" t="s">
        <v>24</v>
      </c>
    </row>
    <row r="4793" customFormat="false" ht="15" hidden="false" customHeight="false" outlineLevel="0" collapsed="false">
      <c r="A4793" s="1" t="s">
        <v>2973</v>
      </c>
      <c r="B4793" s="1" t="s">
        <v>2973</v>
      </c>
      <c r="C4793" s="1" t="s">
        <v>5375</v>
      </c>
      <c r="D4793" s="1" t="n">
        <v>270</v>
      </c>
      <c r="E4793" s="1" t="s">
        <v>5431</v>
      </c>
      <c r="F4793" s="1" t="n">
        <v>55</v>
      </c>
      <c r="G4793" s="1" t="str">
        <f aca="false">F4793&amp;"/"&amp;124</f>
        <v>55/124</v>
      </c>
      <c r="H4793" s="1" t="n">
        <v>2126</v>
      </c>
      <c r="I4793" s="1" t="n">
        <v>101</v>
      </c>
      <c r="J4793" s="1" t="n">
        <v>99.5</v>
      </c>
      <c r="K4793" s="1" t="s">
        <v>1093</v>
      </c>
      <c r="L4793" s="1" t="s">
        <v>1094</v>
      </c>
      <c r="M4793" s="1" t="n">
        <v>2014</v>
      </c>
      <c r="N4793" s="1" t="n">
        <v>42.3684172557638</v>
      </c>
      <c r="O4793" s="1" t="n">
        <v>-82.1074876294199</v>
      </c>
      <c r="Q4793" s="1" t="s">
        <v>5377</v>
      </c>
      <c r="R4793" s="1" t="s">
        <v>24</v>
      </c>
    </row>
    <row r="4794" customFormat="false" ht="15" hidden="false" customHeight="false" outlineLevel="0" collapsed="false">
      <c r="A4794" s="1" t="s">
        <v>2973</v>
      </c>
      <c r="B4794" s="1" t="s">
        <v>2973</v>
      </c>
      <c r="C4794" s="1" t="s">
        <v>5375</v>
      </c>
      <c r="D4794" s="1" t="n">
        <v>270</v>
      </c>
      <c r="E4794" s="1" t="s">
        <v>5432</v>
      </c>
      <c r="F4794" s="1" t="n">
        <v>56</v>
      </c>
      <c r="G4794" s="1" t="str">
        <f aca="false">F4794&amp;"/"&amp;124</f>
        <v>56/124</v>
      </c>
      <c r="H4794" s="1" t="n">
        <v>2126</v>
      </c>
      <c r="I4794" s="1" t="n">
        <v>101</v>
      </c>
      <c r="J4794" s="1" t="n">
        <v>99.5</v>
      </c>
      <c r="K4794" s="1" t="s">
        <v>1093</v>
      </c>
      <c r="L4794" s="1" t="s">
        <v>1094</v>
      </c>
      <c r="M4794" s="1" t="n">
        <v>2014</v>
      </c>
      <c r="N4794" s="1" t="n">
        <v>42.3605938158629</v>
      </c>
      <c r="O4794" s="1" t="n">
        <v>-82.0939621455035</v>
      </c>
      <c r="Q4794" s="1" t="s">
        <v>5377</v>
      </c>
      <c r="R4794" s="1" t="s">
        <v>24</v>
      </c>
    </row>
    <row r="4795" customFormat="false" ht="15" hidden="false" customHeight="false" outlineLevel="0" collapsed="false">
      <c r="A4795" s="1" t="s">
        <v>2973</v>
      </c>
      <c r="B4795" s="1" t="s">
        <v>2973</v>
      </c>
      <c r="C4795" s="1" t="s">
        <v>5375</v>
      </c>
      <c r="D4795" s="1" t="n">
        <v>270</v>
      </c>
      <c r="E4795" s="1" t="s">
        <v>5433</v>
      </c>
      <c r="F4795" s="1" t="n">
        <v>57</v>
      </c>
      <c r="G4795" s="1" t="str">
        <f aca="false">F4795&amp;"/"&amp;124</f>
        <v>57/124</v>
      </c>
      <c r="H4795" s="1" t="n">
        <v>2126</v>
      </c>
      <c r="I4795" s="1" t="n">
        <v>101</v>
      </c>
      <c r="J4795" s="1" t="n">
        <v>99.5</v>
      </c>
      <c r="K4795" s="1" t="s">
        <v>1093</v>
      </c>
      <c r="L4795" s="1" t="s">
        <v>1094</v>
      </c>
      <c r="M4795" s="1" t="n">
        <v>2014</v>
      </c>
      <c r="N4795" s="1" t="n">
        <v>42.3710992687285</v>
      </c>
      <c r="O4795" s="1" t="n">
        <v>-82.085472559336</v>
      </c>
      <c r="Q4795" s="1" t="s">
        <v>5377</v>
      </c>
      <c r="R4795" s="1" t="s">
        <v>24</v>
      </c>
    </row>
    <row r="4796" customFormat="false" ht="15" hidden="false" customHeight="false" outlineLevel="0" collapsed="false">
      <c r="A4796" s="1" t="s">
        <v>2973</v>
      </c>
      <c r="B4796" s="1" t="s">
        <v>2973</v>
      </c>
      <c r="C4796" s="1" t="s">
        <v>5375</v>
      </c>
      <c r="D4796" s="1" t="n">
        <v>270</v>
      </c>
      <c r="E4796" s="1" t="s">
        <v>5434</v>
      </c>
      <c r="F4796" s="1" t="n">
        <v>58</v>
      </c>
      <c r="G4796" s="1" t="str">
        <f aca="false">F4796&amp;"/"&amp;124</f>
        <v>58/124</v>
      </c>
      <c r="H4796" s="1" t="n">
        <v>2126</v>
      </c>
      <c r="I4796" s="1" t="n">
        <v>101</v>
      </c>
      <c r="J4796" s="1" t="n">
        <v>99.5</v>
      </c>
      <c r="K4796" s="1" t="s">
        <v>1093</v>
      </c>
      <c r="L4796" s="1" t="s">
        <v>1094</v>
      </c>
      <c r="M4796" s="1" t="n">
        <v>2014</v>
      </c>
      <c r="N4796" s="1" t="n">
        <v>42.37000576181</v>
      </c>
      <c r="O4796" s="1" t="n">
        <v>-82.0814470139105</v>
      </c>
      <c r="Q4796" s="1" t="s">
        <v>5377</v>
      </c>
      <c r="R4796" s="1" t="s">
        <v>24</v>
      </c>
    </row>
    <row r="4797" customFormat="false" ht="15" hidden="false" customHeight="false" outlineLevel="0" collapsed="false">
      <c r="A4797" s="1" t="s">
        <v>2973</v>
      </c>
      <c r="B4797" s="1" t="s">
        <v>2973</v>
      </c>
      <c r="C4797" s="1" t="s">
        <v>5375</v>
      </c>
      <c r="D4797" s="1" t="n">
        <v>270</v>
      </c>
      <c r="E4797" s="1" t="s">
        <v>5435</v>
      </c>
      <c r="F4797" s="1" t="n">
        <v>59</v>
      </c>
      <c r="G4797" s="1" t="str">
        <f aca="false">F4797&amp;"/"&amp;124</f>
        <v>59/124</v>
      </c>
      <c r="H4797" s="1" t="n">
        <v>2126</v>
      </c>
      <c r="I4797" s="1" t="n">
        <v>101</v>
      </c>
      <c r="J4797" s="1" t="n">
        <v>99.5</v>
      </c>
      <c r="K4797" s="1" t="s">
        <v>1093</v>
      </c>
      <c r="L4797" s="1" t="s">
        <v>1094</v>
      </c>
      <c r="M4797" s="1" t="n">
        <v>2014</v>
      </c>
      <c r="N4797" s="1" t="n">
        <v>42.3687947958358</v>
      </c>
      <c r="O4797" s="1" t="n">
        <v>-82.077136549189</v>
      </c>
      <c r="Q4797" s="1" t="s">
        <v>5377</v>
      </c>
      <c r="R4797" s="1" t="s">
        <v>24</v>
      </c>
    </row>
    <row r="4798" customFormat="false" ht="15" hidden="false" customHeight="false" outlineLevel="0" collapsed="false">
      <c r="A4798" s="1" t="s">
        <v>2973</v>
      </c>
      <c r="B4798" s="1" t="s">
        <v>2973</v>
      </c>
      <c r="C4798" s="1" t="s">
        <v>5375</v>
      </c>
      <c r="D4798" s="1" t="n">
        <v>270</v>
      </c>
      <c r="E4798" s="1" t="s">
        <v>5436</v>
      </c>
      <c r="F4798" s="1" t="n">
        <v>60</v>
      </c>
      <c r="G4798" s="1" t="str">
        <f aca="false">F4798&amp;"/"&amp;124</f>
        <v>60/124</v>
      </c>
      <c r="H4798" s="1" t="n">
        <v>2221</v>
      </c>
      <c r="I4798" s="1" t="n">
        <v>101</v>
      </c>
      <c r="J4798" s="1" t="n">
        <v>99.5</v>
      </c>
      <c r="K4798" s="1" t="s">
        <v>1093</v>
      </c>
      <c r="L4798" s="1" t="s">
        <v>1094</v>
      </c>
      <c r="M4798" s="1" t="n">
        <v>2014</v>
      </c>
      <c r="N4798" s="1" t="n">
        <v>42.3490564019315</v>
      </c>
      <c r="O4798" s="1" t="n">
        <v>-82.0691674197552</v>
      </c>
      <c r="Q4798" s="1" t="s">
        <v>5377</v>
      </c>
      <c r="R4798" s="1" t="s">
        <v>24</v>
      </c>
    </row>
    <row r="4799" customFormat="false" ht="15" hidden="false" customHeight="false" outlineLevel="0" collapsed="false">
      <c r="A4799" s="1" t="s">
        <v>2973</v>
      </c>
      <c r="B4799" s="1" t="s">
        <v>2973</v>
      </c>
      <c r="C4799" s="1" t="s">
        <v>5375</v>
      </c>
      <c r="D4799" s="1" t="n">
        <v>270</v>
      </c>
      <c r="E4799" s="1" t="s">
        <v>5437</v>
      </c>
      <c r="F4799" s="1" t="n">
        <v>61</v>
      </c>
      <c r="G4799" s="1" t="str">
        <f aca="false">F4799&amp;"/"&amp;124</f>
        <v>61/124</v>
      </c>
      <c r="H4799" s="1" t="n">
        <v>2126</v>
      </c>
      <c r="I4799" s="1" t="n">
        <v>101</v>
      </c>
      <c r="J4799" s="1" t="n">
        <v>99.5</v>
      </c>
      <c r="K4799" s="1" t="s">
        <v>1093</v>
      </c>
      <c r="L4799" s="1" t="s">
        <v>1094</v>
      </c>
      <c r="M4799" s="1" t="n">
        <v>2014</v>
      </c>
      <c r="N4799" s="1" t="n">
        <v>42.376411</v>
      </c>
      <c r="O4799" s="1" t="n">
        <v>-82.0675244</v>
      </c>
      <c r="Q4799" s="1" t="s">
        <v>5377</v>
      </c>
      <c r="R4799" s="1" t="s">
        <v>24</v>
      </c>
    </row>
    <row r="4800" customFormat="false" ht="15" hidden="false" customHeight="false" outlineLevel="0" collapsed="false">
      <c r="A4800" s="1" t="s">
        <v>2973</v>
      </c>
      <c r="B4800" s="1" t="s">
        <v>2973</v>
      </c>
      <c r="C4800" s="1" t="s">
        <v>5375</v>
      </c>
      <c r="D4800" s="1" t="n">
        <v>270</v>
      </c>
      <c r="E4800" s="1" t="s">
        <v>5438</v>
      </c>
      <c r="F4800" s="1" t="n">
        <v>62</v>
      </c>
      <c r="G4800" s="1" t="str">
        <f aca="false">F4800&amp;"/"&amp;124</f>
        <v>62/124</v>
      </c>
      <c r="H4800" s="1" t="n">
        <v>1824</v>
      </c>
      <c r="I4800" s="1" t="n">
        <v>101</v>
      </c>
      <c r="J4800" s="1" t="n">
        <v>99.5</v>
      </c>
      <c r="K4800" s="1" t="s">
        <v>1093</v>
      </c>
      <c r="L4800" s="1" t="s">
        <v>1094</v>
      </c>
      <c r="M4800" s="1" t="n">
        <v>2014</v>
      </c>
      <c r="N4800" s="1" t="n">
        <v>42.3749176532254</v>
      </c>
      <c r="O4800" s="1" t="n">
        <v>-82.0649174662037</v>
      </c>
      <c r="Q4800" s="1" t="s">
        <v>5377</v>
      </c>
      <c r="R4800" s="1" t="s">
        <v>24</v>
      </c>
    </row>
    <row r="4801" customFormat="false" ht="15" hidden="false" customHeight="false" outlineLevel="0" collapsed="false">
      <c r="A4801" s="1" t="s">
        <v>2973</v>
      </c>
      <c r="B4801" s="1" t="s">
        <v>2973</v>
      </c>
      <c r="C4801" s="1" t="s">
        <v>5375</v>
      </c>
      <c r="D4801" s="1" t="n">
        <v>270</v>
      </c>
      <c r="E4801" s="1" t="s">
        <v>5439</v>
      </c>
      <c r="F4801" s="1" t="n">
        <v>63</v>
      </c>
      <c r="G4801" s="1" t="str">
        <f aca="false">F4801&amp;"/"&amp;124</f>
        <v>63/124</v>
      </c>
      <c r="H4801" s="1" t="n">
        <v>2126</v>
      </c>
      <c r="I4801" s="1" t="n">
        <v>101</v>
      </c>
      <c r="J4801" s="1" t="n">
        <v>99.5</v>
      </c>
      <c r="K4801" s="1" t="s">
        <v>1093</v>
      </c>
      <c r="L4801" s="1" t="s">
        <v>1094</v>
      </c>
      <c r="M4801" s="1" t="n">
        <v>2014</v>
      </c>
      <c r="N4801" s="1" t="n">
        <v>42.3700854522251</v>
      </c>
      <c r="O4801" s="1" t="n">
        <v>-82.0511824176718</v>
      </c>
      <c r="Q4801" s="1" t="s">
        <v>5377</v>
      </c>
      <c r="R4801" s="1" t="s">
        <v>24</v>
      </c>
    </row>
    <row r="4802" customFormat="false" ht="15" hidden="false" customHeight="false" outlineLevel="0" collapsed="false">
      <c r="A4802" s="1" t="s">
        <v>2973</v>
      </c>
      <c r="B4802" s="1" t="s">
        <v>2973</v>
      </c>
      <c r="C4802" s="1" t="s">
        <v>5375</v>
      </c>
      <c r="D4802" s="1" t="n">
        <v>270</v>
      </c>
      <c r="E4802" s="1" t="s">
        <v>5440</v>
      </c>
      <c r="F4802" s="1" t="n">
        <v>64</v>
      </c>
      <c r="G4802" s="1" t="str">
        <f aca="false">F4802&amp;"/"&amp;124</f>
        <v>64/124</v>
      </c>
      <c r="H4802" s="1" t="n">
        <v>2126</v>
      </c>
      <c r="I4802" s="1" t="n">
        <v>101</v>
      </c>
      <c r="J4802" s="1" t="n">
        <v>99.5</v>
      </c>
      <c r="K4802" s="1" t="s">
        <v>1093</v>
      </c>
      <c r="L4802" s="1" t="s">
        <v>1094</v>
      </c>
      <c r="M4802" s="1" t="n">
        <v>2014</v>
      </c>
      <c r="N4802" s="1" t="n">
        <v>42.3684095</v>
      </c>
      <c r="O4802" s="1" t="n">
        <v>-82.049283</v>
      </c>
      <c r="Q4802" s="1" t="s">
        <v>5377</v>
      </c>
      <c r="R4802" s="1" t="s">
        <v>24</v>
      </c>
    </row>
    <row r="4803" customFormat="false" ht="15" hidden="false" customHeight="false" outlineLevel="0" collapsed="false">
      <c r="A4803" s="1" t="s">
        <v>2973</v>
      </c>
      <c r="B4803" s="1" t="s">
        <v>2973</v>
      </c>
      <c r="C4803" s="1" t="s">
        <v>5375</v>
      </c>
      <c r="D4803" s="1" t="n">
        <v>270</v>
      </c>
      <c r="E4803" s="1" t="s">
        <v>5441</v>
      </c>
      <c r="F4803" s="1" t="n">
        <v>65</v>
      </c>
      <c r="G4803" s="1" t="str">
        <f aca="false">F4803&amp;"/"&amp;124</f>
        <v>65/124</v>
      </c>
      <c r="H4803" s="1" t="n">
        <v>2221</v>
      </c>
      <c r="I4803" s="1" t="n">
        <v>101</v>
      </c>
      <c r="J4803" s="1" t="n">
        <v>99.5</v>
      </c>
      <c r="K4803" s="1" t="s">
        <v>1093</v>
      </c>
      <c r="L4803" s="1" t="s">
        <v>1094</v>
      </c>
      <c r="M4803" s="1" t="n">
        <v>2014</v>
      </c>
      <c r="N4803" s="1" t="n">
        <v>42.3619188459314</v>
      </c>
      <c r="O4803" s="1" t="n">
        <v>-82.0387742181301</v>
      </c>
      <c r="Q4803" s="1" t="s">
        <v>5377</v>
      </c>
      <c r="R4803" s="1" t="s">
        <v>24</v>
      </c>
    </row>
    <row r="4804" customFormat="false" ht="15" hidden="false" customHeight="false" outlineLevel="0" collapsed="false">
      <c r="A4804" s="1" t="s">
        <v>2973</v>
      </c>
      <c r="B4804" s="1" t="s">
        <v>2973</v>
      </c>
      <c r="C4804" s="1" t="s">
        <v>5375</v>
      </c>
      <c r="D4804" s="1" t="n">
        <v>270</v>
      </c>
      <c r="E4804" s="1" t="s">
        <v>5442</v>
      </c>
      <c r="F4804" s="1" t="n">
        <v>66</v>
      </c>
      <c r="G4804" s="1" t="str">
        <f aca="false">F4804&amp;"/"&amp;124</f>
        <v>66/124</v>
      </c>
      <c r="H4804" s="1" t="n">
        <v>2221</v>
      </c>
      <c r="I4804" s="1" t="n">
        <v>101</v>
      </c>
      <c r="J4804" s="1" t="n">
        <v>99.5</v>
      </c>
      <c r="K4804" s="1" t="s">
        <v>1093</v>
      </c>
      <c r="L4804" s="1" t="s">
        <v>1094</v>
      </c>
      <c r="M4804" s="1" t="n">
        <v>2014</v>
      </c>
      <c r="N4804" s="1" t="n">
        <v>42.3875502225654</v>
      </c>
      <c r="O4804" s="1" t="n">
        <v>-82.0479966203135</v>
      </c>
      <c r="Q4804" s="1" t="s">
        <v>5377</v>
      </c>
      <c r="R4804" s="1" t="s">
        <v>24</v>
      </c>
    </row>
    <row r="4805" customFormat="false" ht="15" hidden="false" customHeight="false" outlineLevel="0" collapsed="false">
      <c r="A4805" s="1" t="s">
        <v>2973</v>
      </c>
      <c r="B4805" s="1" t="s">
        <v>2973</v>
      </c>
      <c r="C4805" s="1" t="s">
        <v>5375</v>
      </c>
      <c r="D4805" s="1" t="n">
        <v>270</v>
      </c>
      <c r="E4805" s="1" t="s">
        <v>5443</v>
      </c>
      <c r="F4805" s="1" t="n">
        <v>67</v>
      </c>
      <c r="G4805" s="1" t="str">
        <f aca="false">F4805&amp;"/"&amp;124</f>
        <v>67/124</v>
      </c>
      <c r="H4805" s="1" t="n">
        <v>2221</v>
      </c>
      <c r="I4805" s="1" t="n">
        <v>101</v>
      </c>
      <c r="J4805" s="1" t="n">
        <v>99.5</v>
      </c>
      <c r="K4805" s="1" t="s">
        <v>1093</v>
      </c>
      <c r="L4805" s="1" t="s">
        <v>1094</v>
      </c>
      <c r="M4805" s="1" t="n">
        <v>2014</v>
      </c>
      <c r="N4805" s="1" t="n">
        <v>42.3912345860494</v>
      </c>
      <c r="O4805" s="1" t="n">
        <v>-82.0476119249348</v>
      </c>
      <c r="Q4805" s="1" t="s">
        <v>5377</v>
      </c>
      <c r="R4805" s="1" t="s">
        <v>24</v>
      </c>
    </row>
    <row r="4806" customFormat="false" ht="15" hidden="false" customHeight="false" outlineLevel="0" collapsed="false">
      <c r="A4806" s="1" t="s">
        <v>2973</v>
      </c>
      <c r="B4806" s="1" t="s">
        <v>2973</v>
      </c>
      <c r="C4806" s="1" t="s">
        <v>5375</v>
      </c>
      <c r="D4806" s="1" t="n">
        <v>270</v>
      </c>
      <c r="E4806" s="1" t="s">
        <v>5444</v>
      </c>
      <c r="F4806" s="1" t="n">
        <v>68</v>
      </c>
      <c r="G4806" s="1" t="str">
        <f aca="false">F4806&amp;"/"&amp;124</f>
        <v>68/124</v>
      </c>
      <c r="H4806" s="1" t="n">
        <v>2221</v>
      </c>
      <c r="I4806" s="1" t="n">
        <v>101</v>
      </c>
      <c r="J4806" s="1" t="n">
        <v>99.5</v>
      </c>
      <c r="K4806" s="1" t="s">
        <v>1093</v>
      </c>
      <c r="L4806" s="1" t="s">
        <v>1094</v>
      </c>
      <c r="M4806" s="1" t="n">
        <v>2014</v>
      </c>
      <c r="N4806" s="1" t="n">
        <v>42.3797935239493</v>
      </c>
      <c r="O4806" s="1" t="n">
        <v>-82.0339712923512</v>
      </c>
      <c r="Q4806" s="1" t="s">
        <v>5377</v>
      </c>
      <c r="R4806" s="1" t="s">
        <v>24</v>
      </c>
    </row>
    <row r="4807" customFormat="false" ht="15" hidden="false" customHeight="false" outlineLevel="0" collapsed="false">
      <c r="A4807" s="1" t="s">
        <v>2973</v>
      </c>
      <c r="B4807" s="1" t="s">
        <v>2973</v>
      </c>
      <c r="C4807" s="1" t="s">
        <v>5375</v>
      </c>
      <c r="D4807" s="1" t="n">
        <v>270</v>
      </c>
      <c r="E4807" s="1" t="s">
        <v>5445</v>
      </c>
      <c r="F4807" s="1" t="n">
        <v>69</v>
      </c>
      <c r="G4807" s="1" t="str">
        <f aca="false">F4807&amp;"/"&amp;124</f>
        <v>69/124</v>
      </c>
      <c r="H4807" s="1" t="n">
        <v>2126</v>
      </c>
      <c r="I4807" s="1" t="n">
        <v>101</v>
      </c>
      <c r="J4807" s="1" t="n">
        <v>99.5</v>
      </c>
      <c r="K4807" s="1" t="s">
        <v>1093</v>
      </c>
      <c r="L4807" s="1" t="s">
        <v>1094</v>
      </c>
      <c r="M4807" s="1" t="n">
        <v>2014</v>
      </c>
      <c r="N4807" s="1" t="n">
        <v>42.3689848944995</v>
      </c>
      <c r="O4807" s="1" t="n">
        <v>-82.0226396883212</v>
      </c>
      <c r="Q4807" s="1" t="s">
        <v>5377</v>
      </c>
      <c r="R4807" s="1" t="s">
        <v>24</v>
      </c>
    </row>
    <row r="4808" customFormat="false" ht="15" hidden="false" customHeight="false" outlineLevel="0" collapsed="false">
      <c r="A4808" s="1" t="s">
        <v>2973</v>
      </c>
      <c r="B4808" s="1" t="s">
        <v>2973</v>
      </c>
      <c r="C4808" s="1" t="s">
        <v>5375</v>
      </c>
      <c r="D4808" s="1" t="n">
        <v>270</v>
      </c>
      <c r="E4808" s="1" t="s">
        <v>5446</v>
      </c>
      <c r="F4808" s="1" t="n">
        <v>70</v>
      </c>
      <c r="G4808" s="1" t="str">
        <f aca="false">F4808&amp;"/"&amp;124</f>
        <v>70/124</v>
      </c>
      <c r="H4808" s="1" t="n">
        <v>2221</v>
      </c>
      <c r="I4808" s="1" t="n">
        <v>101</v>
      </c>
      <c r="J4808" s="1" t="n">
        <v>99.5</v>
      </c>
      <c r="K4808" s="1" t="s">
        <v>1093</v>
      </c>
      <c r="L4808" s="1" t="s">
        <v>1094</v>
      </c>
      <c r="M4808" s="1" t="n">
        <v>2014</v>
      </c>
      <c r="N4808" s="1" t="n">
        <v>42.3637675667969</v>
      </c>
      <c r="O4808" s="1" t="n">
        <v>-82.0222934765434</v>
      </c>
      <c r="Q4808" s="1" t="s">
        <v>5377</v>
      </c>
      <c r="R4808" s="1" t="s">
        <v>24</v>
      </c>
    </row>
    <row r="4809" customFormat="false" ht="15" hidden="false" customHeight="false" outlineLevel="0" collapsed="false">
      <c r="A4809" s="1" t="s">
        <v>2973</v>
      </c>
      <c r="B4809" s="1" t="s">
        <v>2973</v>
      </c>
      <c r="C4809" s="1" t="s">
        <v>5375</v>
      </c>
      <c r="D4809" s="1" t="n">
        <v>270</v>
      </c>
      <c r="E4809" s="1" t="s">
        <v>5447</v>
      </c>
      <c r="F4809" s="1" t="n">
        <v>71</v>
      </c>
      <c r="G4809" s="1" t="str">
        <f aca="false">F4809&amp;"/"&amp;124</f>
        <v>71/124</v>
      </c>
      <c r="H4809" s="1" t="n">
        <v>2221</v>
      </c>
      <c r="I4809" s="1" t="n">
        <v>101</v>
      </c>
      <c r="J4809" s="1" t="n">
        <v>99.5</v>
      </c>
      <c r="K4809" s="1" t="s">
        <v>1093</v>
      </c>
      <c r="L4809" s="1" t="s">
        <v>1094</v>
      </c>
      <c r="M4809" s="1" t="n">
        <v>2014</v>
      </c>
      <c r="N4809" s="1" t="n">
        <v>42.3621220374479</v>
      </c>
      <c r="O4809" s="1" t="n">
        <v>-82.0178505170512</v>
      </c>
      <c r="Q4809" s="1" t="s">
        <v>5377</v>
      </c>
      <c r="R4809" s="1" t="s">
        <v>24</v>
      </c>
    </row>
    <row r="4810" customFormat="false" ht="15" hidden="false" customHeight="false" outlineLevel="0" collapsed="false">
      <c r="A4810" s="1" t="s">
        <v>2973</v>
      </c>
      <c r="B4810" s="1" t="s">
        <v>2973</v>
      </c>
      <c r="C4810" s="1" t="s">
        <v>5375</v>
      </c>
      <c r="D4810" s="1" t="n">
        <v>270</v>
      </c>
      <c r="E4810" s="1" t="s">
        <v>5448</v>
      </c>
      <c r="F4810" s="1" t="n">
        <v>72</v>
      </c>
      <c r="G4810" s="1" t="str">
        <f aca="false">F4810&amp;"/"&amp;124</f>
        <v>72/124</v>
      </c>
      <c r="H4810" s="1" t="n">
        <v>2221</v>
      </c>
      <c r="I4810" s="1" t="n">
        <v>101</v>
      </c>
      <c r="J4810" s="1" t="n">
        <v>99.5</v>
      </c>
      <c r="K4810" s="1" t="s">
        <v>1093</v>
      </c>
      <c r="L4810" s="1" t="s">
        <v>1094</v>
      </c>
      <c r="M4810" s="1" t="n">
        <v>2014</v>
      </c>
      <c r="N4810" s="1" t="n">
        <v>42.3570519303609</v>
      </c>
      <c r="O4810" s="1" t="n">
        <v>-82.0221884530458</v>
      </c>
      <c r="Q4810" s="1" t="s">
        <v>5377</v>
      </c>
      <c r="R4810" s="1" t="s">
        <v>24</v>
      </c>
    </row>
    <row r="4811" customFormat="false" ht="15" hidden="false" customHeight="false" outlineLevel="0" collapsed="false">
      <c r="A4811" s="1" t="s">
        <v>2973</v>
      </c>
      <c r="B4811" s="1" t="s">
        <v>2973</v>
      </c>
      <c r="C4811" s="1" t="s">
        <v>5375</v>
      </c>
      <c r="D4811" s="1" t="n">
        <v>270</v>
      </c>
      <c r="E4811" s="1" t="s">
        <v>5449</v>
      </c>
      <c r="F4811" s="1" t="n">
        <v>73</v>
      </c>
      <c r="G4811" s="1" t="str">
        <f aca="false">F4811&amp;"/"&amp;124</f>
        <v>73/124</v>
      </c>
      <c r="H4811" s="1" t="n">
        <v>2221</v>
      </c>
      <c r="I4811" s="1" t="n">
        <v>101</v>
      </c>
      <c r="J4811" s="1" t="n">
        <v>99.5</v>
      </c>
      <c r="K4811" s="1" t="s">
        <v>1093</v>
      </c>
      <c r="L4811" s="1" t="s">
        <v>1094</v>
      </c>
      <c r="M4811" s="1" t="n">
        <v>2014</v>
      </c>
      <c r="N4811" s="1" t="n">
        <v>42.3570749439082</v>
      </c>
      <c r="O4811" s="1" t="n">
        <v>-82.0172366443824</v>
      </c>
      <c r="Q4811" s="1" t="s">
        <v>5377</v>
      </c>
      <c r="R4811" s="1" t="s">
        <v>24</v>
      </c>
    </row>
    <row r="4812" customFormat="false" ht="15" hidden="false" customHeight="false" outlineLevel="0" collapsed="false">
      <c r="A4812" s="1" t="s">
        <v>2973</v>
      </c>
      <c r="B4812" s="1" t="s">
        <v>2973</v>
      </c>
      <c r="C4812" s="1" t="s">
        <v>5375</v>
      </c>
      <c r="D4812" s="1" t="n">
        <v>270</v>
      </c>
      <c r="E4812" s="1" t="s">
        <v>5450</v>
      </c>
      <c r="F4812" s="1" t="n">
        <v>74</v>
      </c>
      <c r="G4812" s="1" t="str">
        <f aca="false">F4812&amp;"/"&amp;124</f>
        <v>74/124</v>
      </c>
      <c r="H4812" s="1" t="n">
        <v>2221</v>
      </c>
      <c r="I4812" s="1" t="n">
        <v>101</v>
      </c>
      <c r="J4812" s="1" t="n">
        <v>99.5</v>
      </c>
      <c r="K4812" s="1" t="s">
        <v>1093</v>
      </c>
      <c r="L4812" s="1" t="s">
        <v>1094</v>
      </c>
      <c r="M4812" s="1" t="n">
        <v>2014</v>
      </c>
      <c r="N4812" s="1" t="n">
        <v>42.3517528172187</v>
      </c>
      <c r="O4812" s="1" t="n">
        <v>-82.0121041057404</v>
      </c>
      <c r="Q4812" s="1" t="s">
        <v>5377</v>
      </c>
      <c r="R4812" s="1" t="s">
        <v>24</v>
      </c>
    </row>
    <row r="4813" customFormat="false" ht="15" hidden="false" customHeight="false" outlineLevel="0" collapsed="false">
      <c r="A4813" s="1" t="s">
        <v>2973</v>
      </c>
      <c r="B4813" s="1" t="s">
        <v>2973</v>
      </c>
      <c r="C4813" s="1" t="s">
        <v>5375</v>
      </c>
      <c r="D4813" s="1" t="n">
        <v>270</v>
      </c>
      <c r="E4813" s="1" t="s">
        <v>5451</v>
      </c>
      <c r="F4813" s="1" t="n">
        <v>75</v>
      </c>
      <c r="G4813" s="1" t="str">
        <f aca="false">F4813&amp;"/"&amp;124</f>
        <v>75/124</v>
      </c>
      <c r="H4813" s="1" t="n">
        <v>2126</v>
      </c>
      <c r="I4813" s="1" t="n">
        <v>101</v>
      </c>
      <c r="J4813" s="1" t="n">
        <v>99.5</v>
      </c>
      <c r="K4813" s="1" t="s">
        <v>1093</v>
      </c>
      <c r="L4813" s="1" t="s">
        <v>1094</v>
      </c>
      <c r="M4813" s="1" t="n">
        <v>2014</v>
      </c>
      <c r="N4813" s="1" t="n">
        <v>42.3904443626718</v>
      </c>
      <c r="O4813" s="1" t="n">
        <v>-82.0183056845128</v>
      </c>
      <c r="Q4813" s="1" t="s">
        <v>5377</v>
      </c>
      <c r="R4813" s="1" t="s">
        <v>24</v>
      </c>
    </row>
    <row r="4814" customFormat="false" ht="15" hidden="false" customHeight="false" outlineLevel="0" collapsed="false">
      <c r="A4814" s="1" t="s">
        <v>2973</v>
      </c>
      <c r="B4814" s="1" t="s">
        <v>2973</v>
      </c>
      <c r="C4814" s="1" t="s">
        <v>5375</v>
      </c>
      <c r="D4814" s="1" t="n">
        <v>270</v>
      </c>
      <c r="E4814" s="1" t="s">
        <v>5452</v>
      </c>
      <c r="F4814" s="1" t="n">
        <v>76</v>
      </c>
      <c r="G4814" s="1" t="str">
        <f aca="false">F4814&amp;"/"&amp;124</f>
        <v>76/124</v>
      </c>
      <c r="H4814" s="1" t="n">
        <v>2126</v>
      </c>
      <c r="I4814" s="1" t="n">
        <v>101</v>
      </c>
      <c r="J4814" s="1" t="n">
        <v>99.5</v>
      </c>
      <c r="K4814" s="1" t="s">
        <v>1093</v>
      </c>
      <c r="L4814" s="1" t="s">
        <v>1094</v>
      </c>
      <c r="M4814" s="1" t="n">
        <v>2014</v>
      </c>
      <c r="N4814" s="1" t="n">
        <v>42.3958664191676</v>
      </c>
      <c r="O4814" s="1" t="n">
        <v>-82.0128460546401</v>
      </c>
      <c r="Q4814" s="1" t="s">
        <v>5377</v>
      </c>
      <c r="R4814" s="1" t="s">
        <v>24</v>
      </c>
    </row>
    <row r="4815" customFormat="false" ht="15" hidden="false" customHeight="false" outlineLevel="0" collapsed="false">
      <c r="A4815" s="1" t="s">
        <v>2973</v>
      </c>
      <c r="B4815" s="1" t="s">
        <v>2973</v>
      </c>
      <c r="C4815" s="1" t="s">
        <v>5375</v>
      </c>
      <c r="D4815" s="1" t="n">
        <v>270</v>
      </c>
      <c r="E4815" s="1" t="s">
        <v>5453</v>
      </c>
      <c r="F4815" s="1" t="n">
        <v>77</v>
      </c>
      <c r="G4815" s="1" t="str">
        <f aca="false">F4815&amp;"/"&amp;124</f>
        <v>77/124</v>
      </c>
      <c r="H4815" s="1" t="n">
        <v>2126</v>
      </c>
      <c r="I4815" s="1" t="n">
        <v>101</v>
      </c>
      <c r="J4815" s="1" t="n">
        <v>99.5</v>
      </c>
      <c r="K4815" s="1" t="s">
        <v>1093</v>
      </c>
      <c r="L4815" s="1" t="s">
        <v>1094</v>
      </c>
      <c r="M4815" s="1" t="n">
        <v>2014</v>
      </c>
      <c r="N4815" s="1" t="n">
        <v>42.3981493888611</v>
      </c>
      <c r="O4815" s="1" t="n">
        <v>-82.0053106908323</v>
      </c>
      <c r="Q4815" s="1" t="s">
        <v>5377</v>
      </c>
      <c r="R4815" s="1" t="s">
        <v>24</v>
      </c>
    </row>
    <row r="4816" customFormat="false" ht="15" hidden="false" customHeight="false" outlineLevel="0" collapsed="false">
      <c r="A4816" s="1" t="s">
        <v>2973</v>
      </c>
      <c r="B4816" s="1" t="s">
        <v>2973</v>
      </c>
      <c r="C4816" s="1" t="s">
        <v>5375</v>
      </c>
      <c r="D4816" s="1" t="n">
        <v>270</v>
      </c>
      <c r="E4816" s="1" t="s">
        <v>5454</v>
      </c>
      <c r="F4816" s="1" t="n">
        <v>78</v>
      </c>
      <c r="G4816" s="1" t="str">
        <f aca="false">F4816&amp;"/"&amp;124</f>
        <v>78/124</v>
      </c>
      <c r="H4816" s="1" t="n">
        <v>2221</v>
      </c>
      <c r="I4816" s="1" t="n">
        <v>101</v>
      </c>
      <c r="J4816" s="1" t="n">
        <v>99.5</v>
      </c>
      <c r="K4816" s="1" t="s">
        <v>1093</v>
      </c>
      <c r="L4816" s="1" t="s">
        <v>1094</v>
      </c>
      <c r="M4816" s="1" t="n">
        <v>2014</v>
      </c>
      <c r="N4816" s="1" t="n">
        <v>42.4021552449509</v>
      </c>
      <c r="O4816" s="1" t="n">
        <v>-82.0006729808149</v>
      </c>
      <c r="Q4816" s="1" t="s">
        <v>5377</v>
      </c>
      <c r="R4816" s="1" t="s">
        <v>24</v>
      </c>
    </row>
    <row r="4817" customFormat="false" ht="15" hidden="false" customHeight="false" outlineLevel="0" collapsed="false">
      <c r="A4817" s="1" t="s">
        <v>2973</v>
      </c>
      <c r="B4817" s="1" t="s">
        <v>2973</v>
      </c>
      <c r="C4817" s="1" t="s">
        <v>5375</v>
      </c>
      <c r="D4817" s="1" t="n">
        <v>270</v>
      </c>
      <c r="E4817" s="1" t="s">
        <v>5455</v>
      </c>
      <c r="F4817" s="1" t="n">
        <v>79</v>
      </c>
      <c r="G4817" s="1" t="str">
        <f aca="false">F4817&amp;"/"&amp;124</f>
        <v>79/124</v>
      </c>
      <c r="H4817" s="1" t="n">
        <v>2126</v>
      </c>
      <c r="I4817" s="1" t="n">
        <v>101</v>
      </c>
      <c r="J4817" s="1" t="n">
        <v>99.5</v>
      </c>
      <c r="K4817" s="1" t="s">
        <v>1093</v>
      </c>
      <c r="L4817" s="1" t="s">
        <v>1094</v>
      </c>
      <c r="M4817" s="1" t="n">
        <v>2014</v>
      </c>
      <c r="N4817" s="1" t="n">
        <v>42.3811292531206</v>
      </c>
      <c r="O4817" s="1" t="n">
        <v>-82.0074782794699</v>
      </c>
      <c r="Q4817" s="1" t="s">
        <v>5377</v>
      </c>
      <c r="R4817" s="1" t="s">
        <v>24</v>
      </c>
    </row>
    <row r="4818" customFormat="false" ht="15" hidden="false" customHeight="false" outlineLevel="0" collapsed="false">
      <c r="A4818" s="1" t="s">
        <v>2973</v>
      </c>
      <c r="B4818" s="1" t="s">
        <v>2973</v>
      </c>
      <c r="C4818" s="1" t="s">
        <v>5375</v>
      </c>
      <c r="D4818" s="1" t="n">
        <v>270</v>
      </c>
      <c r="E4818" s="1" t="s">
        <v>5456</v>
      </c>
      <c r="F4818" s="1" t="n">
        <v>80</v>
      </c>
      <c r="G4818" s="1" t="str">
        <f aca="false">F4818&amp;"/"&amp;124</f>
        <v>80/124</v>
      </c>
      <c r="H4818" s="1" t="n">
        <v>2126</v>
      </c>
      <c r="I4818" s="1" t="n">
        <v>101</v>
      </c>
      <c r="J4818" s="1" t="n">
        <v>99.5</v>
      </c>
      <c r="K4818" s="1" t="s">
        <v>1093</v>
      </c>
      <c r="L4818" s="1" t="s">
        <v>1094</v>
      </c>
      <c r="M4818" s="1" t="n">
        <v>2014</v>
      </c>
      <c r="N4818" s="1" t="n">
        <v>42.3859943675867</v>
      </c>
      <c r="O4818" s="1" t="n">
        <v>-81.9994238927995</v>
      </c>
      <c r="Q4818" s="1" t="s">
        <v>5377</v>
      </c>
      <c r="R4818" s="1" t="s">
        <v>24</v>
      </c>
    </row>
    <row r="4819" customFormat="false" ht="15" hidden="false" customHeight="false" outlineLevel="0" collapsed="false">
      <c r="A4819" s="1" t="s">
        <v>2973</v>
      </c>
      <c r="B4819" s="1" t="s">
        <v>2973</v>
      </c>
      <c r="C4819" s="1" t="s">
        <v>5375</v>
      </c>
      <c r="D4819" s="1" t="n">
        <v>270</v>
      </c>
      <c r="E4819" s="1" t="s">
        <v>5457</v>
      </c>
      <c r="F4819" s="1" t="n">
        <v>81</v>
      </c>
      <c r="G4819" s="1" t="str">
        <f aca="false">F4819&amp;"/"&amp;124</f>
        <v>81/124</v>
      </c>
      <c r="H4819" s="1" t="n">
        <v>2221</v>
      </c>
      <c r="I4819" s="1" t="n">
        <v>101</v>
      </c>
      <c r="J4819" s="1" t="n">
        <v>99.5</v>
      </c>
      <c r="K4819" s="1" t="s">
        <v>1093</v>
      </c>
      <c r="L4819" s="1" t="s">
        <v>1094</v>
      </c>
      <c r="M4819" s="1" t="n">
        <v>2014</v>
      </c>
      <c r="N4819" s="1" t="n">
        <v>42.380766462511</v>
      </c>
      <c r="O4819" s="1" t="n">
        <v>-81.9893475836176</v>
      </c>
      <c r="Q4819" s="1" t="s">
        <v>5377</v>
      </c>
      <c r="R4819" s="1" t="s">
        <v>24</v>
      </c>
    </row>
    <row r="4820" customFormat="false" ht="15" hidden="false" customHeight="false" outlineLevel="0" collapsed="false">
      <c r="A4820" s="1" t="s">
        <v>2973</v>
      </c>
      <c r="B4820" s="1" t="s">
        <v>2973</v>
      </c>
      <c r="C4820" s="1" t="s">
        <v>5375</v>
      </c>
      <c r="D4820" s="1" t="n">
        <v>270</v>
      </c>
      <c r="E4820" s="1" t="s">
        <v>5458</v>
      </c>
      <c r="F4820" s="1" t="n">
        <v>82</v>
      </c>
      <c r="G4820" s="1" t="str">
        <f aca="false">F4820&amp;"/"&amp;124</f>
        <v>82/124</v>
      </c>
      <c r="H4820" s="1" t="n">
        <v>2221</v>
      </c>
      <c r="I4820" s="1" t="n">
        <v>101</v>
      </c>
      <c r="J4820" s="1" t="n">
        <v>99.5</v>
      </c>
      <c r="K4820" s="1" t="s">
        <v>1093</v>
      </c>
      <c r="L4820" s="1" t="s">
        <v>1094</v>
      </c>
      <c r="M4820" s="1" t="n">
        <v>2014</v>
      </c>
      <c r="N4820" s="1" t="n">
        <v>42.3752514788726</v>
      </c>
      <c r="O4820" s="1" t="n">
        <v>-81.9926740045508</v>
      </c>
      <c r="Q4820" s="1" t="s">
        <v>5377</v>
      </c>
      <c r="R4820" s="1" t="s">
        <v>24</v>
      </c>
    </row>
    <row r="4821" customFormat="false" ht="15" hidden="false" customHeight="false" outlineLevel="0" collapsed="false">
      <c r="A4821" s="1" t="s">
        <v>2973</v>
      </c>
      <c r="B4821" s="1" t="s">
        <v>2973</v>
      </c>
      <c r="C4821" s="1" t="s">
        <v>5375</v>
      </c>
      <c r="D4821" s="1" t="n">
        <v>270</v>
      </c>
      <c r="E4821" s="1" t="s">
        <v>5459</v>
      </c>
      <c r="F4821" s="1" t="n">
        <v>83</v>
      </c>
      <c r="G4821" s="1" t="str">
        <f aca="false">F4821&amp;"/"&amp;124</f>
        <v>83/124</v>
      </c>
      <c r="H4821" s="1" t="n">
        <v>2126</v>
      </c>
      <c r="I4821" s="1" t="n">
        <v>101</v>
      </c>
      <c r="J4821" s="1" t="n">
        <v>99.5</v>
      </c>
      <c r="K4821" s="1" t="s">
        <v>1093</v>
      </c>
      <c r="L4821" s="1" t="s">
        <v>1094</v>
      </c>
      <c r="M4821" s="1" t="n">
        <v>2014</v>
      </c>
      <c r="N4821" s="1" t="n">
        <v>42.3754754080311</v>
      </c>
      <c r="O4821" s="1" t="n">
        <v>-81.9881649595401</v>
      </c>
      <c r="Q4821" s="1" t="s">
        <v>5377</v>
      </c>
      <c r="R4821" s="1" t="s">
        <v>24</v>
      </c>
    </row>
    <row r="4822" customFormat="false" ht="15" hidden="false" customHeight="false" outlineLevel="0" collapsed="false">
      <c r="A4822" s="1" t="s">
        <v>2973</v>
      </c>
      <c r="B4822" s="1" t="s">
        <v>2973</v>
      </c>
      <c r="C4822" s="1" t="s">
        <v>5375</v>
      </c>
      <c r="D4822" s="1" t="n">
        <v>270</v>
      </c>
      <c r="E4822" s="1" t="s">
        <v>5460</v>
      </c>
      <c r="F4822" s="1" t="n">
        <v>84</v>
      </c>
      <c r="G4822" s="1" t="str">
        <f aca="false">F4822&amp;"/"&amp;124</f>
        <v>84/124</v>
      </c>
      <c r="H4822" s="1" t="n">
        <v>2221</v>
      </c>
      <c r="I4822" s="1" t="n">
        <v>101</v>
      </c>
      <c r="J4822" s="1" t="n">
        <v>99.5</v>
      </c>
      <c r="K4822" s="1" t="s">
        <v>1093</v>
      </c>
      <c r="L4822" s="1" t="s">
        <v>1094</v>
      </c>
      <c r="M4822" s="1" t="n">
        <v>2014</v>
      </c>
      <c r="N4822" s="1" t="n">
        <v>42.3692463303962</v>
      </c>
      <c r="O4822" s="1" t="n">
        <v>-81.9958259266272</v>
      </c>
      <c r="Q4822" s="1" t="s">
        <v>5377</v>
      </c>
      <c r="R4822" s="1" t="s">
        <v>24</v>
      </c>
    </row>
    <row r="4823" customFormat="false" ht="15" hidden="false" customHeight="false" outlineLevel="0" collapsed="false">
      <c r="A4823" s="1" t="s">
        <v>2973</v>
      </c>
      <c r="B4823" s="1" t="s">
        <v>2973</v>
      </c>
      <c r="C4823" s="1" t="s">
        <v>5375</v>
      </c>
      <c r="D4823" s="1" t="n">
        <v>270</v>
      </c>
      <c r="E4823" s="1" t="s">
        <v>5461</v>
      </c>
      <c r="F4823" s="1" t="n">
        <v>85</v>
      </c>
      <c r="G4823" s="1" t="str">
        <f aca="false">F4823&amp;"/"&amp;124</f>
        <v>85/124</v>
      </c>
      <c r="H4823" s="1" t="n">
        <v>2126</v>
      </c>
      <c r="I4823" s="1" t="n">
        <v>101</v>
      </c>
      <c r="J4823" s="1" t="n">
        <v>99.5</v>
      </c>
      <c r="K4823" s="1" t="s">
        <v>1093</v>
      </c>
      <c r="L4823" s="1" t="s">
        <v>1094</v>
      </c>
      <c r="M4823" s="1" t="n">
        <v>2014</v>
      </c>
      <c r="N4823" s="1" t="n">
        <v>42.4101463276057</v>
      </c>
      <c r="O4823" s="1" t="n">
        <v>-81.9897195035172</v>
      </c>
      <c r="Q4823" s="1" t="s">
        <v>5377</v>
      </c>
      <c r="R4823" s="1" t="s">
        <v>24</v>
      </c>
    </row>
    <row r="4824" customFormat="false" ht="15" hidden="false" customHeight="false" outlineLevel="0" collapsed="false">
      <c r="A4824" s="1" t="s">
        <v>2973</v>
      </c>
      <c r="B4824" s="1" t="s">
        <v>2973</v>
      </c>
      <c r="C4824" s="1" t="s">
        <v>5375</v>
      </c>
      <c r="D4824" s="1" t="n">
        <v>270</v>
      </c>
      <c r="E4824" s="1" t="s">
        <v>5462</v>
      </c>
      <c r="F4824" s="1" t="n">
        <v>86</v>
      </c>
      <c r="G4824" s="1" t="str">
        <f aca="false">F4824&amp;"/"&amp;124</f>
        <v>86/124</v>
      </c>
      <c r="H4824" s="1" t="n">
        <v>2221</v>
      </c>
      <c r="I4824" s="1" t="n">
        <v>101</v>
      </c>
      <c r="J4824" s="1" t="n">
        <v>99.5</v>
      </c>
      <c r="K4824" s="1" t="s">
        <v>1093</v>
      </c>
      <c r="L4824" s="1" t="s">
        <v>1094</v>
      </c>
      <c r="M4824" s="1" t="n">
        <v>2014</v>
      </c>
      <c r="N4824" s="1" t="n">
        <v>42.4158244134369</v>
      </c>
      <c r="O4824" s="1" t="n">
        <v>-81.9837072042245</v>
      </c>
      <c r="Q4824" s="1" t="s">
        <v>5377</v>
      </c>
      <c r="R4824" s="1" t="s">
        <v>24</v>
      </c>
    </row>
    <row r="4825" customFormat="false" ht="15" hidden="false" customHeight="false" outlineLevel="0" collapsed="false">
      <c r="A4825" s="1" t="s">
        <v>2973</v>
      </c>
      <c r="B4825" s="1" t="s">
        <v>2973</v>
      </c>
      <c r="C4825" s="1" t="s">
        <v>5375</v>
      </c>
      <c r="D4825" s="1" t="n">
        <v>270</v>
      </c>
      <c r="E4825" s="1" t="s">
        <v>5463</v>
      </c>
      <c r="F4825" s="1" t="n">
        <v>87</v>
      </c>
      <c r="G4825" s="1" t="str">
        <f aca="false">F4825&amp;"/"&amp;124</f>
        <v>87/124</v>
      </c>
      <c r="H4825" s="1" t="n">
        <v>2126</v>
      </c>
      <c r="I4825" s="1" t="n">
        <v>101</v>
      </c>
      <c r="J4825" s="1" t="n">
        <v>99.5</v>
      </c>
      <c r="K4825" s="1" t="s">
        <v>1093</v>
      </c>
      <c r="L4825" s="1" t="s">
        <v>1094</v>
      </c>
      <c r="M4825" s="1" t="n">
        <v>2014</v>
      </c>
      <c r="N4825" s="1" t="n">
        <v>42.4220727276655</v>
      </c>
      <c r="O4825" s="1" t="n">
        <v>-81.9951419934464</v>
      </c>
      <c r="Q4825" s="1" t="s">
        <v>5377</v>
      </c>
      <c r="R4825" s="1" t="s">
        <v>24</v>
      </c>
    </row>
    <row r="4826" customFormat="false" ht="15" hidden="false" customHeight="false" outlineLevel="0" collapsed="false">
      <c r="A4826" s="1" t="s">
        <v>2973</v>
      </c>
      <c r="B4826" s="1" t="s">
        <v>2973</v>
      </c>
      <c r="C4826" s="1" t="s">
        <v>5375</v>
      </c>
      <c r="D4826" s="1" t="n">
        <v>270</v>
      </c>
      <c r="E4826" s="1" t="s">
        <v>5464</v>
      </c>
      <c r="F4826" s="1" t="n">
        <v>88</v>
      </c>
      <c r="G4826" s="1" t="str">
        <f aca="false">F4826&amp;"/"&amp;124</f>
        <v>88/124</v>
      </c>
      <c r="H4826" s="1" t="n">
        <v>2126</v>
      </c>
      <c r="I4826" s="1" t="n">
        <v>101</v>
      </c>
      <c r="J4826" s="1" t="n">
        <v>99.5</v>
      </c>
      <c r="K4826" s="1" t="s">
        <v>1093</v>
      </c>
      <c r="L4826" s="1" t="s">
        <v>1094</v>
      </c>
      <c r="M4826" s="1" t="n">
        <v>2014</v>
      </c>
      <c r="N4826" s="1" t="n">
        <v>42.4181714551506</v>
      </c>
      <c r="O4826" s="1" t="n">
        <v>-82.0006857143545</v>
      </c>
      <c r="Q4826" s="1" t="s">
        <v>5377</v>
      </c>
      <c r="R4826" s="1" t="s">
        <v>24</v>
      </c>
    </row>
    <row r="4827" customFormat="false" ht="15" hidden="false" customHeight="false" outlineLevel="0" collapsed="false">
      <c r="A4827" s="1" t="s">
        <v>2973</v>
      </c>
      <c r="B4827" s="1" t="s">
        <v>2973</v>
      </c>
      <c r="C4827" s="1" t="s">
        <v>5375</v>
      </c>
      <c r="D4827" s="1" t="n">
        <v>270</v>
      </c>
      <c r="E4827" s="1" t="s">
        <v>5465</v>
      </c>
      <c r="F4827" s="1" t="n">
        <v>89</v>
      </c>
      <c r="G4827" s="1" t="str">
        <f aca="false">F4827&amp;"/"&amp;124</f>
        <v>89/124</v>
      </c>
      <c r="H4827" s="1" t="n">
        <v>2221</v>
      </c>
      <c r="I4827" s="1" t="n">
        <v>101</v>
      </c>
      <c r="J4827" s="1" t="n">
        <v>99.5</v>
      </c>
      <c r="K4827" s="1" t="s">
        <v>1093</v>
      </c>
      <c r="L4827" s="1" t="s">
        <v>1094</v>
      </c>
      <c r="M4827" s="1" t="n">
        <v>2014</v>
      </c>
      <c r="N4827" s="1" t="n">
        <v>42.424579315929</v>
      </c>
      <c r="O4827" s="1" t="n">
        <v>-81.9728976833269</v>
      </c>
      <c r="Q4827" s="1" t="s">
        <v>5377</v>
      </c>
      <c r="R4827" s="1" t="s">
        <v>24</v>
      </c>
    </row>
    <row r="4828" customFormat="false" ht="15" hidden="false" customHeight="false" outlineLevel="0" collapsed="false">
      <c r="A4828" s="1" t="s">
        <v>2973</v>
      </c>
      <c r="B4828" s="1" t="s">
        <v>2973</v>
      </c>
      <c r="C4828" s="1" t="s">
        <v>5375</v>
      </c>
      <c r="D4828" s="1" t="n">
        <v>270</v>
      </c>
      <c r="E4828" s="1" t="s">
        <v>5466</v>
      </c>
      <c r="F4828" s="1" t="n">
        <v>90</v>
      </c>
      <c r="G4828" s="1" t="str">
        <f aca="false">F4828&amp;"/"&amp;124</f>
        <v>90/124</v>
      </c>
      <c r="H4828" s="1" t="n">
        <v>2126</v>
      </c>
      <c r="I4828" s="1" t="n">
        <v>101</v>
      </c>
      <c r="J4828" s="1" t="n">
        <v>99.5</v>
      </c>
      <c r="K4828" s="1" t="s">
        <v>1093</v>
      </c>
      <c r="L4828" s="1" t="s">
        <v>1094</v>
      </c>
      <c r="M4828" s="1" t="n">
        <v>2014</v>
      </c>
      <c r="N4828" s="1" t="n">
        <v>42.4181486690338</v>
      </c>
      <c r="O4828" s="1" t="n">
        <v>-81.9649981972883</v>
      </c>
      <c r="Q4828" s="1" t="s">
        <v>5377</v>
      </c>
      <c r="R4828" s="1" t="s">
        <v>24</v>
      </c>
    </row>
    <row r="4829" customFormat="false" ht="15" hidden="false" customHeight="false" outlineLevel="0" collapsed="false">
      <c r="A4829" s="1" t="s">
        <v>2973</v>
      </c>
      <c r="B4829" s="1" t="s">
        <v>2973</v>
      </c>
      <c r="C4829" s="1" t="s">
        <v>5375</v>
      </c>
      <c r="D4829" s="1" t="n">
        <v>270</v>
      </c>
      <c r="E4829" s="1" t="s">
        <v>5467</v>
      </c>
      <c r="F4829" s="1" t="n">
        <v>91</v>
      </c>
      <c r="G4829" s="1" t="str">
        <f aca="false">F4829&amp;"/"&amp;124</f>
        <v>91/124</v>
      </c>
      <c r="H4829" s="1" t="n">
        <v>2221</v>
      </c>
      <c r="I4829" s="1" t="n">
        <v>101</v>
      </c>
      <c r="J4829" s="1" t="n">
        <v>99.5</v>
      </c>
      <c r="K4829" s="1" t="s">
        <v>1093</v>
      </c>
      <c r="L4829" s="1" t="s">
        <v>1094</v>
      </c>
      <c r="M4829" s="1" t="n">
        <v>2014</v>
      </c>
      <c r="N4829" s="1" t="n">
        <v>42.4340864279779</v>
      </c>
      <c r="O4829" s="1" t="n">
        <v>-81.9582666057999</v>
      </c>
      <c r="Q4829" s="1" t="s">
        <v>5377</v>
      </c>
      <c r="R4829" s="1" t="s">
        <v>24</v>
      </c>
    </row>
    <row r="4830" customFormat="false" ht="15" hidden="false" customHeight="false" outlineLevel="0" collapsed="false">
      <c r="A4830" s="1" t="s">
        <v>2973</v>
      </c>
      <c r="B4830" s="1" t="s">
        <v>2973</v>
      </c>
      <c r="C4830" s="1" t="s">
        <v>5375</v>
      </c>
      <c r="D4830" s="1" t="n">
        <v>270</v>
      </c>
      <c r="E4830" s="1" t="s">
        <v>5468</v>
      </c>
      <c r="F4830" s="1" t="n">
        <v>92</v>
      </c>
      <c r="G4830" s="1" t="str">
        <f aca="false">F4830&amp;"/"&amp;124</f>
        <v>92/124</v>
      </c>
      <c r="H4830" s="1" t="n">
        <v>2126</v>
      </c>
      <c r="I4830" s="1" t="n">
        <v>101</v>
      </c>
      <c r="J4830" s="1" t="n">
        <v>99.5</v>
      </c>
      <c r="K4830" s="1" t="s">
        <v>1093</v>
      </c>
      <c r="L4830" s="1" t="s">
        <v>1094</v>
      </c>
      <c r="M4830" s="1" t="n">
        <v>2014</v>
      </c>
      <c r="N4830" s="1" t="n">
        <v>42.4252799764477</v>
      </c>
      <c r="O4830" s="1" t="n">
        <v>-81.946235391854</v>
      </c>
      <c r="Q4830" s="1" t="s">
        <v>5377</v>
      </c>
      <c r="R4830" s="1" t="s">
        <v>24</v>
      </c>
    </row>
    <row r="4831" customFormat="false" ht="15" hidden="false" customHeight="false" outlineLevel="0" collapsed="false">
      <c r="A4831" s="1" t="s">
        <v>2973</v>
      </c>
      <c r="B4831" s="1" t="s">
        <v>2973</v>
      </c>
      <c r="C4831" s="1" t="s">
        <v>5375</v>
      </c>
      <c r="D4831" s="1" t="n">
        <v>270</v>
      </c>
      <c r="E4831" s="1" t="s">
        <v>5469</v>
      </c>
      <c r="F4831" s="1" t="n">
        <v>93</v>
      </c>
      <c r="G4831" s="1" t="str">
        <f aca="false">F4831&amp;"/"&amp;124</f>
        <v>93/124</v>
      </c>
      <c r="H4831" s="1" t="n">
        <v>2126</v>
      </c>
      <c r="I4831" s="1" t="n">
        <v>101</v>
      </c>
      <c r="J4831" s="1" t="n">
        <v>99.5</v>
      </c>
      <c r="K4831" s="1" t="s">
        <v>1093</v>
      </c>
      <c r="L4831" s="1" t="s">
        <v>1094</v>
      </c>
      <c r="M4831" s="1" t="n">
        <v>2014</v>
      </c>
      <c r="N4831" s="1" t="n">
        <v>42.4202888810048</v>
      </c>
      <c r="O4831" s="1" t="n">
        <v>-81.9399888229675</v>
      </c>
      <c r="Q4831" s="1" t="s">
        <v>5377</v>
      </c>
      <c r="R4831" s="1" t="s">
        <v>24</v>
      </c>
    </row>
    <row r="4832" customFormat="false" ht="15" hidden="false" customHeight="false" outlineLevel="0" collapsed="false">
      <c r="A4832" s="1" t="s">
        <v>2973</v>
      </c>
      <c r="B4832" s="1" t="s">
        <v>2973</v>
      </c>
      <c r="C4832" s="1" t="s">
        <v>5375</v>
      </c>
      <c r="D4832" s="1" t="n">
        <v>270</v>
      </c>
      <c r="E4832" s="1" t="s">
        <v>5470</v>
      </c>
      <c r="F4832" s="1" t="n">
        <v>94</v>
      </c>
      <c r="G4832" s="1" t="str">
        <f aca="false">F4832&amp;"/"&amp;124</f>
        <v>94/124</v>
      </c>
      <c r="H4832" s="1" t="n">
        <v>2126</v>
      </c>
      <c r="I4832" s="1" t="n">
        <v>101</v>
      </c>
      <c r="J4832" s="1" t="n">
        <v>99.5</v>
      </c>
      <c r="K4832" s="1" t="s">
        <v>1093</v>
      </c>
      <c r="L4832" s="1" t="s">
        <v>1094</v>
      </c>
      <c r="M4832" s="1" t="n">
        <v>2014</v>
      </c>
      <c r="N4832" s="1" t="n">
        <v>42.4164034247594</v>
      </c>
      <c r="O4832" s="1" t="n">
        <v>-81.9386956172968</v>
      </c>
      <c r="Q4832" s="1" t="s">
        <v>5377</v>
      </c>
      <c r="R4832" s="1" t="s">
        <v>24</v>
      </c>
    </row>
    <row r="4833" customFormat="false" ht="15" hidden="false" customHeight="false" outlineLevel="0" collapsed="false">
      <c r="A4833" s="1" t="s">
        <v>2973</v>
      </c>
      <c r="B4833" s="1" t="s">
        <v>2973</v>
      </c>
      <c r="C4833" s="1" t="s">
        <v>5375</v>
      </c>
      <c r="D4833" s="1" t="n">
        <v>270</v>
      </c>
      <c r="E4833" s="1" t="s">
        <v>5471</v>
      </c>
      <c r="F4833" s="1" t="n">
        <v>95</v>
      </c>
      <c r="G4833" s="1" t="str">
        <f aca="false">F4833&amp;"/"&amp;124</f>
        <v>95/124</v>
      </c>
      <c r="H4833" s="1" t="n">
        <v>2221</v>
      </c>
      <c r="I4833" s="1" t="n">
        <v>101</v>
      </c>
      <c r="J4833" s="1" t="n">
        <v>99.5</v>
      </c>
      <c r="K4833" s="1" t="s">
        <v>1093</v>
      </c>
      <c r="L4833" s="1" t="s">
        <v>1094</v>
      </c>
      <c r="M4833" s="1" t="n">
        <v>2014</v>
      </c>
      <c r="N4833" s="1" t="n">
        <v>42.4508089643975</v>
      </c>
      <c r="O4833" s="1" t="n">
        <v>-81.9543875967588</v>
      </c>
      <c r="Q4833" s="1" t="s">
        <v>5377</v>
      </c>
      <c r="R4833" s="1" t="s">
        <v>24</v>
      </c>
    </row>
    <row r="4834" customFormat="false" ht="15" hidden="false" customHeight="false" outlineLevel="0" collapsed="false">
      <c r="A4834" s="1" t="s">
        <v>2973</v>
      </c>
      <c r="B4834" s="1" t="s">
        <v>2973</v>
      </c>
      <c r="C4834" s="1" t="s">
        <v>5375</v>
      </c>
      <c r="D4834" s="1" t="n">
        <v>270</v>
      </c>
      <c r="E4834" s="1" t="s">
        <v>5472</v>
      </c>
      <c r="F4834" s="1" t="n">
        <v>96</v>
      </c>
      <c r="G4834" s="1" t="str">
        <f aca="false">F4834&amp;"/"&amp;124</f>
        <v>96/124</v>
      </c>
      <c r="H4834" s="1" t="n">
        <v>2221</v>
      </c>
      <c r="I4834" s="1" t="n">
        <v>101</v>
      </c>
      <c r="J4834" s="1" t="n">
        <v>99.5</v>
      </c>
      <c r="K4834" s="1" t="s">
        <v>1093</v>
      </c>
      <c r="L4834" s="1" t="s">
        <v>1094</v>
      </c>
      <c r="M4834" s="1" t="n">
        <v>2014</v>
      </c>
      <c r="N4834" s="1" t="n">
        <v>42.4076696280775</v>
      </c>
      <c r="O4834" s="1" t="n">
        <v>-81.9513402077846</v>
      </c>
      <c r="Q4834" s="1" t="s">
        <v>5377</v>
      </c>
      <c r="R4834" s="1" t="s">
        <v>24</v>
      </c>
    </row>
    <row r="4835" customFormat="false" ht="15" hidden="false" customHeight="false" outlineLevel="0" collapsed="false">
      <c r="A4835" s="1" t="s">
        <v>2973</v>
      </c>
      <c r="B4835" s="1" t="s">
        <v>2973</v>
      </c>
      <c r="C4835" s="1" t="s">
        <v>5375</v>
      </c>
      <c r="D4835" s="1" t="n">
        <v>270</v>
      </c>
      <c r="E4835" s="1" t="s">
        <v>5473</v>
      </c>
      <c r="F4835" s="1" t="n">
        <v>97</v>
      </c>
      <c r="G4835" s="1" t="str">
        <f aca="false">F4835&amp;"/"&amp;124</f>
        <v>97/124</v>
      </c>
      <c r="H4835" s="1" t="n">
        <v>2126</v>
      </c>
      <c r="I4835" s="1" t="n">
        <v>101</v>
      </c>
      <c r="J4835" s="1" t="n">
        <v>99.5</v>
      </c>
      <c r="K4835" s="1" t="s">
        <v>1093</v>
      </c>
      <c r="L4835" s="1" t="s">
        <v>1094</v>
      </c>
      <c r="M4835" s="1" t="n">
        <v>2014</v>
      </c>
      <c r="N4835" s="1" t="n">
        <v>42.4020687723509</v>
      </c>
      <c r="O4835" s="1" t="n">
        <v>-81.9456139795947</v>
      </c>
      <c r="Q4835" s="1" t="s">
        <v>5377</v>
      </c>
      <c r="R4835" s="1" t="s">
        <v>24</v>
      </c>
    </row>
    <row r="4836" customFormat="false" ht="15" hidden="false" customHeight="false" outlineLevel="0" collapsed="false">
      <c r="A4836" s="1" t="s">
        <v>2973</v>
      </c>
      <c r="B4836" s="1" t="s">
        <v>2973</v>
      </c>
      <c r="C4836" s="1" t="s">
        <v>5375</v>
      </c>
      <c r="D4836" s="1" t="n">
        <v>270</v>
      </c>
      <c r="E4836" s="1" t="s">
        <v>5474</v>
      </c>
      <c r="F4836" s="1" t="n">
        <v>98</v>
      </c>
      <c r="G4836" s="1" t="str">
        <f aca="false">F4836&amp;"/"&amp;124</f>
        <v>98/124</v>
      </c>
      <c r="H4836" s="1" t="n">
        <v>2126</v>
      </c>
      <c r="I4836" s="1" t="n">
        <v>101</v>
      </c>
      <c r="J4836" s="1" t="n">
        <v>99.5</v>
      </c>
      <c r="K4836" s="1" t="s">
        <v>1093</v>
      </c>
      <c r="L4836" s="1" t="s">
        <v>1094</v>
      </c>
      <c r="M4836" s="1" t="n">
        <v>2014</v>
      </c>
      <c r="N4836" s="1" t="n">
        <v>42.404657624232</v>
      </c>
      <c r="O4836" s="1" t="n">
        <v>-81.9711638191501</v>
      </c>
      <c r="Q4836" s="1" t="s">
        <v>5377</v>
      </c>
      <c r="R4836" s="1" t="s">
        <v>24</v>
      </c>
    </row>
    <row r="4837" customFormat="false" ht="15" hidden="false" customHeight="false" outlineLevel="0" collapsed="false">
      <c r="A4837" s="1" t="s">
        <v>2973</v>
      </c>
      <c r="B4837" s="1" t="s">
        <v>2973</v>
      </c>
      <c r="C4837" s="1" t="s">
        <v>5375</v>
      </c>
      <c r="D4837" s="1" t="n">
        <v>270</v>
      </c>
      <c r="E4837" s="1" t="s">
        <v>5475</v>
      </c>
      <c r="F4837" s="1" t="n">
        <v>99</v>
      </c>
      <c r="G4837" s="1" t="str">
        <f aca="false">F4837&amp;"/"&amp;124</f>
        <v>99/124</v>
      </c>
      <c r="H4837" s="1" t="n">
        <v>2221</v>
      </c>
      <c r="I4837" s="1" t="n">
        <v>101</v>
      </c>
      <c r="J4837" s="1" t="n">
        <v>99.5</v>
      </c>
      <c r="K4837" s="1" t="s">
        <v>1093</v>
      </c>
      <c r="L4837" s="1" t="s">
        <v>1094</v>
      </c>
      <c r="M4837" s="1" t="n">
        <v>2014</v>
      </c>
      <c r="N4837" s="1" t="n">
        <v>42.4016239869205</v>
      </c>
      <c r="O4837" s="1" t="n">
        <v>-81.9761847843765</v>
      </c>
      <c r="Q4837" s="1" t="s">
        <v>5377</v>
      </c>
      <c r="R4837" s="1" t="s">
        <v>24</v>
      </c>
    </row>
    <row r="4838" customFormat="false" ht="15" hidden="false" customHeight="false" outlineLevel="0" collapsed="false">
      <c r="A4838" s="1" t="s">
        <v>2973</v>
      </c>
      <c r="B4838" s="1" t="s">
        <v>2973</v>
      </c>
      <c r="C4838" s="1" t="s">
        <v>5375</v>
      </c>
      <c r="D4838" s="1" t="n">
        <v>270</v>
      </c>
      <c r="E4838" s="1" t="s">
        <v>5476</v>
      </c>
      <c r="F4838" s="1" t="n">
        <v>100</v>
      </c>
      <c r="G4838" s="1" t="str">
        <f aca="false">F4838&amp;"/"&amp;124</f>
        <v>100/124</v>
      </c>
      <c r="H4838" s="1" t="n">
        <v>2221</v>
      </c>
      <c r="I4838" s="1" t="n">
        <v>101</v>
      </c>
      <c r="J4838" s="1" t="n">
        <v>99.5</v>
      </c>
      <c r="K4838" s="1" t="s">
        <v>1093</v>
      </c>
      <c r="L4838" s="1" t="s">
        <v>1094</v>
      </c>
      <c r="M4838" s="1" t="n">
        <v>2014</v>
      </c>
      <c r="N4838" s="1" t="n">
        <v>42.3984686366422</v>
      </c>
      <c r="O4838" s="1" t="n">
        <v>-81.9738257305405</v>
      </c>
      <c r="Q4838" s="1" t="s">
        <v>5377</v>
      </c>
      <c r="R4838" s="1" t="s">
        <v>24</v>
      </c>
    </row>
    <row r="4839" customFormat="false" ht="15" hidden="false" customHeight="false" outlineLevel="0" collapsed="false">
      <c r="A4839" s="1" t="s">
        <v>2973</v>
      </c>
      <c r="B4839" s="1" t="s">
        <v>2973</v>
      </c>
      <c r="C4839" s="1" t="s">
        <v>5375</v>
      </c>
      <c r="D4839" s="1" t="n">
        <v>270</v>
      </c>
      <c r="E4839" s="1" t="s">
        <v>5477</v>
      </c>
      <c r="F4839" s="1" t="n">
        <v>101</v>
      </c>
      <c r="G4839" s="1" t="str">
        <f aca="false">F4839&amp;"/"&amp;124</f>
        <v>101/124</v>
      </c>
      <c r="H4839" s="1" t="n">
        <v>2221</v>
      </c>
      <c r="I4839" s="1" t="n">
        <v>101</v>
      </c>
      <c r="J4839" s="1" t="n">
        <v>99.5</v>
      </c>
      <c r="K4839" s="1" t="s">
        <v>1093</v>
      </c>
      <c r="L4839" s="1" t="s">
        <v>1094</v>
      </c>
      <c r="M4839" s="1" t="n">
        <v>2014</v>
      </c>
      <c r="N4839" s="1" t="n">
        <v>42.3941326498199</v>
      </c>
      <c r="O4839" s="1" t="n">
        <v>-81.9686525597347</v>
      </c>
      <c r="Q4839" s="1" t="s">
        <v>5377</v>
      </c>
      <c r="R4839" s="1" t="s">
        <v>24</v>
      </c>
    </row>
    <row r="4840" customFormat="false" ht="15" hidden="false" customHeight="false" outlineLevel="0" collapsed="false">
      <c r="A4840" s="1" t="s">
        <v>2973</v>
      </c>
      <c r="B4840" s="1" t="s">
        <v>2973</v>
      </c>
      <c r="C4840" s="1" t="s">
        <v>5375</v>
      </c>
      <c r="D4840" s="1" t="n">
        <v>270</v>
      </c>
      <c r="E4840" s="1" t="s">
        <v>5478</v>
      </c>
      <c r="F4840" s="1" t="n">
        <v>102</v>
      </c>
      <c r="G4840" s="1" t="str">
        <f aca="false">F4840&amp;"/"&amp;124</f>
        <v>102/124</v>
      </c>
      <c r="H4840" s="1" t="n">
        <v>2126</v>
      </c>
      <c r="I4840" s="1" t="n">
        <v>101</v>
      </c>
      <c r="J4840" s="1" t="n">
        <v>99.5</v>
      </c>
      <c r="K4840" s="1" t="s">
        <v>1093</v>
      </c>
      <c r="L4840" s="1" t="s">
        <v>1094</v>
      </c>
      <c r="M4840" s="1" t="n">
        <v>2014</v>
      </c>
      <c r="N4840" s="1" t="n">
        <v>42.3894078706816</v>
      </c>
      <c r="O4840" s="1" t="n">
        <v>-81.9675093093305</v>
      </c>
      <c r="Q4840" s="1" t="s">
        <v>5377</v>
      </c>
      <c r="R4840" s="1" t="s">
        <v>24</v>
      </c>
    </row>
    <row r="4841" customFormat="false" ht="15" hidden="false" customHeight="false" outlineLevel="0" collapsed="false">
      <c r="A4841" s="1" t="s">
        <v>2973</v>
      </c>
      <c r="B4841" s="1" t="s">
        <v>2973</v>
      </c>
      <c r="C4841" s="1" t="s">
        <v>5375</v>
      </c>
      <c r="D4841" s="1" t="n">
        <v>270</v>
      </c>
      <c r="E4841" s="1" t="s">
        <v>5479</v>
      </c>
      <c r="F4841" s="1" t="n">
        <v>103</v>
      </c>
      <c r="G4841" s="1" t="str">
        <f aca="false">F4841&amp;"/"&amp;124</f>
        <v>103/124</v>
      </c>
      <c r="H4841" s="1" t="n">
        <v>2126</v>
      </c>
      <c r="I4841" s="1" t="n">
        <v>101</v>
      </c>
      <c r="J4841" s="1" t="n">
        <v>99.5</v>
      </c>
      <c r="K4841" s="1" t="s">
        <v>1093</v>
      </c>
      <c r="L4841" s="1" t="s">
        <v>1094</v>
      </c>
      <c r="M4841" s="1" t="n">
        <v>2014</v>
      </c>
      <c r="N4841" s="1" t="n">
        <v>42.3948887506809</v>
      </c>
      <c r="O4841" s="1" t="n">
        <v>-81.9328530251017</v>
      </c>
      <c r="Q4841" s="1" t="s">
        <v>5377</v>
      </c>
      <c r="R4841" s="1" t="s">
        <v>24</v>
      </c>
    </row>
    <row r="4842" customFormat="false" ht="15" hidden="false" customHeight="false" outlineLevel="0" collapsed="false">
      <c r="A4842" s="1" t="s">
        <v>2973</v>
      </c>
      <c r="B4842" s="1" t="s">
        <v>2973</v>
      </c>
      <c r="C4842" s="1" t="s">
        <v>5375</v>
      </c>
      <c r="D4842" s="1" t="n">
        <v>270</v>
      </c>
      <c r="E4842" s="1" t="s">
        <v>5480</v>
      </c>
      <c r="F4842" s="1" t="n">
        <v>104</v>
      </c>
      <c r="G4842" s="1" t="str">
        <f aca="false">F4842&amp;"/"&amp;124</f>
        <v>104/124</v>
      </c>
      <c r="H4842" s="1" t="n">
        <v>2221</v>
      </c>
      <c r="I4842" s="1" t="n">
        <v>101</v>
      </c>
      <c r="J4842" s="1" t="n">
        <v>99.5</v>
      </c>
      <c r="K4842" s="1" t="s">
        <v>1093</v>
      </c>
      <c r="L4842" s="1" t="s">
        <v>1094</v>
      </c>
      <c r="M4842" s="1" t="n">
        <v>2014</v>
      </c>
      <c r="N4842" s="1" t="n">
        <v>42.3902381027339</v>
      </c>
      <c r="O4842" s="1" t="n">
        <v>-81.9293933769465</v>
      </c>
      <c r="Q4842" s="1" t="s">
        <v>5377</v>
      </c>
      <c r="R4842" s="1" t="s">
        <v>24</v>
      </c>
    </row>
    <row r="4843" customFormat="false" ht="15" hidden="false" customHeight="false" outlineLevel="0" collapsed="false">
      <c r="A4843" s="1" t="s">
        <v>2973</v>
      </c>
      <c r="B4843" s="1" t="s">
        <v>2973</v>
      </c>
      <c r="C4843" s="1" t="s">
        <v>5375</v>
      </c>
      <c r="D4843" s="1" t="n">
        <v>270</v>
      </c>
      <c r="E4843" s="1" t="s">
        <v>5481</v>
      </c>
      <c r="F4843" s="1" t="n">
        <v>105</v>
      </c>
      <c r="G4843" s="1" t="str">
        <f aca="false">F4843&amp;"/"&amp;124</f>
        <v>105/124</v>
      </c>
      <c r="H4843" s="1" t="n">
        <v>2221</v>
      </c>
      <c r="I4843" s="1" t="n">
        <v>101</v>
      </c>
      <c r="J4843" s="1" t="n">
        <v>99.5</v>
      </c>
      <c r="K4843" s="1" t="s">
        <v>1093</v>
      </c>
      <c r="L4843" s="1" t="s">
        <v>1094</v>
      </c>
      <c r="M4843" s="1" t="n">
        <v>2014</v>
      </c>
      <c r="N4843" s="1" t="n">
        <v>42.3737581793676</v>
      </c>
      <c r="O4843" s="1" t="n">
        <v>-81.9428933132902</v>
      </c>
      <c r="Q4843" s="1" t="s">
        <v>5377</v>
      </c>
      <c r="R4843" s="1" t="s">
        <v>24</v>
      </c>
    </row>
    <row r="4844" customFormat="false" ht="15" hidden="false" customHeight="false" outlineLevel="0" collapsed="false">
      <c r="A4844" s="1" t="s">
        <v>2973</v>
      </c>
      <c r="B4844" s="1" t="s">
        <v>2973</v>
      </c>
      <c r="C4844" s="1" t="s">
        <v>5375</v>
      </c>
      <c r="D4844" s="1" t="n">
        <v>270</v>
      </c>
      <c r="E4844" s="1" t="s">
        <v>5482</v>
      </c>
      <c r="F4844" s="1" t="n">
        <v>106</v>
      </c>
      <c r="G4844" s="1" t="str">
        <f aca="false">F4844&amp;"/"&amp;124</f>
        <v>106/124</v>
      </c>
      <c r="H4844" s="1" t="n">
        <v>1903</v>
      </c>
      <c r="I4844" s="1" t="n">
        <v>101</v>
      </c>
      <c r="J4844" s="1" t="n">
        <v>99.5</v>
      </c>
      <c r="K4844" s="1" t="s">
        <v>1093</v>
      </c>
      <c r="L4844" s="1" t="s">
        <v>1094</v>
      </c>
      <c r="M4844" s="1" t="n">
        <v>2014</v>
      </c>
      <c r="N4844" s="1" t="n">
        <v>42.3911533057874</v>
      </c>
      <c r="O4844" s="1" t="n">
        <v>-81.9087732873085</v>
      </c>
      <c r="Q4844" s="1" t="s">
        <v>5377</v>
      </c>
      <c r="R4844" s="1" t="s">
        <v>24</v>
      </c>
    </row>
    <row r="4845" customFormat="false" ht="15" hidden="false" customHeight="false" outlineLevel="0" collapsed="false">
      <c r="A4845" s="1" t="s">
        <v>2973</v>
      </c>
      <c r="B4845" s="1" t="s">
        <v>2973</v>
      </c>
      <c r="C4845" s="1" t="s">
        <v>5375</v>
      </c>
      <c r="D4845" s="1" t="n">
        <v>270</v>
      </c>
      <c r="E4845" s="1" t="s">
        <v>5483</v>
      </c>
      <c r="F4845" s="1" t="n">
        <v>107</v>
      </c>
      <c r="G4845" s="1" t="str">
        <f aca="false">F4845&amp;"/"&amp;124</f>
        <v>107/124</v>
      </c>
      <c r="H4845" s="1" t="n">
        <v>2221</v>
      </c>
      <c r="I4845" s="1" t="n">
        <v>101</v>
      </c>
      <c r="J4845" s="1" t="n">
        <v>99.5</v>
      </c>
      <c r="K4845" s="1" t="s">
        <v>1093</v>
      </c>
      <c r="L4845" s="1" t="s">
        <v>1094</v>
      </c>
      <c r="M4845" s="1" t="n">
        <v>2014</v>
      </c>
      <c r="N4845" s="1" t="n">
        <v>42.3873186643572</v>
      </c>
      <c r="O4845" s="1" t="n">
        <v>-81.9035145780966</v>
      </c>
      <c r="Q4845" s="1" t="s">
        <v>5377</v>
      </c>
      <c r="R4845" s="1" t="s">
        <v>24</v>
      </c>
    </row>
    <row r="4846" customFormat="false" ht="15" hidden="false" customHeight="false" outlineLevel="0" collapsed="false">
      <c r="A4846" s="1" t="s">
        <v>2973</v>
      </c>
      <c r="B4846" s="1" t="s">
        <v>2973</v>
      </c>
      <c r="C4846" s="1" t="s">
        <v>5375</v>
      </c>
      <c r="D4846" s="1" t="n">
        <v>270</v>
      </c>
      <c r="E4846" s="1" t="s">
        <v>5484</v>
      </c>
      <c r="F4846" s="1" t="n">
        <v>108</v>
      </c>
      <c r="G4846" s="1" t="str">
        <f aca="false">F4846&amp;"/"&amp;124</f>
        <v>108/124</v>
      </c>
      <c r="H4846" s="1" t="n">
        <v>2221</v>
      </c>
      <c r="I4846" s="1" t="n">
        <v>101</v>
      </c>
      <c r="J4846" s="1" t="n">
        <v>99.5</v>
      </c>
      <c r="K4846" s="1" t="s">
        <v>1093</v>
      </c>
      <c r="L4846" s="1" t="s">
        <v>1094</v>
      </c>
      <c r="M4846" s="1" t="n">
        <v>2014</v>
      </c>
      <c r="N4846" s="1" t="n">
        <v>42.357583044123</v>
      </c>
      <c r="O4846" s="1" t="n">
        <v>-81.9287931284911</v>
      </c>
      <c r="Q4846" s="1" t="s">
        <v>5377</v>
      </c>
      <c r="R4846" s="1" t="s">
        <v>24</v>
      </c>
    </row>
    <row r="4847" customFormat="false" ht="15" hidden="false" customHeight="false" outlineLevel="0" collapsed="false">
      <c r="A4847" s="1" t="s">
        <v>2973</v>
      </c>
      <c r="B4847" s="1" t="s">
        <v>2973</v>
      </c>
      <c r="C4847" s="1" t="s">
        <v>5375</v>
      </c>
      <c r="D4847" s="1" t="n">
        <v>270</v>
      </c>
      <c r="E4847" s="1" t="s">
        <v>5485</v>
      </c>
      <c r="F4847" s="1" t="n">
        <v>109</v>
      </c>
      <c r="G4847" s="1" t="str">
        <f aca="false">F4847&amp;"/"&amp;124</f>
        <v>109/124</v>
      </c>
      <c r="H4847" s="1" t="n">
        <v>2221</v>
      </c>
      <c r="I4847" s="1" t="n">
        <v>101</v>
      </c>
      <c r="J4847" s="1" t="n">
        <v>99.5</v>
      </c>
      <c r="K4847" s="1" t="s">
        <v>1093</v>
      </c>
      <c r="L4847" s="1" t="s">
        <v>1094</v>
      </c>
      <c r="M4847" s="1" t="n">
        <v>2014</v>
      </c>
      <c r="N4847" s="1" t="n">
        <v>42.358163157922</v>
      </c>
      <c r="O4847" s="1" t="n">
        <v>-81.9240215788587</v>
      </c>
      <c r="Q4847" s="1" t="s">
        <v>5377</v>
      </c>
      <c r="R4847" s="1" t="s">
        <v>24</v>
      </c>
    </row>
    <row r="4848" customFormat="false" ht="15" hidden="false" customHeight="false" outlineLevel="0" collapsed="false">
      <c r="A4848" s="1" t="s">
        <v>2973</v>
      </c>
      <c r="B4848" s="1" t="s">
        <v>2973</v>
      </c>
      <c r="C4848" s="1" t="s">
        <v>5375</v>
      </c>
      <c r="D4848" s="1" t="n">
        <v>270</v>
      </c>
      <c r="E4848" s="1" t="s">
        <v>5486</v>
      </c>
      <c r="F4848" s="1" t="n">
        <v>110</v>
      </c>
      <c r="G4848" s="1" t="str">
        <f aca="false">F4848&amp;"/"&amp;124</f>
        <v>110/124</v>
      </c>
      <c r="H4848" s="1" t="n">
        <v>2221</v>
      </c>
      <c r="I4848" s="1" t="n">
        <v>101</v>
      </c>
      <c r="J4848" s="1" t="n">
        <v>99.5</v>
      </c>
      <c r="K4848" s="1" t="s">
        <v>1093</v>
      </c>
      <c r="L4848" s="1" t="s">
        <v>1094</v>
      </c>
      <c r="M4848" s="1" t="n">
        <v>2014</v>
      </c>
      <c r="N4848" s="1" t="n">
        <v>42.3562467733966</v>
      </c>
      <c r="O4848" s="1" t="n">
        <v>-81.9214970218326</v>
      </c>
      <c r="Q4848" s="1" t="s">
        <v>5377</v>
      </c>
      <c r="R4848" s="1" t="s">
        <v>24</v>
      </c>
    </row>
    <row r="4849" customFormat="false" ht="15" hidden="false" customHeight="false" outlineLevel="0" collapsed="false">
      <c r="A4849" s="1" t="s">
        <v>2973</v>
      </c>
      <c r="B4849" s="1" t="s">
        <v>2973</v>
      </c>
      <c r="C4849" s="1" t="s">
        <v>5375</v>
      </c>
      <c r="D4849" s="1" t="n">
        <v>270</v>
      </c>
      <c r="E4849" s="1" t="s">
        <v>5487</v>
      </c>
      <c r="F4849" s="1" t="n">
        <v>111</v>
      </c>
      <c r="G4849" s="1" t="str">
        <f aca="false">F4849&amp;"/"&amp;124</f>
        <v>111/124</v>
      </c>
      <c r="H4849" s="1" t="n">
        <v>2126</v>
      </c>
      <c r="I4849" s="1" t="n">
        <v>101</v>
      </c>
      <c r="J4849" s="1" t="n">
        <v>99.5</v>
      </c>
      <c r="K4849" s="1" t="s">
        <v>1093</v>
      </c>
      <c r="L4849" s="1" t="s">
        <v>1094</v>
      </c>
      <c r="M4849" s="1" t="n">
        <v>2014</v>
      </c>
      <c r="N4849" s="1" t="n">
        <v>42.3642597509809</v>
      </c>
      <c r="O4849" s="1" t="n">
        <v>-81.9256529438833</v>
      </c>
      <c r="Q4849" s="1" t="s">
        <v>5377</v>
      </c>
      <c r="R4849" s="1" t="s">
        <v>24</v>
      </c>
    </row>
    <row r="4850" customFormat="false" ht="15" hidden="false" customHeight="false" outlineLevel="0" collapsed="false">
      <c r="A4850" s="1" t="s">
        <v>2973</v>
      </c>
      <c r="B4850" s="1" t="s">
        <v>2973</v>
      </c>
      <c r="C4850" s="1" t="s">
        <v>5375</v>
      </c>
      <c r="D4850" s="1" t="n">
        <v>270</v>
      </c>
      <c r="E4850" s="1" t="s">
        <v>5488</v>
      </c>
      <c r="F4850" s="1" t="n">
        <v>112</v>
      </c>
      <c r="G4850" s="1" t="str">
        <f aca="false">F4850&amp;"/"&amp;124</f>
        <v>112/124</v>
      </c>
      <c r="H4850" s="1" t="n">
        <v>2126</v>
      </c>
      <c r="I4850" s="1" t="n">
        <v>101</v>
      </c>
      <c r="J4850" s="1" t="n">
        <v>99.5</v>
      </c>
      <c r="K4850" s="1" t="s">
        <v>1093</v>
      </c>
      <c r="L4850" s="1" t="s">
        <v>1094</v>
      </c>
      <c r="M4850" s="1" t="n">
        <v>2014</v>
      </c>
      <c r="N4850" s="1" t="n">
        <v>42.3617209671966</v>
      </c>
      <c r="O4850" s="1" t="n">
        <v>-81.9223915743781</v>
      </c>
      <c r="Q4850" s="1" t="s">
        <v>5377</v>
      </c>
      <c r="R4850" s="1" t="s">
        <v>24</v>
      </c>
    </row>
    <row r="4851" customFormat="false" ht="15" hidden="false" customHeight="false" outlineLevel="0" collapsed="false">
      <c r="A4851" s="1" t="s">
        <v>2973</v>
      </c>
      <c r="B4851" s="1" t="s">
        <v>2973</v>
      </c>
      <c r="C4851" s="1" t="s">
        <v>5375</v>
      </c>
      <c r="D4851" s="1" t="n">
        <v>270</v>
      </c>
      <c r="E4851" s="1" t="s">
        <v>5489</v>
      </c>
      <c r="F4851" s="1" t="n">
        <v>113</v>
      </c>
      <c r="G4851" s="1" t="str">
        <f aca="false">F4851&amp;"/"&amp;124</f>
        <v>113/124</v>
      </c>
      <c r="H4851" s="1" t="n">
        <v>2221</v>
      </c>
      <c r="I4851" s="1" t="n">
        <v>101</v>
      </c>
      <c r="J4851" s="1" t="n">
        <v>99.5</v>
      </c>
      <c r="K4851" s="1" t="s">
        <v>1093</v>
      </c>
      <c r="L4851" s="1" t="s">
        <v>1094</v>
      </c>
      <c r="M4851" s="1" t="n">
        <v>2014</v>
      </c>
      <c r="N4851" s="1" t="n">
        <v>42.3647342874073</v>
      </c>
      <c r="O4851" s="1" t="n">
        <v>-81.9161412646037</v>
      </c>
      <c r="Q4851" s="1" t="s">
        <v>5377</v>
      </c>
      <c r="R4851" s="1" t="s">
        <v>24</v>
      </c>
    </row>
    <row r="4852" customFormat="false" ht="15" hidden="false" customHeight="false" outlineLevel="0" collapsed="false">
      <c r="A4852" s="1" t="s">
        <v>2973</v>
      </c>
      <c r="B4852" s="1" t="s">
        <v>2973</v>
      </c>
      <c r="C4852" s="1" t="s">
        <v>5375</v>
      </c>
      <c r="D4852" s="1" t="n">
        <v>270</v>
      </c>
      <c r="E4852" s="1" t="s">
        <v>5490</v>
      </c>
      <c r="F4852" s="1" t="n">
        <v>114</v>
      </c>
      <c r="G4852" s="1" t="str">
        <f aca="false">F4852&amp;"/"&amp;124</f>
        <v>114/124</v>
      </c>
      <c r="H4852" s="1" t="n">
        <v>2126</v>
      </c>
      <c r="I4852" s="1" t="n">
        <v>101</v>
      </c>
      <c r="J4852" s="1" t="n">
        <v>99.5</v>
      </c>
      <c r="K4852" s="1" t="s">
        <v>1093</v>
      </c>
      <c r="L4852" s="1" t="s">
        <v>1094</v>
      </c>
      <c r="M4852" s="1" t="n">
        <v>2014</v>
      </c>
      <c r="N4852" s="1" t="n">
        <v>42.3637668881406</v>
      </c>
      <c r="O4852" s="1" t="n">
        <v>-81.9095685101962</v>
      </c>
      <c r="Q4852" s="1" t="s">
        <v>5377</v>
      </c>
      <c r="R4852" s="1" t="s">
        <v>24</v>
      </c>
    </row>
    <row r="4853" customFormat="false" ht="15" hidden="false" customHeight="false" outlineLevel="0" collapsed="false">
      <c r="A4853" s="1" t="s">
        <v>2973</v>
      </c>
      <c r="B4853" s="1" t="s">
        <v>2973</v>
      </c>
      <c r="C4853" s="1" t="s">
        <v>5375</v>
      </c>
      <c r="D4853" s="1" t="n">
        <v>270</v>
      </c>
      <c r="E4853" s="1" t="s">
        <v>5491</v>
      </c>
      <c r="F4853" s="1" t="n">
        <v>115</v>
      </c>
      <c r="G4853" s="1" t="str">
        <f aca="false">F4853&amp;"/"&amp;124</f>
        <v>115/124</v>
      </c>
      <c r="H4853" s="1" t="n">
        <v>2221</v>
      </c>
      <c r="I4853" s="1" t="n">
        <v>101</v>
      </c>
      <c r="J4853" s="1" t="n">
        <v>99.5</v>
      </c>
      <c r="K4853" s="1" t="s">
        <v>1093</v>
      </c>
      <c r="L4853" s="1" t="s">
        <v>1094</v>
      </c>
      <c r="M4853" s="1" t="n">
        <v>2014</v>
      </c>
      <c r="N4853" s="1" t="n">
        <v>42.3671762932944</v>
      </c>
      <c r="O4853" s="1" t="n">
        <v>-81.8988103319872</v>
      </c>
      <c r="Q4853" s="1" t="s">
        <v>5377</v>
      </c>
      <c r="R4853" s="1" t="s">
        <v>24</v>
      </c>
    </row>
    <row r="4854" customFormat="false" ht="15" hidden="false" customHeight="false" outlineLevel="0" collapsed="false">
      <c r="A4854" s="1" t="s">
        <v>2973</v>
      </c>
      <c r="B4854" s="1" t="s">
        <v>2973</v>
      </c>
      <c r="C4854" s="1" t="s">
        <v>5375</v>
      </c>
      <c r="D4854" s="1" t="n">
        <v>270</v>
      </c>
      <c r="E4854" s="1" t="s">
        <v>5492</v>
      </c>
      <c r="F4854" s="1" t="n">
        <v>116</v>
      </c>
      <c r="G4854" s="1" t="str">
        <f aca="false">F4854&amp;"/"&amp;124</f>
        <v>116/124</v>
      </c>
      <c r="H4854" s="1" t="n">
        <v>2221</v>
      </c>
      <c r="I4854" s="1" t="n">
        <v>101</v>
      </c>
      <c r="J4854" s="1" t="n">
        <v>99.5</v>
      </c>
      <c r="K4854" s="1" t="s">
        <v>1093</v>
      </c>
      <c r="L4854" s="1" t="s">
        <v>1094</v>
      </c>
      <c r="M4854" s="1" t="n">
        <v>2014</v>
      </c>
      <c r="N4854" s="1" t="n">
        <v>42.3780164230045</v>
      </c>
      <c r="O4854" s="1" t="n">
        <v>-81.8849961561116</v>
      </c>
      <c r="Q4854" s="1" t="s">
        <v>5377</v>
      </c>
      <c r="R4854" s="1" t="s">
        <v>24</v>
      </c>
    </row>
    <row r="4855" customFormat="false" ht="15" hidden="false" customHeight="false" outlineLevel="0" collapsed="false">
      <c r="A4855" s="1" t="s">
        <v>2973</v>
      </c>
      <c r="B4855" s="1" t="s">
        <v>2973</v>
      </c>
      <c r="C4855" s="1" t="s">
        <v>5375</v>
      </c>
      <c r="D4855" s="1" t="n">
        <v>270</v>
      </c>
      <c r="E4855" s="1" t="s">
        <v>5493</v>
      </c>
      <c r="F4855" s="1" t="n">
        <v>117</v>
      </c>
      <c r="G4855" s="1" t="str">
        <f aca="false">F4855&amp;"/"&amp;124</f>
        <v>117/124</v>
      </c>
      <c r="H4855" s="1" t="n">
        <v>2221</v>
      </c>
      <c r="I4855" s="1" t="n">
        <v>101</v>
      </c>
      <c r="J4855" s="1" t="n">
        <v>99.5</v>
      </c>
      <c r="K4855" s="1" t="s">
        <v>1093</v>
      </c>
      <c r="L4855" s="1" t="s">
        <v>1094</v>
      </c>
      <c r="M4855" s="1" t="n">
        <v>2014</v>
      </c>
      <c r="N4855" s="1" t="n">
        <v>42.3747543765549</v>
      </c>
      <c r="O4855" s="1" t="n">
        <v>-81.8843505774217</v>
      </c>
      <c r="Q4855" s="1" t="s">
        <v>5377</v>
      </c>
      <c r="R4855" s="1" t="s">
        <v>24</v>
      </c>
    </row>
    <row r="4856" customFormat="false" ht="15" hidden="false" customHeight="false" outlineLevel="0" collapsed="false">
      <c r="A4856" s="1" t="s">
        <v>2973</v>
      </c>
      <c r="B4856" s="1" t="s">
        <v>2973</v>
      </c>
      <c r="C4856" s="1" t="s">
        <v>5375</v>
      </c>
      <c r="D4856" s="1" t="n">
        <v>270</v>
      </c>
      <c r="E4856" s="1" t="s">
        <v>5494</v>
      </c>
      <c r="F4856" s="1" t="n">
        <v>118</v>
      </c>
      <c r="G4856" s="1" t="str">
        <f aca="false">F4856&amp;"/"&amp;124</f>
        <v>118/124</v>
      </c>
      <c r="H4856" s="1" t="n">
        <v>2221</v>
      </c>
      <c r="I4856" s="1" t="n">
        <v>101</v>
      </c>
      <c r="J4856" s="1" t="n">
        <v>99.5</v>
      </c>
      <c r="K4856" s="1" t="s">
        <v>1093</v>
      </c>
      <c r="L4856" s="1" t="s">
        <v>1094</v>
      </c>
      <c r="M4856" s="1" t="n">
        <v>2014</v>
      </c>
      <c r="N4856" s="1" t="n">
        <v>42.3665314358604</v>
      </c>
      <c r="O4856" s="1" t="n">
        <v>-81.8560248154135</v>
      </c>
      <c r="Q4856" s="1" t="s">
        <v>5377</v>
      </c>
      <c r="R4856" s="1" t="s">
        <v>24</v>
      </c>
    </row>
    <row r="4857" customFormat="false" ht="15" hidden="false" customHeight="false" outlineLevel="0" collapsed="false">
      <c r="A4857" s="1" t="s">
        <v>2973</v>
      </c>
      <c r="B4857" s="1" t="s">
        <v>2973</v>
      </c>
      <c r="C4857" s="1" t="s">
        <v>5375</v>
      </c>
      <c r="D4857" s="1" t="n">
        <v>270</v>
      </c>
      <c r="E4857" s="1" t="s">
        <v>5495</v>
      </c>
      <c r="F4857" s="1" t="n">
        <v>119</v>
      </c>
      <c r="G4857" s="1" t="str">
        <f aca="false">F4857&amp;"/"&amp;124</f>
        <v>119/124</v>
      </c>
      <c r="H4857" s="1" t="n">
        <v>2221</v>
      </c>
      <c r="I4857" s="1" t="n">
        <v>101</v>
      </c>
      <c r="J4857" s="1" t="n">
        <v>99.5</v>
      </c>
      <c r="K4857" s="1" t="s">
        <v>1093</v>
      </c>
      <c r="L4857" s="1" t="s">
        <v>1094</v>
      </c>
      <c r="M4857" s="1" t="n">
        <v>2014</v>
      </c>
      <c r="N4857" s="1" t="n">
        <v>42.3619731351324</v>
      </c>
      <c r="O4857" s="1" t="n">
        <v>-81.8689597505546</v>
      </c>
      <c r="Q4857" s="1" t="s">
        <v>5377</v>
      </c>
      <c r="R4857" s="1" t="s">
        <v>24</v>
      </c>
    </row>
    <row r="4858" customFormat="false" ht="15" hidden="false" customHeight="false" outlineLevel="0" collapsed="false">
      <c r="A4858" s="1" t="s">
        <v>2973</v>
      </c>
      <c r="B4858" s="1" t="s">
        <v>2973</v>
      </c>
      <c r="C4858" s="1" t="s">
        <v>5375</v>
      </c>
      <c r="D4858" s="1" t="n">
        <v>270</v>
      </c>
      <c r="E4858" s="1" t="s">
        <v>5496</v>
      </c>
      <c r="F4858" s="1" t="n">
        <v>120</v>
      </c>
      <c r="G4858" s="1" t="str">
        <f aca="false">F4858&amp;"/"&amp;124</f>
        <v>120/124</v>
      </c>
      <c r="H4858" s="1" t="n">
        <v>2221</v>
      </c>
      <c r="I4858" s="1" t="n">
        <v>101</v>
      </c>
      <c r="J4858" s="1" t="n">
        <v>99.5</v>
      </c>
      <c r="K4858" s="1" t="s">
        <v>1093</v>
      </c>
      <c r="L4858" s="1" t="s">
        <v>1094</v>
      </c>
      <c r="M4858" s="1" t="n">
        <v>2014</v>
      </c>
      <c r="N4858" s="1" t="n">
        <v>42.3516233602137</v>
      </c>
      <c r="O4858" s="1" t="n">
        <v>-81.8812387000642</v>
      </c>
      <c r="Q4858" s="1" t="s">
        <v>5377</v>
      </c>
      <c r="R4858" s="1" t="s">
        <v>24</v>
      </c>
    </row>
    <row r="4859" customFormat="false" ht="15" hidden="false" customHeight="false" outlineLevel="0" collapsed="false">
      <c r="A4859" s="1" t="s">
        <v>2973</v>
      </c>
      <c r="B4859" s="1" t="s">
        <v>2973</v>
      </c>
      <c r="C4859" s="1" t="s">
        <v>5375</v>
      </c>
      <c r="D4859" s="1" t="n">
        <v>270</v>
      </c>
      <c r="E4859" s="1" t="s">
        <v>5497</v>
      </c>
      <c r="F4859" s="1" t="n">
        <v>121</v>
      </c>
      <c r="G4859" s="1" t="str">
        <f aca="false">F4859&amp;"/"&amp;124</f>
        <v>121/124</v>
      </c>
      <c r="H4859" s="1" t="n">
        <v>2221</v>
      </c>
      <c r="I4859" s="1" t="n">
        <v>101</v>
      </c>
      <c r="J4859" s="1" t="n">
        <v>99.5</v>
      </c>
      <c r="K4859" s="1" t="s">
        <v>1093</v>
      </c>
      <c r="L4859" s="1" t="s">
        <v>1094</v>
      </c>
      <c r="M4859" s="1" t="n">
        <v>2014</v>
      </c>
      <c r="N4859" s="1" t="n">
        <v>42.3485356990554</v>
      </c>
      <c r="O4859" s="1" t="n">
        <v>-81.8813076468438</v>
      </c>
      <c r="Q4859" s="1" t="s">
        <v>5377</v>
      </c>
      <c r="R4859" s="1" t="s">
        <v>24</v>
      </c>
    </row>
    <row r="4860" customFormat="false" ht="15" hidden="false" customHeight="false" outlineLevel="0" collapsed="false">
      <c r="A4860" s="1" t="s">
        <v>2973</v>
      </c>
      <c r="B4860" s="1" t="s">
        <v>2973</v>
      </c>
      <c r="C4860" s="1" t="s">
        <v>5375</v>
      </c>
      <c r="D4860" s="1" t="n">
        <v>270</v>
      </c>
      <c r="E4860" s="1" t="s">
        <v>5498</v>
      </c>
      <c r="F4860" s="1" t="n">
        <v>122</v>
      </c>
      <c r="G4860" s="1" t="str">
        <f aca="false">F4860&amp;"/"&amp;124</f>
        <v>122/124</v>
      </c>
      <c r="H4860" s="1" t="n">
        <v>2126</v>
      </c>
      <c r="I4860" s="1" t="n">
        <v>101</v>
      </c>
      <c r="J4860" s="1" t="n">
        <v>99.5</v>
      </c>
      <c r="K4860" s="1" t="s">
        <v>1093</v>
      </c>
      <c r="L4860" s="1" t="s">
        <v>1094</v>
      </c>
      <c r="M4860" s="1" t="n">
        <v>2014</v>
      </c>
      <c r="N4860" s="1" t="n">
        <v>42.3455089497915</v>
      </c>
      <c r="O4860" s="1" t="n">
        <v>-81.8827567271651</v>
      </c>
      <c r="Q4860" s="1" t="s">
        <v>5377</v>
      </c>
      <c r="R4860" s="1" t="s">
        <v>24</v>
      </c>
    </row>
    <row r="4861" customFormat="false" ht="15" hidden="false" customHeight="false" outlineLevel="0" collapsed="false">
      <c r="A4861" s="1" t="s">
        <v>2973</v>
      </c>
      <c r="B4861" s="1" t="s">
        <v>2973</v>
      </c>
      <c r="C4861" s="1" t="s">
        <v>5375</v>
      </c>
      <c r="D4861" s="1" t="n">
        <v>270</v>
      </c>
      <c r="E4861" s="1" t="s">
        <v>5499</v>
      </c>
      <c r="F4861" s="1" t="n">
        <v>123</v>
      </c>
      <c r="G4861" s="1" t="str">
        <f aca="false">F4861&amp;"/"&amp;124</f>
        <v>123/124</v>
      </c>
      <c r="H4861" s="1" t="n">
        <v>2221</v>
      </c>
      <c r="I4861" s="1" t="n">
        <v>101</v>
      </c>
      <c r="J4861" s="1" t="n">
        <v>99.5</v>
      </c>
      <c r="K4861" s="1" t="s">
        <v>1093</v>
      </c>
      <c r="L4861" s="1" t="s">
        <v>1094</v>
      </c>
      <c r="M4861" s="1" t="n">
        <v>2014</v>
      </c>
      <c r="N4861" s="1" t="n">
        <v>42.3372450403635</v>
      </c>
      <c r="O4861" s="1" t="n">
        <v>-81.9013040775948</v>
      </c>
      <c r="Q4861" s="1" t="s">
        <v>5377</v>
      </c>
      <c r="R4861" s="1" t="s">
        <v>24</v>
      </c>
    </row>
    <row r="4862" customFormat="false" ht="15" hidden="false" customHeight="false" outlineLevel="0" collapsed="false">
      <c r="A4862" s="1" t="s">
        <v>2973</v>
      </c>
      <c r="B4862" s="1" t="s">
        <v>2973</v>
      </c>
      <c r="C4862" s="1" t="s">
        <v>5375</v>
      </c>
      <c r="D4862" s="1" t="n">
        <v>270</v>
      </c>
      <c r="E4862" s="1" t="s">
        <v>5500</v>
      </c>
      <c r="F4862" s="1" t="n">
        <v>124</v>
      </c>
      <c r="G4862" s="1" t="str">
        <f aca="false">F4862&amp;"/"&amp;124</f>
        <v>124/124</v>
      </c>
      <c r="H4862" s="1" t="n">
        <v>2221</v>
      </c>
      <c r="I4862" s="1" t="n">
        <v>101</v>
      </c>
      <c r="J4862" s="1" t="n">
        <v>99.5</v>
      </c>
      <c r="K4862" s="1" t="s">
        <v>1093</v>
      </c>
      <c r="L4862" s="1" t="s">
        <v>1094</v>
      </c>
      <c r="M4862" s="1" t="n">
        <v>2014</v>
      </c>
      <c r="N4862" s="1" t="n">
        <v>42.3202511860843</v>
      </c>
      <c r="O4862" s="1" t="n">
        <v>-81.9505745850492</v>
      </c>
      <c r="Q4862" s="1" t="s">
        <v>5377</v>
      </c>
      <c r="R4862" s="1" t="s">
        <v>24</v>
      </c>
    </row>
    <row r="4863" customFormat="false" ht="15" hidden="false" customHeight="false" outlineLevel="0" collapsed="false">
      <c r="A4863" s="1" t="s">
        <v>2973</v>
      </c>
      <c r="B4863" s="1" t="s">
        <v>2973</v>
      </c>
      <c r="C4863" s="1" t="s">
        <v>5501</v>
      </c>
      <c r="D4863" s="1" t="n">
        <v>50</v>
      </c>
      <c r="E4863" s="1" t="s">
        <v>5502</v>
      </c>
      <c r="F4863" s="1" t="n">
        <v>41</v>
      </c>
      <c r="G4863" s="1" t="str">
        <f aca="false">F4863&amp;"/"&amp;45</f>
        <v>41/45</v>
      </c>
      <c r="H4863" s="1" t="n">
        <v>2000</v>
      </c>
      <c r="I4863" s="1" t="n">
        <v>82</v>
      </c>
      <c r="J4863" s="1" t="n">
        <v>78</v>
      </c>
      <c r="K4863" s="1" t="s">
        <v>357</v>
      </c>
      <c r="L4863" s="1" t="s">
        <v>2509</v>
      </c>
      <c r="M4863" s="1" t="n">
        <v>2010</v>
      </c>
      <c r="N4863" s="1" t="n">
        <v>42.091554</v>
      </c>
      <c r="O4863" s="1" t="n">
        <v>-83.0420811</v>
      </c>
      <c r="Q4863" s="1" t="s">
        <v>5503</v>
      </c>
      <c r="R4863" s="1" t="s">
        <v>24</v>
      </c>
    </row>
    <row r="4864" customFormat="false" ht="15" hidden="false" customHeight="false" outlineLevel="0" collapsed="false">
      <c r="A4864" s="1" t="s">
        <v>2973</v>
      </c>
      <c r="B4864" s="1" t="s">
        <v>2973</v>
      </c>
      <c r="C4864" s="1" t="s">
        <v>5501</v>
      </c>
      <c r="D4864" s="1" t="n">
        <v>50</v>
      </c>
      <c r="E4864" s="1" t="s">
        <v>5504</v>
      </c>
      <c r="F4864" s="1" t="n">
        <v>42</v>
      </c>
      <c r="G4864" s="1" t="str">
        <f aca="false">F4864&amp;"/"&amp;45</f>
        <v>42/45</v>
      </c>
      <c r="H4864" s="1" t="n">
        <v>2000</v>
      </c>
      <c r="I4864" s="1" t="n">
        <v>82</v>
      </c>
      <c r="J4864" s="1" t="n">
        <v>78</v>
      </c>
      <c r="K4864" s="1" t="s">
        <v>357</v>
      </c>
      <c r="L4864" s="1" t="s">
        <v>2509</v>
      </c>
      <c r="M4864" s="1" t="n">
        <v>2010</v>
      </c>
      <c r="N4864" s="1" t="n">
        <v>42.0881991</v>
      </c>
      <c r="O4864" s="1" t="n">
        <v>-83.0437344</v>
      </c>
      <c r="Q4864" s="1" t="s">
        <v>5503</v>
      </c>
      <c r="R4864" s="1" t="s">
        <v>24</v>
      </c>
    </row>
    <row r="4865" customFormat="false" ht="15" hidden="false" customHeight="false" outlineLevel="0" collapsed="false">
      <c r="A4865" s="1" t="s">
        <v>2973</v>
      </c>
      <c r="B4865" s="1" t="s">
        <v>2973</v>
      </c>
      <c r="C4865" s="1" t="s">
        <v>5501</v>
      </c>
      <c r="D4865" s="1" t="n">
        <v>50</v>
      </c>
      <c r="E4865" s="1" t="s">
        <v>5505</v>
      </c>
      <c r="F4865" s="1" t="n">
        <v>43</v>
      </c>
      <c r="G4865" s="1" t="str">
        <f aca="false">F4865&amp;"/"&amp;45</f>
        <v>43/45</v>
      </c>
      <c r="H4865" s="1" t="n">
        <v>2000</v>
      </c>
      <c r="I4865" s="1" t="n">
        <v>82</v>
      </c>
      <c r="J4865" s="1" t="n">
        <v>78</v>
      </c>
      <c r="K4865" s="1" t="s">
        <v>357</v>
      </c>
      <c r="L4865" s="1" t="s">
        <v>2509</v>
      </c>
      <c r="M4865" s="1" t="n">
        <v>2010</v>
      </c>
      <c r="N4865" s="1" t="n">
        <v>42.0838957</v>
      </c>
      <c r="O4865" s="1" t="n">
        <v>-83.0425382</v>
      </c>
      <c r="Q4865" s="1" t="s">
        <v>5503</v>
      </c>
      <c r="R4865" s="1" t="s">
        <v>24</v>
      </c>
    </row>
    <row r="4866" customFormat="false" ht="15" hidden="false" customHeight="false" outlineLevel="0" collapsed="false">
      <c r="A4866" s="1" t="s">
        <v>2973</v>
      </c>
      <c r="B4866" s="1" t="s">
        <v>2973</v>
      </c>
      <c r="C4866" s="1" t="s">
        <v>5501</v>
      </c>
      <c r="D4866" s="1" t="n">
        <v>50</v>
      </c>
      <c r="E4866" s="1" t="s">
        <v>5506</v>
      </c>
      <c r="F4866" s="1" t="n">
        <v>44</v>
      </c>
      <c r="G4866" s="1" t="str">
        <f aca="false">F4866&amp;"/"&amp;45</f>
        <v>44/45</v>
      </c>
      <c r="H4866" s="1" t="n">
        <v>2000</v>
      </c>
      <c r="I4866" s="1" t="n">
        <v>82</v>
      </c>
      <c r="J4866" s="1" t="n">
        <v>78</v>
      </c>
      <c r="K4866" s="1" t="s">
        <v>357</v>
      </c>
      <c r="L4866" s="1" t="s">
        <v>2509</v>
      </c>
      <c r="M4866" s="1" t="n">
        <v>2010</v>
      </c>
      <c r="N4866" s="1" t="n">
        <v>42.0748902</v>
      </c>
      <c r="O4866" s="1" t="n">
        <v>-83.0430673</v>
      </c>
      <c r="Q4866" s="1" t="s">
        <v>5503</v>
      </c>
      <c r="R4866" s="1" t="s">
        <v>24</v>
      </c>
    </row>
    <row r="4867" customFormat="false" ht="15" hidden="false" customHeight="false" outlineLevel="0" collapsed="false">
      <c r="A4867" s="1" t="s">
        <v>2973</v>
      </c>
      <c r="B4867" s="1" t="s">
        <v>2973</v>
      </c>
      <c r="C4867" s="1" t="s">
        <v>5501</v>
      </c>
      <c r="D4867" s="1" t="n">
        <v>50</v>
      </c>
      <c r="E4867" s="1" t="s">
        <v>5507</v>
      </c>
      <c r="F4867" s="1" t="n">
        <v>45</v>
      </c>
      <c r="G4867" s="1" t="str">
        <f aca="false">F4867&amp;"/"&amp;45</f>
        <v>45/45</v>
      </c>
      <c r="H4867" s="1" t="n">
        <v>2000</v>
      </c>
      <c r="I4867" s="1" t="n">
        <v>82</v>
      </c>
      <c r="J4867" s="1" t="n">
        <v>78</v>
      </c>
      <c r="K4867" s="1" t="s">
        <v>357</v>
      </c>
      <c r="L4867" s="1" t="s">
        <v>2509</v>
      </c>
      <c r="M4867" s="1" t="n">
        <v>2010</v>
      </c>
      <c r="N4867" s="1" t="n">
        <v>42.0720818</v>
      </c>
      <c r="O4867" s="1" t="n">
        <v>-83.043244</v>
      </c>
      <c r="Q4867" s="1" t="s">
        <v>5503</v>
      </c>
      <c r="R4867" s="1" t="s">
        <v>24</v>
      </c>
    </row>
    <row r="4868" customFormat="false" ht="15" hidden="false" customHeight="false" outlineLevel="0" collapsed="false">
      <c r="A4868" s="1" t="s">
        <v>2973</v>
      </c>
      <c r="B4868" s="1" t="s">
        <v>2973</v>
      </c>
      <c r="C4868" s="1" t="s">
        <v>5508</v>
      </c>
      <c r="D4868" s="1" t="n">
        <v>8.2</v>
      </c>
      <c r="E4868" s="1" t="s">
        <v>5509</v>
      </c>
      <c r="F4868" s="1" t="n">
        <v>1</v>
      </c>
      <c r="G4868" s="1" t="str">
        <f aca="false">F4868&amp;"/"&amp;4</f>
        <v>1/4</v>
      </c>
      <c r="H4868" s="1" t="n">
        <v>2050</v>
      </c>
      <c r="I4868" s="1" t="n">
        <v>92.5</v>
      </c>
      <c r="J4868" s="1" t="n">
        <v>100</v>
      </c>
      <c r="K4868" s="1" t="s">
        <v>1951</v>
      </c>
      <c r="L4868" s="1" t="s">
        <v>3801</v>
      </c>
      <c r="M4868" s="1" t="n">
        <v>2014</v>
      </c>
      <c r="N4868" s="1" t="n">
        <v>43.7896153396966</v>
      </c>
      <c r="O4868" s="1" t="n">
        <v>-80.4046956419644</v>
      </c>
      <c r="Q4868" s="1" t="s">
        <v>5510</v>
      </c>
      <c r="R4868" s="1" t="s">
        <v>24</v>
      </c>
    </row>
    <row r="4869" customFormat="false" ht="15" hidden="false" customHeight="false" outlineLevel="0" collapsed="false">
      <c r="A4869" s="1" t="s">
        <v>2973</v>
      </c>
      <c r="B4869" s="1" t="s">
        <v>2973</v>
      </c>
      <c r="C4869" s="1" t="s">
        <v>5508</v>
      </c>
      <c r="D4869" s="1" t="n">
        <v>8.2</v>
      </c>
      <c r="E4869" s="1" t="s">
        <v>5511</v>
      </c>
      <c r="F4869" s="1" t="n">
        <v>2</v>
      </c>
      <c r="G4869" s="1" t="str">
        <f aca="false">F4869&amp;"/"&amp;4</f>
        <v>2/4</v>
      </c>
      <c r="H4869" s="1" t="n">
        <v>2050</v>
      </c>
      <c r="I4869" s="1" t="n">
        <v>92.5</v>
      </c>
      <c r="J4869" s="1" t="n">
        <v>100</v>
      </c>
      <c r="K4869" s="1" t="s">
        <v>1951</v>
      </c>
      <c r="L4869" s="1" t="s">
        <v>3801</v>
      </c>
      <c r="M4869" s="1" t="n">
        <v>2014</v>
      </c>
      <c r="N4869" s="1" t="n">
        <v>43.7864937748839</v>
      </c>
      <c r="O4869" s="1" t="n">
        <v>-80.401303631268</v>
      </c>
      <c r="Q4869" s="1" t="s">
        <v>5510</v>
      </c>
      <c r="R4869" s="1" t="s">
        <v>24</v>
      </c>
    </row>
    <row r="4870" customFormat="false" ht="15" hidden="false" customHeight="false" outlineLevel="0" collapsed="false">
      <c r="A4870" s="1" t="s">
        <v>2973</v>
      </c>
      <c r="B4870" s="1" t="s">
        <v>2973</v>
      </c>
      <c r="C4870" s="1" t="s">
        <v>5508</v>
      </c>
      <c r="D4870" s="1" t="n">
        <v>8.2</v>
      </c>
      <c r="E4870" s="1" t="s">
        <v>5512</v>
      </c>
      <c r="F4870" s="1" t="n">
        <v>3</v>
      </c>
      <c r="G4870" s="1" t="str">
        <f aca="false">F4870&amp;"/"&amp;4</f>
        <v>3/4</v>
      </c>
      <c r="H4870" s="1" t="n">
        <v>2050</v>
      </c>
      <c r="I4870" s="1" t="n">
        <v>92.5</v>
      </c>
      <c r="J4870" s="1" t="n">
        <v>100</v>
      </c>
      <c r="K4870" s="1" t="s">
        <v>1951</v>
      </c>
      <c r="L4870" s="1" t="s">
        <v>3801</v>
      </c>
      <c r="M4870" s="1" t="n">
        <v>2014</v>
      </c>
      <c r="N4870" s="1" t="n">
        <v>43.7826418337471</v>
      </c>
      <c r="O4870" s="1" t="n">
        <v>-80.3986238973037</v>
      </c>
      <c r="Q4870" s="1" t="s">
        <v>5510</v>
      </c>
      <c r="R4870" s="1" t="s">
        <v>24</v>
      </c>
    </row>
    <row r="4871" customFormat="false" ht="15" hidden="false" customHeight="false" outlineLevel="0" collapsed="false">
      <c r="A4871" s="1" t="s">
        <v>2973</v>
      </c>
      <c r="B4871" s="1" t="s">
        <v>2973</v>
      </c>
      <c r="C4871" s="1" t="s">
        <v>5508</v>
      </c>
      <c r="D4871" s="1" t="n">
        <v>8.2</v>
      </c>
      <c r="E4871" s="1" t="s">
        <v>5513</v>
      </c>
      <c r="F4871" s="1" t="n">
        <v>4</v>
      </c>
      <c r="G4871" s="1" t="str">
        <f aca="false">F4871&amp;"/"&amp;4</f>
        <v>4/4</v>
      </c>
      <c r="H4871" s="1" t="n">
        <v>2050</v>
      </c>
      <c r="I4871" s="1" t="n">
        <v>92.5</v>
      </c>
      <c r="J4871" s="1" t="n">
        <v>100</v>
      </c>
      <c r="K4871" s="1" t="s">
        <v>1951</v>
      </c>
      <c r="L4871" s="1" t="s">
        <v>3801</v>
      </c>
      <c r="M4871" s="1" t="n">
        <v>2014</v>
      </c>
      <c r="N4871" s="1" t="n">
        <v>43.7829685530302</v>
      </c>
      <c r="O4871" s="1" t="n">
        <v>-80.4112993617752</v>
      </c>
      <c r="Q4871" s="1" t="s">
        <v>5510</v>
      </c>
      <c r="R4871" s="1" t="s">
        <v>24</v>
      </c>
    </row>
    <row r="4872" customFormat="false" ht="15" hidden="false" customHeight="false" outlineLevel="0" collapsed="false">
      <c r="A4872" s="1" t="s">
        <v>2973</v>
      </c>
      <c r="B4872" s="1" t="s">
        <v>2973</v>
      </c>
      <c r="C4872" s="1" t="s">
        <v>5514</v>
      </c>
      <c r="D4872" s="1" t="n">
        <v>32.982</v>
      </c>
      <c r="E4872" s="1" t="s">
        <v>5515</v>
      </c>
      <c r="F4872" s="1" t="n">
        <v>1</v>
      </c>
      <c r="G4872" s="1" t="str">
        <f aca="false">F4872&amp;"/"&amp;15</f>
        <v>1/15</v>
      </c>
      <c r="H4872" s="1" t="n">
        <v>2126</v>
      </c>
      <c r="I4872" s="1" t="n">
        <v>113</v>
      </c>
      <c r="J4872" s="1" t="n">
        <v>99.5</v>
      </c>
      <c r="K4872" s="1" t="s">
        <v>1093</v>
      </c>
      <c r="L4872" s="1" t="s">
        <v>3312</v>
      </c>
      <c r="M4872" s="1" t="n">
        <v>2015</v>
      </c>
      <c r="N4872" s="1" t="n">
        <v>43.574705685157</v>
      </c>
      <c r="O4872" s="1" t="n">
        <v>-81.2915704311549</v>
      </c>
      <c r="Q4872" s="1" t="s">
        <v>5516</v>
      </c>
      <c r="R4872" s="1" t="s">
        <v>24</v>
      </c>
    </row>
    <row r="4873" customFormat="false" ht="15" hidden="false" customHeight="false" outlineLevel="0" collapsed="false">
      <c r="A4873" s="1" t="s">
        <v>2973</v>
      </c>
      <c r="B4873" s="1" t="s">
        <v>2973</v>
      </c>
      <c r="C4873" s="1" t="s">
        <v>5514</v>
      </c>
      <c r="D4873" s="1" t="n">
        <v>32.982</v>
      </c>
      <c r="E4873" s="1" t="s">
        <v>5517</v>
      </c>
      <c r="F4873" s="1" t="n">
        <v>2</v>
      </c>
      <c r="G4873" s="1" t="str">
        <f aca="false">F4873&amp;"/"&amp;15</f>
        <v>2/15</v>
      </c>
      <c r="H4873" s="1" t="n">
        <v>2126</v>
      </c>
      <c r="I4873" s="1" t="n">
        <v>113</v>
      </c>
      <c r="J4873" s="1" t="n">
        <v>99.5</v>
      </c>
      <c r="K4873" s="1" t="s">
        <v>1093</v>
      </c>
      <c r="L4873" s="1" t="s">
        <v>3312</v>
      </c>
      <c r="M4873" s="1" t="n">
        <v>2015</v>
      </c>
      <c r="N4873" s="1" t="n">
        <v>43.5727619390213</v>
      </c>
      <c r="O4873" s="1" t="n">
        <v>-81.2873493868239</v>
      </c>
      <c r="Q4873" s="1" t="s">
        <v>5516</v>
      </c>
      <c r="R4873" s="1" t="s">
        <v>24</v>
      </c>
    </row>
    <row r="4874" customFormat="false" ht="15" hidden="false" customHeight="false" outlineLevel="0" collapsed="false">
      <c r="A4874" s="1" t="s">
        <v>2973</v>
      </c>
      <c r="B4874" s="1" t="s">
        <v>2973</v>
      </c>
      <c r="C4874" s="1" t="s">
        <v>5514</v>
      </c>
      <c r="D4874" s="1" t="n">
        <v>32.982</v>
      </c>
      <c r="E4874" s="1" t="s">
        <v>5518</v>
      </c>
      <c r="F4874" s="1" t="n">
        <v>3</v>
      </c>
      <c r="G4874" s="1" t="str">
        <f aca="false">F4874&amp;"/"&amp;15</f>
        <v>3/15</v>
      </c>
      <c r="H4874" s="1" t="n">
        <v>2126</v>
      </c>
      <c r="I4874" s="1" t="n">
        <v>113</v>
      </c>
      <c r="J4874" s="1" t="n">
        <v>99.5</v>
      </c>
      <c r="K4874" s="1" t="s">
        <v>1093</v>
      </c>
      <c r="L4874" s="1" t="s">
        <v>3312</v>
      </c>
      <c r="M4874" s="1" t="n">
        <v>2015</v>
      </c>
      <c r="N4874" s="1" t="n">
        <v>43.5679730382177</v>
      </c>
      <c r="O4874" s="1" t="n">
        <v>-81.3133913001437</v>
      </c>
      <c r="Q4874" s="1" t="s">
        <v>5516</v>
      </c>
      <c r="R4874" s="1" t="s">
        <v>24</v>
      </c>
    </row>
    <row r="4875" customFormat="false" ht="15" hidden="false" customHeight="false" outlineLevel="0" collapsed="false">
      <c r="A4875" s="1" t="s">
        <v>2973</v>
      </c>
      <c r="B4875" s="1" t="s">
        <v>2973</v>
      </c>
      <c r="C4875" s="1" t="s">
        <v>5514</v>
      </c>
      <c r="D4875" s="1" t="n">
        <v>32.982</v>
      </c>
      <c r="E4875" s="1" t="s">
        <v>5519</v>
      </c>
      <c r="F4875" s="1" t="n">
        <v>4</v>
      </c>
      <c r="G4875" s="1" t="str">
        <f aca="false">F4875&amp;"/"&amp;15</f>
        <v>4/15</v>
      </c>
      <c r="H4875" s="1" t="n">
        <v>2126</v>
      </c>
      <c r="I4875" s="1" t="n">
        <v>113</v>
      </c>
      <c r="J4875" s="1" t="n">
        <v>99.5</v>
      </c>
      <c r="K4875" s="1" t="s">
        <v>1093</v>
      </c>
      <c r="L4875" s="1" t="s">
        <v>3312</v>
      </c>
      <c r="M4875" s="1" t="n">
        <v>2015</v>
      </c>
      <c r="N4875" s="1" t="n">
        <v>43.5617352516037</v>
      </c>
      <c r="O4875" s="1" t="n">
        <v>-81.3015527404472</v>
      </c>
      <c r="Q4875" s="1" t="s">
        <v>5516</v>
      </c>
      <c r="R4875" s="1" t="s">
        <v>24</v>
      </c>
    </row>
    <row r="4876" customFormat="false" ht="15" hidden="false" customHeight="false" outlineLevel="0" collapsed="false">
      <c r="A4876" s="1" t="s">
        <v>2973</v>
      </c>
      <c r="B4876" s="1" t="s">
        <v>2973</v>
      </c>
      <c r="C4876" s="1" t="s">
        <v>5514</v>
      </c>
      <c r="D4876" s="1" t="n">
        <v>32.982</v>
      </c>
      <c r="E4876" s="1" t="s">
        <v>5520</v>
      </c>
      <c r="F4876" s="1" t="n">
        <v>5</v>
      </c>
      <c r="G4876" s="1" t="str">
        <f aca="false">F4876&amp;"/"&amp;15</f>
        <v>5/15</v>
      </c>
      <c r="H4876" s="1" t="n">
        <v>2126</v>
      </c>
      <c r="I4876" s="1" t="n">
        <v>113</v>
      </c>
      <c r="J4876" s="1" t="n">
        <v>99.5</v>
      </c>
      <c r="K4876" s="1" t="s">
        <v>1093</v>
      </c>
      <c r="L4876" s="1" t="s">
        <v>3312</v>
      </c>
      <c r="M4876" s="1" t="n">
        <v>2015</v>
      </c>
      <c r="N4876" s="1" t="n">
        <v>43.5584895308366</v>
      </c>
      <c r="O4876" s="1" t="n">
        <v>-81.2919239116069</v>
      </c>
      <c r="Q4876" s="1" t="s">
        <v>5516</v>
      </c>
      <c r="R4876" s="1" t="s">
        <v>24</v>
      </c>
    </row>
    <row r="4877" customFormat="false" ht="15" hidden="false" customHeight="false" outlineLevel="0" collapsed="false">
      <c r="A4877" s="1" t="s">
        <v>2973</v>
      </c>
      <c r="B4877" s="1" t="s">
        <v>2973</v>
      </c>
      <c r="C4877" s="1" t="s">
        <v>5514</v>
      </c>
      <c r="D4877" s="1" t="n">
        <v>32.982</v>
      </c>
      <c r="E4877" s="1" t="s">
        <v>5521</v>
      </c>
      <c r="F4877" s="1" t="n">
        <v>6</v>
      </c>
      <c r="G4877" s="1" t="str">
        <f aca="false">F4877&amp;"/"&amp;15</f>
        <v>6/15</v>
      </c>
      <c r="H4877" s="1" t="n">
        <v>2221</v>
      </c>
      <c r="I4877" s="1" t="n">
        <v>113</v>
      </c>
      <c r="J4877" s="1" t="n">
        <v>99.5</v>
      </c>
      <c r="K4877" s="1" t="s">
        <v>1093</v>
      </c>
      <c r="L4877" s="1" t="s">
        <v>3312</v>
      </c>
      <c r="M4877" s="1" t="n">
        <v>2015</v>
      </c>
      <c r="N4877" s="1" t="n">
        <v>43.5558369564654</v>
      </c>
      <c r="O4877" s="1" t="n">
        <v>-81.2810264944451</v>
      </c>
      <c r="Q4877" s="1" t="s">
        <v>5516</v>
      </c>
      <c r="R4877" s="1" t="s">
        <v>24</v>
      </c>
    </row>
    <row r="4878" customFormat="false" ht="15" hidden="false" customHeight="false" outlineLevel="0" collapsed="false">
      <c r="A4878" s="1" t="s">
        <v>2973</v>
      </c>
      <c r="B4878" s="1" t="s">
        <v>2973</v>
      </c>
      <c r="C4878" s="1" t="s">
        <v>5514</v>
      </c>
      <c r="D4878" s="1" t="n">
        <v>32.982</v>
      </c>
      <c r="E4878" s="1" t="s">
        <v>5522</v>
      </c>
      <c r="F4878" s="1" t="n">
        <v>7</v>
      </c>
      <c r="G4878" s="1" t="str">
        <f aca="false">F4878&amp;"/"&amp;15</f>
        <v>7/15</v>
      </c>
      <c r="H4878" s="1" t="n">
        <v>2126</v>
      </c>
      <c r="I4878" s="1" t="n">
        <v>113</v>
      </c>
      <c r="J4878" s="1" t="n">
        <v>99.5</v>
      </c>
      <c r="K4878" s="1" t="s">
        <v>1093</v>
      </c>
      <c r="L4878" s="1" t="s">
        <v>3312</v>
      </c>
      <c r="M4878" s="1" t="n">
        <v>2015</v>
      </c>
      <c r="N4878" s="1" t="n">
        <v>43.5444642406027</v>
      </c>
      <c r="O4878" s="1" t="n">
        <v>-81.2918682096109</v>
      </c>
      <c r="Q4878" s="1" t="s">
        <v>5516</v>
      </c>
      <c r="R4878" s="1" t="s">
        <v>24</v>
      </c>
    </row>
    <row r="4879" customFormat="false" ht="15" hidden="false" customHeight="false" outlineLevel="0" collapsed="false">
      <c r="A4879" s="1" t="s">
        <v>2973</v>
      </c>
      <c r="B4879" s="1" t="s">
        <v>2973</v>
      </c>
      <c r="C4879" s="1" t="s">
        <v>5514</v>
      </c>
      <c r="D4879" s="1" t="n">
        <v>32.982</v>
      </c>
      <c r="E4879" s="1" t="s">
        <v>5523</v>
      </c>
      <c r="F4879" s="1" t="n">
        <v>8</v>
      </c>
      <c r="G4879" s="1" t="str">
        <f aca="false">F4879&amp;"/"&amp;15</f>
        <v>8/15</v>
      </c>
      <c r="H4879" s="1" t="n">
        <v>2221</v>
      </c>
      <c r="I4879" s="1" t="n">
        <v>113</v>
      </c>
      <c r="J4879" s="1" t="n">
        <v>99.5</v>
      </c>
      <c r="K4879" s="1" t="s">
        <v>1093</v>
      </c>
      <c r="L4879" s="1" t="s">
        <v>3312</v>
      </c>
      <c r="M4879" s="1" t="n">
        <v>2015</v>
      </c>
      <c r="N4879" s="1" t="n">
        <v>43.5397944</v>
      </c>
      <c r="O4879" s="1" t="n">
        <v>-81.2962894</v>
      </c>
      <c r="Q4879" s="1" t="s">
        <v>5516</v>
      </c>
      <c r="R4879" s="1" t="s">
        <v>24</v>
      </c>
    </row>
    <row r="4880" customFormat="false" ht="15" hidden="false" customHeight="false" outlineLevel="0" collapsed="false">
      <c r="A4880" s="1" t="s">
        <v>2973</v>
      </c>
      <c r="B4880" s="1" t="s">
        <v>2973</v>
      </c>
      <c r="C4880" s="1" t="s">
        <v>5514</v>
      </c>
      <c r="D4880" s="1" t="n">
        <v>32.982</v>
      </c>
      <c r="E4880" s="1" t="s">
        <v>5524</v>
      </c>
      <c r="F4880" s="1" t="n">
        <v>9</v>
      </c>
      <c r="G4880" s="1" t="str">
        <f aca="false">F4880&amp;"/"&amp;15</f>
        <v>9/15</v>
      </c>
      <c r="H4880" s="1" t="n">
        <v>2300</v>
      </c>
      <c r="I4880" s="1" t="n">
        <v>113</v>
      </c>
      <c r="J4880" s="1" t="n">
        <v>99.5</v>
      </c>
      <c r="K4880" s="1" t="s">
        <v>1093</v>
      </c>
      <c r="L4880" s="1" t="s">
        <v>3312</v>
      </c>
      <c r="M4880" s="1" t="n">
        <v>2015</v>
      </c>
      <c r="N4880" s="1" t="n">
        <v>43.5365568</v>
      </c>
      <c r="O4880" s="1" t="n">
        <v>-81.2720812</v>
      </c>
      <c r="Q4880" s="1" t="s">
        <v>5516</v>
      </c>
      <c r="R4880" s="1" t="s">
        <v>24</v>
      </c>
    </row>
    <row r="4881" customFormat="false" ht="15" hidden="false" customHeight="false" outlineLevel="0" collapsed="false">
      <c r="A4881" s="1" t="s">
        <v>2973</v>
      </c>
      <c r="B4881" s="1" t="s">
        <v>2973</v>
      </c>
      <c r="C4881" s="1" t="s">
        <v>5514</v>
      </c>
      <c r="D4881" s="1" t="n">
        <v>32.982</v>
      </c>
      <c r="E4881" s="1" t="s">
        <v>5525</v>
      </c>
      <c r="F4881" s="1" t="n">
        <v>10</v>
      </c>
      <c r="G4881" s="1" t="str">
        <f aca="false">F4881&amp;"/"&amp;15</f>
        <v>10/15</v>
      </c>
      <c r="H4881" s="1" t="n">
        <v>2221</v>
      </c>
      <c r="I4881" s="1" t="n">
        <v>113</v>
      </c>
      <c r="J4881" s="1" t="n">
        <v>99.5</v>
      </c>
      <c r="K4881" s="1" t="s">
        <v>1093</v>
      </c>
      <c r="L4881" s="1" t="s">
        <v>3312</v>
      </c>
      <c r="M4881" s="1" t="n">
        <v>2015</v>
      </c>
      <c r="N4881" s="1" t="n">
        <v>43.5286111</v>
      </c>
      <c r="O4881" s="1" t="n">
        <v>-81.2972433</v>
      </c>
      <c r="Q4881" s="1" t="s">
        <v>5516</v>
      </c>
      <c r="R4881" s="1" t="s">
        <v>24</v>
      </c>
    </row>
    <row r="4882" customFormat="false" ht="15" hidden="false" customHeight="false" outlineLevel="0" collapsed="false">
      <c r="A4882" s="1" t="s">
        <v>2973</v>
      </c>
      <c r="B4882" s="1" t="s">
        <v>2973</v>
      </c>
      <c r="C4882" s="1" t="s">
        <v>5514</v>
      </c>
      <c r="D4882" s="1" t="n">
        <v>32.982</v>
      </c>
      <c r="E4882" s="1" t="s">
        <v>5526</v>
      </c>
      <c r="F4882" s="1" t="n">
        <v>11</v>
      </c>
      <c r="G4882" s="1" t="str">
        <f aca="false">F4882&amp;"/"&amp;15</f>
        <v>11/15</v>
      </c>
      <c r="H4882" s="1" t="n">
        <v>2221</v>
      </c>
      <c r="I4882" s="1" t="n">
        <v>113</v>
      </c>
      <c r="J4882" s="1" t="n">
        <v>99.5</v>
      </c>
      <c r="K4882" s="1" t="s">
        <v>1093</v>
      </c>
      <c r="L4882" s="1" t="s">
        <v>3312</v>
      </c>
      <c r="M4882" s="1" t="n">
        <v>2015</v>
      </c>
      <c r="N4882" s="1" t="n">
        <v>43.5250847</v>
      </c>
      <c r="O4882" s="1" t="n">
        <v>-81.3008728</v>
      </c>
      <c r="Q4882" s="1" t="s">
        <v>5516</v>
      </c>
      <c r="R4882" s="1" t="s">
        <v>24</v>
      </c>
    </row>
    <row r="4883" customFormat="false" ht="15" hidden="false" customHeight="false" outlineLevel="0" collapsed="false">
      <c r="A4883" s="1" t="s">
        <v>2973</v>
      </c>
      <c r="B4883" s="1" t="s">
        <v>2973</v>
      </c>
      <c r="C4883" s="1" t="s">
        <v>5514</v>
      </c>
      <c r="D4883" s="1" t="n">
        <v>32.982</v>
      </c>
      <c r="E4883" s="1" t="s">
        <v>5527</v>
      </c>
      <c r="F4883" s="1" t="n">
        <v>12</v>
      </c>
      <c r="G4883" s="1" t="str">
        <f aca="false">F4883&amp;"/"&amp;15</f>
        <v>12/15</v>
      </c>
      <c r="H4883" s="1" t="n">
        <v>2221</v>
      </c>
      <c r="I4883" s="1" t="n">
        <v>113</v>
      </c>
      <c r="J4883" s="1" t="n">
        <v>99.5</v>
      </c>
      <c r="K4883" s="1" t="s">
        <v>1093</v>
      </c>
      <c r="L4883" s="1" t="s">
        <v>3312</v>
      </c>
      <c r="M4883" s="1" t="n">
        <v>2015</v>
      </c>
      <c r="N4883" s="1" t="n">
        <v>43.5340657</v>
      </c>
      <c r="O4883" s="1" t="n">
        <v>-81.3162956</v>
      </c>
      <c r="Q4883" s="1" t="s">
        <v>5516</v>
      </c>
      <c r="R4883" s="1" t="s">
        <v>24</v>
      </c>
    </row>
    <row r="4884" customFormat="false" ht="15" hidden="false" customHeight="false" outlineLevel="0" collapsed="false">
      <c r="A4884" s="1" t="s">
        <v>2973</v>
      </c>
      <c r="B4884" s="1" t="s">
        <v>2973</v>
      </c>
      <c r="C4884" s="1" t="s">
        <v>5514</v>
      </c>
      <c r="D4884" s="1" t="n">
        <v>32.982</v>
      </c>
      <c r="E4884" s="1" t="s">
        <v>5528</v>
      </c>
      <c r="F4884" s="1" t="n">
        <v>13</v>
      </c>
      <c r="G4884" s="1" t="str">
        <f aca="false">F4884&amp;"/"&amp;15</f>
        <v>13/15</v>
      </c>
      <c r="H4884" s="1" t="n">
        <v>2221</v>
      </c>
      <c r="I4884" s="1" t="n">
        <v>113</v>
      </c>
      <c r="J4884" s="1" t="n">
        <v>99.5</v>
      </c>
      <c r="K4884" s="1" t="s">
        <v>1093</v>
      </c>
      <c r="L4884" s="1" t="s">
        <v>3312</v>
      </c>
      <c r="M4884" s="1" t="n">
        <v>2015</v>
      </c>
      <c r="N4884" s="1" t="n">
        <v>43.5316127</v>
      </c>
      <c r="O4884" s="1" t="n">
        <v>-81.3147103</v>
      </c>
      <c r="Q4884" s="1" t="s">
        <v>5516</v>
      </c>
      <c r="R4884" s="1" t="s">
        <v>24</v>
      </c>
    </row>
    <row r="4885" customFormat="false" ht="15" hidden="false" customHeight="false" outlineLevel="0" collapsed="false">
      <c r="A4885" s="1" t="s">
        <v>2973</v>
      </c>
      <c r="B4885" s="1" t="s">
        <v>2973</v>
      </c>
      <c r="C4885" s="1" t="s">
        <v>5514</v>
      </c>
      <c r="D4885" s="1" t="n">
        <v>32.982</v>
      </c>
      <c r="E4885" s="1" t="s">
        <v>5529</v>
      </c>
      <c r="F4885" s="1" t="n">
        <v>14</v>
      </c>
      <c r="G4885" s="1" t="str">
        <f aca="false">F4885&amp;"/"&amp;15</f>
        <v>14/15</v>
      </c>
      <c r="H4885" s="1" t="n">
        <v>2300</v>
      </c>
      <c r="I4885" s="1" t="n">
        <v>113</v>
      </c>
      <c r="J4885" s="1" t="n">
        <v>99.5</v>
      </c>
      <c r="K4885" s="1" t="s">
        <v>1093</v>
      </c>
      <c r="L4885" s="1" t="s">
        <v>3312</v>
      </c>
      <c r="M4885" s="1" t="n">
        <v>2015</v>
      </c>
      <c r="N4885" s="1" t="n">
        <v>43.5311787</v>
      </c>
      <c r="O4885" s="1" t="n">
        <v>-81.3258539</v>
      </c>
      <c r="Q4885" s="1" t="s">
        <v>5516</v>
      </c>
      <c r="R4885" s="1" t="s">
        <v>24</v>
      </c>
    </row>
    <row r="4886" customFormat="false" ht="15" hidden="false" customHeight="false" outlineLevel="0" collapsed="false">
      <c r="A4886" s="1" t="s">
        <v>2973</v>
      </c>
      <c r="B4886" s="1" t="s">
        <v>2973</v>
      </c>
      <c r="C4886" s="1" t="s">
        <v>5514</v>
      </c>
      <c r="D4886" s="1" t="n">
        <v>32.982</v>
      </c>
      <c r="E4886" s="1" t="s">
        <v>5530</v>
      </c>
      <c r="F4886" s="1" t="n">
        <v>15</v>
      </c>
      <c r="G4886" s="1" t="str">
        <f aca="false">F4886&amp;"/"&amp;15</f>
        <v>15/15</v>
      </c>
      <c r="H4886" s="1" t="n">
        <v>2300</v>
      </c>
      <c r="I4886" s="1" t="n">
        <v>113</v>
      </c>
      <c r="J4886" s="1" t="n">
        <v>99.5</v>
      </c>
      <c r="K4886" s="1" t="s">
        <v>1093</v>
      </c>
      <c r="L4886" s="1" t="s">
        <v>3312</v>
      </c>
      <c r="M4886" s="1" t="n">
        <v>2015</v>
      </c>
      <c r="N4886" s="1" t="n">
        <v>43.5353141</v>
      </c>
      <c r="O4886" s="1" t="n">
        <v>-81.3229524</v>
      </c>
      <c r="Q4886" s="1" t="s">
        <v>5516</v>
      </c>
      <c r="R4886" s="1" t="s">
        <v>24</v>
      </c>
    </row>
    <row r="4887" customFormat="false" ht="15" hidden="false" customHeight="false" outlineLevel="0" collapsed="false">
      <c r="A4887" s="1" t="s">
        <v>2973</v>
      </c>
      <c r="B4887" s="1" t="s">
        <v>2973</v>
      </c>
      <c r="C4887" s="1" t="s">
        <v>5531</v>
      </c>
      <c r="D4887" s="1" t="n">
        <v>10.25</v>
      </c>
      <c r="E4887" s="1" t="s">
        <v>5532</v>
      </c>
      <c r="F4887" s="1" t="n">
        <v>1</v>
      </c>
      <c r="G4887" s="1" t="str">
        <f aca="false">F4887&amp;"/"&amp;5</f>
        <v>1/5</v>
      </c>
      <c r="H4887" s="1" t="n">
        <v>2050</v>
      </c>
      <c r="I4887" s="1" t="n">
        <v>92.5</v>
      </c>
      <c r="J4887" s="1" t="n">
        <v>100</v>
      </c>
      <c r="K4887" s="1" t="s">
        <v>1951</v>
      </c>
      <c r="L4887" s="1" t="s">
        <v>3801</v>
      </c>
      <c r="M4887" s="1" t="n">
        <v>2017</v>
      </c>
      <c r="N4887" s="1" t="n">
        <v>44.1468219400493</v>
      </c>
      <c r="O4887" s="1" t="n">
        <v>-78.6272438650784</v>
      </c>
      <c r="Q4887" s="1" t="s">
        <v>5533</v>
      </c>
      <c r="R4887" s="1" t="s">
        <v>254</v>
      </c>
    </row>
    <row r="4888" customFormat="false" ht="15" hidden="false" customHeight="false" outlineLevel="0" collapsed="false">
      <c r="A4888" s="1" t="s">
        <v>2973</v>
      </c>
      <c r="B4888" s="1" t="s">
        <v>2973</v>
      </c>
      <c r="C4888" s="1" t="s">
        <v>5531</v>
      </c>
      <c r="D4888" s="1" t="n">
        <v>10.25</v>
      </c>
      <c r="E4888" s="1" t="s">
        <v>5534</v>
      </c>
      <c r="F4888" s="1" t="n">
        <v>2</v>
      </c>
      <c r="G4888" s="1" t="str">
        <f aca="false">F4888&amp;"/"&amp;5</f>
        <v>2/5</v>
      </c>
      <c r="H4888" s="1" t="n">
        <v>2050</v>
      </c>
      <c r="I4888" s="1" t="n">
        <v>92.5</v>
      </c>
      <c r="J4888" s="1" t="n">
        <v>100</v>
      </c>
      <c r="K4888" s="1" t="s">
        <v>1951</v>
      </c>
      <c r="L4888" s="1" t="s">
        <v>3801</v>
      </c>
      <c r="M4888" s="1" t="n">
        <v>2017</v>
      </c>
      <c r="N4888" s="1" t="n">
        <v>44.1482407755798</v>
      </c>
      <c r="O4888" s="1" t="n">
        <v>-78.6239267913869</v>
      </c>
      <c r="Q4888" s="1" t="s">
        <v>5533</v>
      </c>
      <c r="R4888" s="1" t="s">
        <v>254</v>
      </c>
    </row>
    <row r="4889" customFormat="false" ht="15" hidden="false" customHeight="false" outlineLevel="0" collapsed="false">
      <c r="A4889" s="1" t="s">
        <v>2973</v>
      </c>
      <c r="B4889" s="1" t="s">
        <v>2973</v>
      </c>
      <c r="C4889" s="1" t="s">
        <v>5531</v>
      </c>
      <c r="D4889" s="1" t="n">
        <v>10.25</v>
      </c>
      <c r="E4889" s="1" t="s">
        <v>5535</v>
      </c>
      <c r="F4889" s="1" t="n">
        <v>3</v>
      </c>
      <c r="G4889" s="1" t="str">
        <f aca="false">F4889&amp;"/"&amp;5</f>
        <v>3/5</v>
      </c>
      <c r="H4889" s="1" t="n">
        <v>2050</v>
      </c>
      <c r="I4889" s="1" t="n">
        <v>92.5</v>
      </c>
      <c r="J4889" s="1" t="n">
        <v>100</v>
      </c>
      <c r="K4889" s="1" t="s">
        <v>1951</v>
      </c>
      <c r="L4889" s="1" t="s">
        <v>3801</v>
      </c>
      <c r="M4889" s="1" t="n">
        <v>2017</v>
      </c>
      <c r="N4889" s="1" t="n">
        <v>44.1493711686202</v>
      </c>
      <c r="O4889" s="1" t="n">
        <v>-78.6316378264379</v>
      </c>
      <c r="Q4889" s="1" t="s">
        <v>5533</v>
      </c>
      <c r="R4889" s="1" t="s">
        <v>254</v>
      </c>
    </row>
    <row r="4890" customFormat="false" ht="15" hidden="false" customHeight="false" outlineLevel="0" collapsed="false">
      <c r="A4890" s="1" t="s">
        <v>2973</v>
      </c>
      <c r="B4890" s="1" t="s">
        <v>2973</v>
      </c>
      <c r="C4890" s="1" t="s">
        <v>5531</v>
      </c>
      <c r="D4890" s="1" t="n">
        <v>10.25</v>
      </c>
      <c r="E4890" s="1" t="s">
        <v>5536</v>
      </c>
      <c r="F4890" s="1" t="n">
        <v>4</v>
      </c>
      <c r="G4890" s="1" t="str">
        <f aca="false">F4890&amp;"/"&amp;5</f>
        <v>4/5</v>
      </c>
      <c r="H4890" s="1" t="n">
        <v>2050</v>
      </c>
      <c r="I4890" s="1" t="n">
        <v>92.5</v>
      </c>
      <c r="J4890" s="1" t="n">
        <v>100</v>
      </c>
      <c r="K4890" s="1" t="s">
        <v>1951</v>
      </c>
      <c r="L4890" s="1" t="s">
        <v>3801</v>
      </c>
      <c r="M4890" s="1" t="n">
        <v>2017</v>
      </c>
      <c r="N4890" s="1" t="n">
        <v>44.1545330211489</v>
      </c>
      <c r="O4890" s="1" t="n">
        <v>-78.6359293928232</v>
      </c>
      <c r="Q4890" s="1" t="s">
        <v>5533</v>
      </c>
      <c r="R4890" s="1" t="s">
        <v>254</v>
      </c>
    </row>
    <row r="4891" customFormat="false" ht="15" hidden="false" customHeight="false" outlineLevel="0" collapsed="false">
      <c r="A4891" s="1" t="s">
        <v>2973</v>
      </c>
      <c r="B4891" s="1" t="s">
        <v>2973</v>
      </c>
      <c r="C4891" s="1" t="s">
        <v>5531</v>
      </c>
      <c r="D4891" s="1" t="n">
        <v>10.25</v>
      </c>
      <c r="E4891" s="1" t="s">
        <v>5537</v>
      </c>
      <c r="F4891" s="1" t="n">
        <v>5</v>
      </c>
      <c r="G4891" s="1" t="str">
        <f aca="false">F4891&amp;"/"&amp;5</f>
        <v>5/5</v>
      </c>
      <c r="H4891" s="1" t="n">
        <v>2050</v>
      </c>
      <c r="I4891" s="1" t="n">
        <v>92.5</v>
      </c>
      <c r="J4891" s="1" t="n">
        <v>100</v>
      </c>
      <c r="K4891" s="1" t="s">
        <v>1951</v>
      </c>
      <c r="L4891" s="1" t="s">
        <v>3801</v>
      </c>
      <c r="M4891" s="1" t="n">
        <v>2017</v>
      </c>
      <c r="N4891" s="1" t="n">
        <v>44.1565840191286</v>
      </c>
      <c r="O4891" s="1" t="n">
        <v>-78.6393000625626</v>
      </c>
      <c r="Q4891" s="1" t="s">
        <v>5533</v>
      </c>
      <c r="R4891" s="1" t="s">
        <v>254</v>
      </c>
    </row>
    <row r="4892" customFormat="false" ht="15" hidden="false" customHeight="false" outlineLevel="0" collapsed="false">
      <c r="A4892" s="1" t="s">
        <v>2973</v>
      </c>
      <c r="B4892" s="1" t="s">
        <v>2973</v>
      </c>
      <c r="C4892" s="1" t="s">
        <v>5538</v>
      </c>
      <c r="D4892" s="1" t="n">
        <v>124.38</v>
      </c>
      <c r="E4892" s="1" t="s">
        <v>5539</v>
      </c>
      <c r="F4892" s="1" t="n">
        <v>1</v>
      </c>
      <c r="G4892" s="1" t="str">
        <f aca="false">F4892&amp;"/"&amp;56</f>
        <v>1/56</v>
      </c>
      <c r="H4892" s="1" t="n">
        <v>2221</v>
      </c>
      <c r="I4892" s="1" t="n">
        <v>93</v>
      </c>
      <c r="J4892" s="1" t="n">
        <v>80</v>
      </c>
      <c r="K4892" s="1" t="s">
        <v>1093</v>
      </c>
      <c r="L4892" s="1" t="s">
        <v>4954</v>
      </c>
      <c r="M4892" s="1" t="n">
        <v>2013</v>
      </c>
      <c r="N4892" s="1" t="n">
        <v>42.8974430194174</v>
      </c>
      <c r="O4892" s="1" t="n">
        <v>-80.0676093206992</v>
      </c>
      <c r="Q4892" s="1" t="s">
        <v>5540</v>
      </c>
      <c r="R4892" s="1" t="s">
        <v>24</v>
      </c>
    </row>
    <row r="4893" customFormat="false" ht="15" hidden="false" customHeight="false" outlineLevel="0" collapsed="false">
      <c r="A4893" s="1" t="s">
        <v>2973</v>
      </c>
      <c r="B4893" s="1" t="s">
        <v>2973</v>
      </c>
      <c r="C4893" s="1" t="s">
        <v>5538</v>
      </c>
      <c r="D4893" s="1" t="n">
        <v>124.38</v>
      </c>
      <c r="E4893" s="1" t="s">
        <v>5541</v>
      </c>
      <c r="F4893" s="1" t="n">
        <v>2</v>
      </c>
      <c r="G4893" s="1" t="str">
        <f aca="false">F4893&amp;"/"&amp;56</f>
        <v>2/56</v>
      </c>
      <c r="H4893" s="1" t="n">
        <v>2221</v>
      </c>
      <c r="I4893" s="1" t="n">
        <v>93</v>
      </c>
      <c r="J4893" s="1" t="n">
        <v>80</v>
      </c>
      <c r="K4893" s="1" t="s">
        <v>1093</v>
      </c>
      <c r="L4893" s="1" t="s">
        <v>4954</v>
      </c>
      <c r="M4893" s="1" t="n">
        <v>2013</v>
      </c>
      <c r="N4893" s="1" t="n">
        <v>42.8826825620733</v>
      </c>
      <c r="O4893" s="1" t="n">
        <v>-80.0845513137114</v>
      </c>
      <c r="Q4893" s="1" t="s">
        <v>5540</v>
      </c>
      <c r="R4893" s="1" t="s">
        <v>24</v>
      </c>
    </row>
    <row r="4894" customFormat="false" ht="15" hidden="false" customHeight="false" outlineLevel="0" collapsed="false">
      <c r="A4894" s="1" t="s">
        <v>2973</v>
      </c>
      <c r="B4894" s="1" t="s">
        <v>2973</v>
      </c>
      <c r="C4894" s="1" t="s">
        <v>5538</v>
      </c>
      <c r="D4894" s="1" t="n">
        <v>124.38</v>
      </c>
      <c r="E4894" s="1" t="s">
        <v>5542</v>
      </c>
      <c r="F4894" s="1" t="n">
        <v>3</v>
      </c>
      <c r="G4894" s="1" t="str">
        <f aca="false">F4894&amp;"/"&amp;56</f>
        <v>3/56</v>
      </c>
      <c r="H4894" s="1" t="n">
        <v>2221</v>
      </c>
      <c r="I4894" s="1" t="n">
        <v>93</v>
      </c>
      <c r="J4894" s="1" t="n">
        <v>80</v>
      </c>
      <c r="K4894" s="1" t="s">
        <v>1093</v>
      </c>
      <c r="L4894" s="1" t="s">
        <v>4954</v>
      </c>
      <c r="M4894" s="1" t="n">
        <v>2013</v>
      </c>
      <c r="N4894" s="1" t="n">
        <v>42.8833625081804</v>
      </c>
      <c r="O4894" s="1" t="n">
        <v>-80.0730676198404</v>
      </c>
      <c r="Q4894" s="1" t="s">
        <v>5540</v>
      </c>
      <c r="R4894" s="1" t="s">
        <v>24</v>
      </c>
    </row>
    <row r="4895" customFormat="false" ht="15" hidden="false" customHeight="false" outlineLevel="0" collapsed="false">
      <c r="A4895" s="1" t="s">
        <v>2973</v>
      </c>
      <c r="B4895" s="1" t="s">
        <v>2973</v>
      </c>
      <c r="C4895" s="1" t="s">
        <v>5538</v>
      </c>
      <c r="D4895" s="1" t="n">
        <v>124.38</v>
      </c>
      <c r="E4895" s="1" t="s">
        <v>5543</v>
      </c>
      <c r="F4895" s="1" t="n">
        <v>4</v>
      </c>
      <c r="G4895" s="1" t="str">
        <f aca="false">F4895&amp;"/"&amp;56</f>
        <v>4/56</v>
      </c>
      <c r="H4895" s="1" t="n">
        <v>2221</v>
      </c>
      <c r="I4895" s="1" t="n">
        <v>93</v>
      </c>
      <c r="J4895" s="1" t="n">
        <v>80</v>
      </c>
      <c r="K4895" s="1" t="s">
        <v>1093</v>
      </c>
      <c r="L4895" s="1" t="s">
        <v>4954</v>
      </c>
      <c r="M4895" s="1" t="n">
        <v>2013</v>
      </c>
      <c r="N4895" s="1" t="n">
        <v>42.8864341535576</v>
      </c>
      <c r="O4895" s="1" t="n">
        <v>-80.0571608003698</v>
      </c>
      <c r="Q4895" s="1" t="s">
        <v>5540</v>
      </c>
      <c r="R4895" s="1" t="s">
        <v>24</v>
      </c>
    </row>
    <row r="4896" customFormat="false" ht="15" hidden="false" customHeight="false" outlineLevel="0" collapsed="false">
      <c r="A4896" s="1" t="s">
        <v>2973</v>
      </c>
      <c r="B4896" s="1" t="s">
        <v>2973</v>
      </c>
      <c r="C4896" s="1" t="s">
        <v>5538</v>
      </c>
      <c r="D4896" s="1" t="n">
        <v>124.38</v>
      </c>
      <c r="E4896" s="1" t="s">
        <v>5544</v>
      </c>
      <c r="F4896" s="1" t="n">
        <v>5</v>
      </c>
      <c r="G4896" s="1" t="str">
        <f aca="false">F4896&amp;"/"&amp;56</f>
        <v>5/56</v>
      </c>
      <c r="H4896" s="1" t="n">
        <v>2221</v>
      </c>
      <c r="I4896" s="1" t="n">
        <v>93</v>
      </c>
      <c r="J4896" s="1" t="n">
        <v>80</v>
      </c>
      <c r="K4896" s="1" t="s">
        <v>1093</v>
      </c>
      <c r="L4896" s="1" t="s">
        <v>4954</v>
      </c>
      <c r="M4896" s="1" t="n">
        <v>2013</v>
      </c>
      <c r="N4896" s="1" t="n">
        <v>42.8879386922849</v>
      </c>
      <c r="O4896" s="1" t="n">
        <v>-80.0384700977862</v>
      </c>
      <c r="Q4896" s="1" t="s">
        <v>5540</v>
      </c>
      <c r="R4896" s="1" t="s">
        <v>24</v>
      </c>
    </row>
    <row r="4897" customFormat="false" ht="15" hidden="false" customHeight="false" outlineLevel="0" collapsed="false">
      <c r="A4897" s="1" t="s">
        <v>2973</v>
      </c>
      <c r="B4897" s="1" t="s">
        <v>2973</v>
      </c>
      <c r="C4897" s="1" t="s">
        <v>5538</v>
      </c>
      <c r="D4897" s="1" t="n">
        <v>124.38</v>
      </c>
      <c r="E4897" s="1" t="s">
        <v>5545</v>
      </c>
      <c r="F4897" s="1" t="n">
        <v>6</v>
      </c>
      <c r="G4897" s="1" t="str">
        <f aca="false">F4897&amp;"/"&amp;56</f>
        <v>6/56</v>
      </c>
      <c r="H4897" s="1" t="n">
        <v>2221</v>
      </c>
      <c r="I4897" s="1" t="n">
        <v>93</v>
      </c>
      <c r="J4897" s="1" t="n">
        <v>80</v>
      </c>
      <c r="K4897" s="1" t="s">
        <v>1093</v>
      </c>
      <c r="L4897" s="1" t="s">
        <v>4954</v>
      </c>
      <c r="M4897" s="1" t="n">
        <v>2013</v>
      </c>
      <c r="N4897" s="1" t="n">
        <v>42.8892167610202</v>
      </c>
      <c r="O4897" s="1" t="n">
        <v>-80.0321674313875</v>
      </c>
      <c r="Q4897" s="1" t="s">
        <v>5540</v>
      </c>
      <c r="R4897" s="1" t="s">
        <v>24</v>
      </c>
    </row>
    <row r="4898" customFormat="false" ht="15" hidden="false" customHeight="false" outlineLevel="0" collapsed="false">
      <c r="A4898" s="1" t="s">
        <v>2973</v>
      </c>
      <c r="B4898" s="1" t="s">
        <v>2973</v>
      </c>
      <c r="C4898" s="1" t="s">
        <v>5538</v>
      </c>
      <c r="D4898" s="1" t="n">
        <v>124.38</v>
      </c>
      <c r="E4898" s="1" t="s">
        <v>5546</v>
      </c>
      <c r="F4898" s="1" t="n">
        <v>7</v>
      </c>
      <c r="G4898" s="1" t="str">
        <f aca="false">F4898&amp;"/"&amp;56</f>
        <v>7/56</v>
      </c>
      <c r="H4898" s="1" t="n">
        <v>2221</v>
      </c>
      <c r="I4898" s="1" t="n">
        <v>93</v>
      </c>
      <c r="J4898" s="1" t="n">
        <v>80</v>
      </c>
      <c r="K4898" s="1" t="s">
        <v>1093</v>
      </c>
      <c r="L4898" s="1" t="s">
        <v>4954</v>
      </c>
      <c r="M4898" s="1" t="n">
        <v>2013</v>
      </c>
      <c r="N4898" s="1" t="n">
        <v>42.8906040728474</v>
      </c>
      <c r="O4898" s="1" t="n">
        <v>-80.0218698753535</v>
      </c>
      <c r="Q4898" s="1" t="s">
        <v>5540</v>
      </c>
      <c r="R4898" s="1" t="s">
        <v>24</v>
      </c>
    </row>
    <row r="4899" customFormat="false" ht="15" hidden="false" customHeight="false" outlineLevel="0" collapsed="false">
      <c r="A4899" s="1" t="s">
        <v>2973</v>
      </c>
      <c r="B4899" s="1" t="s">
        <v>2973</v>
      </c>
      <c r="C4899" s="1" t="s">
        <v>5538</v>
      </c>
      <c r="D4899" s="1" t="n">
        <v>124.38</v>
      </c>
      <c r="E4899" s="1" t="s">
        <v>5547</v>
      </c>
      <c r="F4899" s="1" t="n">
        <v>8</v>
      </c>
      <c r="G4899" s="1" t="str">
        <f aca="false">F4899&amp;"/"&amp;56</f>
        <v>8/56</v>
      </c>
      <c r="H4899" s="1" t="n">
        <v>2221</v>
      </c>
      <c r="I4899" s="1" t="n">
        <v>93</v>
      </c>
      <c r="J4899" s="1" t="n">
        <v>80</v>
      </c>
      <c r="K4899" s="1" t="s">
        <v>1093</v>
      </c>
      <c r="L4899" s="1" t="s">
        <v>4954</v>
      </c>
      <c r="M4899" s="1" t="n">
        <v>2013</v>
      </c>
      <c r="N4899" s="1" t="n">
        <v>42.8921192261023</v>
      </c>
      <c r="O4899" s="1" t="n">
        <v>-80.0086654617402</v>
      </c>
      <c r="Q4899" s="1" t="s">
        <v>5540</v>
      </c>
      <c r="R4899" s="1" t="s">
        <v>24</v>
      </c>
    </row>
    <row r="4900" customFormat="false" ht="15" hidden="false" customHeight="false" outlineLevel="0" collapsed="false">
      <c r="A4900" s="1" t="s">
        <v>2973</v>
      </c>
      <c r="B4900" s="1" t="s">
        <v>2973</v>
      </c>
      <c r="C4900" s="1" t="s">
        <v>5538</v>
      </c>
      <c r="D4900" s="1" t="n">
        <v>124.38</v>
      </c>
      <c r="E4900" s="1" t="s">
        <v>5548</v>
      </c>
      <c r="F4900" s="1" t="n">
        <v>9</v>
      </c>
      <c r="G4900" s="1" t="str">
        <f aca="false">F4900&amp;"/"&amp;56</f>
        <v>9/56</v>
      </c>
      <c r="H4900" s="1" t="n">
        <v>2221</v>
      </c>
      <c r="I4900" s="1" t="n">
        <v>93</v>
      </c>
      <c r="J4900" s="1" t="n">
        <v>80</v>
      </c>
      <c r="K4900" s="1" t="s">
        <v>1093</v>
      </c>
      <c r="L4900" s="1" t="s">
        <v>4954</v>
      </c>
      <c r="M4900" s="1" t="n">
        <v>2013</v>
      </c>
      <c r="N4900" s="1" t="n">
        <v>42.8948767280504</v>
      </c>
      <c r="O4900" s="1" t="n">
        <v>-79.9465833585905</v>
      </c>
      <c r="Q4900" s="1" t="s">
        <v>5540</v>
      </c>
      <c r="R4900" s="1" t="s">
        <v>24</v>
      </c>
    </row>
    <row r="4901" customFormat="false" ht="15" hidden="false" customHeight="false" outlineLevel="0" collapsed="false">
      <c r="A4901" s="1" t="s">
        <v>2973</v>
      </c>
      <c r="B4901" s="1" t="s">
        <v>2973</v>
      </c>
      <c r="C4901" s="1" t="s">
        <v>5538</v>
      </c>
      <c r="D4901" s="1" t="n">
        <v>124.38</v>
      </c>
      <c r="E4901" s="1" t="s">
        <v>5549</v>
      </c>
      <c r="F4901" s="1" t="n">
        <v>10</v>
      </c>
      <c r="G4901" s="1" t="str">
        <f aca="false">F4901&amp;"/"&amp;56</f>
        <v>10/56</v>
      </c>
      <c r="H4901" s="1" t="n">
        <v>2221</v>
      </c>
      <c r="I4901" s="1" t="n">
        <v>93</v>
      </c>
      <c r="J4901" s="1" t="n">
        <v>80</v>
      </c>
      <c r="K4901" s="1" t="s">
        <v>1093</v>
      </c>
      <c r="L4901" s="1" t="s">
        <v>4954</v>
      </c>
      <c r="M4901" s="1" t="n">
        <v>2013</v>
      </c>
      <c r="N4901" s="1" t="n">
        <v>42.8966214870304</v>
      </c>
      <c r="O4901" s="1" t="n">
        <v>-79.9364630653187</v>
      </c>
      <c r="Q4901" s="1" t="s">
        <v>5540</v>
      </c>
      <c r="R4901" s="1" t="s">
        <v>24</v>
      </c>
    </row>
    <row r="4902" customFormat="false" ht="15" hidden="false" customHeight="false" outlineLevel="0" collapsed="false">
      <c r="A4902" s="1" t="s">
        <v>2973</v>
      </c>
      <c r="B4902" s="1" t="s">
        <v>2973</v>
      </c>
      <c r="C4902" s="1" t="s">
        <v>5538</v>
      </c>
      <c r="D4902" s="1" t="n">
        <v>124.38</v>
      </c>
      <c r="E4902" s="1" t="s">
        <v>5550</v>
      </c>
      <c r="F4902" s="1" t="n">
        <v>11</v>
      </c>
      <c r="G4902" s="1" t="str">
        <f aca="false">F4902&amp;"/"&amp;56</f>
        <v>11/56</v>
      </c>
      <c r="H4902" s="1" t="n">
        <v>2221</v>
      </c>
      <c r="I4902" s="1" t="n">
        <v>93</v>
      </c>
      <c r="J4902" s="1" t="n">
        <v>80</v>
      </c>
      <c r="K4902" s="1" t="s">
        <v>1093</v>
      </c>
      <c r="L4902" s="1" t="s">
        <v>4954</v>
      </c>
      <c r="M4902" s="1" t="n">
        <v>2013</v>
      </c>
      <c r="N4902" s="1" t="n">
        <v>42.9075533476226</v>
      </c>
      <c r="O4902" s="1" t="n">
        <v>-79.9301667685334</v>
      </c>
      <c r="Q4902" s="1" t="s">
        <v>5540</v>
      </c>
      <c r="R4902" s="1" t="s">
        <v>24</v>
      </c>
    </row>
    <row r="4903" customFormat="false" ht="15" hidden="false" customHeight="false" outlineLevel="0" collapsed="false">
      <c r="A4903" s="1" t="s">
        <v>2973</v>
      </c>
      <c r="B4903" s="1" t="s">
        <v>2973</v>
      </c>
      <c r="C4903" s="1" t="s">
        <v>5538</v>
      </c>
      <c r="D4903" s="1" t="n">
        <v>124.38</v>
      </c>
      <c r="E4903" s="1" t="s">
        <v>5551</v>
      </c>
      <c r="F4903" s="1" t="n">
        <v>12</v>
      </c>
      <c r="G4903" s="1" t="str">
        <f aca="false">F4903&amp;"/"&amp;56</f>
        <v>12/56</v>
      </c>
      <c r="H4903" s="1" t="n">
        <v>2221</v>
      </c>
      <c r="I4903" s="1" t="n">
        <v>93</v>
      </c>
      <c r="J4903" s="1" t="n">
        <v>80</v>
      </c>
      <c r="K4903" s="1" t="s">
        <v>1093</v>
      </c>
      <c r="L4903" s="1" t="s">
        <v>4954</v>
      </c>
      <c r="M4903" s="1" t="n">
        <v>2013</v>
      </c>
      <c r="N4903" s="1" t="n">
        <v>42.8654099984779</v>
      </c>
      <c r="O4903" s="1" t="n">
        <v>-80.1148307434381</v>
      </c>
      <c r="Q4903" s="1" t="s">
        <v>5540</v>
      </c>
      <c r="R4903" s="1" t="s">
        <v>24</v>
      </c>
    </row>
    <row r="4904" customFormat="false" ht="15" hidden="false" customHeight="false" outlineLevel="0" collapsed="false">
      <c r="A4904" s="1" t="s">
        <v>2973</v>
      </c>
      <c r="B4904" s="1" t="s">
        <v>2973</v>
      </c>
      <c r="C4904" s="1" t="s">
        <v>5538</v>
      </c>
      <c r="D4904" s="1" t="n">
        <v>124.38</v>
      </c>
      <c r="E4904" s="1" t="s">
        <v>5552</v>
      </c>
      <c r="F4904" s="1" t="n">
        <v>13</v>
      </c>
      <c r="G4904" s="1" t="str">
        <f aca="false">F4904&amp;"/"&amp;56</f>
        <v>13/56</v>
      </c>
      <c r="H4904" s="1" t="n">
        <v>2221</v>
      </c>
      <c r="I4904" s="1" t="n">
        <v>93</v>
      </c>
      <c r="J4904" s="1" t="n">
        <v>80</v>
      </c>
      <c r="K4904" s="1" t="s">
        <v>1093</v>
      </c>
      <c r="L4904" s="1" t="s">
        <v>4954</v>
      </c>
      <c r="M4904" s="1" t="n">
        <v>2013</v>
      </c>
      <c r="N4904" s="1" t="n">
        <v>42.866868918936</v>
      </c>
      <c r="O4904" s="1" t="n">
        <v>-80.1074193561144</v>
      </c>
      <c r="Q4904" s="1" t="s">
        <v>5540</v>
      </c>
      <c r="R4904" s="1" t="s">
        <v>24</v>
      </c>
    </row>
    <row r="4905" customFormat="false" ht="15" hidden="false" customHeight="false" outlineLevel="0" collapsed="false">
      <c r="A4905" s="1" t="s">
        <v>2973</v>
      </c>
      <c r="B4905" s="1" t="s">
        <v>2973</v>
      </c>
      <c r="C4905" s="1" t="s">
        <v>5538</v>
      </c>
      <c r="D4905" s="1" t="n">
        <v>124.38</v>
      </c>
      <c r="E4905" s="1" t="s">
        <v>5553</v>
      </c>
      <c r="F4905" s="1" t="n">
        <v>14</v>
      </c>
      <c r="G4905" s="1" t="str">
        <f aca="false">F4905&amp;"/"&amp;56</f>
        <v>14/56</v>
      </c>
      <c r="H4905" s="1" t="n">
        <v>2221</v>
      </c>
      <c r="I4905" s="1" t="n">
        <v>93</v>
      </c>
      <c r="J4905" s="1" t="n">
        <v>80</v>
      </c>
      <c r="K4905" s="1" t="s">
        <v>1093</v>
      </c>
      <c r="L4905" s="1" t="s">
        <v>4954</v>
      </c>
      <c r="M4905" s="1" t="n">
        <v>2013</v>
      </c>
      <c r="N4905" s="1" t="n">
        <v>42.8677293046539</v>
      </c>
      <c r="O4905" s="1" t="n">
        <v>-80.0912232396704</v>
      </c>
      <c r="Q4905" s="1" t="s">
        <v>5540</v>
      </c>
      <c r="R4905" s="1" t="s">
        <v>24</v>
      </c>
    </row>
    <row r="4906" customFormat="false" ht="15" hidden="false" customHeight="false" outlineLevel="0" collapsed="false">
      <c r="A4906" s="1" t="s">
        <v>2973</v>
      </c>
      <c r="B4906" s="1" t="s">
        <v>2973</v>
      </c>
      <c r="C4906" s="1" t="s">
        <v>5538</v>
      </c>
      <c r="D4906" s="1" t="n">
        <v>124.38</v>
      </c>
      <c r="E4906" s="1" t="s">
        <v>5554</v>
      </c>
      <c r="F4906" s="1" t="n">
        <v>15</v>
      </c>
      <c r="G4906" s="1" t="str">
        <f aca="false">F4906&amp;"/"&amp;56</f>
        <v>15/56</v>
      </c>
      <c r="H4906" s="1" t="n">
        <v>2221</v>
      </c>
      <c r="I4906" s="1" t="n">
        <v>93</v>
      </c>
      <c r="J4906" s="1" t="n">
        <v>80</v>
      </c>
      <c r="K4906" s="1" t="s">
        <v>1093</v>
      </c>
      <c r="L4906" s="1" t="s">
        <v>4954</v>
      </c>
      <c r="M4906" s="1" t="n">
        <v>2013</v>
      </c>
      <c r="N4906" s="1" t="n">
        <v>42.8695891514324</v>
      </c>
      <c r="O4906" s="1" t="n">
        <v>-80.067642558545</v>
      </c>
      <c r="Q4906" s="1" t="s">
        <v>5540</v>
      </c>
      <c r="R4906" s="1" t="s">
        <v>24</v>
      </c>
    </row>
    <row r="4907" customFormat="false" ht="15" hidden="false" customHeight="false" outlineLevel="0" collapsed="false">
      <c r="A4907" s="1" t="s">
        <v>2973</v>
      </c>
      <c r="B4907" s="1" t="s">
        <v>2973</v>
      </c>
      <c r="C4907" s="1" t="s">
        <v>5538</v>
      </c>
      <c r="D4907" s="1" t="n">
        <v>124.38</v>
      </c>
      <c r="E4907" s="1" t="s">
        <v>5555</v>
      </c>
      <c r="F4907" s="1" t="n">
        <v>16</v>
      </c>
      <c r="G4907" s="1" t="str">
        <f aca="false">F4907&amp;"/"&amp;56</f>
        <v>16/56</v>
      </c>
      <c r="H4907" s="1" t="n">
        <v>2221</v>
      </c>
      <c r="I4907" s="1" t="n">
        <v>93</v>
      </c>
      <c r="J4907" s="1" t="n">
        <v>80</v>
      </c>
      <c r="K4907" s="1" t="s">
        <v>1093</v>
      </c>
      <c r="L4907" s="1" t="s">
        <v>4954</v>
      </c>
      <c r="M4907" s="1" t="n">
        <v>2013</v>
      </c>
      <c r="N4907" s="1" t="n">
        <v>42.8720787064091</v>
      </c>
      <c r="O4907" s="1" t="n">
        <v>-80.0558101833008</v>
      </c>
      <c r="Q4907" s="1" t="s">
        <v>5540</v>
      </c>
      <c r="R4907" s="1" t="s">
        <v>24</v>
      </c>
    </row>
    <row r="4908" customFormat="false" ht="15" hidden="false" customHeight="false" outlineLevel="0" collapsed="false">
      <c r="A4908" s="1" t="s">
        <v>2973</v>
      </c>
      <c r="B4908" s="1" t="s">
        <v>2973</v>
      </c>
      <c r="C4908" s="1" t="s">
        <v>5538</v>
      </c>
      <c r="D4908" s="1" t="n">
        <v>124.38</v>
      </c>
      <c r="E4908" s="1" t="s">
        <v>5556</v>
      </c>
      <c r="F4908" s="1" t="n">
        <v>17</v>
      </c>
      <c r="G4908" s="1" t="str">
        <f aca="false">F4908&amp;"/"&amp;56</f>
        <v>17/56</v>
      </c>
      <c r="H4908" s="1" t="n">
        <v>2221</v>
      </c>
      <c r="I4908" s="1" t="n">
        <v>93</v>
      </c>
      <c r="J4908" s="1" t="n">
        <v>80</v>
      </c>
      <c r="K4908" s="1" t="s">
        <v>1093</v>
      </c>
      <c r="L4908" s="1" t="s">
        <v>4954</v>
      </c>
      <c r="M4908" s="1" t="n">
        <v>2013</v>
      </c>
      <c r="N4908" s="1" t="n">
        <v>42.8716590925349</v>
      </c>
      <c r="O4908" s="1" t="n">
        <v>-80.0470125336067</v>
      </c>
      <c r="Q4908" s="1" t="s">
        <v>5540</v>
      </c>
      <c r="R4908" s="1" t="s">
        <v>24</v>
      </c>
    </row>
    <row r="4909" customFormat="false" ht="15" hidden="false" customHeight="false" outlineLevel="0" collapsed="false">
      <c r="A4909" s="1" t="s">
        <v>2973</v>
      </c>
      <c r="B4909" s="1" t="s">
        <v>2973</v>
      </c>
      <c r="C4909" s="1" t="s">
        <v>5538</v>
      </c>
      <c r="D4909" s="1" t="n">
        <v>124.38</v>
      </c>
      <c r="E4909" s="1" t="s">
        <v>5557</v>
      </c>
      <c r="F4909" s="1" t="n">
        <v>18</v>
      </c>
      <c r="G4909" s="1" t="str">
        <f aca="false">F4909&amp;"/"&amp;56</f>
        <v>18/56</v>
      </c>
      <c r="H4909" s="1" t="n">
        <v>2221</v>
      </c>
      <c r="I4909" s="1" t="n">
        <v>93</v>
      </c>
      <c r="J4909" s="1" t="n">
        <v>80</v>
      </c>
      <c r="K4909" s="1" t="s">
        <v>1093</v>
      </c>
      <c r="L4909" s="1" t="s">
        <v>4954</v>
      </c>
      <c r="M4909" s="1" t="n">
        <v>2013</v>
      </c>
      <c r="N4909" s="1" t="n">
        <v>42.8788450895171</v>
      </c>
      <c r="O4909" s="1" t="n">
        <v>-79.9900854409652</v>
      </c>
      <c r="Q4909" s="1" t="s">
        <v>5540</v>
      </c>
      <c r="R4909" s="1" t="s">
        <v>24</v>
      </c>
    </row>
    <row r="4910" customFormat="false" ht="15" hidden="false" customHeight="false" outlineLevel="0" collapsed="false">
      <c r="A4910" s="1" t="s">
        <v>2973</v>
      </c>
      <c r="B4910" s="1" t="s">
        <v>2973</v>
      </c>
      <c r="C4910" s="1" t="s">
        <v>5538</v>
      </c>
      <c r="D4910" s="1" t="n">
        <v>124.38</v>
      </c>
      <c r="E4910" s="1" t="s">
        <v>5558</v>
      </c>
      <c r="F4910" s="1" t="n">
        <v>19</v>
      </c>
      <c r="G4910" s="1" t="str">
        <f aca="false">F4910&amp;"/"&amp;56</f>
        <v>19/56</v>
      </c>
      <c r="H4910" s="1" t="n">
        <v>2221</v>
      </c>
      <c r="I4910" s="1" t="n">
        <v>93</v>
      </c>
      <c r="J4910" s="1" t="n">
        <v>80</v>
      </c>
      <c r="K4910" s="1" t="s">
        <v>1093</v>
      </c>
      <c r="L4910" s="1" t="s">
        <v>4954</v>
      </c>
      <c r="M4910" s="1" t="n">
        <v>2013</v>
      </c>
      <c r="N4910" s="1" t="n">
        <v>42.8854894222246</v>
      </c>
      <c r="O4910" s="1" t="n">
        <v>-79.9662587032211</v>
      </c>
      <c r="Q4910" s="1" t="s">
        <v>5540</v>
      </c>
      <c r="R4910" s="1" t="s">
        <v>24</v>
      </c>
    </row>
    <row r="4911" customFormat="false" ht="15" hidden="false" customHeight="false" outlineLevel="0" collapsed="false">
      <c r="A4911" s="1" t="s">
        <v>2973</v>
      </c>
      <c r="B4911" s="1" t="s">
        <v>2973</v>
      </c>
      <c r="C4911" s="1" t="s">
        <v>5538</v>
      </c>
      <c r="D4911" s="1" t="n">
        <v>124.38</v>
      </c>
      <c r="E4911" s="1" t="s">
        <v>5559</v>
      </c>
      <c r="F4911" s="1" t="n">
        <v>20</v>
      </c>
      <c r="G4911" s="1" t="str">
        <f aca="false">F4911&amp;"/"&amp;56</f>
        <v>20/56</v>
      </c>
      <c r="H4911" s="1" t="n">
        <v>2221</v>
      </c>
      <c r="I4911" s="1" t="n">
        <v>93</v>
      </c>
      <c r="J4911" s="1" t="n">
        <v>80</v>
      </c>
      <c r="K4911" s="1" t="s">
        <v>1093</v>
      </c>
      <c r="L4911" s="1" t="s">
        <v>4954</v>
      </c>
      <c r="M4911" s="1" t="n">
        <v>2013</v>
      </c>
      <c r="N4911" s="1" t="n">
        <v>42.8554922265592</v>
      </c>
      <c r="O4911" s="1" t="n">
        <v>-80.0952760803195</v>
      </c>
      <c r="Q4911" s="1" t="s">
        <v>5540</v>
      </c>
      <c r="R4911" s="1" t="s">
        <v>24</v>
      </c>
    </row>
    <row r="4912" customFormat="false" ht="15" hidden="false" customHeight="false" outlineLevel="0" collapsed="false">
      <c r="A4912" s="1" t="s">
        <v>2973</v>
      </c>
      <c r="B4912" s="1" t="s">
        <v>2973</v>
      </c>
      <c r="C4912" s="1" t="s">
        <v>5538</v>
      </c>
      <c r="D4912" s="1" t="n">
        <v>124.38</v>
      </c>
      <c r="E4912" s="1" t="s">
        <v>5560</v>
      </c>
      <c r="F4912" s="1" t="n">
        <v>21</v>
      </c>
      <c r="G4912" s="1" t="str">
        <f aca="false">F4912&amp;"/"&amp;56</f>
        <v>21/56</v>
      </c>
      <c r="H4912" s="1" t="n">
        <v>2221</v>
      </c>
      <c r="I4912" s="1" t="n">
        <v>93</v>
      </c>
      <c r="J4912" s="1" t="n">
        <v>80</v>
      </c>
      <c r="K4912" s="1" t="s">
        <v>1093</v>
      </c>
      <c r="L4912" s="1" t="s">
        <v>4954</v>
      </c>
      <c r="M4912" s="1" t="n">
        <v>2013</v>
      </c>
      <c r="N4912" s="1" t="n">
        <v>42.8665528570003</v>
      </c>
      <c r="O4912" s="1" t="n">
        <v>-80.0484141182601</v>
      </c>
      <c r="Q4912" s="1" t="s">
        <v>5540</v>
      </c>
      <c r="R4912" s="1" t="s">
        <v>24</v>
      </c>
    </row>
    <row r="4913" customFormat="false" ht="15" hidden="false" customHeight="false" outlineLevel="0" collapsed="false">
      <c r="A4913" s="1" t="s">
        <v>2973</v>
      </c>
      <c r="B4913" s="1" t="s">
        <v>2973</v>
      </c>
      <c r="C4913" s="1" t="s">
        <v>5538</v>
      </c>
      <c r="D4913" s="1" t="n">
        <v>124.38</v>
      </c>
      <c r="E4913" s="1" t="s">
        <v>5561</v>
      </c>
      <c r="F4913" s="1" t="n">
        <v>22</v>
      </c>
      <c r="G4913" s="1" t="str">
        <f aca="false">F4913&amp;"/"&amp;56</f>
        <v>22/56</v>
      </c>
      <c r="H4913" s="1" t="n">
        <v>2221</v>
      </c>
      <c r="I4913" s="1" t="n">
        <v>93</v>
      </c>
      <c r="J4913" s="1" t="n">
        <v>80</v>
      </c>
      <c r="K4913" s="1" t="s">
        <v>1093</v>
      </c>
      <c r="L4913" s="1" t="s">
        <v>4954</v>
      </c>
      <c r="M4913" s="1" t="n">
        <v>2013</v>
      </c>
      <c r="N4913" s="1" t="n">
        <v>42.8610559448769</v>
      </c>
      <c r="O4913" s="1" t="n">
        <v>-80.0461327951598</v>
      </c>
      <c r="Q4913" s="1" t="s">
        <v>5540</v>
      </c>
      <c r="R4913" s="1" t="s">
        <v>24</v>
      </c>
    </row>
    <row r="4914" customFormat="false" ht="15" hidden="false" customHeight="false" outlineLevel="0" collapsed="false">
      <c r="A4914" s="1" t="s">
        <v>2973</v>
      </c>
      <c r="B4914" s="1" t="s">
        <v>2973</v>
      </c>
      <c r="C4914" s="1" t="s">
        <v>5538</v>
      </c>
      <c r="D4914" s="1" t="n">
        <v>124.38</v>
      </c>
      <c r="E4914" s="1" t="s">
        <v>5562</v>
      </c>
      <c r="F4914" s="1" t="n">
        <v>23</v>
      </c>
      <c r="G4914" s="1" t="str">
        <f aca="false">F4914&amp;"/"&amp;56</f>
        <v>23/56</v>
      </c>
      <c r="H4914" s="1" t="n">
        <v>2221</v>
      </c>
      <c r="I4914" s="1" t="n">
        <v>93</v>
      </c>
      <c r="J4914" s="1" t="n">
        <v>80</v>
      </c>
      <c r="K4914" s="1" t="s">
        <v>1093</v>
      </c>
      <c r="L4914" s="1" t="s">
        <v>4954</v>
      </c>
      <c r="M4914" s="1" t="n">
        <v>2013</v>
      </c>
      <c r="N4914" s="1" t="n">
        <v>42.8657348481978</v>
      </c>
      <c r="O4914" s="1" t="n">
        <v>-80.0243198865084</v>
      </c>
      <c r="Q4914" s="1" t="s">
        <v>5540</v>
      </c>
      <c r="R4914" s="1" t="s">
        <v>24</v>
      </c>
    </row>
    <row r="4915" customFormat="false" ht="15" hidden="false" customHeight="false" outlineLevel="0" collapsed="false">
      <c r="A4915" s="1" t="s">
        <v>2973</v>
      </c>
      <c r="B4915" s="1" t="s">
        <v>2973</v>
      </c>
      <c r="C4915" s="1" t="s">
        <v>5538</v>
      </c>
      <c r="D4915" s="1" t="n">
        <v>124.38</v>
      </c>
      <c r="E4915" s="1" t="s">
        <v>5563</v>
      </c>
      <c r="F4915" s="1" t="n">
        <v>24</v>
      </c>
      <c r="G4915" s="1" t="str">
        <f aca="false">F4915&amp;"/"&amp;56</f>
        <v>24/56</v>
      </c>
      <c r="H4915" s="1" t="n">
        <v>2221</v>
      </c>
      <c r="I4915" s="1" t="n">
        <v>93</v>
      </c>
      <c r="J4915" s="1" t="n">
        <v>80</v>
      </c>
      <c r="K4915" s="1" t="s">
        <v>1093</v>
      </c>
      <c r="L4915" s="1" t="s">
        <v>4954</v>
      </c>
      <c r="M4915" s="1" t="n">
        <v>2013</v>
      </c>
      <c r="N4915" s="1" t="n">
        <v>42.8690384271051</v>
      </c>
      <c r="O4915" s="1" t="n">
        <v>-80.0089011222884</v>
      </c>
      <c r="Q4915" s="1" t="s">
        <v>5540</v>
      </c>
      <c r="R4915" s="1" t="s">
        <v>24</v>
      </c>
    </row>
    <row r="4916" customFormat="false" ht="15" hidden="false" customHeight="false" outlineLevel="0" collapsed="false">
      <c r="A4916" s="1" t="s">
        <v>2973</v>
      </c>
      <c r="B4916" s="1" t="s">
        <v>2973</v>
      </c>
      <c r="C4916" s="1" t="s">
        <v>5538</v>
      </c>
      <c r="D4916" s="1" t="n">
        <v>124.38</v>
      </c>
      <c r="E4916" s="1" t="s">
        <v>5564</v>
      </c>
      <c r="F4916" s="1" t="n">
        <v>25</v>
      </c>
      <c r="G4916" s="1" t="str">
        <f aca="false">F4916&amp;"/"&amp;56</f>
        <v>25/56</v>
      </c>
      <c r="H4916" s="1" t="n">
        <v>2221</v>
      </c>
      <c r="I4916" s="1" t="n">
        <v>93</v>
      </c>
      <c r="J4916" s="1" t="n">
        <v>80</v>
      </c>
      <c r="K4916" s="1" t="s">
        <v>1093</v>
      </c>
      <c r="L4916" s="1" t="s">
        <v>4954</v>
      </c>
      <c r="M4916" s="1" t="n">
        <v>2013</v>
      </c>
      <c r="N4916" s="1" t="n">
        <v>42.8714663660936</v>
      </c>
      <c r="O4916" s="1" t="n">
        <v>-79.9839765420939</v>
      </c>
      <c r="Q4916" s="1" t="s">
        <v>5540</v>
      </c>
      <c r="R4916" s="1" t="s">
        <v>24</v>
      </c>
    </row>
    <row r="4917" customFormat="false" ht="15" hidden="false" customHeight="false" outlineLevel="0" collapsed="false">
      <c r="A4917" s="1" t="s">
        <v>2973</v>
      </c>
      <c r="B4917" s="1" t="s">
        <v>2973</v>
      </c>
      <c r="C4917" s="1" t="s">
        <v>5538</v>
      </c>
      <c r="D4917" s="1" t="n">
        <v>124.38</v>
      </c>
      <c r="E4917" s="1" t="s">
        <v>5565</v>
      </c>
      <c r="F4917" s="1" t="n">
        <v>26</v>
      </c>
      <c r="G4917" s="1" t="str">
        <f aca="false">F4917&amp;"/"&amp;56</f>
        <v>26/56</v>
      </c>
      <c r="H4917" s="1" t="n">
        <v>2221</v>
      </c>
      <c r="I4917" s="1" t="n">
        <v>93</v>
      </c>
      <c r="J4917" s="1" t="n">
        <v>80</v>
      </c>
      <c r="K4917" s="1" t="s">
        <v>1093</v>
      </c>
      <c r="L4917" s="1" t="s">
        <v>4954</v>
      </c>
      <c r="M4917" s="1" t="n">
        <v>2013</v>
      </c>
      <c r="N4917" s="1" t="n">
        <v>42.8733606722018</v>
      </c>
      <c r="O4917" s="1" t="n">
        <v>-79.9724803560484</v>
      </c>
      <c r="Q4917" s="1" t="s">
        <v>5540</v>
      </c>
      <c r="R4917" s="1" t="s">
        <v>24</v>
      </c>
    </row>
    <row r="4918" customFormat="false" ht="15" hidden="false" customHeight="false" outlineLevel="0" collapsed="false">
      <c r="A4918" s="1" t="s">
        <v>2973</v>
      </c>
      <c r="B4918" s="1" t="s">
        <v>2973</v>
      </c>
      <c r="C4918" s="1" t="s">
        <v>5538</v>
      </c>
      <c r="D4918" s="1" t="n">
        <v>124.38</v>
      </c>
      <c r="E4918" s="1" t="s">
        <v>5566</v>
      </c>
      <c r="F4918" s="1" t="n">
        <v>27</v>
      </c>
      <c r="G4918" s="1" t="str">
        <f aca="false">F4918&amp;"/"&amp;56</f>
        <v>27/56</v>
      </c>
      <c r="H4918" s="1" t="n">
        <v>2221</v>
      </c>
      <c r="I4918" s="1" t="n">
        <v>101</v>
      </c>
      <c r="J4918" s="1" t="n">
        <v>80</v>
      </c>
      <c r="K4918" s="1" t="s">
        <v>1093</v>
      </c>
      <c r="L4918" s="1" t="s">
        <v>1094</v>
      </c>
      <c r="M4918" s="1" t="n">
        <v>2013</v>
      </c>
      <c r="N4918" s="1" t="n">
        <v>42.8730520761658</v>
      </c>
      <c r="O4918" s="1" t="n">
        <v>-79.9594553602088</v>
      </c>
      <c r="Q4918" s="1" t="s">
        <v>5540</v>
      </c>
      <c r="R4918" s="1" t="s">
        <v>24</v>
      </c>
    </row>
    <row r="4919" customFormat="false" ht="15" hidden="false" customHeight="false" outlineLevel="0" collapsed="false">
      <c r="A4919" s="1" t="s">
        <v>2973</v>
      </c>
      <c r="B4919" s="1" t="s">
        <v>2973</v>
      </c>
      <c r="C4919" s="1" t="s">
        <v>5538</v>
      </c>
      <c r="D4919" s="1" t="n">
        <v>124.38</v>
      </c>
      <c r="E4919" s="1" t="s">
        <v>5567</v>
      </c>
      <c r="F4919" s="1" t="n">
        <v>28</v>
      </c>
      <c r="G4919" s="1" t="str">
        <f aca="false">F4919&amp;"/"&amp;56</f>
        <v>28/56</v>
      </c>
      <c r="H4919" s="1" t="n">
        <v>2221</v>
      </c>
      <c r="I4919" s="1" t="n">
        <v>101</v>
      </c>
      <c r="J4919" s="1" t="n">
        <v>80</v>
      </c>
      <c r="K4919" s="1" t="s">
        <v>1093</v>
      </c>
      <c r="L4919" s="1" t="s">
        <v>1094</v>
      </c>
      <c r="M4919" s="1" t="n">
        <v>2013</v>
      </c>
      <c r="N4919" s="1" t="n">
        <v>42.843821</v>
      </c>
      <c r="O4919" s="1" t="n">
        <v>-79.8347863</v>
      </c>
      <c r="Q4919" s="1" t="s">
        <v>5540</v>
      </c>
      <c r="R4919" s="1" t="s">
        <v>24</v>
      </c>
    </row>
    <row r="4920" customFormat="false" ht="15" hidden="false" customHeight="false" outlineLevel="0" collapsed="false">
      <c r="A4920" s="1" t="s">
        <v>2973</v>
      </c>
      <c r="B4920" s="1" t="s">
        <v>2973</v>
      </c>
      <c r="C4920" s="1" t="s">
        <v>5538</v>
      </c>
      <c r="D4920" s="1" t="n">
        <v>124.38</v>
      </c>
      <c r="E4920" s="1" t="s">
        <v>5568</v>
      </c>
      <c r="F4920" s="1" t="n">
        <v>29</v>
      </c>
      <c r="G4920" s="1" t="str">
        <f aca="false">F4920&amp;"/"&amp;56</f>
        <v>29/56</v>
      </c>
      <c r="H4920" s="1" t="n">
        <v>2221</v>
      </c>
      <c r="I4920" s="1" t="n">
        <v>101</v>
      </c>
      <c r="J4920" s="1" t="n">
        <v>80</v>
      </c>
      <c r="K4920" s="1" t="s">
        <v>1093</v>
      </c>
      <c r="L4920" s="1" t="s">
        <v>1094</v>
      </c>
      <c r="M4920" s="1" t="n">
        <v>2013</v>
      </c>
      <c r="N4920" s="1" t="n">
        <v>42.8842565992294</v>
      </c>
      <c r="O4920" s="1" t="n">
        <v>-79.9170223756179</v>
      </c>
      <c r="Q4920" s="1" t="s">
        <v>5540</v>
      </c>
      <c r="R4920" s="1" t="s">
        <v>24</v>
      </c>
    </row>
    <row r="4921" customFormat="false" ht="15" hidden="false" customHeight="false" outlineLevel="0" collapsed="false">
      <c r="A4921" s="1" t="s">
        <v>2973</v>
      </c>
      <c r="B4921" s="1" t="s">
        <v>2973</v>
      </c>
      <c r="C4921" s="1" t="s">
        <v>5538</v>
      </c>
      <c r="D4921" s="1" t="n">
        <v>124.38</v>
      </c>
      <c r="E4921" s="1" t="s">
        <v>5569</v>
      </c>
      <c r="F4921" s="1" t="n">
        <v>30</v>
      </c>
      <c r="G4921" s="1" t="str">
        <f aca="false">F4921&amp;"/"&amp;56</f>
        <v>30/56</v>
      </c>
      <c r="H4921" s="1" t="n">
        <v>2221</v>
      </c>
      <c r="I4921" s="1" t="n">
        <v>101</v>
      </c>
      <c r="J4921" s="1" t="n">
        <v>80</v>
      </c>
      <c r="K4921" s="1" t="s">
        <v>1093</v>
      </c>
      <c r="L4921" s="1" t="s">
        <v>1094</v>
      </c>
      <c r="M4921" s="1" t="n">
        <v>2013</v>
      </c>
      <c r="N4921" s="1" t="n">
        <v>42.8908451046152</v>
      </c>
      <c r="O4921" s="1" t="n">
        <v>-79.8901647758508</v>
      </c>
      <c r="Q4921" s="1" t="s">
        <v>5540</v>
      </c>
      <c r="R4921" s="1" t="s">
        <v>24</v>
      </c>
    </row>
    <row r="4922" customFormat="false" ht="15" hidden="false" customHeight="false" outlineLevel="0" collapsed="false">
      <c r="A4922" s="1" t="s">
        <v>2973</v>
      </c>
      <c r="B4922" s="1" t="s">
        <v>2973</v>
      </c>
      <c r="C4922" s="1" t="s">
        <v>5538</v>
      </c>
      <c r="D4922" s="1" t="n">
        <v>124.38</v>
      </c>
      <c r="E4922" s="1" t="s">
        <v>5570</v>
      </c>
      <c r="F4922" s="1" t="n">
        <v>31</v>
      </c>
      <c r="G4922" s="1" t="str">
        <f aca="false">F4922&amp;"/"&amp;56</f>
        <v>31/56</v>
      </c>
      <c r="H4922" s="1" t="n">
        <v>2221</v>
      </c>
      <c r="I4922" s="1" t="n">
        <v>101</v>
      </c>
      <c r="J4922" s="1" t="n">
        <v>80</v>
      </c>
      <c r="K4922" s="1" t="s">
        <v>1093</v>
      </c>
      <c r="L4922" s="1" t="s">
        <v>1094</v>
      </c>
      <c r="M4922" s="1" t="n">
        <v>2013</v>
      </c>
      <c r="N4922" s="1" t="n">
        <v>42.8694536897179</v>
      </c>
      <c r="O4922" s="1" t="n">
        <v>-79.9379200075823</v>
      </c>
      <c r="Q4922" s="1" t="s">
        <v>5540</v>
      </c>
      <c r="R4922" s="1" t="s">
        <v>24</v>
      </c>
    </row>
    <row r="4923" customFormat="false" ht="15" hidden="false" customHeight="false" outlineLevel="0" collapsed="false">
      <c r="A4923" s="1" t="s">
        <v>2973</v>
      </c>
      <c r="B4923" s="1" t="s">
        <v>2973</v>
      </c>
      <c r="C4923" s="1" t="s">
        <v>5538</v>
      </c>
      <c r="D4923" s="1" t="n">
        <v>124.38</v>
      </c>
      <c r="E4923" s="1" t="s">
        <v>5571</v>
      </c>
      <c r="F4923" s="1" t="n">
        <v>32</v>
      </c>
      <c r="G4923" s="1" t="str">
        <f aca="false">F4923&amp;"/"&amp;56</f>
        <v>32/56</v>
      </c>
      <c r="H4923" s="1" t="n">
        <v>2221</v>
      </c>
      <c r="I4923" s="1" t="n">
        <v>101</v>
      </c>
      <c r="J4923" s="1" t="n">
        <v>80</v>
      </c>
      <c r="K4923" s="1" t="s">
        <v>1093</v>
      </c>
      <c r="L4923" s="1" t="s">
        <v>1094</v>
      </c>
      <c r="M4923" s="1" t="n">
        <v>2013</v>
      </c>
      <c r="N4923" s="1" t="n">
        <v>42.879746656407</v>
      </c>
      <c r="O4923" s="1" t="n">
        <v>-79.8824157400384</v>
      </c>
      <c r="Q4923" s="1" t="s">
        <v>5540</v>
      </c>
      <c r="R4923" s="1" t="s">
        <v>24</v>
      </c>
    </row>
    <row r="4924" customFormat="false" ht="15" hidden="false" customHeight="false" outlineLevel="0" collapsed="false">
      <c r="A4924" s="1" t="s">
        <v>2973</v>
      </c>
      <c r="B4924" s="1" t="s">
        <v>2973</v>
      </c>
      <c r="C4924" s="1" t="s">
        <v>5538</v>
      </c>
      <c r="D4924" s="1" t="n">
        <v>124.38</v>
      </c>
      <c r="E4924" s="1" t="s">
        <v>5572</v>
      </c>
      <c r="F4924" s="1" t="n">
        <v>33</v>
      </c>
      <c r="G4924" s="1" t="str">
        <f aca="false">F4924&amp;"/"&amp;56</f>
        <v>33/56</v>
      </c>
      <c r="H4924" s="1" t="n">
        <v>2221</v>
      </c>
      <c r="I4924" s="1" t="n">
        <v>101</v>
      </c>
      <c r="J4924" s="1" t="n">
        <v>80</v>
      </c>
      <c r="K4924" s="1" t="s">
        <v>1093</v>
      </c>
      <c r="L4924" s="1" t="s">
        <v>1094</v>
      </c>
      <c r="M4924" s="1" t="n">
        <v>2013</v>
      </c>
      <c r="N4924" s="1" t="n">
        <v>42.8563565745058</v>
      </c>
      <c r="O4924" s="1" t="n">
        <v>-79.9306101638796</v>
      </c>
      <c r="Q4924" s="1" t="s">
        <v>5540</v>
      </c>
      <c r="R4924" s="1" t="s">
        <v>24</v>
      </c>
    </row>
    <row r="4925" customFormat="false" ht="15" hidden="false" customHeight="false" outlineLevel="0" collapsed="false">
      <c r="A4925" s="1" t="s">
        <v>2973</v>
      </c>
      <c r="B4925" s="1" t="s">
        <v>2973</v>
      </c>
      <c r="C4925" s="1" t="s">
        <v>5538</v>
      </c>
      <c r="D4925" s="1" t="n">
        <v>124.38</v>
      </c>
      <c r="E4925" s="1" t="s">
        <v>5573</v>
      </c>
      <c r="F4925" s="1" t="n">
        <v>34</v>
      </c>
      <c r="G4925" s="1" t="str">
        <f aca="false">F4925&amp;"/"&amp;56</f>
        <v>34/56</v>
      </c>
      <c r="H4925" s="1" t="n">
        <v>2221</v>
      </c>
      <c r="I4925" s="1" t="n">
        <v>101</v>
      </c>
      <c r="J4925" s="1" t="n">
        <v>80</v>
      </c>
      <c r="K4925" s="1" t="s">
        <v>1093</v>
      </c>
      <c r="L4925" s="1" t="s">
        <v>1094</v>
      </c>
      <c r="M4925" s="1" t="n">
        <v>2013</v>
      </c>
      <c r="N4925" s="1" t="n">
        <v>42.8621077913919</v>
      </c>
      <c r="O4925" s="1" t="n">
        <v>-79.9059059581944</v>
      </c>
      <c r="Q4925" s="1" t="s">
        <v>5540</v>
      </c>
      <c r="R4925" s="1" t="s">
        <v>24</v>
      </c>
    </row>
    <row r="4926" customFormat="false" ht="15" hidden="false" customHeight="false" outlineLevel="0" collapsed="false">
      <c r="A4926" s="1" t="s">
        <v>2973</v>
      </c>
      <c r="B4926" s="1" t="s">
        <v>2973</v>
      </c>
      <c r="C4926" s="1" t="s">
        <v>5538</v>
      </c>
      <c r="D4926" s="1" t="n">
        <v>124.38</v>
      </c>
      <c r="E4926" s="1" t="s">
        <v>5574</v>
      </c>
      <c r="F4926" s="1" t="n">
        <v>35</v>
      </c>
      <c r="G4926" s="1" t="str">
        <f aca="false">F4926&amp;"/"&amp;56</f>
        <v>35/56</v>
      </c>
      <c r="H4926" s="1" t="n">
        <v>2221</v>
      </c>
      <c r="I4926" s="1" t="n">
        <v>101</v>
      </c>
      <c r="J4926" s="1" t="n">
        <v>80</v>
      </c>
      <c r="K4926" s="1" t="s">
        <v>1093</v>
      </c>
      <c r="L4926" s="1" t="s">
        <v>1094</v>
      </c>
      <c r="M4926" s="1" t="n">
        <v>2013</v>
      </c>
      <c r="N4926" s="1" t="n">
        <v>42.8656180221843</v>
      </c>
      <c r="O4926" s="1" t="n">
        <v>-79.8891591670343</v>
      </c>
      <c r="Q4926" s="1" t="s">
        <v>5540</v>
      </c>
      <c r="R4926" s="1" t="s">
        <v>24</v>
      </c>
    </row>
    <row r="4927" customFormat="false" ht="15" hidden="false" customHeight="false" outlineLevel="0" collapsed="false">
      <c r="A4927" s="1" t="s">
        <v>2973</v>
      </c>
      <c r="B4927" s="1" t="s">
        <v>2973</v>
      </c>
      <c r="C4927" s="1" t="s">
        <v>5538</v>
      </c>
      <c r="D4927" s="1" t="n">
        <v>124.38</v>
      </c>
      <c r="E4927" s="1" t="s">
        <v>5575</v>
      </c>
      <c r="F4927" s="1" t="n">
        <v>36</v>
      </c>
      <c r="G4927" s="1" t="str">
        <f aca="false">F4927&amp;"/"&amp;56</f>
        <v>36/56</v>
      </c>
      <c r="H4927" s="1" t="n">
        <v>2221</v>
      </c>
      <c r="I4927" s="1" t="n">
        <v>101</v>
      </c>
      <c r="J4927" s="1" t="n">
        <v>80</v>
      </c>
      <c r="K4927" s="1" t="s">
        <v>1093</v>
      </c>
      <c r="L4927" s="1" t="s">
        <v>1094</v>
      </c>
      <c r="M4927" s="1" t="n">
        <v>2013</v>
      </c>
      <c r="N4927" s="1" t="n">
        <v>42.8737701149592</v>
      </c>
      <c r="O4927" s="1" t="n">
        <v>-79.8380559685039</v>
      </c>
      <c r="Q4927" s="1" t="s">
        <v>5540</v>
      </c>
      <c r="R4927" s="1" t="s">
        <v>24</v>
      </c>
    </row>
    <row r="4928" customFormat="false" ht="15" hidden="false" customHeight="false" outlineLevel="0" collapsed="false">
      <c r="A4928" s="1" t="s">
        <v>2973</v>
      </c>
      <c r="B4928" s="1" t="s">
        <v>2973</v>
      </c>
      <c r="C4928" s="1" t="s">
        <v>5538</v>
      </c>
      <c r="D4928" s="1" t="n">
        <v>124.38</v>
      </c>
      <c r="E4928" s="1" t="s">
        <v>5576</v>
      </c>
      <c r="F4928" s="1" t="n">
        <v>37</v>
      </c>
      <c r="G4928" s="1" t="str">
        <f aca="false">F4928&amp;"/"&amp;56</f>
        <v>37/56</v>
      </c>
      <c r="H4928" s="1" t="n">
        <v>2221</v>
      </c>
      <c r="I4928" s="1" t="n">
        <v>101</v>
      </c>
      <c r="J4928" s="1" t="n">
        <v>80</v>
      </c>
      <c r="K4928" s="1" t="s">
        <v>1093</v>
      </c>
      <c r="L4928" s="1" t="s">
        <v>1094</v>
      </c>
      <c r="M4928" s="1" t="n">
        <v>2013</v>
      </c>
      <c r="N4928" s="1" t="n">
        <v>42.8460380364296</v>
      </c>
      <c r="O4928" s="1" t="n">
        <v>-79.9189070444965</v>
      </c>
      <c r="Q4928" s="1" t="s">
        <v>5540</v>
      </c>
      <c r="R4928" s="1" t="s">
        <v>24</v>
      </c>
    </row>
    <row r="4929" customFormat="false" ht="15" hidden="false" customHeight="false" outlineLevel="0" collapsed="false">
      <c r="A4929" s="1" t="s">
        <v>2973</v>
      </c>
      <c r="B4929" s="1" t="s">
        <v>2973</v>
      </c>
      <c r="C4929" s="1" t="s">
        <v>5538</v>
      </c>
      <c r="D4929" s="1" t="n">
        <v>124.38</v>
      </c>
      <c r="E4929" s="1" t="s">
        <v>5577</v>
      </c>
      <c r="F4929" s="1" t="n">
        <v>38</v>
      </c>
      <c r="G4929" s="1" t="str">
        <f aca="false">F4929&amp;"/"&amp;56</f>
        <v>38/56</v>
      </c>
      <c r="H4929" s="1" t="n">
        <v>2221</v>
      </c>
      <c r="I4929" s="1" t="n">
        <v>101</v>
      </c>
      <c r="J4929" s="1" t="n">
        <v>80</v>
      </c>
      <c r="K4929" s="1" t="s">
        <v>1093</v>
      </c>
      <c r="L4929" s="1" t="s">
        <v>1094</v>
      </c>
      <c r="M4929" s="1" t="n">
        <v>2013</v>
      </c>
      <c r="N4929" s="1" t="n">
        <v>42.8438708440401</v>
      </c>
      <c r="O4929" s="1" t="n">
        <v>-79.9133728525086</v>
      </c>
      <c r="Q4929" s="1" t="s">
        <v>5540</v>
      </c>
      <c r="R4929" s="1" t="s">
        <v>24</v>
      </c>
    </row>
    <row r="4930" customFormat="false" ht="15" hidden="false" customHeight="false" outlineLevel="0" collapsed="false">
      <c r="A4930" s="1" t="s">
        <v>2973</v>
      </c>
      <c r="B4930" s="1" t="s">
        <v>2973</v>
      </c>
      <c r="C4930" s="1" t="s">
        <v>5538</v>
      </c>
      <c r="D4930" s="1" t="n">
        <v>124.38</v>
      </c>
      <c r="E4930" s="1" t="s">
        <v>5578</v>
      </c>
      <c r="F4930" s="1" t="n">
        <v>39</v>
      </c>
      <c r="G4930" s="1" t="str">
        <f aca="false">F4930&amp;"/"&amp;56</f>
        <v>39/56</v>
      </c>
      <c r="H4930" s="1" t="n">
        <v>2221</v>
      </c>
      <c r="I4930" s="1" t="n">
        <v>101</v>
      </c>
      <c r="J4930" s="1" t="n">
        <v>80</v>
      </c>
      <c r="K4930" s="1" t="s">
        <v>1093</v>
      </c>
      <c r="L4930" s="1" t="s">
        <v>1094</v>
      </c>
      <c r="M4930" s="1" t="n">
        <v>2013</v>
      </c>
      <c r="N4930" s="1" t="n">
        <v>42.8448377597601</v>
      </c>
      <c r="O4930" s="1" t="n">
        <v>-79.9075095176081</v>
      </c>
      <c r="Q4930" s="1" t="s">
        <v>5540</v>
      </c>
      <c r="R4930" s="1" t="s">
        <v>24</v>
      </c>
    </row>
    <row r="4931" customFormat="false" ht="15" hidden="false" customHeight="false" outlineLevel="0" collapsed="false">
      <c r="A4931" s="1" t="s">
        <v>2973</v>
      </c>
      <c r="B4931" s="1" t="s">
        <v>2973</v>
      </c>
      <c r="C4931" s="1" t="s">
        <v>5538</v>
      </c>
      <c r="D4931" s="1" t="n">
        <v>124.38</v>
      </c>
      <c r="E4931" s="1" t="s">
        <v>5579</v>
      </c>
      <c r="F4931" s="1" t="n">
        <v>40</v>
      </c>
      <c r="G4931" s="1" t="str">
        <f aca="false">F4931&amp;"/"&amp;56</f>
        <v>40/56</v>
      </c>
      <c r="H4931" s="1" t="n">
        <v>2221</v>
      </c>
      <c r="I4931" s="1" t="n">
        <v>101</v>
      </c>
      <c r="J4931" s="1" t="n">
        <v>80</v>
      </c>
      <c r="K4931" s="1" t="s">
        <v>1093</v>
      </c>
      <c r="L4931" s="1" t="s">
        <v>1094</v>
      </c>
      <c r="M4931" s="1" t="n">
        <v>2013</v>
      </c>
      <c r="N4931" s="1" t="n">
        <v>42.8453315234395</v>
      </c>
      <c r="O4931" s="1" t="n">
        <v>-79.8989535585135</v>
      </c>
      <c r="Q4931" s="1" t="s">
        <v>5540</v>
      </c>
      <c r="R4931" s="1" t="s">
        <v>24</v>
      </c>
    </row>
    <row r="4932" customFormat="false" ht="15" hidden="false" customHeight="false" outlineLevel="0" collapsed="false">
      <c r="A4932" s="1" t="s">
        <v>2973</v>
      </c>
      <c r="B4932" s="1" t="s">
        <v>2973</v>
      </c>
      <c r="C4932" s="1" t="s">
        <v>5538</v>
      </c>
      <c r="D4932" s="1" t="n">
        <v>124.38</v>
      </c>
      <c r="E4932" s="1" t="s">
        <v>5580</v>
      </c>
      <c r="F4932" s="1" t="n">
        <v>41</v>
      </c>
      <c r="G4932" s="1" t="str">
        <f aca="false">F4932&amp;"/"&amp;56</f>
        <v>41/56</v>
      </c>
      <c r="H4932" s="1" t="n">
        <v>2221</v>
      </c>
      <c r="I4932" s="1" t="n">
        <v>101</v>
      </c>
      <c r="J4932" s="1" t="n">
        <v>80</v>
      </c>
      <c r="K4932" s="1" t="s">
        <v>1093</v>
      </c>
      <c r="L4932" s="1" t="s">
        <v>1094</v>
      </c>
      <c r="M4932" s="1" t="n">
        <v>2013</v>
      </c>
      <c r="N4932" s="1" t="n">
        <v>42.8481758385724</v>
      </c>
      <c r="O4932" s="1" t="n">
        <v>-79.8804598128063</v>
      </c>
      <c r="Q4932" s="1" t="s">
        <v>5540</v>
      </c>
      <c r="R4932" s="1" t="s">
        <v>24</v>
      </c>
    </row>
    <row r="4933" customFormat="false" ht="15" hidden="false" customHeight="false" outlineLevel="0" collapsed="false">
      <c r="A4933" s="1" t="s">
        <v>2973</v>
      </c>
      <c r="B4933" s="1" t="s">
        <v>2973</v>
      </c>
      <c r="C4933" s="1" t="s">
        <v>5538</v>
      </c>
      <c r="D4933" s="1" t="n">
        <v>124.38</v>
      </c>
      <c r="E4933" s="1" t="s">
        <v>5581</v>
      </c>
      <c r="F4933" s="1" t="n">
        <v>42</v>
      </c>
      <c r="G4933" s="1" t="str">
        <f aca="false">F4933&amp;"/"&amp;56</f>
        <v>42/56</v>
      </c>
      <c r="H4933" s="1" t="n">
        <v>2221</v>
      </c>
      <c r="I4933" s="1" t="n">
        <v>101</v>
      </c>
      <c r="J4933" s="1" t="n">
        <v>80</v>
      </c>
      <c r="K4933" s="1" t="s">
        <v>1093</v>
      </c>
      <c r="L4933" s="1" t="s">
        <v>1094</v>
      </c>
      <c r="M4933" s="1" t="n">
        <v>2013</v>
      </c>
      <c r="N4933" s="1" t="n">
        <v>42.8527332885221</v>
      </c>
      <c r="O4933" s="1" t="n">
        <v>-79.8753031221925</v>
      </c>
      <c r="Q4933" s="1" t="s">
        <v>5540</v>
      </c>
      <c r="R4933" s="1" t="s">
        <v>24</v>
      </c>
    </row>
    <row r="4934" customFormat="false" ht="15" hidden="false" customHeight="false" outlineLevel="0" collapsed="false">
      <c r="A4934" s="1" t="s">
        <v>2973</v>
      </c>
      <c r="B4934" s="1" t="s">
        <v>2973</v>
      </c>
      <c r="C4934" s="1" t="s">
        <v>5538</v>
      </c>
      <c r="D4934" s="1" t="n">
        <v>124.38</v>
      </c>
      <c r="E4934" s="1" t="s">
        <v>5582</v>
      </c>
      <c r="F4934" s="1" t="n">
        <v>43</v>
      </c>
      <c r="G4934" s="1" t="str">
        <f aca="false">F4934&amp;"/"&amp;56</f>
        <v>43/56</v>
      </c>
      <c r="H4934" s="1" t="n">
        <v>2221</v>
      </c>
      <c r="I4934" s="1" t="n">
        <v>101</v>
      </c>
      <c r="J4934" s="1" t="n">
        <v>80</v>
      </c>
      <c r="K4934" s="1" t="s">
        <v>1093</v>
      </c>
      <c r="L4934" s="1" t="s">
        <v>1094</v>
      </c>
      <c r="M4934" s="1" t="n">
        <v>2013</v>
      </c>
      <c r="N4934" s="1" t="n">
        <v>42.8512023812252</v>
      </c>
      <c r="O4934" s="1" t="n">
        <v>-79.8651049409152</v>
      </c>
      <c r="Q4934" s="1" t="s">
        <v>5540</v>
      </c>
      <c r="R4934" s="1" t="s">
        <v>24</v>
      </c>
    </row>
    <row r="4935" customFormat="false" ht="15" hidden="false" customHeight="false" outlineLevel="0" collapsed="false">
      <c r="A4935" s="1" t="s">
        <v>2973</v>
      </c>
      <c r="B4935" s="1" t="s">
        <v>2973</v>
      </c>
      <c r="C4935" s="1" t="s">
        <v>5538</v>
      </c>
      <c r="D4935" s="1" t="n">
        <v>124.38</v>
      </c>
      <c r="E4935" s="1" t="s">
        <v>5583</v>
      </c>
      <c r="F4935" s="1" t="n">
        <v>44</v>
      </c>
      <c r="G4935" s="1" t="str">
        <f aca="false">F4935&amp;"/"&amp;56</f>
        <v>44/56</v>
      </c>
      <c r="H4935" s="1" t="n">
        <v>2221</v>
      </c>
      <c r="I4935" s="1" t="n">
        <v>101</v>
      </c>
      <c r="J4935" s="1" t="n">
        <v>80</v>
      </c>
      <c r="K4935" s="1" t="s">
        <v>1093</v>
      </c>
      <c r="L4935" s="1" t="s">
        <v>1094</v>
      </c>
      <c r="M4935" s="1" t="n">
        <v>2013</v>
      </c>
      <c r="N4935" s="1" t="n">
        <v>42.8543283742877</v>
      </c>
      <c r="O4935" s="1" t="n">
        <v>-79.8589501128036</v>
      </c>
      <c r="Q4935" s="1" t="s">
        <v>5540</v>
      </c>
      <c r="R4935" s="1" t="s">
        <v>24</v>
      </c>
    </row>
    <row r="4936" customFormat="false" ht="15" hidden="false" customHeight="false" outlineLevel="0" collapsed="false">
      <c r="A4936" s="1" t="s">
        <v>2973</v>
      </c>
      <c r="B4936" s="1" t="s">
        <v>2973</v>
      </c>
      <c r="C4936" s="1" t="s">
        <v>5538</v>
      </c>
      <c r="D4936" s="1" t="n">
        <v>124.38</v>
      </c>
      <c r="E4936" s="1" t="s">
        <v>5584</v>
      </c>
      <c r="F4936" s="1" t="n">
        <v>45</v>
      </c>
      <c r="G4936" s="1" t="str">
        <f aca="false">F4936&amp;"/"&amp;56</f>
        <v>45/56</v>
      </c>
      <c r="H4936" s="1" t="n">
        <v>2221</v>
      </c>
      <c r="I4936" s="1" t="n">
        <v>101</v>
      </c>
      <c r="J4936" s="1" t="n">
        <v>80</v>
      </c>
      <c r="K4936" s="1" t="s">
        <v>1093</v>
      </c>
      <c r="L4936" s="1" t="s">
        <v>1094</v>
      </c>
      <c r="M4936" s="1" t="n">
        <v>2013</v>
      </c>
      <c r="N4936" s="1" t="n">
        <v>42.8577784219506</v>
      </c>
      <c r="O4936" s="1" t="n">
        <v>-79.855277047135</v>
      </c>
      <c r="Q4936" s="1" t="s">
        <v>5540</v>
      </c>
      <c r="R4936" s="1" t="s">
        <v>24</v>
      </c>
    </row>
    <row r="4937" customFormat="false" ht="15" hidden="false" customHeight="false" outlineLevel="0" collapsed="false">
      <c r="A4937" s="1" t="s">
        <v>2973</v>
      </c>
      <c r="B4937" s="1" t="s">
        <v>2973</v>
      </c>
      <c r="C4937" s="1" t="s">
        <v>5538</v>
      </c>
      <c r="D4937" s="1" t="n">
        <v>124.38</v>
      </c>
      <c r="E4937" s="1" t="s">
        <v>5585</v>
      </c>
      <c r="F4937" s="1" t="n">
        <v>46</v>
      </c>
      <c r="G4937" s="1" t="str">
        <f aca="false">F4937&amp;"/"&amp;56</f>
        <v>46/56</v>
      </c>
      <c r="H4937" s="1" t="n">
        <v>2221</v>
      </c>
      <c r="I4937" s="1" t="n">
        <v>101</v>
      </c>
      <c r="J4937" s="1" t="n">
        <v>80</v>
      </c>
      <c r="K4937" s="1" t="s">
        <v>1093</v>
      </c>
      <c r="L4937" s="1" t="s">
        <v>1094</v>
      </c>
      <c r="M4937" s="1" t="n">
        <v>2013</v>
      </c>
      <c r="N4937" s="1" t="n">
        <v>42.8584409930083</v>
      </c>
      <c r="O4937" s="1" t="n">
        <v>-79.8382993718602</v>
      </c>
      <c r="Q4937" s="1" t="s">
        <v>5540</v>
      </c>
      <c r="R4937" s="1" t="s">
        <v>24</v>
      </c>
    </row>
    <row r="4938" customFormat="false" ht="15" hidden="false" customHeight="false" outlineLevel="0" collapsed="false">
      <c r="A4938" s="1" t="s">
        <v>2973</v>
      </c>
      <c r="B4938" s="1" t="s">
        <v>2973</v>
      </c>
      <c r="C4938" s="1" t="s">
        <v>5538</v>
      </c>
      <c r="D4938" s="1" t="n">
        <v>124.38</v>
      </c>
      <c r="E4938" s="1" t="s">
        <v>5586</v>
      </c>
      <c r="F4938" s="1" t="n">
        <v>47</v>
      </c>
      <c r="G4938" s="1" t="str">
        <f aca="false">F4938&amp;"/"&amp;56</f>
        <v>47/56</v>
      </c>
      <c r="H4938" s="1" t="n">
        <v>2221</v>
      </c>
      <c r="I4938" s="1" t="n">
        <v>101</v>
      </c>
      <c r="J4938" s="1" t="n">
        <v>80</v>
      </c>
      <c r="K4938" s="1" t="s">
        <v>1093</v>
      </c>
      <c r="L4938" s="1" t="s">
        <v>1094</v>
      </c>
      <c r="M4938" s="1" t="n">
        <v>2013</v>
      </c>
      <c r="N4938" s="1" t="n">
        <v>42.8626643829835</v>
      </c>
      <c r="O4938" s="1" t="n">
        <v>-79.8227054062104</v>
      </c>
      <c r="Q4938" s="1" t="s">
        <v>5540</v>
      </c>
      <c r="R4938" s="1" t="s">
        <v>24</v>
      </c>
    </row>
    <row r="4939" customFormat="false" ht="15" hidden="false" customHeight="false" outlineLevel="0" collapsed="false">
      <c r="A4939" s="1" t="s">
        <v>2973</v>
      </c>
      <c r="B4939" s="1" t="s">
        <v>2973</v>
      </c>
      <c r="C4939" s="1" t="s">
        <v>5538</v>
      </c>
      <c r="D4939" s="1" t="n">
        <v>124.38</v>
      </c>
      <c r="E4939" s="1" t="s">
        <v>5587</v>
      </c>
      <c r="F4939" s="1" t="n">
        <v>48</v>
      </c>
      <c r="G4939" s="1" t="str">
        <f aca="false">F4939&amp;"/"&amp;56</f>
        <v>48/56</v>
      </c>
      <c r="H4939" s="1" t="n">
        <v>2221</v>
      </c>
      <c r="I4939" s="1" t="n">
        <v>101</v>
      </c>
      <c r="J4939" s="1" t="n">
        <v>80</v>
      </c>
      <c r="K4939" s="1" t="s">
        <v>1093</v>
      </c>
      <c r="L4939" s="1" t="s">
        <v>1094</v>
      </c>
      <c r="M4939" s="1" t="n">
        <v>2013</v>
      </c>
      <c r="N4939" s="1" t="n">
        <v>42.8581352137612</v>
      </c>
      <c r="O4939" s="1" t="n">
        <v>-79.8227542752916</v>
      </c>
      <c r="Q4939" s="1" t="s">
        <v>5540</v>
      </c>
      <c r="R4939" s="1" t="s">
        <v>24</v>
      </c>
    </row>
    <row r="4940" customFormat="false" ht="15" hidden="false" customHeight="false" outlineLevel="0" collapsed="false">
      <c r="A4940" s="1" t="s">
        <v>2973</v>
      </c>
      <c r="B4940" s="1" t="s">
        <v>2973</v>
      </c>
      <c r="C4940" s="1" t="s">
        <v>5538</v>
      </c>
      <c r="D4940" s="1" t="n">
        <v>124.38</v>
      </c>
      <c r="E4940" s="1" t="s">
        <v>5588</v>
      </c>
      <c r="F4940" s="1" t="n">
        <v>49</v>
      </c>
      <c r="G4940" s="1" t="str">
        <f aca="false">F4940&amp;"/"&amp;56</f>
        <v>49/56</v>
      </c>
      <c r="H4940" s="1" t="n">
        <v>2221</v>
      </c>
      <c r="I4940" s="1" t="n">
        <v>101</v>
      </c>
      <c r="J4940" s="1" t="n">
        <v>80</v>
      </c>
      <c r="K4940" s="1" t="s">
        <v>1093</v>
      </c>
      <c r="L4940" s="1" t="s">
        <v>1094</v>
      </c>
      <c r="M4940" s="1" t="n">
        <v>2013</v>
      </c>
      <c r="N4940" s="1" t="n">
        <v>42.8637325981297</v>
      </c>
      <c r="O4940" s="1" t="n">
        <v>-79.810665532977</v>
      </c>
      <c r="Q4940" s="1" t="s">
        <v>5540</v>
      </c>
      <c r="R4940" s="1" t="s">
        <v>24</v>
      </c>
    </row>
    <row r="4941" customFormat="false" ht="15" hidden="false" customHeight="false" outlineLevel="0" collapsed="false">
      <c r="A4941" s="1" t="s">
        <v>2973</v>
      </c>
      <c r="B4941" s="1" t="s">
        <v>2973</v>
      </c>
      <c r="C4941" s="1" t="s">
        <v>5538</v>
      </c>
      <c r="D4941" s="1" t="n">
        <v>124.38</v>
      </c>
      <c r="E4941" s="1" t="s">
        <v>5589</v>
      </c>
      <c r="F4941" s="1" t="n">
        <v>50</v>
      </c>
      <c r="G4941" s="1" t="str">
        <f aca="false">F4941&amp;"/"&amp;56</f>
        <v>50/56</v>
      </c>
      <c r="H4941" s="1" t="n">
        <v>2221</v>
      </c>
      <c r="I4941" s="1" t="n">
        <v>101</v>
      </c>
      <c r="J4941" s="1" t="n">
        <v>80</v>
      </c>
      <c r="K4941" s="1" t="s">
        <v>1093</v>
      </c>
      <c r="L4941" s="1" t="s">
        <v>1094</v>
      </c>
      <c r="M4941" s="1" t="n">
        <v>2013</v>
      </c>
      <c r="N4941" s="1" t="n">
        <v>42.859485990166</v>
      </c>
      <c r="O4941" s="1" t="n">
        <v>-79.8112330955929</v>
      </c>
      <c r="Q4941" s="1" t="s">
        <v>5540</v>
      </c>
      <c r="R4941" s="1" t="s">
        <v>24</v>
      </c>
    </row>
    <row r="4942" customFormat="false" ht="15" hidden="false" customHeight="false" outlineLevel="0" collapsed="false">
      <c r="A4942" s="1" t="s">
        <v>2973</v>
      </c>
      <c r="B4942" s="1" t="s">
        <v>2973</v>
      </c>
      <c r="C4942" s="1" t="s">
        <v>5538</v>
      </c>
      <c r="D4942" s="1" t="n">
        <v>124.38</v>
      </c>
      <c r="E4942" s="1" t="s">
        <v>5590</v>
      </c>
      <c r="F4942" s="1" t="n">
        <v>51</v>
      </c>
      <c r="G4942" s="1" t="str">
        <f aca="false">F4942&amp;"/"&amp;56</f>
        <v>51/56</v>
      </c>
      <c r="H4942" s="1" t="n">
        <v>2221</v>
      </c>
      <c r="I4942" s="1" t="n">
        <v>101</v>
      </c>
      <c r="J4942" s="1" t="n">
        <v>80</v>
      </c>
      <c r="K4942" s="1" t="s">
        <v>1093</v>
      </c>
      <c r="L4942" s="1" t="s">
        <v>1094</v>
      </c>
      <c r="M4942" s="1" t="n">
        <v>2013</v>
      </c>
      <c r="N4942" s="1" t="n">
        <v>42.829603026354</v>
      </c>
      <c r="O4942" s="1" t="n">
        <v>-79.8955054789927</v>
      </c>
      <c r="Q4942" s="1" t="s">
        <v>5540</v>
      </c>
      <c r="R4942" s="1" t="s">
        <v>24</v>
      </c>
    </row>
    <row r="4943" customFormat="false" ht="15" hidden="false" customHeight="false" outlineLevel="0" collapsed="false">
      <c r="A4943" s="1" t="s">
        <v>2973</v>
      </c>
      <c r="B4943" s="1" t="s">
        <v>2973</v>
      </c>
      <c r="C4943" s="1" t="s">
        <v>5538</v>
      </c>
      <c r="D4943" s="1" t="n">
        <v>124.38</v>
      </c>
      <c r="E4943" s="1" t="s">
        <v>5591</v>
      </c>
      <c r="F4943" s="1" t="n">
        <v>52</v>
      </c>
      <c r="G4943" s="1" t="str">
        <f aca="false">F4943&amp;"/"&amp;56</f>
        <v>52/56</v>
      </c>
      <c r="H4943" s="1" t="n">
        <v>2221</v>
      </c>
      <c r="I4943" s="1" t="n">
        <v>101</v>
      </c>
      <c r="J4943" s="1" t="n">
        <v>80</v>
      </c>
      <c r="K4943" s="1" t="s">
        <v>1093</v>
      </c>
      <c r="L4943" s="1" t="s">
        <v>1094</v>
      </c>
      <c r="M4943" s="1" t="n">
        <v>2013</v>
      </c>
      <c r="N4943" s="1" t="n">
        <v>42.8263145484279</v>
      </c>
      <c r="O4943" s="1" t="n">
        <v>-79.8954127485898</v>
      </c>
      <c r="Q4943" s="1" t="s">
        <v>5540</v>
      </c>
      <c r="R4943" s="1" t="s">
        <v>24</v>
      </c>
    </row>
    <row r="4944" customFormat="false" ht="15" hidden="false" customHeight="false" outlineLevel="0" collapsed="false">
      <c r="A4944" s="1" t="s">
        <v>2973</v>
      </c>
      <c r="B4944" s="1" t="s">
        <v>2973</v>
      </c>
      <c r="C4944" s="1" t="s">
        <v>5538</v>
      </c>
      <c r="D4944" s="1" t="n">
        <v>124.38</v>
      </c>
      <c r="E4944" s="1" t="s">
        <v>5592</v>
      </c>
      <c r="F4944" s="1" t="n">
        <v>53</v>
      </c>
      <c r="G4944" s="1" t="str">
        <f aca="false">F4944&amp;"/"&amp;56</f>
        <v>53/56</v>
      </c>
      <c r="H4944" s="1" t="n">
        <v>2221</v>
      </c>
      <c r="I4944" s="1" t="n">
        <v>101</v>
      </c>
      <c r="J4944" s="1" t="n">
        <v>80</v>
      </c>
      <c r="K4944" s="1" t="s">
        <v>1093</v>
      </c>
      <c r="L4944" s="1" t="s">
        <v>1094</v>
      </c>
      <c r="M4944" s="1" t="n">
        <v>2013</v>
      </c>
      <c r="N4944" s="1" t="n">
        <v>42.8235751495046</v>
      </c>
      <c r="O4944" s="1" t="n">
        <v>-79.8950856760374</v>
      </c>
      <c r="Q4944" s="1" t="s">
        <v>5540</v>
      </c>
      <c r="R4944" s="1" t="s">
        <v>24</v>
      </c>
    </row>
    <row r="4945" customFormat="false" ht="15" hidden="false" customHeight="false" outlineLevel="0" collapsed="false">
      <c r="A4945" s="1" t="s">
        <v>2973</v>
      </c>
      <c r="B4945" s="1" t="s">
        <v>2973</v>
      </c>
      <c r="C4945" s="1" t="s">
        <v>5538</v>
      </c>
      <c r="D4945" s="1" t="n">
        <v>124.38</v>
      </c>
      <c r="E4945" s="1" t="s">
        <v>5593</v>
      </c>
      <c r="F4945" s="1" t="n">
        <v>54</v>
      </c>
      <c r="G4945" s="1" t="str">
        <f aca="false">F4945&amp;"/"&amp;56</f>
        <v>54/56</v>
      </c>
      <c r="H4945" s="1" t="n">
        <v>2221</v>
      </c>
      <c r="I4945" s="1" t="n">
        <v>101</v>
      </c>
      <c r="J4945" s="1" t="n">
        <v>80</v>
      </c>
      <c r="K4945" s="1" t="s">
        <v>1093</v>
      </c>
      <c r="L4945" s="1" t="s">
        <v>1094</v>
      </c>
      <c r="M4945" s="1" t="n">
        <v>2013</v>
      </c>
      <c r="N4945" s="1" t="n">
        <v>42.8317184932923</v>
      </c>
      <c r="O4945" s="1" t="n">
        <v>-79.8742048991994</v>
      </c>
      <c r="Q4945" s="1" t="s">
        <v>5540</v>
      </c>
      <c r="R4945" s="1" t="s">
        <v>24</v>
      </c>
    </row>
    <row r="4946" customFormat="false" ht="15" hidden="false" customHeight="false" outlineLevel="0" collapsed="false">
      <c r="A4946" s="1" t="s">
        <v>2973</v>
      </c>
      <c r="B4946" s="1" t="s">
        <v>2973</v>
      </c>
      <c r="C4946" s="1" t="s">
        <v>5538</v>
      </c>
      <c r="D4946" s="1" t="n">
        <v>124.38</v>
      </c>
      <c r="E4946" s="1" t="s">
        <v>5594</v>
      </c>
      <c r="F4946" s="1" t="n">
        <v>55</v>
      </c>
      <c r="G4946" s="1" t="str">
        <f aca="false">F4946&amp;"/"&amp;56</f>
        <v>55/56</v>
      </c>
      <c r="H4946" s="1" t="n">
        <v>2221</v>
      </c>
      <c r="I4946" s="1" t="n">
        <v>101</v>
      </c>
      <c r="J4946" s="1" t="n">
        <v>80</v>
      </c>
      <c r="K4946" s="1" t="s">
        <v>1093</v>
      </c>
      <c r="L4946" s="1" t="s">
        <v>1094</v>
      </c>
      <c r="M4946" s="1" t="n">
        <v>2013</v>
      </c>
      <c r="N4946" s="1" t="n">
        <v>42.8367146337981</v>
      </c>
      <c r="O4946" s="1" t="n">
        <v>-79.860970648548</v>
      </c>
      <c r="Q4946" s="1" t="s">
        <v>5540</v>
      </c>
      <c r="R4946" s="1" t="s">
        <v>24</v>
      </c>
    </row>
    <row r="4947" customFormat="false" ht="15" hidden="false" customHeight="false" outlineLevel="0" collapsed="false">
      <c r="A4947" s="1" t="s">
        <v>2973</v>
      </c>
      <c r="B4947" s="1" t="s">
        <v>2973</v>
      </c>
      <c r="C4947" s="1" t="s">
        <v>5538</v>
      </c>
      <c r="D4947" s="1" t="n">
        <v>124.38</v>
      </c>
      <c r="E4947" s="1" t="s">
        <v>5595</v>
      </c>
      <c r="F4947" s="1" t="n">
        <v>56</v>
      </c>
      <c r="G4947" s="1" t="str">
        <f aca="false">F4947&amp;"/"&amp;56</f>
        <v>56/56</v>
      </c>
      <c r="H4947" s="1" t="n">
        <v>2221</v>
      </c>
      <c r="I4947" s="1" t="n">
        <v>101</v>
      </c>
      <c r="J4947" s="1" t="n">
        <v>80</v>
      </c>
      <c r="K4947" s="1" t="s">
        <v>1093</v>
      </c>
      <c r="L4947" s="1" t="s">
        <v>1094</v>
      </c>
      <c r="M4947" s="1" t="n">
        <v>2013</v>
      </c>
      <c r="N4947" s="1" t="n">
        <v>42.8390417800289</v>
      </c>
      <c r="O4947" s="1" t="n">
        <v>-79.8506145607644</v>
      </c>
      <c r="Q4947" s="1" t="s">
        <v>5540</v>
      </c>
      <c r="R4947" s="1" t="s">
        <v>24</v>
      </c>
    </row>
    <row r="4948" customFormat="false" ht="15" hidden="false" customHeight="false" outlineLevel="0" collapsed="false">
      <c r="A4948" s="1" t="s">
        <v>2973</v>
      </c>
      <c r="B4948" s="1" t="s">
        <v>2973</v>
      </c>
      <c r="C4948" s="1" t="s">
        <v>5596</v>
      </c>
      <c r="D4948" s="1" t="n">
        <v>39.98</v>
      </c>
      <c r="E4948" s="1" t="s">
        <v>5597</v>
      </c>
      <c r="F4948" s="1" t="n">
        <v>1</v>
      </c>
      <c r="G4948" s="1" t="str">
        <f aca="false">F4948&amp;"/"&amp;18</f>
        <v>1/18</v>
      </c>
      <c r="H4948" s="1" t="n">
        <v>2221</v>
      </c>
      <c r="I4948" s="1" t="n">
        <v>113</v>
      </c>
      <c r="J4948" s="1" t="n">
        <v>99.5</v>
      </c>
      <c r="K4948" s="1" t="s">
        <v>1093</v>
      </c>
      <c r="L4948" s="1" t="s">
        <v>3312</v>
      </c>
      <c r="M4948" s="1" t="n">
        <v>2015</v>
      </c>
      <c r="N4948" s="1" t="n">
        <v>43.0386399091366</v>
      </c>
      <c r="O4948" s="1" t="n">
        <v>-81.7863565075162</v>
      </c>
      <c r="Q4948" s="1" t="s">
        <v>5598</v>
      </c>
      <c r="R4948" s="1" t="s">
        <v>24</v>
      </c>
    </row>
    <row r="4949" customFormat="false" ht="15" hidden="false" customHeight="false" outlineLevel="0" collapsed="false">
      <c r="A4949" s="1" t="s">
        <v>2973</v>
      </c>
      <c r="B4949" s="1" t="s">
        <v>2973</v>
      </c>
      <c r="C4949" s="1" t="s">
        <v>5596</v>
      </c>
      <c r="D4949" s="1" t="n">
        <v>39.98</v>
      </c>
      <c r="E4949" s="1" t="s">
        <v>5599</v>
      </c>
      <c r="F4949" s="1" t="n">
        <v>2</v>
      </c>
      <c r="G4949" s="1" t="str">
        <f aca="false">F4949&amp;"/"&amp;18</f>
        <v>2/18</v>
      </c>
      <c r="H4949" s="1" t="n">
        <v>2221</v>
      </c>
      <c r="I4949" s="1" t="n">
        <v>113</v>
      </c>
      <c r="J4949" s="1" t="n">
        <v>99.5</v>
      </c>
      <c r="K4949" s="1" t="s">
        <v>1093</v>
      </c>
      <c r="L4949" s="1" t="s">
        <v>3312</v>
      </c>
      <c r="M4949" s="1" t="n">
        <v>2015</v>
      </c>
      <c r="N4949" s="1" t="n">
        <v>43.033217804506</v>
      </c>
      <c r="O4949" s="1" t="n">
        <v>-81.7846235242388</v>
      </c>
      <c r="Q4949" s="1" t="s">
        <v>5598</v>
      </c>
      <c r="R4949" s="1" t="s">
        <v>24</v>
      </c>
    </row>
    <row r="4950" customFormat="false" ht="15" hidden="false" customHeight="false" outlineLevel="0" collapsed="false">
      <c r="A4950" s="1" t="s">
        <v>2973</v>
      </c>
      <c r="B4950" s="1" t="s">
        <v>2973</v>
      </c>
      <c r="C4950" s="1" t="s">
        <v>5596</v>
      </c>
      <c r="D4950" s="1" t="n">
        <v>39.98</v>
      </c>
      <c r="E4950" s="1" t="s">
        <v>5600</v>
      </c>
      <c r="F4950" s="1" t="n">
        <v>3</v>
      </c>
      <c r="G4950" s="1" t="str">
        <f aca="false">F4950&amp;"/"&amp;18</f>
        <v>3/18</v>
      </c>
      <c r="H4950" s="1" t="n">
        <v>2221</v>
      </c>
      <c r="I4950" s="1" t="n">
        <v>113</v>
      </c>
      <c r="J4950" s="1" t="n">
        <v>99.5</v>
      </c>
      <c r="K4950" s="1" t="s">
        <v>1093</v>
      </c>
      <c r="L4950" s="1" t="s">
        <v>3312</v>
      </c>
      <c r="M4950" s="1" t="n">
        <v>2015</v>
      </c>
      <c r="N4950" s="1" t="n">
        <v>43.0188429871884</v>
      </c>
      <c r="O4950" s="1" t="n">
        <v>-81.7580460970954</v>
      </c>
      <c r="Q4950" s="1" t="s">
        <v>5598</v>
      </c>
      <c r="R4950" s="1" t="s">
        <v>24</v>
      </c>
    </row>
    <row r="4951" customFormat="false" ht="15" hidden="false" customHeight="false" outlineLevel="0" collapsed="false">
      <c r="A4951" s="1" t="s">
        <v>2973</v>
      </c>
      <c r="B4951" s="1" t="s">
        <v>2973</v>
      </c>
      <c r="C4951" s="1" t="s">
        <v>5596</v>
      </c>
      <c r="D4951" s="1" t="n">
        <v>39.98</v>
      </c>
      <c r="E4951" s="1" t="s">
        <v>5601</v>
      </c>
      <c r="F4951" s="1" t="n">
        <v>4</v>
      </c>
      <c r="G4951" s="1" t="str">
        <f aca="false">F4951&amp;"/"&amp;18</f>
        <v>4/18</v>
      </c>
      <c r="H4951" s="1" t="n">
        <v>2221</v>
      </c>
      <c r="I4951" s="1" t="n">
        <v>113</v>
      </c>
      <c r="J4951" s="1" t="n">
        <v>99.5</v>
      </c>
      <c r="K4951" s="1" t="s">
        <v>1093</v>
      </c>
      <c r="L4951" s="1" t="s">
        <v>3312</v>
      </c>
      <c r="M4951" s="1" t="n">
        <v>2015</v>
      </c>
      <c r="N4951" s="1" t="n">
        <v>43.0218120504421</v>
      </c>
      <c r="O4951" s="1" t="n">
        <v>-81.747717870868</v>
      </c>
      <c r="Q4951" s="1" t="s">
        <v>5598</v>
      </c>
      <c r="R4951" s="1" t="s">
        <v>24</v>
      </c>
    </row>
    <row r="4952" customFormat="false" ht="15" hidden="false" customHeight="false" outlineLevel="0" collapsed="false">
      <c r="A4952" s="1" t="s">
        <v>2973</v>
      </c>
      <c r="B4952" s="1" t="s">
        <v>2973</v>
      </c>
      <c r="C4952" s="1" t="s">
        <v>5596</v>
      </c>
      <c r="D4952" s="1" t="n">
        <v>39.98</v>
      </c>
      <c r="E4952" s="1" t="s">
        <v>5602</v>
      </c>
      <c r="F4952" s="1" t="n">
        <v>5</v>
      </c>
      <c r="G4952" s="1" t="str">
        <f aca="false">F4952&amp;"/"&amp;18</f>
        <v>5/18</v>
      </c>
      <c r="H4952" s="1" t="n">
        <v>2221</v>
      </c>
      <c r="I4952" s="1" t="n">
        <v>113</v>
      </c>
      <c r="J4952" s="1" t="n">
        <v>99.5</v>
      </c>
      <c r="K4952" s="1" t="s">
        <v>1093</v>
      </c>
      <c r="L4952" s="1" t="s">
        <v>3312</v>
      </c>
      <c r="M4952" s="1" t="n">
        <v>2015</v>
      </c>
      <c r="N4952" s="1" t="n">
        <v>43.0369918720971</v>
      </c>
      <c r="O4952" s="1" t="n">
        <v>-81.734255046646</v>
      </c>
      <c r="Q4952" s="1" t="s">
        <v>5598</v>
      </c>
      <c r="R4952" s="1" t="s">
        <v>24</v>
      </c>
    </row>
    <row r="4953" customFormat="false" ht="15" hidden="false" customHeight="false" outlineLevel="0" collapsed="false">
      <c r="A4953" s="1" t="s">
        <v>2973</v>
      </c>
      <c r="B4953" s="1" t="s">
        <v>2973</v>
      </c>
      <c r="C4953" s="1" t="s">
        <v>5596</v>
      </c>
      <c r="D4953" s="1" t="n">
        <v>39.98</v>
      </c>
      <c r="E4953" s="1" t="s">
        <v>5603</v>
      </c>
      <c r="F4953" s="1" t="n">
        <v>6</v>
      </c>
      <c r="G4953" s="1" t="str">
        <f aca="false">F4953&amp;"/"&amp;18</f>
        <v>6/18</v>
      </c>
      <c r="H4953" s="1" t="n">
        <v>2221</v>
      </c>
      <c r="I4953" s="1" t="n">
        <v>113</v>
      </c>
      <c r="J4953" s="1" t="n">
        <v>99.5</v>
      </c>
      <c r="K4953" s="1" t="s">
        <v>1093</v>
      </c>
      <c r="L4953" s="1" t="s">
        <v>3312</v>
      </c>
      <c r="M4953" s="1" t="n">
        <v>2015</v>
      </c>
      <c r="N4953" s="1" t="n">
        <v>43.034839829128</v>
      </c>
      <c r="O4953" s="1" t="n">
        <v>-81.7011834173204</v>
      </c>
      <c r="Q4953" s="1" t="s">
        <v>5598</v>
      </c>
      <c r="R4953" s="1" t="s">
        <v>24</v>
      </c>
    </row>
    <row r="4954" customFormat="false" ht="15" hidden="false" customHeight="false" outlineLevel="0" collapsed="false">
      <c r="A4954" s="1" t="s">
        <v>2973</v>
      </c>
      <c r="B4954" s="1" t="s">
        <v>2973</v>
      </c>
      <c r="C4954" s="1" t="s">
        <v>5596</v>
      </c>
      <c r="D4954" s="1" t="n">
        <v>39.98</v>
      </c>
      <c r="E4954" s="1" t="s">
        <v>5604</v>
      </c>
      <c r="F4954" s="1" t="n">
        <v>7</v>
      </c>
      <c r="G4954" s="1" t="str">
        <f aca="false">F4954&amp;"/"&amp;18</f>
        <v>7/18</v>
      </c>
      <c r="H4954" s="1" t="n">
        <v>2221</v>
      </c>
      <c r="I4954" s="1" t="n">
        <v>113</v>
      </c>
      <c r="J4954" s="1" t="n">
        <v>99.5</v>
      </c>
      <c r="K4954" s="1" t="s">
        <v>1093</v>
      </c>
      <c r="L4954" s="1" t="s">
        <v>3312</v>
      </c>
      <c r="M4954" s="1" t="n">
        <v>2015</v>
      </c>
      <c r="N4954" s="1" t="n">
        <v>43.035820830091</v>
      </c>
      <c r="O4954" s="1" t="n">
        <v>-81.6909427283028</v>
      </c>
      <c r="Q4954" s="1" t="s">
        <v>5598</v>
      </c>
      <c r="R4954" s="1" t="s">
        <v>24</v>
      </c>
    </row>
    <row r="4955" customFormat="false" ht="15" hidden="false" customHeight="false" outlineLevel="0" collapsed="false">
      <c r="A4955" s="1" t="s">
        <v>2973</v>
      </c>
      <c r="B4955" s="1" t="s">
        <v>2973</v>
      </c>
      <c r="C4955" s="1" t="s">
        <v>5596</v>
      </c>
      <c r="D4955" s="1" t="n">
        <v>39.98</v>
      </c>
      <c r="E4955" s="1" t="s">
        <v>5605</v>
      </c>
      <c r="F4955" s="1" t="n">
        <v>8</v>
      </c>
      <c r="G4955" s="1" t="str">
        <f aca="false">F4955&amp;"/"&amp;18</f>
        <v>8/18</v>
      </c>
      <c r="H4955" s="1" t="n">
        <v>2221</v>
      </c>
      <c r="I4955" s="1" t="n">
        <v>113</v>
      </c>
      <c r="J4955" s="1" t="n">
        <v>99.5</v>
      </c>
      <c r="K4955" s="1" t="s">
        <v>1093</v>
      </c>
      <c r="L4955" s="1" t="s">
        <v>3312</v>
      </c>
      <c r="M4955" s="1" t="n">
        <v>2015</v>
      </c>
      <c r="N4955" s="1" t="n">
        <v>43.0356340377302</v>
      </c>
      <c r="O4955" s="1" t="n">
        <v>-81.682140204262</v>
      </c>
      <c r="Q4955" s="1" t="s">
        <v>5598</v>
      </c>
      <c r="R4955" s="1" t="s">
        <v>24</v>
      </c>
    </row>
    <row r="4956" customFormat="false" ht="15" hidden="false" customHeight="false" outlineLevel="0" collapsed="false">
      <c r="A4956" s="1" t="s">
        <v>2973</v>
      </c>
      <c r="B4956" s="1" t="s">
        <v>2973</v>
      </c>
      <c r="C4956" s="1" t="s">
        <v>5596</v>
      </c>
      <c r="D4956" s="1" t="n">
        <v>39.98</v>
      </c>
      <c r="E4956" s="1" t="s">
        <v>5606</v>
      </c>
      <c r="F4956" s="1" t="n">
        <v>9</v>
      </c>
      <c r="G4956" s="1" t="str">
        <f aca="false">F4956&amp;"/"&amp;18</f>
        <v>9/18</v>
      </c>
      <c r="H4956" s="1" t="n">
        <v>2221</v>
      </c>
      <c r="I4956" s="1" t="n">
        <v>113</v>
      </c>
      <c r="J4956" s="1" t="n">
        <v>99.5</v>
      </c>
      <c r="K4956" s="1" t="s">
        <v>1093</v>
      </c>
      <c r="L4956" s="1" t="s">
        <v>3312</v>
      </c>
      <c r="M4956" s="1" t="n">
        <v>2015</v>
      </c>
      <c r="N4956" s="1" t="n">
        <v>43.0353144083905</v>
      </c>
      <c r="O4956" s="1" t="n">
        <v>-81.6622881809129</v>
      </c>
      <c r="Q4956" s="1" t="s">
        <v>5598</v>
      </c>
      <c r="R4956" s="1" t="s">
        <v>24</v>
      </c>
    </row>
    <row r="4957" customFormat="false" ht="15" hidden="false" customHeight="false" outlineLevel="0" collapsed="false">
      <c r="A4957" s="1" t="s">
        <v>2973</v>
      </c>
      <c r="B4957" s="1" t="s">
        <v>2973</v>
      </c>
      <c r="C4957" s="1" t="s">
        <v>5596</v>
      </c>
      <c r="D4957" s="1" t="n">
        <v>39.98</v>
      </c>
      <c r="E4957" s="1" t="s">
        <v>5607</v>
      </c>
      <c r="F4957" s="1" t="n">
        <v>10</v>
      </c>
      <c r="G4957" s="1" t="str">
        <f aca="false">F4957&amp;"/"&amp;18</f>
        <v>10/18</v>
      </c>
      <c r="H4957" s="1" t="n">
        <v>2221</v>
      </c>
      <c r="I4957" s="1" t="n">
        <v>113</v>
      </c>
      <c r="J4957" s="1" t="n">
        <v>99.5</v>
      </c>
      <c r="K4957" s="1" t="s">
        <v>1093</v>
      </c>
      <c r="L4957" s="1" t="s">
        <v>3312</v>
      </c>
      <c r="M4957" s="1" t="n">
        <v>2015</v>
      </c>
      <c r="N4957" s="1" t="n">
        <v>43.0344915</v>
      </c>
      <c r="O4957" s="1" t="n">
        <v>-81.6484668</v>
      </c>
      <c r="Q4957" s="1" t="s">
        <v>5598</v>
      </c>
      <c r="R4957" s="1" t="s">
        <v>24</v>
      </c>
    </row>
    <row r="4958" customFormat="false" ht="15" hidden="false" customHeight="false" outlineLevel="0" collapsed="false">
      <c r="A4958" s="1" t="s">
        <v>2973</v>
      </c>
      <c r="B4958" s="1" t="s">
        <v>2973</v>
      </c>
      <c r="C4958" s="1" t="s">
        <v>5596</v>
      </c>
      <c r="D4958" s="1" t="n">
        <v>39.98</v>
      </c>
      <c r="E4958" s="1" t="s">
        <v>5608</v>
      </c>
      <c r="F4958" s="1" t="n">
        <v>11</v>
      </c>
      <c r="G4958" s="1" t="str">
        <f aca="false">F4958&amp;"/"&amp;18</f>
        <v>11/18</v>
      </c>
      <c r="H4958" s="1" t="n">
        <v>2221</v>
      </c>
      <c r="I4958" s="1" t="n">
        <v>113</v>
      </c>
      <c r="J4958" s="1" t="n">
        <v>99.5</v>
      </c>
      <c r="K4958" s="1" t="s">
        <v>1093</v>
      </c>
      <c r="L4958" s="1" t="s">
        <v>3312</v>
      </c>
      <c r="M4958" s="1" t="n">
        <v>2015</v>
      </c>
      <c r="N4958" s="1" t="n">
        <v>43.0171363374117</v>
      </c>
      <c r="O4958" s="1" t="n">
        <v>-81.6487524866305</v>
      </c>
      <c r="Q4958" s="1" t="s">
        <v>5598</v>
      </c>
      <c r="R4958" s="1" t="s">
        <v>24</v>
      </c>
    </row>
    <row r="4959" customFormat="false" ht="15" hidden="false" customHeight="false" outlineLevel="0" collapsed="false">
      <c r="A4959" s="1" t="s">
        <v>2973</v>
      </c>
      <c r="B4959" s="1" t="s">
        <v>2973</v>
      </c>
      <c r="C4959" s="1" t="s">
        <v>5596</v>
      </c>
      <c r="D4959" s="1" t="n">
        <v>39.98</v>
      </c>
      <c r="E4959" s="1" t="s">
        <v>5609</v>
      </c>
      <c r="F4959" s="1" t="n">
        <v>12</v>
      </c>
      <c r="G4959" s="1" t="str">
        <f aca="false">F4959&amp;"/"&amp;18</f>
        <v>12/18</v>
      </c>
      <c r="H4959" s="1" t="n">
        <v>2221</v>
      </c>
      <c r="I4959" s="1" t="n">
        <v>113</v>
      </c>
      <c r="J4959" s="1" t="n">
        <v>99.5</v>
      </c>
      <c r="K4959" s="1" t="s">
        <v>1093</v>
      </c>
      <c r="L4959" s="1" t="s">
        <v>3312</v>
      </c>
      <c r="M4959" s="1" t="n">
        <v>2015</v>
      </c>
      <c r="N4959" s="1" t="n">
        <v>43.0208182801021</v>
      </c>
      <c r="O4959" s="1" t="n">
        <v>-81.6399807257284</v>
      </c>
      <c r="Q4959" s="1" t="s">
        <v>5598</v>
      </c>
      <c r="R4959" s="1" t="s">
        <v>24</v>
      </c>
    </row>
    <row r="4960" customFormat="false" ht="15" hidden="false" customHeight="false" outlineLevel="0" collapsed="false">
      <c r="A4960" s="1" t="s">
        <v>2973</v>
      </c>
      <c r="B4960" s="1" t="s">
        <v>2973</v>
      </c>
      <c r="C4960" s="1" t="s">
        <v>5596</v>
      </c>
      <c r="D4960" s="1" t="n">
        <v>39.98</v>
      </c>
      <c r="E4960" s="1" t="s">
        <v>5610</v>
      </c>
      <c r="F4960" s="1" t="n">
        <v>13</v>
      </c>
      <c r="G4960" s="1" t="str">
        <f aca="false">F4960&amp;"/"&amp;18</f>
        <v>13/18</v>
      </c>
      <c r="H4960" s="1" t="n">
        <v>2221</v>
      </c>
      <c r="I4960" s="1" t="n">
        <v>113</v>
      </c>
      <c r="J4960" s="1" t="n">
        <v>99.5</v>
      </c>
      <c r="K4960" s="1" t="s">
        <v>1093</v>
      </c>
      <c r="L4960" s="1" t="s">
        <v>3312</v>
      </c>
      <c r="M4960" s="1" t="n">
        <v>2015</v>
      </c>
      <c r="N4960" s="1" t="n">
        <v>43.0231045502848</v>
      </c>
      <c r="O4960" s="1" t="n">
        <v>-81.6242699229181</v>
      </c>
      <c r="Q4960" s="1" t="s">
        <v>5598</v>
      </c>
      <c r="R4960" s="1" t="s">
        <v>24</v>
      </c>
    </row>
    <row r="4961" customFormat="false" ht="15" hidden="false" customHeight="false" outlineLevel="0" collapsed="false">
      <c r="A4961" s="1" t="s">
        <v>2973</v>
      </c>
      <c r="B4961" s="1" t="s">
        <v>2973</v>
      </c>
      <c r="C4961" s="1" t="s">
        <v>5596</v>
      </c>
      <c r="D4961" s="1" t="n">
        <v>39.98</v>
      </c>
      <c r="E4961" s="1" t="s">
        <v>5611</v>
      </c>
      <c r="F4961" s="1" t="n">
        <v>14</v>
      </c>
      <c r="G4961" s="1" t="str">
        <f aca="false">F4961&amp;"/"&amp;18</f>
        <v>14/18</v>
      </c>
      <c r="H4961" s="1" t="n">
        <v>2221</v>
      </c>
      <c r="I4961" s="1" t="n">
        <v>113</v>
      </c>
      <c r="J4961" s="1" t="n">
        <v>99.5</v>
      </c>
      <c r="K4961" s="1" t="s">
        <v>1093</v>
      </c>
      <c r="L4961" s="1" t="s">
        <v>3312</v>
      </c>
      <c r="M4961" s="1" t="n">
        <v>2015</v>
      </c>
      <c r="N4961" s="1" t="n">
        <v>43.0183451302102</v>
      </c>
      <c r="O4961" s="1" t="n">
        <v>-81.6170772981943</v>
      </c>
      <c r="Q4961" s="1" t="s">
        <v>5598</v>
      </c>
      <c r="R4961" s="1" t="s">
        <v>24</v>
      </c>
    </row>
    <row r="4962" customFormat="false" ht="15" hidden="false" customHeight="false" outlineLevel="0" collapsed="false">
      <c r="A4962" s="1" t="s">
        <v>2973</v>
      </c>
      <c r="B4962" s="1" t="s">
        <v>2973</v>
      </c>
      <c r="C4962" s="1" t="s">
        <v>5596</v>
      </c>
      <c r="D4962" s="1" t="n">
        <v>39.98</v>
      </c>
      <c r="E4962" s="1" t="s">
        <v>5612</v>
      </c>
      <c r="F4962" s="1" t="n">
        <v>15</v>
      </c>
      <c r="G4962" s="1" t="str">
        <f aca="false">F4962&amp;"/"&amp;18</f>
        <v>15/18</v>
      </c>
      <c r="H4962" s="1" t="n">
        <v>2221</v>
      </c>
      <c r="I4962" s="1" t="n">
        <v>113</v>
      </c>
      <c r="J4962" s="1" t="n">
        <v>99.5</v>
      </c>
      <c r="K4962" s="1" t="s">
        <v>1093</v>
      </c>
      <c r="L4962" s="1" t="s">
        <v>3312</v>
      </c>
      <c r="M4962" s="1" t="n">
        <v>2015</v>
      </c>
      <c r="N4962" s="1" t="n">
        <v>43.0100108186908</v>
      </c>
      <c r="O4962" s="1" t="n">
        <v>-81.6175958721695</v>
      </c>
      <c r="Q4962" s="1" t="s">
        <v>5598</v>
      </c>
      <c r="R4962" s="1" t="s">
        <v>24</v>
      </c>
    </row>
    <row r="4963" customFormat="false" ht="15" hidden="false" customHeight="false" outlineLevel="0" collapsed="false">
      <c r="A4963" s="1" t="s">
        <v>2973</v>
      </c>
      <c r="B4963" s="1" t="s">
        <v>2973</v>
      </c>
      <c r="C4963" s="1" t="s">
        <v>5596</v>
      </c>
      <c r="D4963" s="1" t="n">
        <v>39.98</v>
      </c>
      <c r="E4963" s="1" t="s">
        <v>5613</v>
      </c>
      <c r="F4963" s="1" t="n">
        <v>16</v>
      </c>
      <c r="G4963" s="1" t="str">
        <f aca="false">F4963&amp;"/"&amp;18</f>
        <v>16/18</v>
      </c>
      <c r="H4963" s="1" t="n">
        <v>2221</v>
      </c>
      <c r="I4963" s="1" t="n">
        <v>113</v>
      </c>
      <c r="J4963" s="1" t="n">
        <v>99.5</v>
      </c>
      <c r="K4963" s="1" t="s">
        <v>1093</v>
      </c>
      <c r="L4963" s="1" t="s">
        <v>3312</v>
      </c>
      <c r="M4963" s="1" t="n">
        <v>2015</v>
      </c>
      <c r="N4963" s="1" t="n">
        <v>43.0210933052083</v>
      </c>
      <c r="O4963" s="1" t="n">
        <v>-81.5993229655552</v>
      </c>
      <c r="Q4963" s="1" t="s">
        <v>5598</v>
      </c>
      <c r="R4963" s="1" t="s">
        <v>24</v>
      </c>
    </row>
    <row r="4964" customFormat="false" ht="15" hidden="false" customHeight="false" outlineLevel="0" collapsed="false">
      <c r="A4964" s="1" t="s">
        <v>2973</v>
      </c>
      <c r="B4964" s="1" t="s">
        <v>2973</v>
      </c>
      <c r="C4964" s="1" t="s">
        <v>5596</v>
      </c>
      <c r="D4964" s="1" t="n">
        <v>39.98</v>
      </c>
      <c r="E4964" s="1" t="s">
        <v>5614</v>
      </c>
      <c r="F4964" s="1" t="n">
        <v>17</v>
      </c>
      <c r="G4964" s="1" t="str">
        <f aca="false">F4964&amp;"/"&amp;18</f>
        <v>17/18</v>
      </c>
      <c r="H4964" s="1" t="n">
        <v>2221</v>
      </c>
      <c r="I4964" s="1" t="n">
        <v>113</v>
      </c>
      <c r="J4964" s="1" t="n">
        <v>99.5</v>
      </c>
      <c r="K4964" s="1" t="s">
        <v>1093</v>
      </c>
      <c r="L4964" s="1" t="s">
        <v>3312</v>
      </c>
      <c r="M4964" s="1" t="n">
        <v>2015</v>
      </c>
      <c r="N4964" s="1" t="n">
        <v>43.012109691165</v>
      </c>
      <c r="O4964" s="1" t="n">
        <v>-81.5987343579653</v>
      </c>
      <c r="Q4964" s="1" t="s">
        <v>5598</v>
      </c>
      <c r="R4964" s="1" t="s">
        <v>24</v>
      </c>
    </row>
    <row r="4965" customFormat="false" ht="15" hidden="false" customHeight="false" outlineLevel="0" collapsed="false">
      <c r="A4965" s="1" t="s">
        <v>2973</v>
      </c>
      <c r="B4965" s="1" t="s">
        <v>2973</v>
      </c>
      <c r="C4965" s="1" t="s">
        <v>5596</v>
      </c>
      <c r="D4965" s="1" t="n">
        <v>39.98</v>
      </c>
      <c r="E4965" s="1" t="s">
        <v>5615</v>
      </c>
      <c r="F4965" s="1" t="n">
        <v>18</v>
      </c>
      <c r="G4965" s="1" t="str">
        <f aca="false">F4965&amp;"/"&amp;18</f>
        <v>18/18</v>
      </c>
      <c r="H4965" s="1" t="n">
        <v>2221</v>
      </c>
      <c r="I4965" s="1" t="n">
        <v>113</v>
      </c>
      <c r="J4965" s="1" t="n">
        <v>99.5</v>
      </c>
      <c r="K4965" s="1" t="s">
        <v>1093</v>
      </c>
      <c r="L4965" s="1" t="s">
        <v>3312</v>
      </c>
      <c r="M4965" s="1" t="n">
        <v>2015</v>
      </c>
      <c r="N4965" s="1" t="n">
        <v>43.0142447863741</v>
      </c>
      <c r="O4965" s="1" t="n">
        <v>-81.589143309608</v>
      </c>
      <c r="Q4965" s="1" t="s">
        <v>5598</v>
      </c>
      <c r="R4965" s="1" t="s">
        <v>24</v>
      </c>
    </row>
    <row r="4966" customFormat="false" ht="15" hidden="false" customHeight="false" outlineLevel="0" collapsed="false">
      <c r="A4966" s="1" t="s">
        <v>2973</v>
      </c>
      <c r="B4966" s="1" t="s">
        <v>2973</v>
      </c>
      <c r="C4966" s="1" t="s">
        <v>5616</v>
      </c>
      <c r="D4966" s="1" t="n">
        <v>40</v>
      </c>
      <c r="E4966" s="1" t="s">
        <v>4533</v>
      </c>
      <c r="F4966" s="1" t="n">
        <v>16</v>
      </c>
      <c r="G4966" s="1" t="str">
        <f aca="false">F4966&amp;"/"&amp;45</f>
        <v>16/45</v>
      </c>
      <c r="H4966" s="1" t="n">
        <v>2000</v>
      </c>
      <c r="I4966" s="1" t="n">
        <v>82</v>
      </c>
      <c r="J4966" s="1" t="n">
        <v>78</v>
      </c>
      <c r="K4966" s="1" t="s">
        <v>357</v>
      </c>
      <c r="L4966" s="1" t="s">
        <v>2509</v>
      </c>
      <c r="M4966" s="1" t="n">
        <v>2009</v>
      </c>
      <c r="N4966" s="1" t="n">
        <v>42.2695686533666</v>
      </c>
      <c r="O4966" s="1" t="n">
        <v>-82.2773131312199</v>
      </c>
      <c r="Q4966" s="1" t="s">
        <v>4535</v>
      </c>
      <c r="R4966" s="1" t="s">
        <v>24</v>
      </c>
    </row>
    <row r="4967" customFormat="false" ht="15" hidden="false" customHeight="false" outlineLevel="0" collapsed="false">
      <c r="A4967" s="1" t="s">
        <v>2973</v>
      </c>
      <c r="B4967" s="1" t="s">
        <v>2973</v>
      </c>
      <c r="C4967" s="1" t="s">
        <v>5616</v>
      </c>
      <c r="D4967" s="1" t="n">
        <v>40</v>
      </c>
      <c r="E4967" s="1" t="s">
        <v>4536</v>
      </c>
      <c r="F4967" s="1" t="n">
        <v>17</v>
      </c>
      <c r="G4967" s="1" t="str">
        <f aca="false">F4967&amp;"/"&amp;45</f>
        <v>17/45</v>
      </c>
      <c r="H4967" s="1" t="n">
        <v>2000</v>
      </c>
      <c r="I4967" s="1" t="n">
        <v>82</v>
      </c>
      <c r="J4967" s="1" t="n">
        <v>78</v>
      </c>
      <c r="K4967" s="1" t="s">
        <v>357</v>
      </c>
      <c r="L4967" s="1" t="s">
        <v>2509</v>
      </c>
      <c r="M4967" s="1" t="n">
        <v>2009</v>
      </c>
      <c r="N4967" s="1" t="n">
        <v>42.2677806709408</v>
      </c>
      <c r="O4967" s="1" t="n">
        <v>-82.2753537458723</v>
      </c>
      <c r="Q4967" s="1" t="s">
        <v>4535</v>
      </c>
      <c r="R4967" s="1" t="s">
        <v>24</v>
      </c>
    </row>
    <row r="4968" customFormat="false" ht="15" hidden="false" customHeight="false" outlineLevel="0" collapsed="false">
      <c r="A4968" s="1" t="s">
        <v>2973</v>
      </c>
      <c r="B4968" s="1" t="s">
        <v>2973</v>
      </c>
      <c r="C4968" s="1" t="s">
        <v>5616</v>
      </c>
      <c r="D4968" s="1" t="n">
        <v>40</v>
      </c>
      <c r="E4968" s="1" t="s">
        <v>4538</v>
      </c>
      <c r="F4968" s="1" t="n">
        <v>18</v>
      </c>
      <c r="G4968" s="1" t="str">
        <f aca="false">F4968&amp;"/"&amp;45</f>
        <v>18/45</v>
      </c>
      <c r="H4968" s="1" t="n">
        <v>2000</v>
      </c>
      <c r="I4968" s="1" t="n">
        <v>82</v>
      </c>
      <c r="J4968" s="1" t="n">
        <v>78</v>
      </c>
      <c r="K4968" s="1" t="s">
        <v>357</v>
      </c>
      <c r="L4968" s="1" t="s">
        <v>2509</v>
      </c>
      <c r="M4968" s="1" t="n">
        <v>2009</v>
      </c>
      <c r="N4968" s="1" t="n">
        <v>42.2633830440634</v>
      </c>
      <c r="O4968" s="1" t="n">
        <v>-82.2680723235593</v>
      </c>
      <c r="Q4968" s="1" t="s">
        <v>4535</v>
      </c>
      <c r="R4968" s="1" t="s">
        <v>24</v>
      </c>
    </row>
    <row r="4969" customFormat="false" ht="15" hidden="false" customHeight="false" outlineLevel="0" collapsed="false">
      <c r="A4969" s="1" t="s">
        <v>2973</v>
      </c>
      <c r="B4969" s="1" t="s">
        <v>2973</v>
      </c>
      <c r="C4969" s="1" t="s">
        <v>5616</v>
      </c>
      <c r="D4969" s="1" t="n">
        <v>40</v>
      </c>
      <c r="E4969" s="1" t="s">
        <v>4540</v>
      </c>
      <c r="F4969" s="1" t="n">
        <v>19</v>
      </c>
      <c r="G4969" s="1" t="str">
        <f aca="false">F4969&amp;"/"&amp;45</f>
        <v>19/45</v>
      </c>
      <c r="H4969" s="1" t="n">
        <v>2000</v>
      </c>
      <c r="I4969" s="1" t="n">
        <v>82</v>
      </c>
      <c r="J4969" s="1" t="n">
        <v>78</v>
      </c>
      <c r="K4969" s="1" t="s">
        <v>357</v>
      </c>
      <c r="L4969" s="1" t="s">
        <v>2509</v>
      </c>
      <c r="M4969" s="1" t="n">
        <v>2009</v>
      </c>
      <c r="N4969" s="1" t="n">
        <v>42.2616432249909</v>
      </c>
      <c r="O4969" s="1" t="n">
        <v>-82.2659175256669</v>
      </c>
      <c r="Q4969" s="1" t="s">
        <v>4535</v>
      </c>
      <c r="R4969" s="1" t="s">
        <v>24</v>
      </c>
    </row>
    <row r="4970" customFormat="false" ht="15" hidden="false" customHeight="false" outlineLevel="0" collapsed="false">
      <c r="A4970" s="1" t="s">
        <v>2973</v>
      </c>
      <c r="B4970" s="1" t="s">
        <v>2973</v>
      </c>
      <c r="C4970" s="1" t="s">
        <v>5616</v>
      </c>
      <c r="D4970" s="1" t="n">
        <v>40</v>
      </c>
      <c r="E4970" s="1" t="s">
        <v>4542</v>
      </c>
      <c r="F4970" s="1" t="n">
        <v>20</v>
      </c>
      <c r="G4970" s="1" t="str">
        <f aca="false">F4970&amp;"/"&amp;45</f>
        <v>20/45</v>
      </c>
      <c r="H4970" s="1" t="n">
        <v>2000</v>
      </c>
      <c r="I4970" s="1" t="n">
        <v>82</v>
      </c>
      <c r="J4970" s="1" t="n">
        <v>78</v>
      </c>
      <c r="K4970" s="1" t="s">
        <v>357</v>
      </c>
      <c r="L4970" s="1" t="s">
        <v>2509</v>
      </c>
      <c r="M4970" s="1" t="n">
        <v>2009</v>
      </c>
      <c r="N4970" s="1" t="n">
        <v>42.2596858709199</v>
      </c>
      <c r="O4970" s="1" t="n">
        <v>-82.2633383983023</v>
      </c>
      <c r="Q4970" s="1" t="s">
        <v>4535</v>
      </c>
      <c r="R4970" s="1" t="s">
        <v>24</v>
      </c>
    </row>
    <row r="4971" customFormat="false" ht="15" hidden="false" customHeight="false" outlineLevel="0" collapsed="false">
      <c r="A4971" s="1" t="s">
        <v>2973</v>
      </c>
      <c r="B4971" s="1" t="s">
        <v>2973</v>
      </c>
      <c r="C4971" s="1" t="s">
        <v>5617</v>
      </c>
      <c r="D4971" s="1" t="n">
        <v>98.9</v>
      </c>
      <c r="E4971" s="1" t="s">
        <v>5618</v>
      </c>
      <c r="F4971" s="1" t="n">
        <v>1</v>
      </c>
      <c r="G4971" s="1" t="str">
        <f aca="false">F4971&amp;"/"&amp;43</f>
        <v>1/43</v>
      </c>
      <c r="H4971" s="1" t="n">
        <v>2300</v>
      </c>
      <c r="I4971" s="1" t="n">
        <v>101</v>
      </c>
      <c r="J4971" s="1" t="n">
        <v>80</v>
      </c>
      <c r="K4971" s="1" t="s">
        <v>1093</v>
      </c>
      <c r="L4971" s="1" t="s">
        <v>1094</v>
      </c>
      <c r="M4971" s="1" t="n">
        <v>2010</v>
      </c>
      <c r="N4971" s="1" t="n">
        <v>42.4061886512377</v>
      </c>
      <c r="O4971" s="1" t="n">
        <v>-81.8986463319094</v>
      </c>
      <c r="Q4971" s="1" t="s">
        <v>5619</v>
      </c>
      <c r="R4971" s="1" t="s">
        <v>24</v>
      </c>
    </row>
    <row r="4972" customFormat="false" ht="15" hidden="false" customHeight="false" outlineLevel="0" collapsed="false">
      <c r="A4972" s="1" t="s">
        <v>2973</v>
      </c>
      <c r="B4972" s="1" t="s">
        <v>2973</v>
      </c>
      <c r="C4972" s="1" t="s">
        <v>5617</v>
      </c>
      <c r="D4972" s="1" t="n">
        <v>98.9</v>
      </c>
      <c r="E4972" s="1" t="s">
        <v>5620</v>
      </c>
      <c r="F4972" s="1" t="n">
        <v>2</v>
      </c>
      <c r="G4972" s="1" t="str">
        <f aca="false">F4972&amp;"/"&amp;43</f>
        <v>2/43</v>
      </c>
      <c r="H4972" s="1" t="n">
        <v>2300</v>
      </c>
      <c r="I4972" s="1" t="n">
        <v>101</v>
      </c>
      <c r="J4972" s="1" t="n">
        <v>80</v>
      </c>
      <c r="K4972" s="1" t="s">
        <v>1093</v>
      </c>
      <c r="L4972" s="1" t="s">
        <v>1094</v>
      </c>
      <c r="M4972" s="1" t="n">
        <v>2010</v>
      </c>
      <c r="N4972" s="1" t="n">
        <v>42.4209758257208</v>
      </c>
      <c r="O4972" s="1" t="n">
        <v>-81.8766442749727</v>
      </c>
      <c r="Q4972" s="1" t="s">
        <v>5619</v>
      </c>
      <c r="R4972" s="1" t="s">
        <v>24</v>
      </c>
    </row>
    <row r="4973" customFormat="false" ht="15" hidden="false" customHeight="false" outlineLevel="0" collapsed="false">
      <c r="A4973" s="1" t="s">
        <v>2973</v>
      </c>
      <c r="B4973" s="1" t="s">
        <v>2973</v>
      </c>
      <c r="C4973" s="1" t="s">
        <v>5617</v>
      </c>
      <c r="D4973" s="1" t="n">
        <v>98.9</v>
      </c>
      <c r="E4973" s="1" t="s">
        <v>5621</v>
      </c>
      <c r="F4973" s="1" t="n">
        <v>3</v>
      </c>
      <c r="G4973" s="1" t="str">
        <f aca="false">F4973&amp;"/"&amp;43</f>
        <v>3/43</v>
      </c>
      <c r="H4973" s="1" t="n">
        <v>2300</v>
      </c>
      <c r="I4973" s="1" t="n">
        <v>101</v>
      </c>
      <c r="J4973" s="1" t="n">
        <v>80</v>
      </c>
      <c r="K4973" s="1" t="s">
        <v>1093</v>
      </c>
      <c r="L4973" s="1" t="s">
        <v>1094</v>
      </c>
      <c r="M4973" s="1" t="n">
        <v>2010</v>
      </c>
      <c r="N4973" s="1" t="n">
        <v>42.4177831414552</v>
      </c>
      <c r="O4973" s="1" t="n">
        <v>-81.8745395704024</v>
      </c>
      <c r="Q4973" s="1" t="s">
        <v>5619</v>
      </c>
      <c r="R4973" s="1" t="s">
        <v>24</v>
      </c>
    </row>
    <row r="4974" customFormat="false" ht="15" hidden="false" customHeight="false" outlineLevel="0" collapsed="false">
      <c r="A4974" s="1" t="s">
        <v>2973</v>
      </c>
      <c r="B4974" s="1" t="s">
        <v>2973</v>
      </c>
      <c r="C4974" s="1" t="s">
        <v>5617</v>
      </c>
      <c r="D4974" s="1" t="n">
        <v>98.9</v>
      </c>
      <c r="E4974" s="1" t="s">
        <v>5622</v>
      </c>
      <c r="F4974" s="1" t="n">
        <v>4</v>
      </c>
      <c r="G4974" s="1" t="str">
        <f aca="false">F4974&amp;"/"&amp;43</f>
        <v>4/43</v>
      </c>
      <c r="H4974" s="1" t="n">
        <v>2300</v>
      </c>
      <c r="I4974" s="1" t="n">
        <v>101</v>
      </c>
      <c r="J4974" s="1" t="n">
        <v>80</v>
      </c>
      <c r="K4974" s="1" t="s">
        <v>1093</v>
      </c>
      <c r="L4974" s="1" t="s">
        <v>1094</v>
      </c>
      <c r="M4974" s="1" t="n">
        <v>2010</v>
      </c>
      <c r="N4974" s="1" t="n">
        <v>42.408947201593</v>
      </c>
      <c r="O4974" s="1" t="n">
        <v>-81.8469780413321</v>
      </c>
      <c r="Q4974" s="1" t="s">
        <v>5619</v>
      </c>
      <c r="R4974" s="1" t="s">
        <v>24</v>
      </c>
    </row>
    <row r="4975" customFormat="false" ht="15" hidden="false" customHeight="false" outlineLevel="0" collapsed="false">
      <c r="A4975" s="1" t="s">
        <v>2973</v>
      </c>
      <c r="B4975" s="1" t="s">
        <v>2973</v>
      </c>
      <c r="C4975" s="1" t="s">
        <v>5617</v>
      </c>
      <c r="D4975" s="1" t="n">
        <v>98.9</v>
      </c>
      <c r="E4975" s="1" t="s">
        <v>5623</v>
      </c>
      <c r="F4975" s="1" t="n">
        <v>5</v>
      </c>
      <c r="G4975" s="1" t="str">
        <f aca="false">F4975&amp;"/"&amp;43</f>
        <v>5/43</v>
      </c>
      <c r="H4975" s="1" t="n">
        <v>2300</v>
      </c>
      <c r="I4975" s="1" t="n">
        <v>101</v>
      </c>
      <c r="J4975" s="1" t="n">
        <v>80</v>
      </c>
      <c r="K4975" s="1" t="s">
        <v>1093</v>
      </c>
      <c r="L4975" s="1" t="s">
        <v>1094</v>
      </c>
      <c r="M4975" s="1" t="n">
        <v>2010</v>
      </c>
      <c r="N4975" s="1" t="n">
        <v>42.406290999239</v>
      </c>
      <c r="O4975" s="1" t="n">
        <v>-81.8453055377727</v>
      </c>
      <c r="Q4975" s="1" t="s">
        <v>5619</v>
      </c>
      <c r="R4975" s="1" t="s">
        <v>24</v>
      </c>
    </row>
    <row r="4976" customFormat="false" ht="15" hidden="false" customHeight="false" outlineLevel="0" collapsed="false">
      <c r="A4976" s="1" t="s">
        <v>2973</v>
      </c>
      <c r="B4976" s="1" t="s">
        <v>2973</v>
      </c>
      <c r="C4976" s="1" t="s">
        <v>5617</v>
      </c>
      <c r="D4976" s="1" t="n">
        <v>98.9</v>
      </c>
      <c r="E4976" s="1" t="s">
        <v>5624</v>
      </c>
      <c r="F4976" s="1" t="n">
        <v>6</v>
      </c>
      <c r="G4976" s="1" t="str">
        <f aca="false">F4976&amp;"/"&amp;43</f>
        <v>6/43</v>
      </c>
      <c r="H4976" s="1" t="n">
        <v>2300</v>
      </c>
      <c r="I4976" s="1" t="n">
        <v>101</v>
      </c>
      <c r="J4976" s="1" t="n">
        <v>80</v>
      </c>
      <c r="K4976" s="1" t="s">
        <v>1093</v>
      </c>
      <c r="L4976" s="1" t="s">
        <v>1094</v>
      </c>
      <c r="M4976" s="1" t="n">
        <v>2010</v>
      </c>
      <c r="N4976" s="1" t="n">
        <v>42.3946590146425</v>
      </c>
      <c r="O4976" s="1" t="n">
        <v>-81.8261896524888</v>
      </c>
      <c r="Q4976" s="1" t="s">
        <v>5619</v>
      </c>
      <c r="R4976" s="1" t="s">
        <v>24</v>
      </c>
    </row>
    <row r="4977" customFormat="false" ht="15" hidden="false" customHeight="false" outlineLevel="0" collapsed="false">
      <c r="A4977" s="1" t="s">
        <v>2973</v>
      </c>
      <c r="B4977" s="1" t="s">
        <v>2973</v>
      </c>
      <c r="C4977" s="1" t="s">
        <v>5617</v>
      </c>
      <c r="D4977" s="1" t="n">
        <v>98.9</v>
      </c>
      <c r="E4977" s="1" t="s">
        <v>5625</v>
      </c>
      <c r="F4977" s="1" t="n">
        <v>7</v>
      </c>
      <c r="G4977" s="1" t="str">
        <f aca="false">F4977&amp;"/"&amp;43</f>
        <v>7/43</v>
      </c>
      <c r="H4977" s="1" t="n">
        <v>2300</v>
      </c>
      <c r="I4977" s="1" t="n">
        <v>101</v>
      </c>
      <c r="J4977" s="1" t="n">
        <v>80</v>
      </c>
      <c r="K4977" s="1" t="s">
        <v>1093</v>
      </c>
      <c r="L4977" s="1" t="s">
        <v>1094</v>
      </c>
      <c r="M4977" s="1" t="n">
        <v>2010</v>
      </c>
      <c r="N4977" s="1" t="n">
        <v>42.392337091695</v>
      </c>
      <c r="O4977" s="1" t="n">
        <v>-81.8238525832997</v>
      </c>
      <c r="Q4977" s="1" t="s">
        <v>5619</v>
      </c>
      <c r="R4977" s="1" t="s">
        <v>24</v>
      </c>
    </row>
    <row r="4978" customFormat="false" ht="15" hidden="false" customHeight="false" outlineLevel="0" collapsed="false">
      <c r="A4978" s="1" t="s">
        <v>2973</v>
      </c>
      <c r="B4978" s="1" t="s">
        <v>2973</v>
      </c>
      <c r="C4978" s="1" t="s">
        <v>5617</v>
      </c>
      <c r="D4978" s="1" t="n">
        <v>98.9</v>
      </c>
      <c r="E4978" s="1" t="s">
        <v>5626</v>
      </c>
      <c r="F4978" s="1" t="n">
        <v>8</v>
      </c>
      <c r="G4978" s="1" t="str">
        <f aca="false">F4978&amp;"/"&amp;43</f>
        <v>8/43</v>
      </c>
      <c r="H4978" s="1" t="n">
        <v>2300</v>
      </c>
      <c r="I4978" s="1" t="n">
        <v>101</v>
      </c>
      <c r="J4978" s="1" t="n">
        <v>80</v>
      </c>
      <c r="K4978" s="1" t="s">
        <v>1093</v>
      </c>
      <c r="L4978" s="1" t="s">
        <v>1094</v>
      </c>
      <c r="M4978" s="1" t="n">
        <v>2010</v>
      </c>
      <c r="N4978" s="1" t="n">
        <v>42.4007056699291</v>
      </c>
      <c r="O4978" s="1" t="n">
        <v>-81.8145540887142</v>
      </c>
      <c r="Q4978" s="1" t="s">
        <v>5619</v>
      </c>
      <c r="R4978" s="1" t="s">
        <v>24</v>
      </c>
    </row>
    <row r="4979" customFormat="false" ht="15" hidden="false" customHeight="false" outlineLevel="0" collapsed="false">
      <c r="A4979" s="1" t="s">
        <v>2973</v>
      </c>
      <c r="B4979" s="1" t="s">
        <v>2973</v>
      </c>
      <c r="C4979" s="1" t="s">
        <v>5617</v>
      </c>
      <c r="D4979" s="1" t="n">
        <v>98.9</v>
      </c>
      <c r="E4979" s="1" t="s">
        <v>5627</v>
      </c>
      <c r="F4979" s="1" t="n">
        <v>9</v>
      </c>
      <c r="G4979" s="1" t="str">
        <f aca="false">F4979&amp;"/"&amp;43</f>
        <v>9/43</v>
      </c>
      <c r="H4979" s="1" t="n">
        <v>2300</v>
      </c>
      <c r="I4979" s="1" t="n">
        <v>101</v>
      </c>
      <c r="J4979" s="1" t="n">
        <v>80</v>
      </c>
      <c r="K4979" s="1" t="s">
        <v>1093</v>
      </c>
      <c r="L4979" s="1" t="s">
        <v>1094</v>
      </c>
      <c r="M4979" s="1" t="n">
        <v>2010</v>
      </c>
      <c r="N4979" s="1" t="n">
        <v>42.3977429970805</v>
      </c>
      <c r="O4979" s="1" t="n">
        <v>-81.8119351470217</v>
      </c>
      <c r="Q4979" s="1" t="s">
        <v>5619</v>
      </c>
      <c r="R4979" s="1" t="s">
        <v>24</v>
      </c>
    </row>
    <row r="4980" customFormat="false" ht="15" hidden="false" customHeight="false" outlineLevel="0" collapsed="false">
      <c r="A4980" s="1" t="s">
        <v>2973</v>
      </c>
      <c r="B4980" s="1" t="s">
        <v>2973</v>
      </c>
      <c r="C4980" s="1" t="s">
        <v>5617</v>
      </c>
      <c r="D4980" s="1" t="n">
        <v>98.9</v>
      </c>
      <c r="E4980" s="1" t="s">
        <v>5628</v>
      </c>
      <c r="F4980" s="1" t="n">
        <v>10</v>
      </c>
      <c r="G4980" s="1" t="str">
        <f aca="false">F4980&amp;"/"&amp;43</f>
        <v>10/43</v>
      </c>
      <c r="H4980" s="1" t="n">
        <v>2300</v>
      </c>
      <c r="I4980" s="1" t="n">
        <v>101</v>
      </c>
      <c r="J4980" s="1" t="n">
        <v>80</v>
      </c>
      <c r="K4980" s="1" t="s">
        <v>1093</v>
      </c>
      <c r="L4980" s="1" t="s">
        <v>1094</v>
      </c>
      <c r="M4980" s="1" t="n">
        <v>2010</v>
      </c>
      <c r="N4980" s="1" t="n">
        <v>42.4045780145035</v>
      </c>
      <c r="O4980" s="1" t="n">
        <v>-81.804377904816</v>
      </c>
      <c r="Q4980" s="1" t="s">
        <v>5619</v>
      </c>
      <c r="R4980" s="1" t="s">
        <v>24</v>
      </c>
    </row>
    <row r="4981" customFormat="false" ht="15" hidden="false" customHeight="false" outlineLevel="0" collapsed="false">
      <c r="A4981" s="1" t="s">
        <v>2973</v>
      </c>
      <c r="B4981" s="1" t="s">
        <v>2973</v>
      </c>
      <c r="C4981" s="1" t="s">
        <v>5617</v>
      </c>
      <c r="D4981" s="1" t="n">
        <v>98.9</v>
      </c>
      <c r="E4981" s="1" t="s">
        <v>5629</v>
      </c>
      <c r="F4981" s="1" t="n">
        <v>11</v>
      </c>
      <c r="G4981" s="1" t="str">
        <f aca="false">F4981&amp;"/"&amp;43</f>
        <v>11/43</v>
      </c>
      <c r="H4981" s="1" t="n">
        <v>2300</v>
      </c>
      <c r="I4981" s="1" t="n">
        <v>101</v>
      </c>
      <c r="J4981" s="1" t="n">
        <v>80</v>
      </c>
      <c r="K4981" s="1" t="s">
        <v>1093</v>
      </c>
      <c r="L4981" s="1" t="s">
        <v>1094</v>
      </c>
      <c r="M4981" s="1" t="n">
        <v>2010</v>
      </c>
      <c r="N4981" s="1" t="n">
        <v>42.4018454530364</v>
      </c>
      <c r="O4981" s="1" t="n">
        <v>-81.8020024644845</v>
      </c>
      <c r="Q4981" s="1" t="s">
        <v>5619</v>
      </c>
      <c r="R4981" s="1" t="s">
        <v>24</v>
      </c>
    </row>
    <row r="4982" customFormat="false" ht="15" hidden="false" customHeight="false" outlineLevel="0" collapsed="false">
      <c r="A4982" s="1" t="s">
        <v>2973</v>
      </c>
      <c r="B4982" s="1" t="s">
        <v>2973</v>
      </c>
      <c r="C4982" s="1" t="s">
        <v>5617</v>
      </c>
      <c r="D4982" s="1" t="n">
        <v>98.9</v>
      </c>
      <c r="E4982" s="1" t="s">
        <v>5630</v>
      </c>
      <c r="F4982" s="1" t="n">
        <v>12</v>
      </c>
      <c r="G4982" s="1" t="str">
        <f aca="false">F4982&amp;"/"&amp;43</f>
        <v>12/43</v>
      </c>
      <c r="H4982" s="1" t="n">
        <v>2300</v>
      </c>
      <c r="I4982" s="1" t="n">
        <v>101</v>
      </c>
      <c r="J4982" s="1" t="n">
        <v>80</v>
      </c>
      <c r="K4982" s="1" t="s">
        <v>1093</v>
      </c>
      <c r="L4982" s="1" t="s">
        <v>1094</v>
      </c>
      <c r="M4982" s="1" t="n">
        <v>2010</v>
      </c>
      <c r="N4982" s="1" t="n">
        <v>42.4149582478438</v>
      </c>
      <c r="O4982" s="1" t="n">
        <v>-81.7930492738573</v>
      </c>
      <c r="Q4982" s="1" t="s">
        <v>5619</v>
      </c>
      <c r="R4982" s="1" t="s">
        <v>24</v>
      </c>
    </row>
    <row r="4983" customFormat="false" ht="15" hidden="false" customHeight="false" outlineLevel="0" collapsed="false">
      <c r="A4983" s="1" t="s">
        <v>2973</v>
      </c>
      <c r="B4983" s="1" t="s">
        <v>2973</v>
      </c>
      <c r="C4983" s="1" t="s">
        <v>5617</v>
      </c>
      <c r="D4983" s="1" t="n">
        <v>98.9</v>
      </c>
      <c r="E4983" s="1" t="s">
        <v>5631</v>
      </c>
      <c r="F4983" s="1" t="n">
        <v>13</v>
      </c>
      <c r="G4983" s="1" t="str">
        <f aca="false">F4983&amp;"/"&amp;43</f>
        <v>13/43</v>
      </c>
      <c r="H4983" s="1" t="n">
        <v>2300</v>
      </c>
      <c r="I4983" s="1" t="n">
        <v>101</v>
      </c>
      <c r="J4983" s="1" t="n">
        <v>80</v>
      </c>
      <c r="K4983" s="1" t="s">
        <v>1093</v>
      </c>
      <c r="L4983" s="1" t="s">
        <v>1094</v>
      </c>
      <c r="M4983" s="1" t="n">
        <v>2010</v>
      </c>
      <c r="N4983" s="1" t="n">
        <v>42.4124474038195</v>
      </c>
      <c r="O4983" s="1" t="n">
        <v>-81.7902771634662</v>
      </c>
      <c r="Q4983" s="1" t="s">
        <v>5619</v>
      </c>
      <c r="R4983" s="1" t="s">
        <v>24</v>
      </c>
    </row>
    <row r="4984" customFormat="false" ht="15" hidden="false" customHeight="false" outlineLevel="0" collapsed="false">
      <c r="A4984" s="1" t="s">
        <v>2973</v>
      </c>
      <c r="B4984" s="1" t="s">
        <v>2973</v>
      </c>
      <c r="C4984" s="1" t="s">
        <v>5617</v>
      </c>
      <c r="D4984" s="1" t="n">
        <v>98.9</v>
      </c>
      <c r="E4984" s="1" t="s">
        <v>5632</v>
      </c>
      <c r="F4984" s="1" t="n">
        <v>14</v>
      </c>
      <c r="G4984" s="1" t="str">
        <f aca="false">F4984&amp;"/"&amp;43</f>
        <v>14/43</v>
      </c>
      <c r="H4984" s="1" t="n">
        <v>2300</v>
      </c>
      <c r="I4984" s="1" t="n">
        <v>101</v>
      </c>
      <c r="J4984" s="1" t="n">
        <v>80</v>
      </c>
      <c r="K4984" s="1" t="s">
        <v>1093</v>
      </c>
      <c r="L4984" s="1" t="s">
        <v>1094</v>
      </c>
      <c r="M4984" s="1" t="n">
        <v>2010</v>
      </c>
      <c r="N4984" s="1" t="n">
        <v>42.4294697821859</v>
      </c>
      <c r="O4984" s="1" t="n">
        <v>-81.7678089601623</v>
      </c>
      <c r="Q4984" s="1" t="s">
        <v>5619</v>
      </c>
      <c r="R4984" s="1" t="s">
        <v>24</v>
      </c>
    </row>
    <row r="4985" customFormat="false" ht="15" hidden="false" customHeight="false" outlineLevel="0" collapsed="false">
      <c r="A4985" s="1" t="s">
        <v>2973</v>
      </c>
      <c r="B4985" s="1" t="s">
        <v>2973</v>
      </c>
      <c r="C4985" s="1" t="s">
        <v>5617</v>
      </c>
      <c r="D4985" s="1" t="n">
        <v>98.9</v>
      </c>
      <c r="E4985" s="1" t="s">
        <v>5633</v>
      </c>
      <c r="F4985" s="1" t="n">
        <v>15</v>
      </c>
      <c r="G4985" s="1" t="str">
        <f aca="false">F4985&amp;"/"&amp;43</f>
        <v>15/43</v>
      </c>
      <c r="H4985" s="1" t="n">
        <v>2300</v>
      </c>
      <c r="I4985" s="1" t="n">
        <v>101</v>
      </c>
      <c r="J4985" s="1" t="n">
        <v>80</v>
      </c>
      <c r="K4985" s="1" t="s">
        <v>1093</v>
      </c>
      <c r="L4985" s="1" t="s">
        <v>1094</v>
      </c>
      <c r="M4985" s="1" t="n">
        <v>2010</v>
      </c>
      <c r="N4985" s="1" t="n">
        <v>42.4265032221905</v>
      </c>
      <c r="O4985" s="1" t="n">
        <v>-81.766364589542</v>
      </c>
      <c r="Q4985" s="1" t="s">
        <v>5619</v>
      </c>
      <c r="R4985" s="1" t="s">
        <v>24</v>
      </c>
    </row>
    <row r="4986" customFormat="false" ht="15" hidden="false" customHeight="false" outlineLevel="0" collapsed="false">
      <c r="A4986" s="1" t="s">
        <v>2973</v>
      </c>
      <c r="B4986" s="1" t="s">
        <v>2973</v>
      </c>
      <c r="C4986" s="1" t="s">
        <v>5617</v>
      </c>
      <c r="D4986" s="1" t="n">
        <v>98.9</v>
      </c>
      <c r="E4986" s="1" t="s">
        <v>5634</v>
      </c>
      <c r="F4986" s="1" t="n">
        <v>16</v>
      </c>
      <c r="G4986" s="1" t="str">
        <f aca="false">F4986&amp;"/"&amp;43</f>
        <v>16/43</v>
      </c>
      <c r="H4986" s="1" t="n">
        <v>2300</v>
      </c>
      <c r="I4986" s="1" t="n">
        <v>101</v>
      </c>
      <c r="J4986" s="1" t="n">
        <v>80</v>
      </c>
      <c r="K4986" s="1" t="s">
        <v>1093</v>
      </c>
      <c r="L4986" s="1" t="s">
        <v>1094</v>
      </c>
      <c r="M4986" s="1" t="n">
        <v>2010</v>
      </c>
      <c r="N4986" s="1" t="n">
        <v>42.4239501201034</v>
      </c>
      <c r="O4986" s="1" t="n">
        <v>-81.7644423601506</v>
      </c>
      <c r="Q4986" s="1" t="s">
        <v>5619</v>
      </c>
      <c r="R4986" s="1" t="s">
        <v>24</v>
      </c>
    </row>
    <row r="4987" customFormat="false" ht="15" hidden="false" customHeight="false" outlineLevel="0" collapsed="false">
      <c r="A4987" s="1" t="s">
        <v>2973</v>
      </c>
      <c r="B4987" s="1" t="s">
        <v>2973</v>
      </c>
      <c r="C4987" s="1" t="s">
        <v>5617</v>
      </c>
      <c r="D4987" s="1" t="n">
        <v>98.9</v>
      </c>
      <c r="E4987" s="1" t="s">
        <v>5635</v>
      </c>
      <c r="F4987" s="1" t="n">
        <v>17</v>
      </c>
      <c r="G4987" s="1" t="str">
        <f aca="false">F4987&amp;"/"&amp;43</f>
        <v>17/43</v>
      </c>
      <c r="H4987" s="1" t="n">
        <v>2300</v>
      </c>
      <c r="I4987" s="1" t="n">
        <v>101</v>
      </c>
      <c r="J4987" s="1" t="n">
        <v>80</v>
      </c>
      <c r="K4987" s="1" t="s">
        <v>1093</v>
      </c>
      <c r="L4987" s="1" t="s">
        <v>1094</v>
      </c>
      <c r="M4987" s="1" t="n">
        <v>2010</v>
      </c>
      <c r="N4987" s="1" t="n">
        <v>42.439841897578</v>
      </c>
      <c r="O4987" s="1" t="n">
        <v>-81.7497372264736</v>
      </c>
      <c r="Q4987" s="1" t="s">
        <v>5619</v>
      </c>
      <c r="R4987" s="1" t="s">
        <v>24</v>
      </c>
    </row>
    <row r="4988" customFormat="false" ht="15" hidden="false" customHeight="false" outlineLevel="0" collapsed="false">
      <c r="A4988" s="1" t="s">
        <v>2973</v>
      </c>
      <c r="B4988" s="1" t="s">
        <v>2973</v>
      </c>
      <c r="C4988" s="1" t="s">
        <v>5617</v>
      </c>
      <c r="D4988" s="1" t="n">
        <v>98.9</v>
      </c>
      <c r="E4988" s="1" t="s">
        <v>5636</v>
      </c>
      <c r="F4988" s="1" t="n">
        <v>18</v>
      </c>
      <c r="G4988" s="1" t="str">
        <f aca="false">F4988&amp;"/"&amp;43</f>
        <v>18/43</v>
      </c>
      <c r="H4988" s="1" t="n">
        <v>2300</v>
      </c>
      <c r="I4988" s="1" t="n">
        <v>101</v>
      </c>
      <c r="J4988" s="1" t="n">
        <v>80</v>
      </c>
      <c r="K4988" s="1" t="s">
        <v>1093</v>
      </c>
      <c r="L4988" s="1" t="s">
        <v>1094</v>
      </c>
      <c r="M4988" s="1" t="n">
        <v>2010</v>
      </c>
      <c r="N4988" s="1" t="n">
        <v>42.4363560083715</v>
      </c>
      <c r="O4988" s="1" t="n">
        <v>-81.7483539021984</v>
      </c>
      <c r="Q4988" s="1" t="s">
        <v>5619</v>
      </c>
      <c r="R4988" s="1" t="s">
        <v>24</v>
      </c>
    </row>
    <row r="4989" customFormat="false" ht="15" hidden="false" customHeight="false" outlineLevel="0" collapsed="false">
      <c r="A4989" s="1" t="s">
        <v>2973</v>
      </c>
      <c r="B4989" s="1" t="s">
        <v>2973</v>
      </c>
      <c r="C4989" s="1" t="s">
        <v>5617</v>
      </c>
      <c r="D4989" s="1" t="n">
        <v>98.9</v>
      </c>
      <c r="E4989" s="1" t="s">
        <v>5637</v>
      </c>
      <c r="F4989" s="1" t="n">
        <v>19</v>
      </c>
      <c r="G4989" s="1" t="str">
        <f aca="false">F4989&amp;"/"&amp;43</f>
        <v>19/43</v>
      </c>
      <c r="H4989" s="1" t="n">
        <v>2300</v>
      </c>
      <c r="I4989" s="1" t="n">
        <v>101</v>
      </c>
      <c r="J4989" s="1" t="n">
        <v>80</v>
      </c>
      <c r="K4989" s="1" t="s">
        <v>1093</v>
      </c>
      <c r="L4989" s="1" t="s">
        <v>1094</v>
      </c>
      <c r="M4989" s="1" t="n">
        <v>2010</v>
      </c>
      <c r="N4989" s="1" t="n">
        <v>42.4431595405267</v>
      </c>
      <c r="O4989" s="1" t="n">
        <v>-81.7373001089348</v>
      </c>
      <c r="Q4989" s="1" t="s">
        <v>5619</v>
      </c>
      <c r="R4989" s="1" t="s">
        <v>24</v>
      </c>
    </row>
    <row r="4990" customFormat="false" ht="15" hidden="false" customHeight="false" outlineLevel="0" collapsed="false">
      <c r="A4990" s="1" t="s">
        <v>2973</v>
      </c>
      <c r="B4990" s="1" t="s">
        <v>2973</v>
      </c>
      <c r="C4990" s="1" t="s">
        <v>5617</v>
      </c>
      <c r="D4990" s="1" t="n">
        <v>98.9</v>
      </c>
      <c r="E4990" s="1" t="s">
        <v>5638</v>
      </c>
      <c r="F4990" s="1" t="n">
        <v>20</v>
      </c>
      <c r="G4990" s="1" t="str">
        <f aca="false">F4990&amp;"/"&amp;43</f>
        <v>20/43</v>
      </c>
      <c r="H4990" s="1" t="n">
        <v>2300</v>
      </c>
      <c r="I4990" s="1" t="n">
        <v>101</v>
      </c>
      <c r="J4990" s="1" t="n">
        <v>80</v>
      </c>
      <c r="K4990" s="1" t="s">
        <v>1093</v>
      </c>
      <c r="L4990" s="1" t="s">
        <v>1094</v>
      </c>
      <c r="M4990" s="1" t="n">
        <v>2010</v>
      </c>
      <c r="N4990" s="1" t="n">
        <v>42.4398237838035</v>
      </c>
      <c r="O4990" s="1" t="n">
        <v>-81.7353509558067</v>
      </c>
      <c r="Q4990" s="1" t="s">
        <v>5619</v>
      </c>
      <c r="R4990" s="1" t="s">
        <v>24</v>
      </c>
    </row>
    <row r="4991" customFormat="false" ht="15" hidden="false" customHeight="false" outlineLevel="0" collapsed="false">
      <c r="A4991" s="1" t="s">
        <v>2973</v>
      </c>
      <c r="B4991" s="1" t="s">
        <v>2973</v>
      </c>
      <c r="C4991" s="1" t="s">
        <v>5617</v>
      </c>
      <c r="D4991" s="1" t="n">
        <v>98.9</v>
      </c>
      <c r="E4991" s="1" t="s">
        <v>5639</v>
      </c>
      <c r="F4991" s="1" t="n">
        <v>21</v>
      </c>
      <c r="G4991" s="1" t="str">
        <f aca="false">F4991&amp;"/"&amp;43</f>
        <v>21/43</v>
      </c>
      <c r="H4991" s="1" t="n">
        <v>2300</v>
      </c>
      <c r="I4991" s="1" t="n">
        <v>101</v>
      </c>
      <c r="J4991" s="1" t="n">
        <v>80</v>
      </c>
      <c r="K4991" s="1" t="s">
        <v>1093</v>
      </c>
      <c r="L4991" s="1" t="s">
        <v>1094</v>
      </c>
      <c r="M4991" s="1" t="n">
        <v>2010</v>
      </c>
      <c r="N4991" s="1" t="n">
        <v>42.4577635964725</v>
      </c>
      <c r="O4991" s="1" t="n">
        <v>-81.7205823880275</v>
      </c>
      <c r="Q4991" s="1" t="s">
        <v>5619</v>
      </c>
      <c r="R4991" s="1" t="s">
        <v>24</v>
      </c>
    </row>
    <row r="4992" customFormat="false" ht="15" hidden="false" customHeight="false" outlineLevel="0" collapsed="false">
      <c r="A4992" s="1" t="s">
        <v>2973</v>
      </c>
      <c r="B4992" s="1" t="s">
        <v>2973</v>
      </c>
      <c r="C4992" s="1" t="s">
        <v>5617</v>
      </c>
      <c r="D4992" s="1" t="n">
        <v>98.9</v>
      </c>
      <c r="E4992" s="1" t="s">
        <v>5640</v>
      </c>
      <c r="F4992" s="1" t="n">
        <v>22</v>
      </c>
      <c r="G4992" s="1" t="str">
        <f aca="false">F4992&amp;"/"&amp;43</f>
        <v>22/43</v>
      </c>
      <c r="H4992" s="1" t="n">
        <v>2300</v>
      </c>
      <c r="I4992" s="1" t="n">
        <v>101</v>
      </c>
      <c r="J4992" s="1" t="n">
        <v>80</v>
      </c>
      <c r="K4992" s="1" t="s">
        <v>1093</v>
      </c>
      <c r="L4992" s="1" t="s">
        <v>1094</v>
      </c>
      <c r="M4992" s="1" t="n">
        <v>2010</v>
      </c>
      <c r="N4992" s="1" t="n">
        <v>42.4550406684012</v>
      </c>
      <c r="O4992" s="1" t="n">
        <v>-81.7187529433666</v>
      </c>
      <c r="Q4992" s="1" t="s">
        <v>5619</v>
      </c>
      <c r="R4992" s="1" t="s">
        <v>24</v>
      </c>
    </row>
    <row r="4993" customFormat="false" ht="15" hidden="false" customHeight="false" outlineLevel="0" collapsed="false">
      <c r="A4993" s="1" t="s">
        <v>2973</v>
      </c>
      <c r="B4993" s="1" t="s">
        <v>2973</v>
      </c>
      <c r="C4993" s="1" t="s">
        <v>5617</v>
      </c>
      <c r="D4993" s="1" t="n">
        <v>98.9</v>
      </c>
      <c r="E4993" s="1" t="s">
        <v>5641</v>
      </c>
      <c r="F4993" s="1" t="n">
        <v>23</v>
      </c>
      <c r="G4993" s="1" t="str">
        <f aca="false">F4993&amp;"/"&amp;43</f>
        <v>23/43</v>
      </c>
      <c r="H4993" s="1" t="n">
        <v>2300</v>
      </c>
      <c r="I4993" s="1" t="n">
        <v>101</v>
      </c>
      <c r="J4993" s="1" t="n">
        <v>80</v>
      </c>
      <c r="K4993" s="1" t="s">
        <v>1093</v>
      </c>
      <c r="L4993" s="1" t="s">
        <v>1094</v>
      </c>
      <c r="M4993" s="1" t="n">
        <v>2010</v>
      </c>
      <c r="N4993" s="1" t="n">
        <v>42.4522779411069</v>
      </c>
      <c r="O4993" s="1" t="n">
        <v>-81.7164395840498</v>
      </c>
      <c r="Q4993" s="1" t="s">
        <v>5619</v>
      </c>
      <c r="R4993" s="1" t="s">
        <v>24</v>
      </c>
    </row>
    <row r="4994" customFormat="false" ht="15" hidden="false" customHeight="false" outlineLevel="0" collapsed="false">
      <c r="A4994" s="1" t="s">
        <v>2973</v>
      </c>
      <c r="B4994" s="1" t="s">
        <v>2973</v>
      </c>
      <c r="C4994" s="1" t="s">
        <v>5617</v>
      </c>
      <c r="D4994" s="1" t="n">
        <v>98.9</v>
      </c>
      <c r="E4994" s="1" t="s">
        <v>5642</v>
      </c>
      <c r="F4994" s="1" t="n">
        <v>24</v>
      </c>
      <c r="G4994" s="1" t="str">
        <f aca="false">F4994&amp;"/"&amp;43</f>
        <v>24/43</v>
      </c>
      <c r="H4994" s="1" t="n">
        <v>2300</v>
      </c>
      <c r="I4994" s="1" t="n">
        <v>101</v>
      </c>
      <c r="J4994" s="1" t="n">
        <v>80</v>
      </c>
      <c r="K4994" s="1" t="s">
        <v>1093</v>
      </c>
      <c r="L4994" s="1" t="s">
        <v>1094</v>
      </c>
      <c r="M4994" s="1" t="n">
        <v>2010</v>
      </c>
      <c r="N4994" s="1" t="n">
        <v>42.4650709444655</v>
      </c>
      <c r="O4994" s="1" t="n">
        <v>-81.7002362042193</v>
      </c>
      <c r="Q4994" s="1" t="s">
        <v>5619</v>
      </c>
      <c r="R4994" s="1" t="s">
        <v>24</v>
      </c>
    </row>
    <row r="4995" customFormat="false" ht="15" hidden="false" customHeight="false" outlineLevel="0" collapsed="false">
      <c r="A4995" s="1" t="s">
        <v>2973</v>
      </c>
      <c r="B4995" s="1" t="s">
        <v>2973</v>
      </c>
      <c r="C4995" s="1" t="s">
        <v>5617</v>
      </c>
      <c r="D4995" s="1" t="n">
        <v>98.9</v>
      </c>
      <c r="E4995" s="1" t="s">
        <v>5643</v>
      </c>
      <c r="F4995" s="1" t="n">
        <v>25</v>
      </c>
      <c r="G4995" s="1" t="str">
        <f aca="false">F4995&amp;"/"&amp;43</f>
        <v>25/43</v>
      </c>
      <c r="H4995" s="1" t="n">
        <v>2300</v>
      </c>
      <c r="I4995" s="1" t="n">
        <v>101</v>
      </c>
      <c r="J4995" s="1" t="n">
        <v>80</v>
      </c>
      <c r="K4995" s="1" t="s">
        <v>1093</v>
      </c>
      <c r="L4995" s="1" t="s">
        <v>1094</v>
      </c>
      <c r="M4995" s="1" t="n">
        <v>2010</v>
      </c>
      <c r="N4995" s="1" t="n">
        <v>42.4622481098477</v>
      </c>
      <c r="O4995" s="1" t="n">
        <v>-81.6979909944212</v>
      </c>
      <c r="Q4995" s="1" t="s">
        <v>5619</v>
      </c>
      <c r="R4995" s="1" t="s">
        <v>24</v>
      </c>
    </row>
    <row r="4996" customFormat="false" ht="15" hidden="false" customHeight="false" outlineLevel="0" collapsed="false">
      <c r="A4996" s="1" t="s">
        <v>2973</v>
      </c>
      <c r="B4996" s="1" t="s">
        <v>2973</v>
      </c>
      <c r="C4996" s="1" t="s">
        <v>5617</v>
      </c>
      <c r="D4996" s="1" t="n">
        <v>98.9</v>
      </c>
      <c r="E4996" s="1" t="s">
        <v>5644</v>
      </c>
      <c r="F4996" s="1" t="n">
        <v>26</v>
      </c>
      <c r="G4996" s="1" t="str">
        <f aca="false">F4996&amp;"/"&amp;43</f>
        <v>26/43</v>
      </c>
      <c r="H4996" s="1" t="n">
        <v>2300</v>
      </c>
      <c r="I4996" s="1" t="n">
        <v>101</v>
      </c>
      <c r="J4996" s="1" t="n">
        <v>80</v>
      </c>
      <c r="K4996" s="1" t="s">
        <v>1093</v>
      </c>
      <c r="L4996" s="1" t="s">
        <v>1094</v>
      </c>
      <c r="M4996" s="1" t="n">
        <v>2010</v>
      </c>
      <c r="N4996" s="1" t="n">
        <v>42.4692508494332</v>
      </c>
      <c r="O4996" s="1" t="n">
        <v>-81.691901032446</v>
      </c>
      <c r="Q4996" s="1" t="s">
        <v>5619</v>
      </c>
      <c r="R4996" s="1" t="s">
        <v>24</v>
      </c>
    </row>
    <row r="4997" customFormat="false" ht="15" hidden="false" customHeight="false" outlineLevel="0" collapsed="false">
      <c r="A4997" s="1" t="s">
        <v>2973</v>
      </c>
      <c r="B4997" s="1" t="s">
        <v>2973</v>
      </c>
      <c r="C4997" s="1" t="s">
        <v>5617</v>
      </c>
      <c r="D4997" s="1" t="n">
        <v>98.9</v>
      </c>
      <c r="E4997" s="1" t="s">
        <v>5645</v>
      </c>
      <c r="F4997" s="1" t="n">
        <v>27</v>
      </c>
      <c r="G4997" s="1" t="str">
        <f aca="false">F4997&amp;"/"&amp;43</f>
        <v>27/43</v>
      </c>
      <c r="H4997" s="1" t="n">
        <v>2300</v>
      </c>
      <c r="I4997" s="1" t="n">
        <v>101</v>
      </c>
      <c r="J4997" s="1" t="n">
        <v>80</v>
      </c>
      <c r="K4997" s="1" t="s">
        <v>1093</v>
      </c>
      <c r="L4997" s="1" t="s">
        <v>1094</v>
      </c>
      <c r="M4997" s="1" t="n">
        <v>2010</v>
      </c>
      <c r="N4997" s="1" t="n">
        <v>42.4661163425532</v>
      </c>
      <c r="O4997" s="1" t="n">
        <v>-81.6894397252561</v>
      </c>
      <c r="Q4997" s="1" t="s">
        <v>5619</v>
      </c>
      <c r="R4997" s="1" t="s">
        <v>24</v>
      </c>
    </row>
    <row r="4998" customFormat="false" ht="15" hidden="false" customHeight="false" outlineLevel="0" collapsed="false">
      <c r="A4998" s="1" t="s">
        <v>2973</v>
      </c>
      <c r="B4998" s="1" t="s">
        <v>2973</v>
      </c>
      <c r="C4998" s="1" t="s">
        <v>5617</v>
      </c>
      <c r="D4998" s="1" t="n">
        <v>98.9</v>
      </c>
      <c r="E4998" s="1" t="s">
        <v>5646</v>
      </c>
      <c r="F4998" s="1" t="n">
        <v>28</v>
      </c>
      <c r="G4998" s="1" t="str">
        <f aca="false">F4998&amp;"/"&amp;43</f>
        <v>28/43</v>
      </c>
      <c r="H4998" s="1" t="n">
        <v>2300</v>
      </c>
      <c r="I4998" s="1" t="n">
        <v>101</v>
      </c>
      <c r="J4998" s="1" t="n">
        <v>80</v>
      </c>
      <c r="K4998" s="1" t="s">
        <v>1093</v>
      </c>
      <c r="L4998" s="1" t="s">
        <v>1094</v>
      </c>
      <c r="M4998" s="1" t="n">
        <v>2010</v>
      </c>
      <c r="N4998" s="1" t="n">
        <v>42.4746461529564</v>
      </c>
      <c r="O4998" s="1" t="n">
        <v>-81.6815654326553</v>
      </c>
      <c r="Q4998" s="1" t="s">
        <v>5619</v>
      </c>
      <c r="R4998" s="1" t="s">
        <v>24</v>
      </c>
    </row>
    <row r="4999" customFormat="false" ht="15" hidden="false" customHeight="false" outlineLevel="0" collapsed="false">
      <c r="A4999" s="1" t="s">
        <v>2973</v>
      </c>
      <c r="B4999" s="1" t="s">
        <v>2973</v>
      </c>
      <c r="C4999" s="1" t="s">
        <v>5617</v>
      </c>
      <c r="D4999" s="1" t="n">
        <v>98.9</v>
      </c>
      <c r="E4999" s="1" t="s">
        <v>5647</v>
      </c>
      <c r="F4999" s="1" t="n">
        <v>29</v>
      </c>
      <c r="G4999" s="1" t="str">
        <f aca="false">F4999&amp;"/"&amp;43</f>
        <v>29/43</v>
      </c>
      <c r="H4999" s="1" t="n">
        <v>2300</v>
      </c>
      <c r="I4999" s="1" t="n">
        <v>101</v>
      </c>
      <c r="J4999" s="1" t="n">
        <v>80</v>
      </c>
      <c r="K4999" s="1" t="s">
        <v>1093</v>
      </c>
      <c r="L4999" s="1" t="s">
        <v>1094</v>
      </c>
      <c r="M4999" s="1" t="n">
        <v>2010</v>
      </c>
      <c r="N4999" s="1" t="n">
        <v>42.4715663235586</v>
      </c>
      <c r="O4999" s="1" t="n">
        <v>-81.6790840262105</v>
      </c>
      <c r="Q4999" s="1" t="s">
        <v>5619</v>
      </c>
      <c r="R4999" s="1" t="s">
        <v>24</v>
      </c>
    </row>
    <row r="5000" customFormat="false" ht="15" hidden="false" customHeight="false" outlineLevel="0" collapsed="false">
      <c r="A5000" s="1" t="s">
        <v>2973</v>
      </c>
      <c r="B5000" s="1" t="s">
        <v>2973</v>
      </c>
      <c r="C5000" s="1" t="s">
        <v>5617</v>
      </c>
      <c r="D5000" s="1" t="n">
        <v>98.9</v>
      </c>
      <c r="E5000" s="1" t="s">
        <v>5648</v>
      </c>
      <c r="F5000" s="1" t="n">
        <v>30</v>
      </c>
      <c r="G5000" s="1" t="str">
        <f aca="false">F5000&amp;"/"&amp;43</f>
        <v>30/43</v>
      </c>
      <c r="H5000" s="1" t="n">
        <v>2300</v>
      </c>
      <c r="I5000" s="1" t="n">
        <v>101</v>
      </c>
      <c r="J5000" s="1" t="n">
        <v>80</v>
      </c>
      <c r="K5000" s="1" t="s">
        <v>1093</v>
      </c>
      <c r="L5000" s="1" t="s">
        <v>1094</v>
      </c>
      <c r="M5000" s="1" t="n">
        <v>2010</v>
      </c>
      <c r="N5000" s="1" t="n">
        <v>42.4588497978509</v>
      </c>
      <c r="O5000" s="1" t="n">
        <v>-81.7673614457339</v>
      </c>
      <c r="Q5000" s="1" t="s">
        <v>5619</v>
      </c>
      <c r="R5000" s="1" t="s">
        <v>24</v>
      </c>
    </row>
    <row r="5001" customFormat="false" ht="15" hidden="false" customHeight="false" outlineLevel="0" collapsed="false">
      <c r="A5001" s="1" t="s">
        <v>2973</v>
      </c>
      <c r="B5001" s="1" t="s">
        <v>2973</v>
      </c>
      <c r="C5001" s="1" t="s">
        <v>5617</v>
      </c>
      <c r="D5001" s="1" t="n">
        <v>98.9</v>
      </c>
      <c r="E5001" s="1" t="s">
        <v>5649</v>
      </c>
      <c r="F5001" s="1" t="n">
        <v>31</v>
      </c>
      <c r="G5001" s="1" t="str">
        <f aca="false">F5001&amp;"/"&amp;43</f>
        <v>31/43</v>
      </c>
      <c r="H5001" s="1" t="n">
        <v>2300</v>
      </c>
      <c r="I5001" s="1" t="n">
        <v>101</v>
      </c>
      <c r="J5001" s="1" t="n">
        <v>80</v>
      </c>
      <c r="K5001" s="1" t="s">
        <v>1093</v>
      </c>
      <c r="L5001" s="1" t="s">
        <v>1094</v>
      </c>
      <c r="M5001" s="1" t="n">
        <v>2010</v>
      </c>
      <c r="N5001" s="1" t="n">
        <v>42.4547114537986</v>
      </c>
      <c r="O5001" s="1" t="n">
        <v>-81.7665335815533</v>
      </c>
      <c r="Q5001" s="1" t="s">
        <v>5619</v>
      </c>
      <c r="R5001" s="1" t="s">
        <v>24</v>
      </c>
    </row>
    <row r="5002" customFormat="false" ht="15" hidden="false" customHeight="false" outlineLevel="0" collapsed="false">
      <c r="A5002" s="1" t="s">
        <v>2973</v>
      </c>
      <c r="B5002" s="1" t="s">
        <v>2973</v>
      </c>
      <c r="C5002" s="1" t="s">
        <v>5617</v>
      </c>
      <c r="D5002" s="1" t="n">
        <v>98.9</v>
      </c>
      <c r="E5002" s="1" t="s">
        <v>5650</v>
      </c>
      <c r="F5002" s="1" t="n">
        <v>32</v>
      </c>
      <c r="G5002" s="1" t="str">
        <f aca="false">F5002&amp;"/"&amp;43</f>
        <v>32/43</v>
      </c>
      <c r="H5002" s="1" t="n">
        <v>2300</v>
      </c>
      <c r="I5002" s="1" t="n">
        <v>101</v>
      </c>
      <c r="J5002" s="1" t="n">
        <v>80</v>
      </c>
      <c r="K5002" s="1" t="s">
        <v>1093</v>
      </c>
      <c r="L5002" s="1" t="s">
        <v>1094</v>
      </c>
      <c r="M5002" s="1" t="n">
        <v>2010</v>
      </c>
      <c r="N5002" s="1" t="n">
        <v>42.4497382156192</v>
      </c>
      <c r="O5002" s="1" t="n">
        <v>-81.7815978732654</v>
      </c>
      <c r="Q5002" s="1" t="s">
        <v>5619</v>
      </c>
      <c r="R5002" s="1" t="s">
        <v>24</v>
      </c>
    </row>
    <row r="5003" customFormat="false" ht="15" hidden="false" customHeight="false" outlineLevel="0" collapsed="false">
      <c r="A5003" s="1" t="s">
        <v>2973</v>
      </c>
      <c r="B5003" s="1" t="s">
        <v>2973</v>
      </c>
      <c r="C5003" s="1" t="s">
        <v>5617</v>
      </c>
      <c r="D5003" s="1" t="n">
        <v>98.9</v>
      </c>
      <c r="E5003" s="1" t="s">
        <v>5651</v>
      </c>
      <c r="F5003" s="1" t="n">
        <v>33</v>
      </c>
      <c r="G5003" s="1" t="str">
        <f aca="false">F5003&amp;"/"&amp;43</f>
        <v>33/43</v>
      </c>
      <c r="H5003" s="1" t="n">
        <v>2300</v>
      </c>
      <c r="I5003" s="1" t="n">
        <v>101</v>
      </c>
      <c r="J5003" s="1" t="n">
        <v>80</v>
      </c>
      <c r="K5003" s="1" t="s">
        <v>1093</v>
      </c>
      <c r="L5003" s="1" t="s">
        <v>1094</v>
      </c>
      <c r="M5003" s="1" t="n">
        <v>2010</v>
      </c>
      <c r="N5003" s="1" t="n">
        <v>42.4451169758489</v>
      </c>
      <c r="O5003" s="1" t="n">
        <v>-81.7801711808969</v>
      </c>
      <c r="Q5003" s="1" t="s">
        <v>5619</v>
      </c>
      <c r="R5003" s="1" t="s">
        <v>24</v>
      </c>
    </row>
    <row r="5004" customFormat="false" ht="15" hidden="false" customHeight="false" outlineLevel="0" collapsed="false">
      <c r="A5004" s="1" t="s">
        <v>2973</v>
      </c>
      <c r="B5004" s="1" t="s">
        <v>2973</v>
      </c>
      <c r="C5004" s="1" t="s">
        <v>5617</v>
      </c>
      <c r="D5004" s="1" t="n">
        <v>98.9</v>
      </c>
      <c r="E5004" s="1" t="s">
        <v>5652</v>
      </c>
      <c r="F5004" s="1" t="n">
        <v>34</v>
      </c>
      <c r="G5004" s="1" t="str">
        <f aca="false">F5004&amp;"/"&amp;43</f>
        <v>34/43</v>
      </c>
      <c r="H5004" s="1" t="n">
        <v>2300</v>
      </c>
      <c r="I5004" s="1" t="n">
        <v>101</v>
      </c>
      <c r="J5004" s="1" t="n">
        <v>80</v>
      </c>
      <c r="K5004" s="1" t="s">
        <v>1093</v>
      </c>
      <c r="L5004" s="1" t="s">
        <v>1094</v>
      </c>
      <c r="M5004" s="1" t="n">
        <v>2010</v>
      </c>
      <c r="N5004" s="1" t="n">
        <v>42.4421573626646</v>
      </c>
      <c r="O5004" s="1" t="n">
        <v>-81.7930500289035</v>
      </c>
      <c r="Q5004" s="1" t="s">
        <v>5619</v>
      </c>
      <c r="R5004" s="1" t="s">
        <v>24</v>
      </c>
    </row>
    <row r="5005" customFormat="false" ht="15" hidden="false" customHeight="false" outlineLevel="0" collapsed="false">
      <c r="A5005" s="1" t="s">
        <v>2973</v>
      </c>
      <c r="B5005" s="1" t="s">
        <v>2973</v>
      </c>
      <c r="C5005" s="1" t="s">
        <v>5617</v>
      </c>
      <c r="D5005" s="1" t="n">
        <v>98.9</v>
      </c>
      <c r="E5005" s="1" t="s">
        <v>5653</v>
      </c>
      <c r="F5005" s="1" t="n">
        <v>35</v>
      </c>
      <c r="G5005" s="1" t="str">
        <f aca="false">F5005&amp;"/"&amp;43</f>
        <v>35/43</v>
      </c>
      <c r="H5005" s="1" t="n">
        <v>2300</v>
      </c>
      <c r="I5005" s="1" t="n">
        <v>101</v>
      </c>
      <c r="J5005" s="1" t="n">
        <v>80</v>
      </c>
      <c r="K5005" s="1" t="s">
        <v>1093</v>
      </c>
      <c r="L5005" s="1" t="s">
        <v>1094</v>
      </c>
      <c r="M5005" s="1" t="n">
        <v>2010</v>
      </c>
      <c r="N5005" s="1" t="n">
        <v>42.4394689554461</v>
      </c>
      <c r="O5005" s="1" t="n">
        <v>-81.7903886994142</v>
      </c>
      <c r="Q5005" s="1" t="s">
        <v>5619</v>
      </c>
      <c r="R5005" s="1" t="s">
        <v>24</v>
      </c>
    </row>
    <row r="5006" customFormat="false" ht="15" hidden="false" customHeight="false" outlineLevel="0" collapsed="false">
      <c r="A5006" s="1" t="s">
        <v>2973</v>
      </c>
      <c r="B5006" s="1" t="s">
        <v>2973</v>
      </c>
      <c r="C5006" s="1" t="s">
        <v>5617</v>
      </c>
      <c r="D5006" s="1" t="n">
        <v>98.9</v>
      </c>
      <c r="E5006" s="1" t="s">
        <v>5654</v>
      </c>
      <c r="F5006" s="1" t="n">
        <v>36</v>
      </c>
      <c r="G5006" s="1" t="str">
        <f aca="false">F5006&amp;"/"&amp;43</f>
        <v>36/43</v>
      </c>
      <c r="H5006" s="1" t="n">
        <v>2300</v>
      </c>
      <c r="I5006" s="1" t="n">
        <v>101</v>
      </c>
      <c r="J5006" s="1" t="n">
        <v>80</v>
      </c>
      <c r="K5006" s="1" t="s">
        <v>1093</v>
      </c>
      <c r="L5006" s="1" t="s">
        <v>1094</v>
      </c>
      <c r="M5006" s="1" t="n">
        <v>2010</v>
      </c>
      <c r="N5006" s="1" t="n">
        <v>42.4310020173339</v>
      </c>
      <c r="O5006" s="1" t="n">
        <v>-81.802723727497</v>
      </c>
      <c r="Q5006" s="1" t="s">
        <v>5619</v>
      </c>
      <c r="R5006" s="1" t="s">
        <v>24</v>
      </c>
    </row>
    <row r="5007" customFormat="false" ht="15" hidden="false" customHeight="false" outlineLevel="0" collapsed="false">
      <c r="A5007" s="1" t="s">
        <v>2973</v>
      </c>
      <c r="B5007" s="1" t="s">
        <v>2973</v>
      </c>
      <c r="C5007" s="1" t="s">
        <v>5617</v>
      </c>
      <c r="D5007" s="1" t="n">
        <v>98.9</v>
      </c>
      <c r="E5007" s="1" t="s">
        <v>5655</v>
      </c>
      <c r="F5007" s="1" t="n">
        <v>37</v>
      </c>
      <c r="G5007" s="1" t="str">
        <f aca="false">F5007&amp;"/"&amp;43</f>
        <v>37/43</v>
      </c>
      <c r="H5007" s="1" t="n">
        <v>2300</v>
      </c>
      <c r="I5007" s="1" t="n">
        <v>101</v>
      </c>
      <c r="J5007" s="1" t="n">
        <v>80</v>
      </c>
      <c r="K5007" s="1" t="s">
        <v>1093</v>
      </c>
      <c r="L5007" s="1" t="s">
        <v>1094</v>
      </c>
      <c r="M5007" s="1" t="n">
        <v>2010</v>
      </c>
      <c r="N5007" s="1" t="n">
        <v>42.4222505750715</v>
      </c>
      <c r="O5007" s="1" t="n">
        <v>-81.8236847496298</v>
      </c>
      <c r="Q5007" s="1" t="s">
        <v>5619</v>
      </c>
      <c r="R5007" s="1" t="s">
        <v>24</v>
      </c>
    </row>
    <row r="5008" customFormat="false" ht="15" hidden="false" customHeight="false" outlineLevel="0" collapsed="false">
      <c r="A5008" s="1" t="s">
        <v>2973</v>
      </c>
      <c r="B5008" s="1" t="s">
        <v>2973</v>
      </c>
      <c r="C5008" s="1" t="s">
        <v>5617</v>
      </c>
      <c r="D5008" s="1" t="n">
        <v>98.9</v>
      </c>
      <c r="E5008" s="1" t="s">
        <v>5656</v>
      </c>
      <c r="F5008" s="1" t="n">
        <v>38</v>
      </c>
      <c r="G5008" s="1" t="str">
        <f aca="false">F5008&amp;"/"&amp;43</f>
        <v>38/43</v>
      </c>
      <c r="H5008" s="1" t="n">
        <v>2300</v>
      </c>
      <c r="I5008" s="1" t="n">
        <v>101</v>
      </c>
      <c r="J5008" s="1" t="n">
        <v>80</v>
      </c>
      <c r="K5008" s="1" t="s">
        <v>1093</v>
      </c>
      <c r="L5008" s="1" t="s">
        <v>1094</v>
      </c>
      <c r="M5008" s="1" t="n">
        <v>2010</v>
      </c>
      <c r="N5008" s="1" t="n">
        <v>42.417745298417</v>
      </c>
      <c r="O5008" s="1" t="n">
        <v>-81.8208507942776</v>
      </c>
      <c r="Q5008" s="1" t="s">
        <v>5619</v>
      </c>
      <c r="R5008" s="1" t="s">
        <v>24</v>
      </c>
    </row>
    <row r="5009" customFormat="false" ht="15" hidden="false" customHeight="false" outlineLevel="0" collapsed="false">
      <c r="A5009" s="1" t="s">
        <v>2973</v>
      </c>
      <c r="B5009" s="1" t="s">
        <v>2973</v>
      </c>
      <c r="C5009" s="1" t="s">
        <v>5617</v>
      </c>
      <c r="D5009" s="1" t="n">
        <v>98.9</v>
      </c>
      <c r="E5009" s="1" t="s">
        <v>5657</v>
      </c>
      <c r="F5009" s="1" t="n">
        <v>39</v>
      </c>
      <c r="G5009" s="1" t="str">
        <f aca="false">F5009&amp;"/"&amp;43</f>
        <v>39/43</v>
      </c>
      <c r="H5009" s="1" t="n">
        <v>2300</v>
      </c>
      <c r="I5009" s="1" t="n">
        <v>101</v>
      </c>
      <c r="J5009" s="1" t="n">
        <v>80</v>
      </c>
      <c r="K5009" s="1" t="s">
        <v>1093</v>
      </c>
      <c r="L5009" s="1" t="s">
        <v>1094</v>
      </c>
      <c r="M5009" s="1" t="n">
        <v>2010</v>
      </c>
      <c r="N5009" s="1" t="n">
        <v>42.4404287719435</v>
      </c>
      <c r="O5009" s="1" t="n">
        <v>-81.827662035565</v>
      </c>
      <c r="Q5009" s="1" t="s">
        <v>5619</v>
      </c>
      <c r="R5009" s="1" t="s">
        <v>24</v>
      </c>
    </row>
    <row r="5010" customFormat="false" ht="15" hidden="false" customHeight="false" outlineLevel="0" collapsed="false">
      <c r="A5010" s="1" t="s">
        <v>2973</v>
      </c>
      <c r="B5010" s="1" t="s">
        <v>2973</v>
      </c>
      <c r="C5010" s="1" t="s">
        <v>5617</v>
      </c>
      <c r="D5010" s="1" t="n">
        <v>98.9</v>
      </c>
      <c r="E5010" s="1" t="s">
        <v>5658</v>
      </c>
      <c r="F5010" s="1" t="n">
        <v>40</v>
      </c>
      <c r="G5010" s="1" t="str">
        <f aca="false">F5010&amp;"/"&amp;43</f>
        <v>40/43</v>
      </c>
      <c r="H5010" s="1" t="n">
        <v>2300</v>
      </c>
      <c r="I5010" s="1" t="n">
        <v>101</v>
      </c>
      <c r="J5010" s="1" t="n">
        <v>80</v>
      </c>
      <c r="K5010" s="1" t="s">
        <v>1093</v>
      </c>
      <c r="L5010" s="1" t="s">
        <v>1094</v>
      </c>
      <c r="M5010" s="1" t="n">
        <v>2010</v>
      </c>
      <c r="N5010" s="1" t="n">
        <v>42.4430146521639</v>
      </c>
      <c r="O5010" s="1" t="n">
        <v>-81.8293981276893</v>
      </c>
      <c r="Q5010" s="1" t="s">
        <v>5619</v>
      </c>
      <c r="R5010" s="1" t="s">
        <v>24</v>
      </c>
    </row>
    <row r="5011" customFormat="false" ht="15" hidden="false" customHeight="false" outlineLevel="0" collapsed="false">
      <c r="A5011" s="1" t="s">
        <v>2973</v>
      </c>
      <c r="B5011" s="1" t="s">
        <v>2973</v>
      </c>
      <c r="C5011" s="1" t="s">
        <v>5617</v>
      </c>
      <c r="D5011" s="1" t="n">
        <v>98.9</v>
      </c>
      <c r="E5011" s="1" t="s">
        <v>5659</v>
      </c>
      <c r="F5011" s="1" t="n">
        <v>41</v>
      </c>
      <c r="G5011" s="1" t="str">
        <f aca="false">F5011&amp;"/"&amp;43</f>
        <v>41/43</v>
      </c>
      <c r="H5011" s="1" t="n">
        <v>2300</v>
      </c>
      <c r="I5011" s="1" t="n">
        <v>101</v>
      </c>
      <c r="J5011" s="1" t="n">
        <v>80</v>
      </c>
      <c r="K5011" s="1" t="s">
        <v>1093</v>
      </c>
      <c r="L5011" s="1" t="s">
        <v>1094</v>
      </c>
      <c r="M5011" s="1" t="n">
        <v>2010</v>
      </c>
      <c r="N5011" s="1" t="n">
        <v>42.4542095559626</v>
      </c>
      <c r="O5011" s="1" t="n">
        <v>-81.8232603383115</v>
      </c>
      <c r="Q5011" s="1" t="s">
        <v>5619</v>
      </c>
      <c r="R5011" s="1" t="s">
        <v>24</v>
      </c>
    </row>
    <row r="5012" customFormat="false" ht="15" hidden="false" customHeight="false" outlineLevel="0" collapsed="false">
      <c r="A5012" s="1" t="s">
        <v>2973</v>
      </c>
      <c r="B5012" s="1" t="s">
        <v>2973</v>
      </c>
      <c r="C5012" s="1" t="s">
        <v>5617</v>
      </c>
      <c r="D5012" s="1" t="n">
        <v>98.9</v>
      </c>
      <c r="E5012" s="1" t="s">
        <v>5660</v>
      </c>
      <c r="F5012" s="1" t="n">
        <v>42</v>
      </c>
      <c r="G5012" s="1" t="str">
        <f aca="false">F5012&amp;"/"&amp;43</f>
        <v>42/43</v>
      </c>
      <c r="H5012" s="1" t="n">
        <v>2300</v>
      </c>
      <c r="I5012" s="1" t="n">
        <v>101</v>
      </c>
      <c r="J5012" s="1" t="n">
        <v>80</v>
      </c>
      <c r="K5012" s="1" t="s">
        <v>1093</v>
      </c>
      <c r="L5012" s="1" t="s">
        <v>1094</v>
      </c>
      <c r="M5012" s="1" t="n">
        <v>2010</v>
      </c>
      <c r="N5012" s="1" t="n">
        <v>42.4592444309268</v>
      </c>
      <c r="O5012" s="1" t="n">
        <v>-81.7990232930511</v>
      </c>
      <c r="Q5012" s="1" t="s">
        <v>5619</v>
      </c>
      <c r="R5012" s="1" t="s">
        <v>24</v>
      </c>
    </row>
    <row r="5013" customFormat="false" ht="15" hidden="false" customHeight="false" outlineLevel="0" collapsed="false">
      <c r="A5013" s="1" t="s">
        <v>2973</v>
      </c>
      <c r="B5013" s="1" t="s">
        <v>2973</v>
      </c>
      <c r="C5013" s="1" t="s">
        <v>5617</v>
      </c>
      <c r="D5013" s="1" t="n">
        <v>98.9</v>
      </c>
      <c r="E5013" s="1" t="s">
        <v>5661</v>
      </c>
      <c r="F5013" s="1" t="n">
        <v>43</v>
      </c>
      <c r="G5013" s="1" t="str">
        <f aca="false">F5013&amp;"/"&amp;43</f>
        <v>43/43</v>
      </c>
      <c r="H5013" s="1" t="n">
        <v>2300</v>
      </c>
      <c r="I5013" s="1" t="n">
        <v>101</v>
      </c>
      <c r="J5013" s="1" t="n">
        <v>80</v>
      </c>
      <c r="K5013" s="1" t="s">
        <v>1093</v>
      </c>
      <c r="L5013" s="1" t="s">
        <v>1094</v>
      </c>
      <c r="M5013" s="1" t="n">
        <v>2010</v>
      </c>
      <c r="N5013" s="1" t="n">
        <v>42.4025688693832</v>
      </c>
      <c r="O5013" s="1" t="n">
        <v>-81.8964501392022</v>
      </c>
      <c r="Q5013" s="1" t="s">
        <v>5619</v>
      </c>
      <c r="R5013" s="1" t="s">
        <v>24</v>
      </c>
    </row>
    <row r="5014" customFormat="false" ht="15" hidden="false" customHeight="false" outlineLevel="0" collapsed="false">
      <c r="A5014" s="1" t="s">
        <v>2973</v>
      </c>
      <c r="B5014" s="1" t="s">
        <v>2973</v>
      </c>
      <c r="C5014" s="1" t="s">
        <v>5662</v>
      </c>
      <c r="D5014" s="1" t="n">
        <v>0.6</v>
      </c>
      <c r="E5014" s="1" t="s">
        <v>5663</v>
      </c>
      <c r="F5014" s="1" t="n">
        <v>1</v>
      </c>
      <c r="G5014" s="1" t="str">
        <f aca="false">F5014&amp;"/"&amp;1</f>
        <v>1/1</v>
      </c>
      <c r="H5014" s="1" t="n">
        <v>600</v>
      </c>
      <c r="I5014" s="1" t="n">
        <v>43</v>
      </c>
      <c r="J5014" s="1" t="n">
        <v>50</v>
      </c>
      <c r="K5014" s="1" t="s">
        <v>5664</v>
      </c>
      <c r="L5014" s="1" t="s">
        <v>5665</v>
      </c>
      <c r="M5014" s="1" t="n">
        <v>1995</v>
      </c>
      <c r="N5014" s="1" t="n">
        <v>44.312925</v>
      </c>
      <c r="O5014" s="1" t="n">
        <v>-81.548357</v>
      </c>
      <c r="Q5014" s="1" t="s">
        <v>5666</v>
      </c>
      <c r="R5014" s="1" t="s">
        <v>751</v>
      </c>
    </row>
    <row r="5015" customFormat="false" ht="15" hidden="false" customHeight="false" outlineLevel="0" collapsed="false">
      <c r="A5015" s="1" t="s">
        <v>2973</v>
      </c>
      <c r="B5015" s="1" t="s">
        <v>2973</v>
      </c>
      <c r="C5015" s="1" t="s">
        <v>5667</v>
      </c>
      <c r="D5015" s="1" t="n">
        <v>181.5</v>
      </c>
      <c r="E5015" s="1" t="s">
        <v>5668</v>
      </c>
      <c r="F5015" s="1" t="n">
        <v>1</v>
      </c>
      <c r="G5015" s="1" t="str">
        <f aca="false">F5015&amp;"/"&amp;110</f>
        <v>1/110</v>
      </c>
      <c r="H5015" s="1" t="n">
        <v>1650</v>
      </c>
      <c r="I5015" s="1" t="n">
        <v>82</v>
      </c>
      <c r="J5015" s="1" t="n">
        <v>80</v>
      </c>
      <c r="K5015" s="1" t="s">
        <v>21</v>
      </c>
      <c r="L5015" s="1" t="s">
        <v>2124</v>
      </c>
      <c r="M5015" s="1" t="n">
        <v>2009</v>
      </c>
      <c r="N5015" s="1" t="n">
        <v>44.2901106653494</v>
      </c>
      <c r="O5015" s="1" t="n">
        <v>-81.511504138461</v>
      </c>
      <c r="Q5015" s="1" t="s">
        <v>5669</v>
      </c>
      <c r="R5015" s="1" t="s">
        <v>24</v>
      </c>
    </row>
    <row r="5016" customFormat="false" ht="15" hidden="false" customHeight="false" outlineLevel="0" collapsed="false">
      <c r="A5016" s="1" t="s">
        <v>2973</v>
      </c>
      <c r="B5016" s="1" t="s">
        <v>2973</v>
      </c>
      <c r="C5016" s="1" t="s">
        <v>5667</v>
      </c>
      <c r="D5016" s="1" t="n">
        <v>181.5</v>
      </c>
      <c r="E5016" s="1" t="s">
        <v>5670</v>
      </c>
      <c r="F5016" s="1" t="n">
        <v>2</v>
      </c>
      <c r="G5016" s="1" t="str">
        <f aca="false">F5016&amp;"/"&amp;110</f>
        <v>2/110</v>
      </c>
      <c r="H5016" s="1" t="n">
        <v>1650</v>
      </c>
      <c r="I5016" s="1" t="n">
        <v>82</v>
      </c>
      <c r="J5016" s="1" t="n">
        <v>80</v>
      </c>
      <c r="K5016" s="1" t="s">
        <v>21</v>
      </c>
      <c r="L5016" s="1" t="s">
        <v>2124</v>
      </c>
      <c r="M5016" s="1" t="n">
        <v>2009</v>
      </c>
      <c r="N5016" s="1" t="n">
        <v>44.2883284074014</v>
      </c>
      <c r="O5016" s="1" t="n">
        <v>-81.506068350728</v>
      </c>
      <c r="Q5016" s="1" t="s">
        <v>5669</v>
      </c>
      <c r="R5016" s="1" t="s">
        <v>24</v>
      </c>
    </row>
    <row r="5017" customFormat="false" ht="15" hidden="false" customHeight="false" outlineLevel="0" collapsed="false">
      <c r="A5017" s="1" t="s">
        <v>2973</v>
      </c>
      <c r="B5017" s="1" t="s">
        <v>2973</v>
      </c>
      <c r="C5017" s="1" t="s">
        <v>5667</v>
      </c>
      <c r="D5017" s="1" t="n">
        <v>181.5</v>
      </c>
      <c r="E5017" s="1" t="s">
        <v>5671</v>
      </c>
      <c r="F5017" s="1" t="n">
        <v>3</v>
      </c>
      <c r="G5017" s="1" t="str">
        <f aca="false">F5017&amp;"/"&amp;110</f>
        <v>3/110</v>
      </c>
      <c r="H5017" s="1" t="n">
        <v>1650</v>
      </c>
      <c r="I5017" s="1" t="n">
        <v>82</v>
      </c>
      <c r="J5017" s="1" t="n">
        <v>80</v>
      </c>
      <c r="K5017" s="1" t="s">
        <v>21</v>
      </c>
      <c r="L5017" s="1" t="s">
        <v>2124</v>
      </c>
      <c r="M5017" s="1" t="n">
        <v>2009</v>
      </c>
      <c r="N5017" s="1" t="n">
        <v>44.286542691607</v>
      </c>
      <c r="O5017" s="1" t="n">
        <v>-81.5020997401557</v>
      </c>
      <c r="Q5017" s="1" t="s">
        <v>5669</v>
      </c>
      <c r="R5017" s="1" t="s">
        <v>24</v>
      </c>
    </row>
    <row r="5018" customFormat="false" ht="15" hidden="false" customHeight="false" outlineLevel="0" collapsed="false">
      <c r="A5018" s="1" t="s">
        <v>2973</v>
      </c>
      <c r="B5018" s="1" t="s">
        <v>2973</v>
      </c>
      <c r="C5018" s="1" t="s">
        <v>5667</v>
      </c>
      <c r="D5018" s="1" t="n">
        <v>181.5</v>
      </c>
      <c r="E5018" s="1" t="s">
        <v>5672</v>
      </c>
      <c r="F5018" s="1" t="n">
        <v>4</v>
      </c>
      <c r="G5018" s="1" t="str">
        <f aca="false">F5018&amp;"/"&amp;110</f>
        <v>4/110</v>
      </c>
      <c r="H5018" s="1" t="n">
        <v>1650</v>
      </c>
      <c r="I5018" s="1" t="n">
        <v>82</v>
      </c>
      <c r="J5018" s="1" t="n">
        <v>80</v>
      </c>
      <c r="K5018" s="1" t="s">
        <v>21</v>
      </c>
      <c r="L5018" s="1" t="s">
        <v>2124</v>
      </c>
      <c r="M5018" s="1" t="n">
        <v>2009</v>
      </c>
      <c r="N5018" s="1" t="n">
        <v>44.2844657237456</v>
      </c>
      <c r="O5018" s="1" t="n">
        <v>-81.4961952250821</v>
      </c>
      <c r="Q5018" s="1" t="s">
        <v>5669</v>
      </c>
      <c r="R5018" s="1" t="s">
        <v>24</v>
      </c>
    </row>
    <row r="5019" customFormat="false" ht="15" hidden="false" customHeight="false" outlineLevel="0" collapsed="false">
      <c r="A5019" s="1" t="s">
        <v>2973</v>
      </c>
      <c r="B5019" s="1" t="s">
        <v>2973</v>
      </c>
      <c r="C5019" s="1" t="s">
        <v>5667</v>
      </c>
      <c r="D5019" s="1" t="n">
        <v>181.5</v>
      </c>
      <c r="E5019" s="1" t="s">
        <v>5673</v>
      </c>
      <c r="F5019" s="1" t="n">
        <v>5</v>
      </c>
      <c r="G5019" s="1" t="str">
        <f aca="false">F5019&amp;"/"&amp;110</f>
        <v>5/110</v>
      </c>
      <c r="H5019" s="1" t="n">
        <v>1650</v>
      </c>
      <c r="I5019" s="1" t="n">
        <v>82</v>
      </c>
      <c r="J5019" s="1" t="n">
        <v>80</v>
      </c>
      <c r="K5019" s="1" t="s">
        <v>21</v>
      </c>
      <c r="L5019" s="1" t="s">
        <v>2124</v>
      </c>
      <c r="M5019" s="1" t="n">
        <v>2009</v>
      </c>
      <c r="N5019" s="1" t="n">
        <v>44.2826064349682</v>
      </c>
      <c r="O5019" s="1" t="n">
        <v>-81.491221178235</v>
      </c>
      <c r="Q5019" s="1" t="s">
        <v>5669</v>
      </c>
      <c r="R5019" s="1" t="s">
        <v>24</v>
      </c>
    </row>
    <row r="5020" customFormat="false" ht="15" hidden="false" customHeight="false" outlineLevel="0" collapsed="false">
      <c r="A5020" s="1" t="s">
        <v>2973</v>
      </c>
      <c r="B5020" s="1" t="s">
        <v>2973</v>
      </c>
      <c r="C5020" s="1" t="s">
        <v>5667</v>
      </c>
      <c r="D5020" s="1" t="n">
        <v>181.5</v>
      </c>
      <c r="E5020" s="1" t="s">
        <v>5674</v>
      </c>
      <c r="F5020" s="1" t="n">
        <v>6</v>
      </c>
      <c r="G5020" s="1" t="str">
        <f aca="false">F5020&amp;"/"&amp;110</f>
        <v>6/110</v>
      </c>
      <c r="H5020" s="1" t="n">
        <v>1650</v>
      </c>
      <c r="I5020" s="1" t="n">
        <v>82</v>
      </c>
      <c r="J5020" s="1" t="n">
        <v>80</v>
      </c>
      <c r="K5020" s="1" t="s">
        <v>21</v>
      </c>
      <c r="L5020" s="1" t="s">
        <v>2124</v>
      </c>
      <c r="M5020" s="1" t="n">
        <v>2009</v>
      </c>
      <c r="N5020" s="1" t="n">
        <v>44.2806132043948</v>
      </c>
      <c r="O5020" s="1" t="n">
        <v>-81.4859500996954</v>
      </c>
      <c r="Q5020" s="1" t="s">
        <v>5669</v>
      </c>
      <c r="R5020" s="1" t="s">
        <v>24</v>
      </c>
    </row>
    <row r="5021" customFormat="false" ht="15" hidden="false" customHeight="false" outlineLevel="0" collapsed="false">
      <c r="A5021" s="1" t="s">
        <v>2973</v>
      </c>
      <c r="B5021" s="1" t="s">
        <v>2973</v>
      </c>
      <c r="C5021" s="1" t="s">
        <v>5667</v>
      </c>
      <c r="D5021" s="1" t="n">
        <v>181.5</v>
      </c>
      <c r="E5021" s="1" t="s">
        <v>5675</v>
      </c>
      <c r="F5021" s="1" t="n">
        <v>7</v>
      </c>
      <c r="G5021" s="1" t="str">
        <f aca="false">F5021&amp;"/"&amp;110</f>
        <v>7/110</v>
      </c>
      <c r="H5021" s="1" t="n">
        <v>1650</v>
      </c>
      <c r="I5021" s="1" t="n">
        <v>82</v>
      </c>
      <c r="J5021" s="1" t="n">
        <v>80</v>
      </c>
      <c r="K5021" s="1" t="s">
        <v>21</v>
      </c>
      <c r="L5021" s="1" t="s">
        <v>2124</v>
      </c>
      <c r="M5021" s="1" t="n">
        <v>2009</v>
      </c>
      <c r="N5021" s="1" t="n">
        <v>44.2789923856155</v>
      </c>
      <c r="O5021" s="1" t="n">
        <v>-81.4824726353108</v>
      </c>
      <c r="Q5021" s="1" t="s">
        <v>5669</v>
      </c>
      <c r="R5021" s="1" t="s">
        <v>24</v>
      </c>
    </row>
    <row r="5022" customFormat="false" ht="15" hidden="false" customHeight="false" outlineLevel="0" collapsed="false">
      <c r="A5022" s="1" t="s">
        <v>2973</v>
      </c>
      <c r="B5022" s="1" t="s">
        <v>2973</v>
      </c>
      <c r="C5022" s="1" t="s">
        <v>5667</v>
      </c>
      <c r="D5022" s="1" t="n">
        <v>181.5</v>
      </c>
      <c r="E5022" s="1" t="s">
        <v>5676</v>
      </c>
      <c r="F5022" s="1" t="n">
        <v>8</v>
      </c>
      <c r="G5022" s="1" t="str">
        <f aca="false">F5022&amp;"/"&amp;110</f>
        <v>8/110</v>
      </c>
      <c r="H5022" s="1" t="n">
        <v>1650</v>
      </c>
      <c r="I5022" s="1" t="n">
        <v>82</v>
      </c>
      <c r="J5022" s="1" t="n">
        <v>80</v>
      </c>
      <c r="K5022" s="1" t="s">
        <v>21</v>
      </c>
      <c r="L5022" s="1" t="s">
        <v>2124</v>
      </c>
      <c r="M5022" s="1" t="n">
        <v>2009</v>
      </c>
      <c r="N5022" s="1" t="n">
        <v>44.277592</v>
      </c>
      <c r="O5022" s="1" t="n">
        <v>-81.4790756</v>
      </c>
      <c r="Q5022" s="1" t="s">
        <v>5669</v>
      </c>
      <c r="R5022" s="1" t="s">
        <v>24</v>
      </c>
    </row>
    <row r="5023" customFormat="false" ht="15" hidden="false" customHeight="false" outlineLevel="0" collapsed="false">
      <c r="A5023" s="1" t="s">
        <v>2973</v>
      </c>
      <c r="B5023" s="1" t="s">
        <v>2973</v>
      </c>
      <c r="C5023" s="1" t="s">
        <v>5667</v>
      </c>
      <c r="D5023" s="1" t="n">
        <v>181.5</v>
      </c>
      <c r="E5023" s="1" t="s">
        <v>5677</v>
      </c>
      <c r="F5023" s="1" t="n">
        <v>9</v>
      </c>
      <c r="G5023" s="1" t="str">
        <f aca="false">F5023&amp;"/"&amp;110</f>
        <v>9/110</v>
      </c>
      <c r="H5023" s="1" t="n">
        <v>1650</v>
      </c>
      <c r="I5023" s="1" t="n">
        <v>82</v>
      </c>
      <c r="J5023" s="1" t="n">
        <v>80</v>
      </c>
      <c r="K5023" s="1" t="s">
        <v>21</v>
      </c>
      <c r="L5023" s="1" t="s">
        <v>2124</v>
      </c>
      <c r="M5023" s="1" t="n">
        <v>2009</v>
      </c>
      <c r="N5023" s="1" t="n">
        <v>44.2741848</v>
      </c>
      <c r="O5023" s="1" t="n">
        <v>-81.4691106</v>
      </c>
      <c r="Q5023" s="1" t="s">
        <v>5669</v>
      </c>
      <c r="R5023" s="1" t="s">
        <v>24</v>
      </c>
    </row>
    <row r="5024" customFormat="false" ht="15" hidden="false" customHeight="false" outlineLevel="0" collapsed="false">
      <c r="A5024" s="1" t="s">
        <v>2973</v>
      </c>
      <c r="B5024" s="1" t="s">
        <v>2973</v>
      </c>
      <c r="C5024" s="1" t="s">
        <v>5667</v>
      </c>
      <c r="D5024" s="1" t="n">
        <v>181.5</v>
      </c>
      <c r="E5024" s="1" t="s">
        <v>5678</v>
      </c>
      <c r="F5024" s="1" t="n">
        <v>10</v>
      </c>
      <c r="G5024" s="1" t="str">
        <f aca="false">F5024&amp;"/"&amp;110</f>
        <v>10/110</v>
      </c>
      <c r="H5024" s="1" t="n">
        <v>1650</v>
      </c>
      <c r="I5024" s="1" t="n">
        <v>82</v>
      </c>
      <c r="J5024" s="1" t="n">
        <v>80</v>
      </c>
      <c r="K5024" s="1" t="s">
        <v>21</v>
      </c>
      <c r="L5024" s="1" t="s">
        <v>2124</v>
      </c>
      <c r="M5024" s="1" t="n">
        <v>2009</v>
      </c>
      <c r="N5024" s="1" t="n">
        <v>44.2732388</v>
      </c>
      <c r="O5024" s="1" t="n">
        <v>-81.4668248</v>
      </c>
      <c r="Q5024" s="1" t="s">
        <v>5669</v>
      </c>
      <c r="R5024" s="1" t="s">
        <v>24</v>
      </c>
    </row>
    <row r="5025" customFormat="false" ht="15" hidden="false" customHeight="false" outlineLevel="0" collapsed="false">
      <c r="A5025" s="1" t="s">
        <v>2973</v>
      </c>
      <c r="B5025" s="1" t="s">
        <v>2973</v>
      </c>
      <c r="C5025" s="1" t="s">
        <v>5667</v>
      </c>
      <c r="D5025" s="1" t="n">
        <v>181.5</v>
      </c>
      <c r="E5025" s="1" t="s">
        <v>5679</v>
      </c>
      <c r="F5025" s="1" t="n">
        <v>11</v>
      </c>
      <c r="G5025" s="1" t="str">
        <f aca="false">F5025&amp;"/"&amp;110</f>
        <v>11/110</v>
      </c>
      <c r="H5025" s="1" t="n">
        <v>1650</v>
      </c>
      <c r="I5025" s="1" t="n">
        <v>82</v>
      </c>
      <c r="J5025" s="1" t="n">
        <v>80</v>
      </c>
      <c r="K5025" s="1" t="s">
        <v>21</v>
      </c>
      <c r="L5025" s="1" t="s">
        <v>2124</v>
      </c>
      <c r="M5025" s="1" t="n">
        <v>2009</v>
      </c>
      <c r="N5025" s="1" t="n">
        <v>44.2763514</v>
      </c>
      <c r="O5025" s="1" t="n">
        <v>-81.474449</v>
      </c>
      <c r="Q5025" s="1" t="s">
        <v>5669</v>
      </c>
      <c r="R5025" s="1" t="s">
        <v>24</v>
      </c>
    </row>
    <row r="5026" customFormat="false" ht="15" hidden="false" customHeight="false" outlineLevel="0" collapsed="false">
      <c r="A5026" s="1" t="s">
        <v>2973</v>
      </c>
      <c r="B5026" s="1" t="s">
        <v>2973</v>
      </c>
      <c r="C5026" s="1" t="s">
        <v>5667</v>
      </c>
      <c r="D5026" s="1" t="n">
        <v>181.5</v>
      </c>
      <c r="E5026" s="1" t="s">
        <v>5680</v>
      </c>
      <c r="F5026" s="1" t="n">
        <v>12</v>
      </c>
      <c r="G5026" s="1" t="str">
        <f aca="false">F5026&amp;"/"&amp;110</f>
        <v>12/110</v>
      </c>
      <c r="H5026" s="1" t="n">
        <v>1650</v>
      </c>
      <c r="I5026" s="1" t="n">
        <v>82</v>
      </c>
      <c r="J5026" s="1" t="n">
        <v>80</v>
      </c>
      <c r="K5026" s="1" t="s">
        <v>21</v>
      </c>
      <c r="L5026" s="1" t="s">
        <v>2124</v>
      </c>
      <c r="M5026" s="1" t="n">
        <v>2009</v>
      </c>
      <c r="N5026" s="1" t="n">
        <v>44.2719968</v>
      </c>
      <c r="O5026" s="1" t="n">
        <v>-81.4624445</v>
      </c>
      <c r="Q5026" s="1" t="s">
        <v>5669</v>
      </c>
      <c r="R5026" s="1" t="s">
        <v>24</v>
      </c>
    </row>
    <row r="5027" customFormat="false" ht="15" hidden="false" customHeight="false" outlineLevel="0" collapsed="false">
      <c r="A5027" s="1" t="s">
        <v>2973</v>
      </c>
      <c r="B5027" s="1" t="s">
        <v>2973</v>
      </c>
      <c r="C5027" s="1" t="s">
        <v>5667</v>
      </c>
      <c r="D5027" s="1" t="n">
        <v>181.5</v>
      </c>
      <c r="E5027" s="1" t="s">
        <v>5681</v>
      </c>
      <c r="F5027" s="1" t="n">
        <v>13</v>
      </c>
      <c r="G5027" s="1" t="str">
        <f aca="false">F5027&amp;"/"&amp;110</f>
        <v>13/110</v>
      </c>
      <c r="H5027" s="1" t="n">
        <v>1650</v>
      </c>
      <c r="I5027" s="1" t="n">
        <v>82</v>
      </c>
      <c r="J5027" s="1" t="n">
        <v>80</v>
      </c>
      <c r="K5027" s="1" t="s">
        <v>21</v>
      </c>
      <c r="L5027" s="1" t="s">
        <v>2124</v>
      </c>
      <c r="M5027" s="1" t="n">
        <v>2009</v>
      </c>
      <c r="N5027" s="1" t="n">
        <v>44.2686752</v>
      </c>
      <c r="O5027" s="1" t="n">
        <v>-81.4569981</v>
      </c>
      <c r="Q5027" s="1" t="s">
        <v>5669</v>
      </c>
      <c r="R5027" s="1" t="s">
        <v>24</v>
      </c>
    </row>
    <row r="5028" customFormat="false" ht="15" hidden="false" customHeight="false" outlineLevel="0" collapsed="false">
      <c r="A5028" s="1" t="s">
        <v>2973</v>
      </c>
      <c r="B5028" s="1" t="s">
        <v>2973</v>
      </c>
      <c r="C5028" s="1" t="s">
        <v>5667</v>
      </c>
      <c r="D5028" s="1" t="n">
        <v>181.5</v>
      </c>
      <c r="E5028" s="1" t="s">
        <v>5682</v>
      </c>
      <c r="F5028" s="1" t="n">
        <v>14</v>
      </c>
      <c r="G5028" s="1" t="str">
        <f aca="false">F5028&amp;"/"&amp;110</f>
        <v>14/110</v>
      </c>
      <c r="H5028" s="1" t="n">
        <v>1650</v>
      </c>
      <c r="I5028" s="1" t="n">
        <v>82</v>
      </c>
      <c r="J5028" s="1" t="n">
        <v>80</v>
      </c>
      <c r="K5028" s="1" t="s">
        <v>21</v>
      </c>
      <c r="L5028" s="1" t="s">
        <v>2124</v>
      </c>
      <c r="M5028" s="1" t="n">
        <v>2009</v>
      </c>
      <c r="N5028" s="1" t="n">
        <v>44.3000826</v>
      </c>
      <c r="O5028" s="1" t="n">
        <v>-81.5073302</v>
      </c>
      <c r="Q5028" s="1" t="s">
        <v>5669</v>
      </c>
      <c r="R5028" s="1" t="s">
        <v>24</v>
      </c>
    </row>
    <row r="5029" customFormat="false" ht="15" hidden="false" customHeight="false" outlineLevel="0" collapsed="false">
      <c r="A5029" s="1" t="s">
        <v>2973</v>
      </c>
      <c r="B5029" s="1" t="s">
        <v>2973</v>
      </c>
      <c r="C5029" s="1" t="s">
        <v>5667</v>
      </c>
      <c r="D5029" s="1" t="n">
        <v>181.5</v>
      </c>
      <c r="E5029" s="1" t="s">
        <v>5683</v>
      </c>
      <c r="F5029" s="1" t="n">
        <v>15</v>
      </c>
      <c r="G5029" s="1" t="str">
        <f aca="false">F5029&amp;"/"&amp;110</f>
        <v>15/110</v>
      </c>
      <c r="H5029" s="1" t="n">
        <v>1650</v>
      </c>
      <c r="I5029" s="1" t="n">
        <v>82</v>
      </c>
      <c r="J5029" s="1" t="n">
        <v>80</v>
      </c>
      <c r="K5029" s="1" t="s">
        <v>21</v>
      </c>
      <c r="L5029" s="1" t="s">
        <v>2124</v>
      </c>
      <c r="M5029" s="1" t="n">
        <v>2009</v>
      </c>
      <c r="N5029" s="1" t="n">
        <v>44.2990313</v>
      </c>
      <c r="O5029" s="1" t="n">
        <v>-81.5023937</v>
      </c>
      <c r="Q5029" s="1" t="s">
        <v>5669</v>
      </c>
      <c r="R5029" s="1" t="s">
        <v>24</v>
      </c>
    </row>
    <row r="5030" customFormat="false" ht="15" hidden="false" customHeight="false" outlineLevel="0" collapsed="false">
      <c r="A5030" s="1" t="s">
        <v>2973</v>
      </c>
      <c r="B5030" s="1" t="s">
        <v>2973</v>
      </c>
      <c r="C5030" s="1" t="s">
        <v>5667</v>
      </c>
      <c r="D5030" s="1" t="n">
        <v>181.5</v>
      </c>
      <c r="E5030" s="1" t="s">
        <v>5684</v>
      </c>
      <c r="F5030" s="1" t="n">
        <v>16</v>
      </c>
      <c r="G5030" s="1" t="str">
        <f aca="false">F5030&amp;"/"&amp;110</f>
        <v>16/110</v>
      </c>
      <c r="H5030" s="1" t="n">
        <v>1650</v>
      </c>
      <c r="I5030" s="1" t="n">
        <v>82</v>
      </c>
      <c r="J5030" s="1" t="n">
        <v>80</v>
      </c>
      <c r="K5030" s="1" t="s">
        <v>21</v>
      </c>
      <c r="L5030" s="1" t="s">
        <v>2124</v>
      </c>
      <c r="M5030" s="1" t="n">
        <v>2009</v>
      </c>
      <c r="N5030" s="1" t="n">
        <v>44.2983282981772</v>
      </c>
      <c r="O5030" s="1" t="n">
        <v>-81.4979290430458</v>
      </c>
      <c r="Q5030" s="1" t="s">
        <v>5669</v>
      </c>
      <c r="R5030" s="1" t="s">
        <v>24</v>
      </c>
    </row>
    <row r="5031" customFormat="false" ht="15" hidden="false" customHeight="false" outlineLevel="0" collapsed="false">
      <c r="A5031" s="1" t="s">
        <v>2973</v>
      </c>
      <c r="B5031" s="1" t="s">
        <v>2973</v>
      </c>
      <c r="C5031" s="1" t="s">
        <v>5667</v>
      </c>
      <c r="D5031" s="1" t="n">
        <v>181.5</v>
      </c>
      <c r="E5031" s="1" t="s">
        <v>5685</v>
      </c>
      <c r="F5031" s="1" t="n">
        <v>17</v>
      </c>
      <c r="G5031" s="1" t="str">
        <f aca="false">F5031&amp;"/"&amp;110</f>
        <v>17/110</v>
      </c>
      <c r="H5031" s="1" t="n">
        <v>1650</v>
      </c>
      <c r="I5031" s="1" t="n">
        <v>82</v>
      </c>
      <c r="J5031" s="1" t="n">
        <v>80</v>
      </c>
      <c r="K5031" s="1" t="s">
        <v>21</v>
      </c>
      <c r="L5031" s="1" t="s">
        <v>2124</v>
      </c>
      <c r="M5031" s="1" t="n">
        <v>2009</v>
      </c>
      <c r="N5031" s="1" t="n">
        <v>44.2980420326402</v>
      </c>
      <c r="O5031" s="1" t="n">
        <v>-81.4934336415798</v>
      </c>
      <c r="Q5031" s="1" t="s">
        <v>5669</v>
      </c>
      <c r="R5031" s="1" t="s">
        <v>24</v>
      </c>
    </row>
    <row r="5032" customFormat="false" ht="15" hidden="false" customHeight="false" outlineLevel="0" collapsed="false">
      <c r="A5032" s="1" t="s">
        <v>2973</v>
      </c>
      <c r="B5032" s="1" t="s">
        <v>2973</v>
      </c>
      <c r="C5032" s="1" t="s">
        <v>5667</v>
      </c>
      <c r="D5032" s="1" t="n">
        <v>181.5</v>
      </c>
      <c r="E5032" s="1" t="s">
        <v>5686</v>
      </c>
      <c r="F5032" s="1" t="n">
        <v>18</v>
      </c>
      <c r="G5032" s="1" t="str">
        <f aca="false">F5032&amp;"/"&amp;110</f>
        <v>18/110</v>
      </c>
      <c r="H5032" s="1" t="n">
        <v>1650</v>
      </c>
      <c r="I5032" s="1" t="n">
        <v>82</v>
      </c>
      <c r="J5032" s="1" t="n">
        <v>80</v>
      </c>
      <c r="K5032" s="1" t="s">
        <v>21</v>
      </c>
      <c r="L5032" s="1" t="s">
        <v>2124</v>
      </c>
      <c r="M5032" s="1" t="n">
        <v>2009</v>
      </c>
      <c r="N5032" s="1" t="n">
        <v>44.293332724455</v>
      </c>
      <c r="O5032" s="1" t="n">
        <v>-81.4866637174131</v>
      </c>
      <c r="Q5032" s="1" t="s">
        <v>5669</v>
      </c>
      <c r="R5032" s="1" t="s">
        <v>24</v>
      </c>
    </row>
    <row r="5033" customFormat="false" ht="15" hidden="false" customHeight="false" outlineLevel="0" collapsed="false">
      <c r="A5033" s="1" t="s">
        <v>2973</v>
      </c>
      <c r="B5033" s="1" t="s">
        <v>2973</v>
      </c>
      <c r="C5033" s="1" t="s">
        <v>5667</v>
      </c>
      <c r="D5033" s="1" t="n">
        <v>181.5</v>
      </c>
      <c r="E5033" s="1" t="s">
        <v>5687</v>
      </c>
      <c r="F5033" s="1" t="n">
        <v>19</v>
      </c>
      <c r="G5033" s="1" t="str">
        <f aca="false">F5033&amp;"/"&amp;110</f>
        <v>19/110</v>
      </c>
      <c r="H5033" s="1" t="n">
        <v>1650</v>
      </c>
      <c r="I5033" s="1" t="n">
        <v>82</v>
      </c>
      <c r="J5033" s="1" t="n">
        <v>80</v>
      </c>
      <c r="K5033" s="1" t="s">
        <v>21</v>
      </c>
      <c r="L5033" s="1" t="s">
        <v>2124</v>
      </c>
      <c r="M5033" s="1" t="n">
        <v>2009</v>
      </c>
      <c r="N5033" s="1" t="n">
        <v>44.2926893303658</v>
      </c>
      <c r="O5033" s="1" t="n">
        <v>-81.4813254409632</v>
      </c>
      <c r="Q5033" s="1" t="s">
        <v>5669</v>
      </c>
      <c r="R5033" s="1" t="s">
        <v>24</v>
      </c>
    </row>
    <row r="5034" customFormat="false" ht="15" hidden="false" customHeight="false" outlineLevel="0" collapsed="false">
      <c r="A5034" s="1" t="s">
        <v>2973</v>
      </c>
      <c r="B5034" s="1" t="s">
        <v>2973</v>
      </c>
      <c r="C5034" s="1" t="s">
        <v>5667</v>
      </c>
      <c r="D5034" s="1" t="n">
        <v>181.5</v>
      </c>
      <c r="E5034" s="1" t="s">
        <v>5688</v>
      </c>
      <c r="F5034" s="1" t="n">
        <v>20</v>
      </c>
      <c r="G5034" s="1" t="str">
        <f aca="false">F5034&amp;"/"&amp;110</f>
        <v>20/110</v>
      </c>
      <c r="H5034" s="1" t="n">
        <v>1650</v>
      </c>
      <c r="I5034" s="1" t="n">
        <v>82</v>
      </c>
      <c r="J5034" s="1" t="n">
        <v>80</v>
      </c>
      <c r="K5034" s="1" t="s">
        <v>21</v>
      </c>
      <c r="L5034" s="1" t="s">
        <v>2124</v>
      </c>
      <c r="M5034" s="1" t="n">
        <v>2009</v>
      </c>
      <c r="N5034" s="1" t="n">
        <v>44.2913608147936</v>
      </c>
      <c r="O5034" s="1" t="n">
        <v>-81.4750166423044</v>
      </c>
      <c r="Q5034" s="1" t="s">
        <v>5669</v>
      </c>
      <c r="R5034" s="1" t="s">
        <v>24</v>
      </c>
    </row>
    <row r="5035" customFormat="false" ht="15" hidden="false" customHeight="false" outlineLevel="0" collapsed="false">
      <c r="A5035" s="1" t="s">
        <v>2973</v>
      </c>
      <c r="B5035" s="1" t="s">
        <v>2973</v>
      </c>
      <c r="C5035" s="1" t="s">
        <v>5667</v>
      </c>
      <c r="D5035" s="1" t="n">
        <v>181.5</v>
      </c>
      <c r="E5035" s="1" t="s">
        <v>5689</v>
      </c>
      <c r="F5035" s="1" t="n">
        <v>21</v>
      </c>
      <c r="G5035" s="1" t="str">
        <f aca="false">F5035&amp;"/"&amp;110</f>
        <v>21/110</v>
      </c>
      <c r="H5035" s="1" t="n">
        <v>1650</v>
      </c>
      <c r="I5035" s="1" t="n">
        <v>82</v>
      </c>
      <c r="J5035" s="1" t="n">
        <v>80</v>
      </c>
      <c r="K5035" s="1" t="s">
        <v>21</v>
      </c>
      <c r="L5035" s="1" t="s">
        <v>2124</v>
      </c>
      <c r="M5035" s="1" t="n">
        <v>2009</v>
      </c>
      <c r="N5035" s="1" t="n">
        <v>44.2882876784753</v>
      </c>
      <c r="O5035" s="1" t="n">
        <v>-81.4706598285774</v>
      </c>
      <c r="Q5035" s="1" t="s">
        <v>5669</v>
      </c>
      <c r="R5035" s="1" t="s">
        <v>24</v>
      </c>
    </row>
    <row r="5036" customFormat="false" ht="15" hidden="false" customHeight="false" outlineLevel="0" collapsed="false">
      <c r="A5036" s="1" t="s">
        <v>2973</v>
      </c>
      <c r="B5036" s="1" t="s">
        <v>2973</v>
      </c>
      <c r="C5036" s="1" t="s">
        <v>5667</v>
      </c>
      <c r="D5036" s="1" t="n">
        <v>181.5</v>
      </c>
      <c r="E5036" s="1" t="s">
        <v>5690</v>
      </c>
      <c r="F5036" s="1" t="n">
        <v>22</v>
      </c>
      <c r="G5036" s="1" t="str">
        <f aca="false">F5036&amp;"/"&amp;110</f>
        <v>22/110</v>
      </c>
      <c r="H5036" s="1" t="n">
        <v>1650</v>
      </c>
      <c r="I5036" s="1" t="n">
        <v>82</v>
      </c>
      <c r="J5036" s="1" t="n">
        <v>80</v>
      </c>
      <c r="K5036" s="1" t="s">
        <v>21</v>
      </c>
      <c r="L5036" s="1" t="s">
        <v>2124</v>
      </c>
      <c r="M5036" s="1" t="n">
        <v>2009</v>
      </c>
      <c r="N5036" s="1" t="n">
        <v>44.2926347419221</v>
      </c>
      <c r="O5036" s="1" t="n">
        <v>-81.4633263238795</v>
      </c>
      <c r="Q5036" s="1" t="s">
        <v>5669</v>
      </c>
      <c r="R5036" s="1" t="s">
        <v>24</v>
      </c>
    </row>
    <row r="5037" customFormat="false" ht="15" hidden="false" customHeight="false" outlineLevel="0" collapsed="false">
      <c r="A5037" s="1" t="s">
        <v>2973</v>
      </c>
      <c r="B5037" s="1" t="s">
        <v>2973</v>
      </c>
      <c r="C5037" s="1" t="s">
        <v>5667</v>
      </c>
      <c r="D5037" s="1" t="n">
        <v>181.5</v>
      </c>
      <c r="E5037" s="1" t="s">
        <v>5691</v>
      </c>
      <c r="F5037" s="1" t="n">
        <v>23</v>
      </c>
      <c r="G5037" s="1" t="str">
        <f aca="false">F5037&amp;"/"&amp;110</f>
        <v>23/110</v>
      </c>
      <c r="H5037" s="1" t="n">
        <v>1650</v>
      </c>
      <c r="I5037" s="1" t="n">
        <v>82</v>
      </c>
      <c r="J5037" s="1" t="n">
        <v>80</v>
      </c>
      <c r="K5037" s="1" t="s">
        <v>21</v>
      </c>
      <c r="L5037" s="1" t="s">
        <v>2124</v>
      </c>
      <c r="M5037" s="1" t="n">
        <v>2009</v>
      </c>
      <c r="N5037" s="1" t="n">
        <v>44.2913737195859</v>
      </c>
      <c r="O5037" s="1" t="n">
        <v>-81.4568290721612</v>
      </c>
      <c r="Q5037" s="1" t="s">
        <v>5669</v>
      </c>
      <c r="R5037" s="1" t="s">
        <v>24</v>
      </c>
    </row>
    <row r="5038" customFormat="false" ht="15" hidden="false" customHeight="false" outlineLevel="0" collapsed="false">
      <c r="A5038" s="1" t="s">
        <v>2973</v>
      </c>
      <c r="B5038" s="1" t="s">
        <v>2973</v>
      </c>
      <c r="C5038" s="1" t="s">
        <v>5667</v>
      </c>
      <c r="D5038" s="1" t="n">
        <v>181.5</v>
      </c>
      <c r="E5038" s="1" t="s">
        <v>5692</v>
      </c>
      <c r="F5038" s="1" t="n">
        <v>24</v>
      </c>
      <c r="G5038" s="1" t="str">
        <f aca="false">F5038&amp;"/"&amp;110</f>
        <v>24/110</v>
      </c>
      <c r="H5038" s="1" t="n">
        <v>1650</v>
      </c>
      <c r="I5038" s="1" t="n">
        <v>82</v>
      </c>
      <c r="J5038" s="1" t="n">
        <v>80</v>
      </c>
      <c r="K5038" s="1" t="s">
        <v>21</v>
      </c>
      <c r="L5038" s="1" t="s">
        <v>2124</v>
      </c>
      <c r="M5038" s="1" t="n">
        <v>2009</v>
      </c>
      <c r="N5038" s="1" t="n">
        <v>44.2863348578634</v>
      </c>
      <c r="O5038" s="1" t="n">
        <v>-81.4535638852136</v>
      </c>
      <c r="Q5038" s="1" t="s">
        <v>5669</v>
      </c>
      <c r="R5038" s="1" t="s">
        <v>24</v>
      </c>
    </row>
    <row r="5039" customFormat="false" ht="15" hidden="false" customHeight="false" outlineLevel="0" collapsed="false">
      <c r="A5039" s="1" t="s">
        <v>2973</v>
      </c>
      <c r="B5039" s="1" t="s">
        <v>2973</v>
      </c>
      <c r="C5039" s="1" t="s">
        <v>5667</v>
      </c>
      <c r="D5039" s="1" t="n">
        <v>181.5</v>
      </c>
      <c r="E5039" s="1" t="s">
        <v>5693</v>
      </c>
      <c r="F5039" s="1" t="n">
        <v>25</v>
      </c>
      <c r="G5039" s="1" t="str">
        <f aca="false">F5039&amp;"/"&amp;110</f>
        <v>25/110</v>
      </c>
      <c r="H5039" s="1" t="n">
        <v>1650</v>
      </c>
      <c r="I5039" s="1" t="n">
        <v>82</v>
      </c>
      <c r="J5039" s="1" t="n">
        <v>80</v>
      </c>
      <c r="K5039" s="1" t="s">
        <v>21</v>
      </c>
      <c r="L5039" s="1" t="s">
        <v>2124</v>
      </c>
      <c r="M5039" s="1" t="n">
        <v>2009</v>
      </c>
      <c r="N5039" s="1" t="n">
        <v>44.2858820984477</v>
      </c>
      <c r="O5039" s="1" t="n">
        <v>-81.4489574673206</v>
      </c>
      <c r="Q5039" s="1" t="s">
        <v>5669</v>
      </c>
      <c r="R5039" s="1" t="s">
        <v>24</v>
      </c>
    </row>
    <row r="5040" customFormat="false" ht="15" hidden="false" customHeight="false" outlineLevel="0" collapsed="false">
      <c r="A5040" s="1" t="s">
        <v>2973</v>
      </c>
      <c r="B5040" s="1" t="s">
        <v>2973</v>
      </c>
      <c r="C5040" s="1" t="s">
        <v>5667</v>
      </c>
      <c r="D5040" s="1" t="n">
        <v>181.5</v>
      </c>
      <c r="E5040" s="1" t="s">
        <v>5694</v>
      </c>
      <c r="F5040" s="1" t="n">
        <v>26</v>
      </c>
      <c r="G5040" s="1" t="str">
        <f aca="false">F5040&amp;"/"&amp;110</f>
        <v>26/110</v>
      </c>
      <c r="H5040" s="1" t="n">
        <v>1650</v>
      </c>
      <c r="I5040" s="1" t="n">
        <v>82</v>
      </c>
      <c r="J5040" s="1" t="n">
        <v>80</v>
      </c>
      <c r="K5040" s="1" t="s">
        <v>21</v>
      </c>
      <c r="L5040" s="1" t="s">
        <v>2124</v>
      </c>
      <c r="M5040" s="1" t="n">
        <v>2009</v>
      </c>
      <c r="N5040" s="1" t="n">
        <v>44.285710511232</v>
      </c>
      <c r="O5040" s="1" t="n">
        <v>-81.4440430217638</v>
      </c>
      <c r="Q5040" s="1" t="s">
        <v>5669</v>
      </c>
      <c r="R5040" s="1" t="s">
        <v>24</v>
      </c>
    </row>
    <row r="5041" customFormat="false" ht="15" hidden="false" customHeight="false" outlineLevel="0" collapsed="false">
      <c r="A5041" s="1" t="s">
        <v>2973</v>
      </c>
      <c r="B5041" s="1" t="s">
        <v>2973</v>
      </c>
      <c r="C5041" s="1" t="s">
        <v>5667</v>
      </c>
      <c r="D5041" s="1" t="n">
        <v>181.5</v>
      </c>
      <c r="E5041" s="1" t="s">
        <v>5695</v>
      </c>
      <c r="F5041" s="1" t="n">
        <v>27</v>
      </c>
      <c r="G5041" s="1" t="str">
        <f aca="false">F5041&amp;"/"&amp;110</f>
        <v>27/110</v>
      </c>
      <c r="H5041" s="1" t="n">
        <v>1650</v>
      </c>
      <c r="I5041" s="1" t="n">
        <v>82</v>
      </c>
      <c r="J5041" s="1" t="n">
        <v>80</v>
      </c>
      <c r="K5041" s="1" t="s">
        <v>21</v>
      </c>
      <c r="L5041" s="1" t="s">
        <v>2124</v>
      </c>
      <c r="M5041" s="1" t="n">
        <v>2009</v>
      </c>
      <c r="N5041" s="1" t="n">
        <v>44.2771387757685</v>
      </c>
      <c r="O5041" s="1" t="n">
        <v>-81.4458710132316</v>
      </c>
      <c r="Q5041" s="1" t="s">
        <v>5669</v>
      </c>
      <c r="R5041" s="1" t="s">
        <v>24</v>
      </c>
    </row>
    <row r="5042" customFormat="false" ht="15" hidden="false" customHeight="false" outlineLevel="0" collapsed="false">
      <c r="A5042" s="1" t="s">
        <v>2973</v>
      </c>
      <c r="B5042" s="1" t="s">
        <v>2973</v>
      </c>
      <c r="C5042" s="1" t="s">
        <v>5667</v>
      </c>
      <c r="D5042" s="1" t="n">
        <v>181.5</v>
      </c>
      <c r="E5042" s="1" t="s">
        <v>5696</v>
      </c>
      <c r="F5042" s="1" t="n">
        <v>28</v>
      </c>
      <c r="G5042" s="1" t="str">
        <f aca="false">F5042&amp;"/"&amp;110</f>
        <v>28/110</v>
      </c>
      <c r="H5042" s="1" t="n">
        <v>1650</v>
      </c>
      <c r="I5042" s="1" t="n">
        <v>82</v>
      </c>
      <c r="J5042" s="1" t="n">
        <v>80</v>
      </c>
      <c r="K5042" s="1" t="s">
        <v>21</v>
      </c>
      <c r="L5042" s="1" t="s">
        <v>2124</v>
      </c>
      <c r="M5042" s="1" t="n">
        <v>2009</v>
      </c>
      <c r="N5042" s="1" t="n">
        <v>44.2773249025321</v>
      </c>
      <c r="O5042" s="1" t="n">
        <v>-81.440314087627</v>
      </c>
      <c r="Q5042" s="1" t="s">
        <v>5669</v>
      </c>
      <c r="R5042" s="1" t="s">
        <v>24</v>
      </c>
    </row>
    <row r="5043" customFormat="false" ht="15" hidden="false" customHeight="false" outlineLevel="0" collapsed="false">
      <c r="A5043" s="1" t="s">
        <v>2973</v>
      </c>
      <c r="B5043" s="1" t="s">
        <v>2973</v>
      </c>
      <c r="C5043" s="1" t="s">
        <v>5667</v>
      </c>
      <c r="D5043" s="1" t="n">
        <v>181.5</v>
      </c>
      <c r="E5043" s="1" t="s">
        <v>5697</v>
      </c>
      <c r="F5043" s="1" t="n">
        <v>29</v>
      </c>
      <c r="G5043" s="1" t="str">
        <f aca="false">F5043&amp;"/"&amp;110</f>
        <v>29/110</v>
      </c>
      <c r="H5043" s="1" t="n">
        <v>1650</v>
      </c>
      <c r="I5043" s="1" t="n">
        <v>82</v>
      </c>
      <c r="J5043" s="1" t="n">
        <v>80</v>
      </c>
      <c r="K5043" s="1" t="s">
        <v>21</v>
      </c>
      <c r="L5043" s="1" t="s">
        <v>2124</v>
      </c>
      <c r="M5043" s="1" t="n">
        <v>2009</v>
      </c>
      <c r="N5043" s="1" t="n">
        <v>44.27740950627</v>
      </c>
      <c r="O5043" s="1" t="n">
        <v>-81.433202891525</v>
      </c>
      <c r="Q5043" s="1" t="s">
        <v>5669</v>
      </c>
      <c r="R5043" s="1" t="s">
        <v>24</v>
      </c>
    </row>
    <row r="5044" customFormat="false" ht="15" hidden="false" customHeight="false" outlineLevel="0" collapsed="false">
      <c r="A5044" s="1" t="s">
        <v>2973</v>
      </c>
      <c r="B5044" s="1" t="s">
        <v>2973</v>
      </c>
      <c r="C5044" s="1" t="s">
        <v>5667</v>
      </c>
      <c r="D5044" s="1" t="n">
        <v>181.5</v>
      </c>
      <c r="E5044" s="1" t="s">
        <v>5698</v>
      </c>
      <c r="F5044" s="1" t="n">
        <v>30</v>
      </c>
      <c r="G5044" s="1" t="str">
        <f aca="false">F5044&amp;"/"&amp;110</f>
        <v>30/110</v>
      </c>
      <c r="H5044" s="1" t="n">
        <v>1650</v>
      </c>
      <c r="I5044" s="1" t="n">
        <v>82</v>
      </c>
      <c r="J5044" s="1" t="n">
        <v>80</v>
      </c>
      <c r="K5044" s="1" t="s">
        <v>21</v>
      </c>
      <c r="L5044" s="1" t="s">
        <v>2124</v>
      </c>
      <c r="M5044" s="1" t="n">
        <v>2009</v>
      </c>
      <c r="N5044" s="1" t="n">
        <v>44.2814227</v>
      </c>
      <c r="O5044" s="1" t="n">
        <v>-81.4339128</v>
      </c>
      <c r="Q5044" s="1" t="s">
        <v>5669</v>
      </c>
      <c r="R5044" s="1" t="s">
        <v>24</v>
      </c>
    </row>
    <row r="5045" customFormat="false" ht="15" hidden="false" customHeight="false" outlineLevel="0" collapsed="false">
      <c r="A5045" s="1" t="s">
        <v>2973</v>
      </c>
      <c r="B5045" s="1" t="s">
        <v>2973</v>
      </c>
      <c r="C5045" s="1" t="s">
        <v>5667</v>
      </c>
      <c r="D5045" s="1" t="n">
        <v>181.5</v>
      </c>
      <c r="E5045" s="1" t="s">
        <v>5699</v>
      </c>
      <c r="F5045" s="1" t="n">
        <v>31</v>
      </c>
      <c r="G5045" s="1" t="str">
        <f aca="false">F5045&amp;"/"&amp;110</f>
        <v>31/110</v>
      </c>
      <c r="H5045" s="1" t="n">
        <v>1650</v>
      </c>
      <c r="I5045" s="1" t="n">
        <v>82</v>
      </c>
      <c r="J5045" s="1" t="n">
        <v>80</v>
      </c>
      <c r="K5045" s="1" t="s">
        <v>21</v>
      </c>
      <c r="L5045" s="1" t="s">
        <v>2124</v>
      </c>
      <c r="M5045" s="1" t="n">
        <v>2009</v>
      </c>
      <c r="N5045" s="1" t="n">
        <v>44.2777990780074</v>
      </c>
      <c r="O5045" s="1" t="n">
        <v>-81.4279885105942</v>
      </c>
      <c r="Q5045" s="1" t="s">
        <v>5669</v>
      </c>
      <c r="R5045" s="1" t="s">
        <v>24</v>
      </c>
    </row>
    <row r="5046" customFormat="false" ht="15" hidden="false" customHeight="false" outlineLevel="0" collapsed="false">
      <c r="A5046" s="1" t="s">
        <v>2973</v>
      </c>
      <c r="B5046" s="1" t="s">
        <v>2973</v>
      </c>
      <c r="C5046" s="1" t="s">
        <v>5667</v>
      </c>
      <c r="D5046" s="1" t="n">
        <v>181.5</v>
      </c>
      <c r="E5046" s="1" t="s">
        <v>5700</v>
      </c>
      <c r="F5046" s="1" t="n">
        <v>32</v>
      </c>
      <c r="G5046" s="1" t="str">
        <f aca="false">F5046&amp;"/"&amp;110</f>
        <v>32/110</v>
      </c>
      <c r="H5046" s="1" t="n">
        <v>1650</v>
      </c>
      <c r="I5046" s="1" t="n">
        <v>82</v>
      </c>
      <c r="J5046" s="1" t="n">
        <v>80</v>
      </c>
      <c r="K5046" s="1" t="s">
        <v>21</v>
      </c>
      <c r="L5046" s="1" t="s">
        <v>2124</v>
      </c>
      <c r="M5046" s="1" t="n">
        <v>2009</v>
      </c>
      <c r="N5046" s="1" t="n">
        <v>44.2775586921749</v>
      </c>
      <c r="O5046" s="1" t="n">
        <v>-81.4238663987547</v>
      </c>
      <c r="Q5046" s="1" t="s">
        <v>5669</v>
      </c>
      <c r="R5046" s="1" t="s">
        <v>24</v>
      </c>
    </row>
    <row r="5047" customFormat="false" ht="15" hidden="false" customHeight="false" outlineLevel="0" collapsed="false">
      <c r="A5047" s="1" t="s">
        <v>2973</v>
      </c>
      <c r="B5047" s="1" t="s">
        <v>2973</v>
      </c>
      <c r="C5047" s="1" t="s">
        <v>5667</v>
      </c>
      <c r="D5047" s="1" t="n">
        <v>181.5</v>
      </c>
      <c r="E5047" s="1" t="s">
        <v>5701</v>
      </c>
      <c r="F5047" s="1" t="n">
        <v>33</v>
      </c>
      <c r="G5047" s="1" t="str">
        <f aca="false">F5047&amp;"/"&amp;110</f>
        <v>33/110</v>
      </c>
      <c r="H5047" s="1" t="n">
        <v>1650</v>
      </c>
      <c r="I5047" s="1" t="n">
        <v>82</v>
      </c>
      <c r="J5047" s="1" t="n">
        <v>80</v>
      </c>
      <c r="K5047" s="1" t="s">
        <v>21</v>
      </c>
      <c r="L5047" s="1" t="s">
        <v>2124</v>
      </c>
      <c r="M5047" s="1" t="n">
        <v>2009</v>
      </c>
      <c r="N5047" s="1" t="n">
        <v>44.2870844448238</v>
      </c>
      <c r="O5047" s="1" t="n">
        <v>-81.4197625858467</v>
      </c>
      <c r="Q5047" s="1" t="s">
        <v>5669</v>
      </c>
      <c r="R5047" s="1" t="s">
        <v>24</v>
      </c>
    </row>
    <row r="5048" customFormat="false" ht="15" hidden="false" customHeight="false" outlineLevel="0" collapsed="false">
      <c r="A5048" s="1" t="s">
        <v>2973</v>
      </c>
      <c r="B5048" s="1" t="s">
        <v>2973</v>
      </c>
      <c r="C5048" s="1" t="s">
        <v>5667</v>
      </c>
      <c r="D5048" s="1" t="n">
        <v>181.5</v>
      </c>
      <c r="E5048" s="1" t="s">
        <v>5702</v>
      </c>
      <c r="F5048" s="1" t="n">
        <v>34</v>
      </c>
      <c r="G5048" s="1" t="str">
        <f aca="false">F5048&amp;"/"&amp;110</f>
        <v>34/110</v>
      </c>
      <c r="H5048" s="1" t="n">
        <v>1650</v>
      </c>
      <c r="I5048" s="1" t="n">
        <v>82</v>
      </c>
      <c r="J5048" s="1" t="n">
        <v>80</v>
      </c>
      <c r="K5048" s="1" t="s">
        <v>21</v>
      </c>
      <c r="L5048" s="1" t="s">
        <v>2124</v>
      </c>
      <c r="M5048" s="1" t="n">
        <v>2009</v>
      </c>
      <c r="N5048" s="1" t="n">
        <v>44.3125749158831</v>
      </c>
      <c r="O5048" s="1" t="n">
        <v>-81.5216005674774</v>
      </c>
      <c r="Q5048" s="1" t="s">
        <v>5669</v>
      </c>
      <c r="R5048" s="1" t="s">
        <v>24</v>
      </c>
    </row>
    <row r="5049" customFormat="false" ht="15" hidden="false" customHeight="false" outlineLevel="0" collapsed="false">
      <c r="A5049" s="1" t="s">
        <v>2973</v>
      </c>
      <c r="B5049" s="1" t="s">
        <v>2973</v>
      </c>
      <c r="C5049" s="1" t="s">
        <v>5667</v>
      </c>
      <c r="D5049" s="1" t="n">
        <v>181.5</v>
      </c>
      <c r="E5049" s="1" t="s">
        <v>5703</v>
      </c>
      <c r="F5049" s="1" t="n">
        <v>35</v>
      </c>
      <c r="G5049" s="1" t="str">
        <f aca="false">F5049&amp;"/"&amp;110</f>
        <v>35/110</v>
      </c>
      <c r="H5049" s="1" t="n">
        <v>1650</v>
      </c>
      <c r="I5049" s="1" t="n">
        <v>82</v>
      </c>
      <c r="J5049" s="1" t="n">
        <v>80</v>
      </c>
      <c r="K5049" s="1" t="s">
        <v>21</v>
      </c>
      <c r="L5049" s="1" t="s">
        <v>2124</v>
      </c>
      <c r="M5049" s="1" t="n">
        <v>2009</v>
      </c>
      <c r="N5049" s="1" t="n">
        <v>44.3127090958455</v>
      </c>
      <c r="O5049" s="1" t="n">
        <v>-81.5183946958365</v>
      </c>
      <c r="Q5049" s="1" t="s">
        <v>5669</v>
      </c>
      <c r="R5049" s="1" t="s">
        <v>24</v>
      </c>
    </row>
    <row r="5050" customFormat="false" ht="15" hidden="false" customHeight="false" outlineLevel="0" collapsed="false">
      <c r="A5050" s="1" t="s">
        <v>2973</v>
      </c>
      <c r="B5050" s="1" t="s">
        <v>2973</v>
      </c>
      <c r="C5050" s="1" t="s">
        <v>5667</v>
      </c>
      <c r="D5050" s="1" t="n">
        <v>181.5</v>
      </c>
      <c r="E5050" s="1" t="s">
        <v>5704</v>
      </c>
      <c r="F5050" s="1" t="n">
        <v>36</v>
      </c>
      <c r="G5050" s="1" t="str">
        <f aca="false">F5050&amp;"/"&amp;110</f>
        <v>36/110</v>
      </c>
      <c r="H5050" s="1" t="n">
        <v>1650</v>
      </c>
      <c r="I5050" s="1" t="n">
        <v>82</v>
      </c>
      <c r="J5050" s="1" t="n">
        <v>80</v>
      </c>
      <c r="K5050" s="1" t="s">
        <v>21</v>
      </c>
      <c r="L5050" s="1" t="s">
        <v>2124</v>
      </c>
      <c r="M5050" s="1" t="n">
        <v>2009</v>
      </c>
      <c r="N5050" s="1" t="n">
        <v>44.3128006255765</v>
      </c>
      <c r="O5050" s="1" t="n">
        <v>-81.5156323736947</v>
      </c>
      <c r="Q5050" s="1" t="s">
        <v>5669</v>
      </c>
      <c r="R5050" s="1" t="s">
        <v>24</v>
      </c>
    </row>
    <row r="5051" customFormat="false" ht="15" hidden="false" customHeight="false" outlineLevel="0" collapsed="false">
      <c r="A5051" s="1" t="s">
        <v>2973</v>
      </c>
      <c r="B5051" s="1" t="s">
        <v>2973</v>
      </c>
      <c r="C5051" s="1" t="s">
        <v>5667</v>
      </c>
      <c r="D5051" s="1" t="n">
        <v>181.5</v>
      </c>
      <c r="E5051" s="1" t="s">
        <v>5705</v>
      </c>
      <c r="F5051" s="1" t="n">
        <v>37</v>
      </c>
      <c r="G5051" s="1" t="str">
        <f aca="false">F5051&amp;"/"&amp;110</f>
        <v>37/110</v>
      </c>
      <c r="H5051" s="1" t="n">
        <v>1650</v>
      </c>
      <c r="I5051" s="1" t="n">
        <v>82</v>
      </c>
      <c r="J5051" s="1" t="n">
        <v>80</v>
      </c>
      <c r="K5051" s="1" t="s">
        <v>21</v>
      </c>
      <c r="L5051" s="1" t="s">
        <v>2124</v>
      </c>
      <c r="M5051" s="1" t="n">
        <v>2009</v>
      </c>
      <c r="N5051" s="1" t="n">
        <v>44.311305142748</v>
      </c>
      <c r="O5051" s="1" t="n">
        <v>-81.5116266263875</v>
      </c>
      <c r="Q5051" s="1" t="s">
        <v>5669</v>
      </c>
      <c r="R5051" s="1" t="s">
        <v>24</v>
      </c>
    </row>
    <row r="5052" customFormat="false" ht="15" hidden="false" customHeight="false" outlineLevel="0" collapsed="false">
      <c r="A5052" s="1" t="s">
        <v>2973</v>
      </c>
      <c r="B5052" s="1" t="s">
        <v>2973</v>
      </c>
      <c r="C5052" s="1" t="s">
        <v>5667</v>
      </c>
      <c r="D5052" s="1" t="n">
        <v>181.5</v>
      </c>
      <c r="E5052" s="1" t="s">
        <v>5706</v>
      </c>
      <c r="F5052" s="1" t="n">
        <v>38</v>
      </c>
      <c r="G5052" s="1" t="str">
        <f aca="false">F5052&amp;"/"&amp;110</f>
        <v>38/110</v>
      </c>
      <c r="H5052" s="1" t="n">
        <v>1650</v>
      </c>
      <c r="I5052" s="1" t="n">
        <v>82</v>
      </c>
      <c r="J5052" s="1" t="n">
        <v>80</v>
      </c>
      <c r="K5052" s="1" t="s">
        <v>21</v>
      </c>
      <c r="L5052" s="1" t="s">
        <v>2124</v>
      </c>
      <c r="M5052" s="1" t="n">
        <v>2009</v>
      </c>
      <c r="N5052" s="1" t="n">
        <v>44.3080655101678</v>
      </c>
      <c r="O5052" s="1" t="n">
        <v>-81.5079311839444</v>
      </c>
      <c r="Q5052" s="1" t="s">
        <v>5669</v>
      </c>
      <c r="R5052" s="1" t="s">
        <v>24</v>
      </c>
    </row>
    <row r="5053" customFormat="false" ht="15" hidden="false" customHeight="false" outlineLevel="0" collapsed="false">
      <c r="A5053" s="1" t="s">
        <v>2973</v>
      </c>
      <c r="B5053" s="1" t="s">
        <v>2973</v>
      </c>
      <c r="C5053" s="1" t="s">
        <v>5667</v>
      </c>
      <c r="D5053" s="1" t="n">
        <v>181.5</v>
      </c>
      <c r="E5053" s="1" t="s">
        <v>5707</v>
      </c>
      <c r="F5053" s="1" t="n">
        <v>39</v>
      </c>
      <c r="G5053" s="1" t="str">
        <f aca="false">F5053&amp;"/"&amp;110</f>
        <v>39/110</v>
      </c>
      <c r="H5053" s="1" t="n">
        <v>1650</v>
      </c>
      <c r="I5053" s="1" t="n">
        <v>82</v>
      </c>
      <c r="J5053" s="1" t="n">
        <v>80</v>
      </c>
      <c r="K5053" s="1" t="s">
        <v>21</v>
      </c>
      <c r="L5053" s="1" t="s">
        <v>2124</v>
      </c>
      <c r="M5053" s="1" t="n">
        <v>2009</v>
      </c>
      <c r="N5053" s="1" t="n">
        <v>44.3068000377152</v>
      </c>
      <c r="O5053" s="1" t="n">
        <v>-81.5033517749846</v>
      </c>
      <c r="Q5053" s="1" t="s">
        <v>5669</v>
      </c>
      <c r="R5053" s="1" t="s">
        <v>24</v>
      </c>
    </row>
    <row r="5054" customFormat="false" ht="15" hidden="false" customHeight="false" outlineLevel="0" collapsed="false">
      <c r="A5054" s="1" t="s">
        <v>2973</v>
      </c>
      <c r="B5054" s="1" t="s">
        <v>2973</v>
      </c>
      <c r="C5054" s="1" t="s">
        <v>5667</v>
      </c>
      <c r="D5054" s="1" t="n">
        <v>181.5</v>
      </c>
      <c r="E5054" s="1" t="s">
        <v>5708</v>
      </c>
      <c r="F5054" s="1" t="n">
        <v>40</v>
      </c>
      <c r="G5054" s="1" t="str">
        <f aca="false">F5054&amp;"/"&amp;110</f>
        <v>40/110</v>
      </c>
      <c r="H5054" s="1" t="n">
        <v>1650</v>
      </c>
      <c r="I5054" s="1" t="n">
        <v>82</v>
      </c>
      <c r="J5054" s="1" t="n">
        <v>80</v>
      </c>
      <c r="K5054" s="1" t="s">
        <v>21</v>
      </c>
      <c r="L5054" s="1" t="s">
        <v>2124</v>
      </c>
      <c r="M5054" s="1" t="n">
        <v>2009</v>
      </c>
      <c r="N5054" s="1" t="n">
        <v>44.3061618435532</v>
      </c>
      <c r="O5054" s="1" t="n">
        <v>-81.4978806293108</v>
      </c>
      <c r="Q5054" s="1" t="s">
        <v>5669</v>
      </c>
      <c r="R5054" s="1" t="s">
        <v>24</v>
      </c>
    </row>
    <row r="5055" customFormat="false" ht="15" hidden="false" customHeight="false" outlineLevel="0" collapsed="false">
      <c r="A5055" s="1" t="s">
        <v>2973</v>
      </c>
      <c r="B5055" s="1" t="s">
        <v>2973</v>
      </c>
      <c r="C5055" s="1" t="s">
        <v>5667</v>
      </c>
      <c r="D5055" s="1" t="n">
        <v>181.5</v>
      </c>
      <c r="E5055" s="1" t="s">
        <v>5709</v>
      </c>
      <c r="F5055" s="1" t="n">
        <v>41</v>
      </c>
      <c r="G5055" s="1" t="str">
        <f aca="false">F5055&amp;"/"&amp;110</f>
        <v>41/110</v>
      </c>
      <c r="H5055" s="1" t="n">
        <v>1650</v>
      </c>
      <c r="I5055" s="1" t="n">
        <v>82</v>
      </c>
      <c r="J5055" s="1" t="n">
        <v>80</v>
      </c>
      <c r="K5055" s="1" t="s">
        <v>21</v>
      </c>
      <c r="L5055" s="1" t="s">
        <v>2124</v>
      </c>
      <c r="M5055" s="1" t="n">
        <v>2009</v>
      </c>
      <c r="N5055" s="1" t="n">
        <v>44.3284768830184</v>
      </c>
      <c r="O5055" s="1" t="n">
        <v>-81.5297825342141</v>
      </c>
      <c r="Q5055" s="1" t="s">
        <v>5669</v>
      </c>
      <c r="R5055" s="1" t="s">
        <v>24</v>
      </c>
    </row>
    <row r="5056" customFormat="false" ht="15" hidden="false" customHeight="false" outlineLevel="0" collapsed="false">
      <c r="A5056" s="1" t="s">
        <v>2973</v>
      </c>
      <c r="B5056" s="1" t="s">
        <v>2973</v>
      </c>
      <c r="C5056" s="1" t="s">
        <v>5667</v>
      </c>
      <c r="D5056" s="1" t="n">
        <v>181.5</v>
      </c>
      <c r="E5056" s="1" t="s">
        <v>5710</v>
      </c>
      <c r="F5056" s="1" t="n">
        <v>42</v>
      </c>
      <c r="G5056" s="1" t="str">
        <f aca="false">F5056&amp;"/"&amp;110</f>
        <v>42/110</v>
      </c>
      <c r="H5056" s="1" t="n">
        <v>1650</v>
      </c>
      <c r="I5056" s="1" t="n">
        <v>82</v>
      </c>
      <c r="J5056" s="1" t="n">
        <v>80</v>
      </c>
      <c r="K5056" s="1" t="s">
        <v>21</v>
      </c>
      <c r="L5056" s="1" t="s">
        <v>2124</v>
      </c>
      <c r="M5056" s="1" t="n">
        <v>2009</v>
      </c>
      <c r="N5056" s="1" t="n">
        <v>44.3286467402857</v>
      </c>
      <c r="O5056" s="1" t="n">
        <v>-81.5274469355339</v>
      </c>
      <c r="Q5056" s="1" t="s">
        <v>5669</v>
      </c>
      <c r="R5056" s="1" t="s">
        <v>24</v>
      </c>
    </row>
    <row r="5057" customFormat="false" ht="15" hidden="false" customHeight="false" outlineLevel="0" collapsed="false">
      <c r="A5057" s="1" t="s">
        <v>2973</v>
      </c>
      <c r="B5057" s="1" t="s">
        <v>2973</v>
      </c>
      <c r="C5057" s="1" t="s">
        <v>5667</v>
      </c>
      <c r="D5057" s="1" t="n">
        <v>181.5</v>
      </c>
      <c r="E5057" s="1" t="s">
        <v>5711</v>
      </c>
      <c r="F5057" s="1" t="n">
        <v>43</v>
      </c>
      <c r="G5057" s="1" t="str">
        <f aca="false">F5057&amp;"/"&amp;110</f>
        <v>43/110</v>
      </c>
      <c r="H5057" s="1" t="n">
        <v>1650</v>
      </c>
      <c r="I5057" s="1" t="n">
        <v>82</v>
      </c>
      <c r="J5057" s="1" t="n">
        <v>80</v>
      </c>
      <c r="K5057" s="1" t="s">
        <v>21</v>
      </c>
      <c r="L5057" s="1" t="s">
        <v>2124</v>
      </c>
      <c r="M5057" s="1" t="n">
        <v>2009</v>
      </c>
      <c r="N5057" s="1" t="n">
        <v>44.3323413766023</v>
      </c>
      <c r="O5057" s="1" t="n">
        <v>-81.5266938456223</v>
      </c>
      <c r="Q5057" s="1" t="s">
        <v>5669</v>
      </c>
      <c r="R5057" s="1" t="s">
        <v>24</v>
      </c>
    </row>
    <row r="5058" customFormat="false" ht="15" hidden="false" customHeight="false" outlineLevel="0" collapsed="false">
      <c r="A5058" s="1" t="s">
        <v>2973</v>
      </c>
      <c r="B5058" s="1" t="s">
        <v>2973</v>
      </c>
      <c r="C5058" s="1" t="s">
        <v>5667</v>
      </c>
      <c r="D5058" s="1" t="n">
        <v>181.5</v>
      </c>
      <c r="E5058" s="1" t="s">
        <v>5712</v>
      </c>
      <c r="F5058" s="1" t="n">
        <v>44</v>
      </c>
      <c r="G5058" s="1" t="str">
        <f aca="false">F5058&amp;"/"&amp;110</f>
        <v>44/110</v>
      </c>
      <c r="H5058" s="1" t="n">
        <v>1650</v>
      </c>
      <c r="I5058" s="1" t="n">
        <v>82</v>
      </c>
      <c r="J5058" s="1" t="n">
        <v>80</v>
      </c>
      <c r="K5058" s="1" t="s">
        <v>21</v>
      </c>
      <c r="L5058" s="1" t="s">
        <v>2124</v>
      </c>
      <c r="M5058" s="1" t="n">
        <v>2009</v>
      </c>
      <c r="N5058" s="1" t="n">
        <v>44.3323700342727</v>
      </c>
      <c r="O5058" s="1" t="n">
        <v>-81.5243983121934</v>
      </c>
      <c r="Q5058" s="1" t="s">
        <v>5669</v>
      </c>
      <c r="R5058" s="1" t="s">
        <v>24</v>
      </c>
    </row>
    <row r="5059" customFormat="false" ht="15" hidden="false" customHeight="false" outlineLevel="0" collapsed="false">
      <c r="A5059" s="1" t="s">
        <v>2973</v>
      </c>
      <c r="B5059" s="1" t="s">
        <v>2973</v>
      </c>
      <c r="C5059" s="1" t="s">
        <v>5667</v>
      </c>
      <c r="D5059" s="1" t="n">
        <v>181.5</v>
      </c>
      <c r="E5059" s="1" t="s">
        <v>5713</v>
      </c>
      <c r="F5059" s="1" t="n">
        <v>45</v>
      </c>
      <c r="G5059" s="1" t="str">
        <f aca="false">F5059&amp;"/"&amp;110</f>
        <v>45/110</v>
      </c>
      <c r="H5059" s="1" t="n">
        <v>1650</v>
      </c>
      <c r="I5059" s="1" t="n">
        <v>82</v>
      </c>
      <c r="J5059" s="1" t="n">
        <v>80</v>
      </c>
      <c r="K5059" s="1" t="s">
        <v>21</v>
      </c>
      <c r="L5059" s="1" t="s">
        <v>2124</v>
      </c>
      <c r="M5059" s="1" t="n">
        <v>2009</v>
      </c>
      <c r="N5059" s="1" t="n">
        <v>44.3207671940395</v>
      </c>
      <c r="O5059" s="1" t="n">
        <v>-81.4999769812179</v>
      </c>
      <c r="Q5059" s="1" t="s">
        <v>5669</v>
      </c>
      <c r="R5059" s="1" t="s">
        <v>24</v>
      </c>
    </row>
    <row r="5060" customFormat="false" ht="15" hidden="false" customHeight="false" outlineLevel="0" collapsed="false">
      <c r="A5060" s="1" t="s">
        <v>2973</v>
      </c>
      <c r="B5060" s="1" t="s">
        <v>2973</v>
      </c>
      <c r="C5060" s="1" t="s">
        <v>5667</v>
      </c>
      <c r="D5060" s="1" t="n">
        <v>181.5</v>
      </c>
      <c r="E5060" s="1" t="s">
        <v>5714</v>
      </c>
      <c r="F5060" s="1" t="n">
        <v>46</v>
      </c>
      <c r="G5060" s="1" t="str">
        <f aca="false">F5060&amp;"/"&amp;110</f>
        <v>46/110</v>
      </c>
      <c r="H5060" s="1" t="n">
        <v>1650</v>
      </c>
      <c r="I5060" s="1" t="n">
        <v>82</v>
      </c>
      <c r="J5060" s="1" t="n">
        <v>80</v>
      </c>
      <c r="K5060" s="1" t="s">
        <v>21</v>
      </c>
      <c r="L5060" s="1" t="s">
        <v>2124</v>
      </c>
      <c r="M5060" s="1" t="n">
        <v>2009</v>
      </c>
      <c r="N5060" s="1" t="n">
        <v>44.3159618844864</v>
      </c>
      <c r="O5060" s="1" t="n">
        <v>-81.4978460785138</v>
      </c>
      <c r="Q5060" s="1" t="s">
        <v>5669</v>
      </c>
      <c r="R5060" s="1" t="s">
        <v>24</v>
      </c>
    </row>
    <row r="5061" customFormat="false" ht="15" hidden="false" customHeight="false" outlineLevel="0" collapsed="false">
      <c r="A5061" s="1" t="s">
        <v>2973</v>
      </c>
      <c r="B5061" s="1" t="s">
        <v>2973</v>
      </c>
      <c r="C5061" s="1" t="s">
        <v>5667</v>
      </c>
      <c r="D5061" s="1" t="n">
        <v>181.5</v>
      </c>
      <c r="E5061" s="1" t="s">
        <v>5715</v>
      </c>
      <c r="F5061" s="1" t="n">
        <v>47</v>
      </c>
      <c r="G5061" s="1" t="str">
        <f aca="false">F5061&amp;"/"&amp;110</f>
        <v>47/110</v>
      </c>
      <c r="H5061" s="1" t="n">
        <v>1650</v>
      </c>
      <c r="I5061" s="1" t="n">
        <v>82</v>
      </c>
      <c r="J5061" s="1" t="n">
        <v>80</v>
      </c>
      <c r="K5061" s="1" t="s">
        <v>21</v>
      </c>
      <c r="L5061" s="1" t="s">
        <v>2124</v>
      </c>
      <c r="M5061" s="1" t="n">
        <v>2009</v>
      </c>
      <c r="N5061" s="1" t="n">
        <v>44.3158123939837</v>
      </c>
      <c r="O5061" s="1" t="n">
        <v>-81.4928629546275</v>
      </c>
      <c r="Q5061" s="1" t="s">
        <v>5669</v>
      </c>
      <c r="R5061" s="1" t="s">
        <v>24</v>
      </c>
    </row>
    <row r="5062" customFormat="false" ht="15" hidden="false" customHeight="false" outlineLevel="0" collapsed="false">
      <c r="A5062" s="1" t="s">
        <v>2973</v>
      </c>
      <c r="B5062" s="1" t="s">
        <v>2973</v>
      </c>
      <c r="C5062" s="1" t="s">
        <v>5667</v>
      </c>
      <c r="D5062" s="1" t="n">
        <v>181.5</v>
      </c>
      <c r="E5062" s="1" t="s">
        <v>5716</v>
      </c>
      <c r="F5062" s="1" t="n">
        <v>48</v>
      </c>
      <c r="G5062" s="1" t="str">
        <f aca="false">F5062&amp;"/"&amp;110</f>
        <v>48/110</v>
      </c>
      <c r="H5062" s="1" t="n">
        <v>1650</v>
      </c>
      <c r="I5062" s="1" t="n">
        <v>82</v>
      </c>
      <c r="J5062" s="1" t="n">
        <v>80</v>
      </c>
      <c r="K5062" s="1" t="s">
        <v>21</v>
      </c>
      <c r="L5062" s="1" t="s">
        <v>2124</v>
      </c>
      <c r="M5062" s="1" t="n">
        <v>2009</v>
      </c>
      <c r="N5062" s="1" t="n">
        <v>44.3158051582787</v>
      </c>
      <c r="O5062" s="1" t="n">
        <v>-81.4882157084279</v>
      </c>
      <c r="Q5062" s="1" t="s">
        <v>5669</v>
      </c>
      <c r="R5062" s="1" t="s">
        <v>24</v>
      </c>
    </row>
    <row r="5063" customFormat="false" ht="15" hidden="false" customHeight="false" outlineLevel="0" collapsed="false">
      <c r="A5063" s="1" t="s">
        <v>2973</v>
      </c>
      <c r="B5063" s="1" t="s">
        <v>2973</v>
      </c>
      <c r="C5063" s="1" t="s">
        <v>5667</v>
      </c>
      <c r="D5063" s="1" t="n">
        <v>181.5</v>
      </c>
      <c r="E5063" s="1" t="s">
        <v>5717</v>
      </c>
      <c r="F5063" s="1" t="n">
        <v>49</v>
      </c>
      <c r="G5063" s="1" t="str">
        <f aca="false">F5063&amp;"/"&amp;110</f>
        <v>49/110</v>
      </c>
      <c r="H5063" s="1" t="n">
        <v>1650</v>
      </c>
      <c r="I5063" s="1" t="n">
        <v>82</v>
      </c>
      <c r="J5063" s="1" t="n">
        <v>80</v>
      </c>
      <c r="K5063" s="1" t="s">
        <v>21</v>
      </c>
      <c r="L5063" s="1" t="s">
        <v>2124</v>
      </c>
      <c r="M5063" s="1" t="n">
        <v>2009</v>
      </c>
      <c r="N5063" s="1" t="n">
        <v>44.3155821268015</v>
      </c>
      <c r="O5063" s="1" t="n">
        <v>-81.4720766116669</v>
      </c>
      <c r="Q5063" s="1" t="s">
        <v>5669</v>
      </c>
      <c r="R5063" s="1" t="s">
        <v>24</v>
      </c>
    </row>
    <row r="5064" customFormat="false" ht="15" hidden="false" customHeight="false" outlineLevel="0" collapsed="false">
      <c r="A5064" s="1" t="s">
        <v>2973</v>
      </c>
      <c r="B5064" s="1" t="s">
        <v>2973</v>
      </c>
      <c r="C5064" s="1" t="s">
        <v>5667</v>
      </c>
      <c r="D5064" s="1" t="n">
        <v>181.5</v>
      </c>
      <c r="E5064" s="1" t="s">
        <v>5718</v>
      </c>
      <c r="F5064" s="1" t="n">
        <v>50</v>
      </c>
      <c r="G5064" s="1" t="str">
        <f aca="false">F5064&amp;"/"&amp;110</f>
        <v>50/110</v>
      </c>
      <c r="H5064" s="1" t="n">
        <v>1650</v>
      </c>
      <c r="I5064" s="1" t="n">
        <v>82</v>
      </c>
      <c r="J5064" s="1" t="n">
        <v>80</v>
      </c>
      <c r="K5064" s="1" t="s">
        <v>21</v>
      </c>
      <c r="L5064" s="1" t="s">
        <v>2124</v>
      </c>
      <c r="M5064" s="1" t="n">
        <v>2009</v>
      </c>
      <c r="N5064" s="1" t="n">
        <v>44.3125288783371</v>
      </c>
      <c r="O5064" s="1" t="n">
        <v>-81.4679301394527</v>
      </c>
      <c r="Q5064" s="1" t="s">
        <v>5669</v>
      </c>
      <c r="R5064" s="1" t="s">
        <v>24</v>
      </c>
    </row>
    <row r="5065" customFormat="false" ht="15" hidden="false" customHeight="false" outlineLevel="0" collapsed="false">
      <c r="A5065" s="1" t="s">
        <v>2973</v>
      </c>
      <c r="B5065" s="1" t="s">
        <v>2973</v>
      </c>
      <c r="C5065" s="1" t="s">
        <v>5667</v>
      </c>
      <c r="D5065" s="1" t="n">
        <v>181.5</v>
      </c>
      <c r="E5065" s="1" t="s">
        <v>5719</v>
      </c>
      <c r="F5065" s="1" t="n">
        <v>51</v>
      </c>
      <c r="G5065" s="1" t="str">
        <f aca="false">F5065&amp;"/"&amp;110</f>
        <v>51/110</v>
      </c>
      <c r="H5065" s="1" t="n">
        <v>1650</v>
      </c>
      <c r="I5065" s="1" t="n">
        <v>82</v>
      </c>
      <c r="J5065" s="1" t="n">
        <v>80</v>
      </c>
      <c r="K5065" s="1" t="s">
        <v>21</v>
      </c>
      <c r="L5065" s="1" t="s">
        <v>2124</v>
      </c>
      <c r="M5065" s="1" t="n">
        <v>2009</v>
      </c>
      <c r="N5065" s="1" t="n">
        <v>44.3126702118174</v>
      </c>
      <c r="O5065" s="1" t="n">
        <v>-81.4637038036771</v>
      </c>
      <c r="Q5065" s="1" t="s">
        <v>5669</v>
      </c>
      <c r="R5065" s="1" t="s">
        <v>24</v>
      </c>
    </row>
    <row r="5066" customFormat="false" ht="15" hidden="false" customHeight="false" outlineLevel="0" collapsed="false">
      <c r="A5066" s="1" t="s">
        <v>2973</v>
      </c>
      <c r="B5066" s="1" t="s">
        <v>2973</v>
      </c>
      <c r="C5066" s="1" t="s">
        <v>5667</v>
      </c>
      <c r="D5066" s="1" t="n">
        <v>181.5</v>
      </c>
      <c r="E5066" s="1" t="s">
        <v>5720</v>
      </c>
      <c r="F5066" s="1" t="n">
        <v>52</v>
      </c>
      <c r="G5066" s="1" t="str">
        <f aca="false">F5066&amp;"/"&amp;110</f>
        <v>52/110</v>
      </c>
      <c r="H5066" s="1" t="n">
        <v>1650</v>
      </c>
      <c r="I5066" s="1" t="n">
        <v>82</v>
      </c>
      <c r="J5066" s="1" t="n">
        <v>80</v>
      </c>
      <c r="K5066" s="1" t="s">
        <v>21</v>
      </c>
      <c r="L5066" s="1" t="s">
        <v>2124</v>
      </c>
      <c r="M5066" s="1" t="n">
        <v>2009</v>
      </c>
      <c r="N5066" s="1" t="n">
        <v>44.3129014804958</v>
      </c>
      <c r="O5066" s="1" t="n">
        <v>-81.4598317626593</v>
      </c>
      <c r="Q5066" s="1" t="s">
        <v>5669</v>
      </c>
      <c r="R5066" s="1" t="s">
        <v>24</v>
      </c>
    </row>
    <row r="5067" customFormat="false" ht="15" hidden="false" customHeight="false" outlineLevel="0" collapsed="false">
      <c r="A5067" s="1" t="s">
        <v>2973</v>
      </c>
      <c r="B5067" s="1" t="s">
        <v>2973</v>
      </c>
      <c r="C5067" s="1" t="s">
        <v>5667</v>
      </c>
      <c r="D5067" s="1" t="n">
        <v>181.5</v>
      </c>
      <c r="E5067" s="1" t="s">
        <v>5721</v>
      </c>
      <c r="F5067" s="1" t="n">
        <v>53</v>
      </c>
      <c r="G5067" s="1" t="str">
        <f aca="false">F5067&amp;"/"&amp;110</f>
        <v>53/110</v>
      </c>
      <c r="H5067" s="1" t="n">
        <v>1650</v>
      </c>
      <c r="I5067" s="1" t="n">
        <v>82</v>
      </c>
      <c r="J5067" s="1" t="n">
        <v>80</v>
      </c>
      <c r="K5067" s="1" t="s">
        <v>21</v>
      </c>
      <c r="L5067" s="1" t="s">
        <v>2124</v>
      </c>
      <c r="M5067" s="1" t="n">
        <v>2009</v>
      </c>
      <c r="N5067" s="1" t="n">
        <v>44.3043644467616</v>
      </c>
      <c r="O5067" s="1" t="n">
        <v>-81.4664738109879</v>
      </c>
      <c r="Q5067" s="1" t="s">
        <v>5669</v>
      </c>
      <c r="R5067" s="1" t="s">
        <v>24</v>
      </c>
    </row>
    <row r="5068" customFormat="false" ht="15" hidden="false" customHeight="false" outlineLevel="0" collapsed="false">
      <c r="A5068" s="1" t="s">
        <v>2973</v>
      </c>
      <c r="B5068" s="1" t="s">
        <v>2973</v>
      </c>
      <c r="C5068" s="1" t="s">
        <v>5667</v>
      </c>
      <c r="D5068" s="1" t="n">
        <v>181.5</v>
      </c>
      <c r="E5068" s="1" t="s">
        <v>5722</v>
      </c>
      <c r="F5068" s="1" t="n">
        <v>54</v>
      </c>
      <c r="G5068" s="1" t="str">
        <f aca="false">F5068&amp;"/"&amp;110</f>
        <v>54/110</v>
      </c>
      <c r="H5068" s="1" t="n">
        <v>1650</v>
      </c>
      <c r="I5068" s="1" t="n">
        <v>82</v>
      </c>
      <c r="J5068" s="1" t="n">
        <v>80</v>
      </c>
      <c r="K5068" s="1" t="s">
        <v>21</v>
      </c>
      <c r="L5068" s="1" t="s">
        <v>2124</v>
      </c>
      <c r="M5068" s="1" t="n">
        <v>2009</v>
      </c>
      <c r="N5068" s="1" t="n">
        <v>44.3030884067405</v>
      </c>
      <c r="O5068" s="1" t="n">
        <v>-81.4597614035507</v>
      </c>
      <c r="Q5068" s="1" t="s">
        <v>5669</v>
      </c>
      <c r="R5068" s="1" t="s">
        <v>24</v>
      </c>
    </row>
    <row r="5069" customFormat="false" ht="15" hidden="false" customHeight="false" outlineLevel="0" collapsed="false">
      <c r="A5069" s="1" t="s">
        <v>2973</v>
      </c>
      <c r="B5069" s="1" t="s">
        <v>2973</v>
      </c>
      <c r="C5069" s="1" t="s">
        <v>5667</v>
      </c>
      <c r="D5069" s="1" t="n">
        <v>181.5</v>
      </c>
      <c r="E5069" s="1" t="s">
        <v>5723</v>
      </c>
      <c r="F5069" s="1" t="n">
        <v>55</v>
      </c>
      <c r="G5069" s="1" t="str">
        <f aca="false">F5069&amp;"/"&amp;110</f>
        <v>55/110</v>
      </c>
      <c r="H5069" s="1" t="n">
        <v>1650</v>
      </c>
      <c r="I5069" s="1" t="n">
        <v>82</v>
      </c>
      <c r="J5069" s="1" t="n">
        <v>80</v>
      </c>
      <c r="K5069" s="1" t="s">
        <v>21</v>
      </c>
      <c r="L5069" s="1" t="s">
        <v>2124</v>
      </c>
      <c r="M5069" s="1" t="n">
        <v>2009</v>
      </c>
      <c r="N5069" s="1" t="n">
        <v>44.3041864352947</v>
      </c>
      <c r="O5069" s="1" t="n">
        <v>-81.4478957090291</v>
      </c>
      <c r="Q5069" s="1" t="s">
        <v>5669</v>
      </c>
      <c r="R5069" s="1" t="s">
        <v>24</v>
      </c>
    </row>
    <row r="5070" customFormat="false" ht="15" hidden="false" customHeight="false" outlineLevel="0" collapsed="false">
      <c r="A5070" s="1" t="s">
        <v>2973</v>
      </c>
      <c r="B5070" s="1" t="s">
        <v>2973</v>
      </c>
      <c r="C5070" s="1" t="s">
        <v>5667</v>
      </c>
      <c r="D5070" s="1" t="n">
        <v>181.5</v>
      </c>
      <c r="E5070" s="1" t="s">
        <v>5724</v>
      </c>
      <c r="F5070" s="1" t="n">
        <v>56</v>
      </c>
      <c r="G5070" s="1" t="str">
        <f aca="false">F5070&amp;"/"&amp;110</f>
        <v>56/110</v>
      </c>
      <c r="H5070" s="1" t="n">
        <v>1650</v>
      </c>
      <c r="I5070" s="1" t="n">
        <v>82</v>
      </c>
      <c r="J5070" s="1" t="n">
        <v>80</v>
      </c>
      <c r="K5070" s="1" t="s">
        <v>21</v>
      </c>
      <c r="L5070" s="1" t="s">
        <v>2124</v>
      </c>
      <c r="M5070" s="1" t="n">
        <v>2009</v>
      </c>
      <c r="N5070" s="1" t="n">
        <v>44.3022149610951</v>
      </c>
      <c r="O5070" s="1" t="n">
        <v>-81.4403999523334</v>
      </c>
      <c r="Q5070" s="1" t="s">
        <v>5669</v>
      </c>
      <c r="R5070" s="1" t="s">
        <v>24</v>
      </c>
    </row>
    <row r="5071" customFormat="false" ht="15" hidden="false" customHeight="false" outlineLevel="0" collapsed="false">
      <c r="A5071" s="1" t="s">
        <v>2973</v>
      </c>
      <c r="B5071" s="1" t="s">
        <v>2973</v>
      </c>
      <c r="C5071" s="1" t="s">
        <v>5667</v>
      </c>
      <c r="D5071" s="1" t="n">
        <v>181.5</v>
      </c>
      <c r="E5071" s="1" t="s">
        <v>5725</v>
      </c>
      <c r="F5071" s="1" t="n">
        <v>57</v>
      </c>
      <c r="G5071" s="1" t="str">
        <f aca="false">F5071&amp;"/"&amp;110</f>
        <v>57/110</v>
      </c>
      <c r="H5071" s="1" t="n">
        <v>1650</v>
      </c>
      <c r="I5071" s="1" t="n">
        <v>82</v>
      </c>
      <c r="J5071" s="1" t="n">
        <v>80</v>
      </c>
      <c r="K5071" s="1" t="s">
        <v>21</v>
      </c>
      <c r="L5071" s="1" t="s">
        <v>2124</v>
      </c>
      <c r="M5071" s="1" t="n">
        <v>2009</v>
      </c>
      <c r="N5071" s="1" t="n">
        <v>44.3046836935348</v>
      </c>
      <c r="O5071" s="1" t="n">
        <v>-81.4325738293505</v>
      </c>
      <c r="Q5071" s="1" t="s">
        <v>5669</v>
      </c>
      <c r="R5071" s="1" t="s">
        <v>24</v>
      </c>
    </row>
    <row r="5072" customFormat="false" ht="15" hidden="false" customHeight="false" outlineLevel="0" collapsed="false">
      <c r="A5072" s="1" t="s">
        <v>2973</v>
      </c>
      <c r="B5072" s="1" t="s">
        <v>2973</v>
      </c>
      <c r="C5072" s="1" t="s">
        <v>5667</v>
      </c>
      <c r="D5072" s="1" t="n">
        <v>181.5</v>
      </c>
      <c r="E5072" s="1" t="s">
        <v>5726</v>
      </c>
      <c r="F5072" s="1" t="n">
        <v>58</v>
      </c>
      <c r="G5072" s="1" t="str">
        <f aca="false">F5072&amp;"/"&amp;110</f>
        <v>58/110</v>
      </c>
      <c r="H5072" s="1" t="n">
        <v>1650</v>
      </c>
      <c r="I5072" s="1" t="n">
        <v>82</v>
      </c>
      <c r="J5072" s="1" t="n">
        <v>80</v>
      </c>
      <c r="K5072" s="1" t="s">
        <v>21</v>
      </c>
      <c r="L5072" s="1" t="s">
        <v>2124</v>
      </c>
      <c r="M5072" s="1" t="n">
        <v>2009</v>
      </c>
      <c r="N5072" s="1" t="n">
        <v>44.29737619135</v>
      </c>
      <c r="O5072" s="1" t="n">
        <v>-81.4304997277769</v>
      </c>
      <c r="Q5072" s="1" t="s">
        <v>5669</v>
      </c>
      <c r="R5072" s="1" t="s">
        <v>24</v>
      </c>
    </row>
    <row r="5073" customFormat="false" ht="15" hidden="false" customHeight="false" outlineLevel="0" collapsed="false">
      <c r="A5073" s="1" t="s">
        <v>2973</v>
      </c>
      <c r="B5073" s="1" t="s">
        <v>2973</v>
      </c>
      <c r="C5073" s="1" t="s">
        <v>5667</v>
      </c>
      <c r="D5073" s="1" t="n">
        <v>181.5</v>
      </c>
      <c r="E5073" s="1" t="s">
        <v>5727</v>
      </c>
      <c r="F5073" s="1" t="n">
        <v>59</v>
      </c>
      <c r="G5073" s="1" t="str">
        <f aca="false">F5073&amp;"/"&amp;110</f>
        <v>59/110</v>
      </c>
      <c r="H5073" s="1" t="n">
        <v>1650</v>
      </c>
      <c r="I5073" s="1" t="n">
        <v>82</v>
      </c>
      <c r="J5073" s="1" t="n">
        <v>80</v>
      </c>
      <c r="K5073" s="1" t="s">
        <v>21</v>
      </c>
      <c r="L5073" s="1" t="s">
        <v>2124</v>
      </c>
      <c r="M5073" s="1" t="n">
        <v>2009</v>
      </c>
      <c r="N5073" s="1" t="n">
        <v>44.2973005257039</v>
      </c>
      <c r="O5073" s="1" t="n">
        <v>-81.4238034638036</v>
      </c>
      <c r="Q5073" s="1" t="s">
        <v>5669</v>
      </c>
      <c r="R5073" s="1" t="s">
        <v>24</v>
      </c>
    </row>
    <row r="5074" customFormat="false" ht="15" hidden="false" customHeight="false" outlineLevel="0" collapsed="false">
      <c r="A5074" s="1" t="s">
        <v>2973</v>
      </c>
      <c r="B5074" s="1" t="s">
        <v>2973</v>
      </c>
      <c r="C5074" s="1" t="s">
        <v>5667</v>
      </c>
      <c r="D5074" s="1" t="n">
        <v>181.5</v>
      </c>
      <c r="E5074" s="1" t="s">
        <v>5728</v>
      </c>
      <c r="F5074" s="1" t="n">
        <v>60</v>
      </c>
      <c r="G5074" s="1" t="str">
        <f aca="false">F5074&amp;"/"&amp;110</f>
        <v>60/110</v>
      </c>
      <c r="H5074" s="1" t="n">
        <v>1650</v>
      </c>
      <c r="I5074" s="1" t="n">
        <v>82</v>
      </c>
      <c r="J5074" s="1" t="n">
        <v>80</v>
      </c>
      <c r="K5074" s="1" t="s">
        <v>21</v>
      </c>
      <c r="L5074" s="1" t="s">
        <v>2124</v>
      </c>
      <c r="M5074" s="1" t="n">
        <v>2009</v>
      </c>
      <c r="N5074" s="1" t="n">
        <v>44.2968219139336</v>
      </c>
      <c r="O5074" s="1" t="n">
        <v>-81.4174329290149</v>
      </c>
      <c r="Q5074" s="1" t="s">
        <v>5669</v>
      </c>
      <c r="R5074" s="1" t="s">
        <v>24</v>
      </c>
    </row>
    <row r="5075" customFormat="false" ht="15" hidden="false" customHeight="false" outlineLevel="0" collapsed="false">
      <c r="A5075" s="1" t="s">
        <v>2973</v>
      </c>
      <c r="B5075" s="1" t="s">
        <v>2973</v>
      </c>
      <c r="C5075" s="1" t="s">
        <v>5667</v>
      </c>
      <c r="D5075" s="1" t="n">
        <v>181.5</v>
      </c>
      <c r="E5075" s="1" t="s">
        <v>5729</v>
      </c>
      <c r="F5075" s="1" t="n">
        <v>61</v>
      </c>
      <c r="G5075" s="1" t="str">
        <f aca="false">F5075&amp;"/"&amp;110</f>
        <v>61/110</v>
      </c>
      <c r="H5075" s="1" t="n">
        <v>1650</v>
      </c>
      <c r="I5075" s="1" t="n">
        <v>82</v>
      </c>
      <c r="J5075" s="1" t="n">
        <v>80</v>
      </c>
      <c r="K5075" s="1" t="s">
        <v>21</v>
      </c>
      <c r="L5075" s="1" t="s">
        <v>2124</v>
      </c>
      <c r="M5075" s="1" t="n">
        <v>2009</v>
      </c>
      <c r="N5075" s="1" t="n">
        <v>44.2893351213988</v>
      </c>
      <c r="O5075" s="1" t="n">
        <v>-81.3963293037168</v>
      </c>
      <c r="Q5075" s="1" t="s">
        <v>5669</v>
      </c>
      <c r="R5075" s="1" t="s">
        <v>24</v>
      </c>
    </row>
    <row r="5076" customFormat="false" ht="15" hidden="false" customHeight="false" outlineLevel="0" collapsed="false">
      <c r="A5076" s="1" t="s">
        <v>2973</v>
      </c>
      <c r="B5076" s="1" t="s">
        <v>2973</v>
      </c>
      <c r="C5076" s="1" t="s">
        <v>5667</v>
      </c>
      <c r="D5076" s="1" t="n">
        <v>181.5</v>
      </c>
      <c r="E5076" s="1" t="s">
        <v>5730</v>
      </c>
      <c r="F5076" s="1" t="n">
        <v>62</v>
      </c>
      <c r="G5076" s="1" t="str">
        <f aca="false">F5076&amp;"/"&amp;110</f>
        <v>62/110</v>
      </c>
      <c r="H5076" s="1" t="n">
        <v>1650</v>
      </c>
      <c r="I5076" s="1" t="n">
        <v>82</v>
      </c>
      <c r="J5076" s="1" t="n">
        <v>80</v>
      </c>
      <c r="K5076" s="1" t="s">
        <v>21</v>
      </c>
      <c r="L5076" s="1" t="s">
        <v>2124</v>
      </c>
      <c r="M5076" s="1" t="n">
        <v>2009</v>
      </c>
      <c r="N5076" s="1" t="n">
        <v>44.2889455467873</v>
      </c>
      <c r="O5076" s="1" t="n">
        <v>-81.3897419824581</v>
      </c>
      <c r="Q5076" s="1" t="s">
        <v>5669</v>
      </c>
      <c r="R5076" s="1" t="s">
        <v>24</v>
      </c>
    </row>
    <row r="5077" customFormat="false" ht="15" hidden="false" customHeight="false" outlineLevel="0" collapsed="false">
      <c r="A5077" s="1" t="s">
        <v>2973</v>
      </c>
      <c r="B5077" s="1" t="s">
        <v>2973</v>
      </c>
      <c r="C5077" s="1" t="s">
        <v>5667</v>
      </c>
      <c r="D5077" s="1" t="n">
        <v>181.5</v>
      </c>
      <c r="E5077" s="1" t="s">
        <v>5731</v>
      </c>
      <c r="F5077" s="1" t="n">
        <v>63</v>
      </c>
      <c r="G5077" s="1" t="str">
        <f aca="false">F5077&amp;"/"&amp;110</f>
        <v>63/110</v>
      </c>
      <c r="H5077" s="1" t="n">
        <v>1650</v>
      </c>
      <c r="I5077" s="1" t="n">
        <v>82</v>
      </c>
      <c r="J5077" s="1" t="n">
        <v>80</v>
      </c>
      <c r="K5077" s="1" t="s">
        <v>21</v>
      </c>
      <c r="L5077" s="1" t="s">
        <v>2124</v>
      </c>
      <c r="M5077" s="1" t="n">
        <v>2009</v>
      </c>
      <c r="N5077" s="1" t="n">
        <v>44.283982283556</v>
      </c>
      <c r="O5077" s="1" t="n">
        <v>-81.38693571317</v>
      </c>
      <c r="Q5077" s="1" t="s">
        <v>5669</v>
      </c>
      <c r="R5077" s="1" t="s">
        <v>24</v>
      </c>
    </row>
    <row r="5078" customFormat="false" ht="15" hidden="false" customHeight="false" outlineLevel="0" collapsed="false">
      <c r="A5078" s="1" t="s">
        <v>2973</v>
      </c>
      <c r="B5078" s="1" t="s">
        <v>2973</v>
      </c>
      <c r="C5078" s="1" t="s">
        <v>5667</v>
      </c>
      <c r="D5078" s="1" t="n">
        <v>181.5</v>
      </c>
      <c r="E5078" s="1" t="s">
        <v>5732</v>
      </c>
      <c r="F5078" s="1" t="n">
        <v>64</v>
      </c>
      <c r="G5078" s="1" t="str">
        <f aca="false">F5078&amp;"/"&amp;110</f>
        <v>64/110</v>
      </c>
      <c r="H5078" s="1" t="n">
        <v>1650</v>
      </c>
      <c r="I5078" s="1" t="n">
        <v>82</v>
      </c>
      <c r="J5078" s="1" t="n">
        <v>80</v>
      </c>
      <c r="K5078" s="1" t="s">
        <v>21</v>
      </c>
      <c r="L5078" s="1" t="s">
        <v>2124</v>
      </c>
      <c r="M5078" s="1" t="n">
        <v>2009</v>
      </c>
      <c r="N5078" s="1" t="n">
        <v>44.2802514348218</v>
      </c>
      <c r="O5078" s="1" t="n">
        <v>-81.4033413003787</v>
      </c>
      <c r="Q5078" s="1" t="s">
        <v>5669</v>
      </c>
      <c r="R5078" s="1" t="s">
        <v>24</v>
      </c>
    </row>
    <row r="5079" customFormat="false" ht="15" hidden="false" customHeight="false" outlineLevel="0" collapsed="false">
      <c r="A5079" s="1" t="s">
        <v>2973</v>
      </c>
      <c r="B5079" s="1" t="s">
        <v>2973</v>
      </c>
      <c r="C5079" s="1" t="s">
        <v>5667</v>
      </c>
      <c r="D5079" s="1" t="n">
        <v>181.5</v>
      </c>
      <c r="E5079" s="1" t="s">
        <v>5733</v>
      </c>
      <c r="F5079" s="1" t="n">
        <v>65</v>
      </c>
      <c r="G5079" s="1" t="str">
        <f aca="false">F5079&amp;"/"&amp;110</f>
        <v>65/110</v>
      </c>
      <c r="H5079" s="1" t="n">
        <v>1650</v>
      </c>
      <c r="I5079" s="1" t="n">
        <v>82</v>
      </c>
      <c r="J5079" s="1" t="n">
        <v>80</v>
      </c>
      <c r="K5079" s="1" t="s">
        <v>21</v>
      </c>
      <c r="L5079" s="1" t="s">
        <v>2124</v>
      </c>
      <c r="M5079" s="1" t="n">
        <v>2009</v>
      </c>
      <c r="N5079" s="1" t="n">
        <v>44.2776653870692</v>
      </c>
      <c r="O5079" s="1" t="n">
        <v>-81.3975099992221</v>
      </c>
      <c r="Q5079" s="1" t="s">
        <v>5669</v>
      </c>
      <c r="R5079" s="1" t="s">
        <v>24</v>
      </c>
    </row>
    <row r="5080" customFormat="false" ht="15" hidden="false" customHeight="false" outlineLevel="0" collapsed="false">
      <c r="A5080" s="1" t="s">
        <v>2973</v>
      </c>
      <c r="B5080" s="1" t="s">
        <v>2973</v>
      </c>
      <c r="C5080" s="1" t="s">
        <v>5667</v>
      </c>
      <c r="D5080" s="1" t="n">
        <v>181.5</v>
      </c>
      <c r="E5080" s="1" t="s">
        <v>5734</v>
      </c>
      <c r="F5080" s="1" t="n">
        <v>66</v>
      </c>
      <c r="G5080" s="1" t="str">
        <f aca="false">F5080&amp;"/"&amp;110</f>
        <v>66/110</v>
      </c>
      <c r="H5080" s="1" t="n">
        <v>1650</v>
      </c>
      <c r="I5080" s="1" t="n">
        <v>82</v>
      </c>
      <c r="J5080" s="1" t="n">
        <v>80</v>
      </c>
      <c r="K5080" s="1" t="s">
        <v>21</v>
      </c>
      <c r="L5080" s="1" t="s">
        <v>2124</v>
      </c>
      <c r="M5080" s="1" t="n">
        <v>2009</v>
      </c>
      <c r="N5080" s="1" t="n">
        <v>44.2766261902043</v>
      </c>
      <c r="O5080" s="1" t="n">
        <v>-81.3929624311199</v>
      </c>
      <c r="Q5080" s="1" t="s">
        <v>5669</v>
      </c>
      <c r="R5080" s="1" t="s">
        <v>24</v>
      </c>
    </row>
    <row r="5081" customFormat="false" ht="15" hidden="false" customHeight="false" outlineLevel="0" collapsed="false">
      <c r="A5081" s="1" t="s">
        <v>2973</v>
      </c>
      <c r="B5081" s="1" t="s">
        <v>2973</v>
      </c>
      <c r="C5081" s="1" t="s">
        <v>5667</v>
      </c>
      <c r="D5081" s="1" t="n">
        <v>181.5</v>
      </c>
      <c r="E5081" s="1" t="s">
        <v>5735</v>
      </c>
      <c r="F5081" s="1" t="n">
        <v>67</v>
      </c>
      <c r="G5081" s="1" t="str">
        <f aca="false">F5081&amp;"/"&amp;110</f>
        <v>67/110</v>
      </c>
      <c r="H5081" s="1" t="n">
        <v>1650</v>
      </c>
      <c r="I5081" s="1" t="n">
        <v>82</v>
      </c>
      <c r="J5081" s="1" t="n">
        <v>80</v>
      </c>
      <c r="K5081" s="1" t="s">
        <v>21</v>
      </c>
      <c r="L5081" s="1" t="s">
        <v>2124</v>
      </c>
      <c r="M5081" s="1" t="n">
        <v>2009</v>
      </c>
      <c r="N5081" s="1" t="n">
        <v>44.2761360586181</v>
      </c>
      <c r="O5081" s="1" t="n">
        <v>-81.3868965022649</v>
      </c>
      <c r="Q5081" s="1" t="s">
        <v>5669</v>
      </c>
      <c r="R5081" s="1" t="s">
        <v>24</v>
      </c>
    </row>
    <row r="5082" customFormat="false" ht="15" hidden="false" customHeight="false" outlineLevel="0" collapsed="false">
      <c r="A5082" s="1" t="s">
        <v>2973</v>
      </c>
      <c r="B5082" s="1" t="s">
        <v>2973</v>
      </c>
      <c r="C5082" s="1" t="s">
        <v>5667</v>
      </c>
      <c r="D5082" s="1" t="n">
        <v>181.5</v>
      </c>
      <c r="E5082" s="1" t="s">
        <v>5736</v>
      </c>
      <c r="F5082" s="1" t="n">
        <v>68</v>
      </c>
      <c r="G5082" s="1" t="str">
        <f aca="false">F5082&amp;"/"&amp;110</f>
        <v>68/110</v>
      </c>
      <c r="H5082" s="1" t="n">
        <v>1650</v>
      </c>
      <c r="I5082" s="1" t="n">
        <v>82</v>
      </c>
      <c r="J5082" s="1" t="n">
        <v>80</v>
      </c>
      <c r="K5082" s="1" t="s">
        <v>21</v>
      </c>
      <c r="L5082" s="1" t="s">
        <v>2124</v>
      </c>
      <c r="M5082" s="1" t="n">
        <v>2009</v>
      </c>
      <c r="N5082" s="1" t="n">
        <v>44.3335175038038</v>
      </c>
      <c r="O5082" s="1" t="n">
        <v>-81.4903574587671</v>
      </c>
      <c r="Q5082" s="1" t="s">
        <v>5669</v>
      </c>
      <c r="R5082" s="1" t="s">
        <v>24</v>
      </c>
    </row>
    <row r="5083" customFormat="false" ht="15" hidden="false" customHeight="false" outlineLevel="0" collapsed="false">
      <c r="A5083" s="1" t="s">
        <v>2973</v>
      </c>
      <c r="B5083" s="1" t="s">
        <v>2973</v>
      </c>
      <c r="C5083" s="1" t="s">
        <v>5667</v>
      </c>
      <c r="D5083" s="1" t="n">
        <v>181.5</v>
      </c>
      <c r="E5083" s="1" t="s">
        <v>5737</v>
      </c>
      <c r="F5083" s="1" t="n">
        <v>69</v>
      </c>
      <c r="G5083" s="1" t="str">
        <f aca="false">F5083&amp;"/"&amp;110</f>
        <v>69/110</v>
      </c>
      <c r="H5083" s="1" t="n">
        <v>1650</v>
      </c>
      <c r="I5083" s="1" t="n">
        <v>82</v>
      </c>
      <c r="J5083" s="1" t="n">
        <v>80</v>
      </c>
      <c r="K5083" s="1" t="s">
        <v>21</v>
      </c>
      <c r="L5083" s="1" t="s">
        <v>2124</v>
      </c>
      <c r="M5083" s="1" t="n">
        <v>2009</v>
      </c>
      <c r="N5083" s="1" t="n">
        <v>44.3316286357974</v>
      </c>
      <c r="O5083" s="1" t="n">
        <v>-81.4798606700423</v>
      </c>
      <c r="Q5083" s="1" t="s">
        <v>5669</v>
      </c>
      <c r="R5083" s="1" t="s">
        <v>24</v>
      </c>
    </row>
    <row r="5084" customFormat="false" ht="15" hidden="false" customHeight="false" outlineLevel="0" collapsed="false">
      <c r="A5084" s="1" t="s">
        <v>2973</v>
      </c>
      <c r="B5084" s="1" t="s">
        <v>2973</v>
      </c>
      <c r="C5084" s="1" t="s">
        <v>5667</v>
      </c>
      <c r="D5084" s="1" t="n">
        <v>181.5</v>
      </c>
      <c r="E5084" s="1" t="s">
        <v>5738</v>
      </c>
      <c r="F5084" s="1" t="n">
        <v>70</v>
      </c>
      <c r="G5084" s="1" t="str">
        <f aca="false">F5084&amp;"/"&amp;110</f>
        <v>70/110</v>
      </c>
      <c r="H5084" s="1" t="n">
        <v>1650</v>
      </c>
      <c r="I5084" s="1" t="n">
        <v>82</v>
      </c>
      <c r="J5084" s="1" t="n">
        <v>80</v>
      </c>
      <c r="K5084" s="1" t="s">
        <v>21</v>
      </c>
      <c r="L5084" s="1" t="s">
        <v>2124</v>
      </c>
      <c r="M5084" s="1" t="n">
        <v>2009</v>
      </c>
      <c r="N5084" s="1" t="n">
        <v>44.3287110751251</v>
      </c>
      <c r="O5084" s="1" t="n">
        <v>-81.4697009958677</v>
      </c>
      <c r="Q5084" s="1" t="s">
        <v>5669</v>
      </c>
      <c r="R5084" s="1" t="s">
        <v>24</v>
      </c>
    </row>
    <row r="5085" customFormat="false" ht="15" hidden="false" customHeight="false" outlineLevel="0" collapsed="false">
      <c r="A5085" s="1" t="s">
        <v>2973</v>
      </c>
      <c r="B5085" s="1" t="s">
        <v>2973</v>
      </c>
      <c r="C5085" s="1" t="s">
        <v>5667</v>
      </c>
      <c r="D5085" s="1" t="n">
        <v>181.5</v>
      </c>
      <c r="E5085" s="1" t="s">
        <v>5739</v>
      </c>
      <c r="F5085" s="1" t="n">
        <v>71</v>
      </c>
      <c r="G5085" s="1" t="str">
        <f aca="false">F5085&amp;"/"&amp;110</f>
        <v>71/110</v>
      </c>
      <c r="H5085" s="1" t="n">
        <v>1650</v>
      </c>
      <c r="I5085" s="1" t="n">
        <v>82</v>
      </c>
      <c r="J5085" s="1" t="n">
        <v>80</v>
      </c>
      <c r="K5085" s="1" t="s">
        <v>21</v>
      </c>
      <c r="L5085" s="1" t="s">
        <v>2124</v>
      </c>
      <c r="M5085" s="1" t="n">
        <v>2009</v>
      </c>
      <c r="N5085" s="1" t="n">
        <v>44.3321907079066</v>
      </c>
      <c r="O5085" s="1" t="n">
        <v>-81.4732681657348</v>
      </c>
      <c r="Q5085" s="1" t="s">
        <v>5669</v>
      </c>
      <c r="R5085" s="1" t="s">
        <v>24</v>
      </c>
    </row>
    <row r="5086" customFormat="false" ht="15" hidden="false" customHeight="false" outlineLevel="0" collapsed="false">
      <c r="A5086" s="1" t="s">
        <v>2973</v>
      </c>
      <c r="B5086" s="1" t="s">
        <v>2973</v>
      </c>
      <c r="C5086" s="1" t="s">
        <v>5667</v>
      </c>
      <c r="D5086" s="1" t="n">
        <v>181.5</v>
      </c>
      <c r="E5086" s="1" t="s">
        <v>5740</v>
      </c>
      <c r="F5086" s="1" t="n">
        <v>72</v>
      </c>
      <c r="G5086" s="1" t="str">
        <f aca="false">F5086&amp;"/"&amp;110</f>
        <v>72/110</v>
      </c>
      <c r="H5086" s="1" t="n">
        <v>1650</v>
      </c>
      <c r="I5086" s="1" t="n">
        <v>82</v>
      </c>
      <c r="J5086" s="1" t="n">
        <v>80</v>
      </c>
      <c r="K5086" s="1" t="s">
        <v>21</v>
      </c>
      <c r="L5086" s="1" t="s">
        <v>2124</v>
      </c>
      <c r="M5086" s="1" t="n">
        <v>2009</v>
      </c>
      <c r="N5086" s="1" t="n">
        <v>44.3372891155459</v>
      </c>
      <c r="O5086" s="1" t="n">
        <v>-81.4791915627438</v>
      </c>
      <c r="Q5086" s="1" t="s">
        <v>5669</v>
      </c>
      <c r="R5086" s="1" t="s">
        <v>24</v>
      </c>
    </row>
    <row r="5087" customFormat="false" ht="15" hidden="false" customHeight="false" outlineLevel="0" collapsed="false">
      <c r="A5087" s="1" t="s">
        <v>2973</v>
      </c>
      <c r="B5087" s="1" t="s">
        <v>2973</v>
      </c>
      <c r="C5087" s="1" t="s">
        <v>5667</v>
      </c>
      <c r="D5087" s="1" t="n">
        <v>181.5</v>
      </c>
      <c r="E5087" s="1" t="s">
        <v>5741</v>
      </c>
      <c r="F5087" s="1" t="n">
        <v>73</v>
      </c>
      <c r="G5087" s="1" t="str">
        <f aca="false">F5087&amp;"/"&amp;110</f>
        <v>73/110</v>
      </c>
      <c r="H5087" s="1" t="n">
        <v>1650</v>
      </c>
      <c r="I5087" s="1" t="n">
        <v>82</v>
      </c>
      <c r="J5087" s="1" t="n">
        <v>80</v>
      </c>
      <c r="K5087" s="1" t="s">
        <v>21</v>
      </c>
      <c r="L5087" s="1" t="s">
        <v>2124</v>
      </c>
      <c r="M5087" s="1" t="n">
        <v>2009</v>
      </c>
      <c r="N5087" s="1" t="n">
        <v>44.3447106562662</v>
      </c>
      <c r="O5087" s="1" t="n">
        <v>-81.4768275175149</v>
      </c>
      <c r="Q5087" s="1" t="s">
        <v>5669</v>
      </c>
      <c r="R5087" s="1" t="s">
        <v>24</v>
      </c>
    </row>
    <row r="5088" customFormat="false" ht="15" hidden="false" customHeight="false" outlineLevel="0" collapsed="false">
      <c r="A5088" s="1" t="s">
        <v>2973</v>
      </c>
      <c r="B5088" s="1" t="s">
        <v>2973</v>
      </c>
      <c r="C5088" s="1" t="s">
        <v>5667</v>
      </c>
      <c r="D5088" s="1" t="n">
        <v>181.5</v>
      </c>
      <c r="E5088" s="1" t="s">
        <v>5742</v>
      </c>
      <c r="F5088" s="1" t="n">
        <v>74</v>
      </c>
      <c r="G5088" s="1" t="str">
        <f aca="false">F5088&amp;"/"&amp;110</f>
        <v>74/110</v>
      </c>
      <c r="H5088" s="1" t="n">
        <v>1650</v>
      </c>
      <c r="I5088" s="1" t="n">
        <v>82</v>
      </c>
      <c r="J5088" s="1" t="n">
        <v>80</v>
      </c>
      <c r="K5088" s="1" t="s">
        <v>21</v>
      </c>
      <c r="L5088" s="1" t="s">
        <v>2124</v>
      </c>
      <c r="M5088" s="1" t="n">
        <v>2009</v>
      </c>
      <c r="N5088" s="1" t="n">
        <v>44.3140498005885</v>
      </c>
      <c r="O5088" s="1" t="n">
        <v>-81.4410665262565</v>
      </c>
      <c r="Q5088" s="1" t="s">
        <v>5669</v>
      </c>
      <c r="R5088" s="1" t="s">
        <v>24</v>
      </c>
    </row>
    <row r="5089" customFormat="false" ht="15" hidden="false" customHeight="false" outlineLevel="0" collapsed="false">
      <c r="A5089" s="1" t="s">
        <v>2973</v>
      </c>
      <c r="B5089" s="1" t="s">
        <v>2973</v>
      </c>
      <c r="C5089" s="1" t="s">
        <v>5667</v>
      </c>
      <c r="D5089" s="1" t="n">
        <v>181.5</v>
      </c>
      <c r="E5089" s="1" t="s">
        <v>5743</v>
      </c>
      <c r="F5089" s="1" t="n">
        <v>75</v>
      </c>
      <c r="G5089" s="1" t="str">
        <f aca="false">F5089&amp;"/"&amp;110</f>
        <v>75/110</v>
      </c>
      <c r="H5089" s="1" t="n">
        <v>1650</v>
      </c>
      <c r="I5089" s="1" t="n">
        <v>82</v>
      </c>
      <c r="J5089" s="1" t="n">
        <v>80</v>
      </c>
      <c r="K5089" s="1" t="s">
        <v>21</v>
      </c>
      <c r="L5089" s="1" t="s">
        <v>2124</v>
      </c>
      <c r="M5089" s="1" t="n">
        <v>2009</v>
      </c>
      <c r="N5089" s="1" t="n">
        <v>44.3142105597253</v>
      </c>
      <c r="O5089" s="1" t="n">
        <v>-81.4326355057181</v>
      </c>
      <c r="Q5089" s="1" t="s">
        <v>5669</v>
      </c>
      <c r="R5089" s="1" t="s">
        <v>24</v>
      </c>
    </row>
    <row r="5090" customFormat="false" ht="15" hidden="false" customHeight="false" outlineLevel="0" collapsed="false">
      <c r="A5090" s="1" t="s">
        <v>2973</v>
      </c>
      <c r="B5090" s="1" t="s">
        <v>2973</v>
      </c>
      <c r="C5090" s="1" t="s">
        <v>5667</v>
      </c>
      <c r="D5090" s="1" t="n">
        <v>181.5</v>
      </c>
      <c r="E5090" s="1" t="s">
        <v>5744</v>
      </c>
      <c r="F5090" s="1" t="n">
        <v>76</v>
      </c>
      <c r="G5090" s="1" t="str">
        <f aca="false">F5090&amp;"/"&amp;110</f>
        <v>76/110</v>
      </c>
      <c r="H5090" s="1" t="n">
        <v>1650</v>
      </c>
      <c r="I5090" s="1" t="n">
        <v>82</v>
      </c>
      <c r="J5090" s="1" t="n">
        <v>80</v>
      </c>
      <c r="K5090" s="1" t="s">
        <v>21</v>
      </c>
      <c r="L5090" s="1" t="s">
        <v>2124</v>
      </c>
      <c r="M5090" s="1" t="n">
        <v>2009</v>
      </c>
      <c r="N5090" s="1" t="n">
        <v>44.3137785268496</v>
      </c>
      <c r="O5090" s="1" t="n">
        <v>-81.4262988932554</v>
      </c>
      <c r="Q5090" s="1" t="s">
        <v>5669</v>
      </c>
      <c r="R5090" s="1" t="s">
        <v>24</v>
      </c>
    </row>
    <row r="5091" customFormat="false" ht="15" hidden="false" customHeight="false" outlineLevel="0" collapsed="false">
      <c r="A5091" s="1" t="s">
        <v>2973</v>
      </c>
      <c r="B5091" s="1" t="s">
        <v>2973</v>
      </c>
      <c r="C5091" s="1" t="s">
        <v>5667</v>
      </c>
      <c r="D5091" s="1" t="n">
        <v>181.5</v>
      </c>
      <c r="E5091" s="1" t="s">
        <v>5745</v>
      </c>
      <c r="F5091" s="1" t="n">
        <v>77</v>
      </c>
      <c r="G5091" s="1" t="str">
        <f aca="false">F5091&amp;"/"&amp;110</f>
        <v>77/110</v>
      </c>
      <c r="H5091" s="1" t="n">
        <v>1650</v>
      </c>
      <c r="I5091" s="1" t="n">
        <v>82</v>
      </c>
      <c r="J5091" s="1" t="n">
        <v>80</v>
      </c>
      <c r="K5091" s="1" t="s">
        <v>21</v>
      </c>
      <c r="L5091" s="1" t="s">
        <v>2124</v>
      </c>
      <c r="M5091" s="1" t="n">
        <v>2009</v>
      </c>
      <c r="N5091" s="1" t="n">
        <v>44.3124636946594</v>
      </c>
      <c r="O5091" s="1" t="n">
        <v>-81.4187252378547</v>
      </c>
      <c r="Q5091" s="1" t="s">
        <v>5669</v>
      </c>
      <c r="R5091" s="1" t="s">
        <v>24</v>
      </c>
    </row>
    <row r="5092" customFormat="false" ht="15" hidden="false" customHeight="false" outlineLevel="0" collapsed="false">
      <c r="A5092" s="1" t="s">
        <v>2973</v>
      </c>
      <c r="B5092" s="1" t="s">
        <v>2973</v>
      </c>
      <c r="C5092" s="1" t="s">
        <v>5667</v>
      </c>
      <c r="D5092" s="1" t="n">
        <v>181.5</v>
      </c>
      <c r="E5092" s="1" t="s">
        <v>5746</v>
      </c>
      <c r="F5092" s="1" t="n">
        <v>78</v>
      </c>
      <c r="G5092" s="1" t="str">
        <f aca="false">F5092&amp;"/"&amp;110</f>
        <v>78/110</v>
      </c>
      <c r="H5092" s="1" t="n">
        <v>1650</v>
      </c>
      <c r="I5092" s="1" t="n">
        <v>82</v>
      </c>
      <c r="J5092" s="1" t="n">
        <v>80</v>
      </c>
      <c r="K5092" s="1" t="s">
        <v>21</v>
      </c>
      <c r="L5092" s="1" t="s">
        <v>2124</v>
      </c>
      <c r="M5092" s="1" t="n">
        <v>2009</v>
      </c>
      <c r="N5092" s="1" t="n">
        <v>44.3054769386773</v>
      </c>
      <c r="O5092" s="1" t="n">
        <v>-81.417262854162</v>
      </c>
      <c r="Q5092" s="1" t="s">
        <v>5669</v>
      </c>
      <c r="R5092" s="1" t="s">
        <v>24</v>
      </c>
    </row>
    <row r="5093" customFormat="false" ht="15" hidden="false" customHeight="false" outlineLevel="0" collapsed="false">
      <c r="A5093" s="1" t="s">
        <v>2973</v>
      </c>
      <c r="B5093" s="1" t="s">
        <v>2973</v>
      </c>
      <c r="C5093" s="1" t="s">
        <v>5667</v>
      </c>
      <c r="D5093" s="1" t="n">
        <v>181.5</v>
      </c>
      <c r="E5093" s="1" t="s">
        <v>5747</v>
      </c>
      <c r="F5093" s="1" t="n">
        <v>79</v>
      </c>
      <c r="G5093" s="1" t="str">
        <f aca="false">F5093&amp;"/"&amp;110</f>
        <v>79/110</v>
      </c>
      <c r="H5093" s="1" t="n">
        <v>1650</v>
      </c>
      <c r="I5093" s="1" t="n">
        <v>82</v>
      </c>
      <c r="J5093" s="1" t="n">
        <v>80</v>
      </c>
      <c r="K5093" s="1" t="s">
        <v>21</v>
      </c>
      <c r="L5093" s="1" t="s">
        <v>2124</v>
      </c>
      <c r="M5093" s="1" t="n">
        <v>2009</v>
      </c>
      <c r="N5093" s="1" t="n">
        <v>44.3027813406412</v>
      </c>
      <c r="O5093" s="1" t="n">
        <v>-81.4085698620504</v>
      </c>
      <c r="Q5093" s="1" t="s">
        <v>5669</v>
      </c>
      <c r="R5093" s="1" t="s">
        <v>24</v>
      </c>
    </row>
    <row r="5094" customFormat="false" ht="15" hidden="false" customHeight="false" outlineLevel="0" collapsed="false">
      <c r="A5094" s="1" t="s">
        <v>2973</v>
      </c>
      <c r="B5094" s="1" t="s">
        <v>2973</v>
      </c>
      <c r="C5094" s="1" t="s">
        <v>5667</v>
      </c>
      <c r="D5094" s="1" t="n">
        <v>181.5</v>
      </c>
      <c r="E5094" s="1" t="s">
        <v>5748</v>
      </c>
      <c r="F5094" s="1" t="n">
        <v>80</v>
      </c>
      <c r="G5094" s="1" t="str">
        <f aca="false">F5094&amp;"/"&amp;110</f>
        <v>80/110</v>
      </c>
      <c r="H5094" s="1" t="n">
        <v>1650</v>
      </c>
      <c r="I5094" s="1" t="n">
        <v>82</v>
      </c>
      <c r="J5094" s="1" t="n">
        <v>80</v>
      </c>
      <c r="K5094" s="1" t="s">
        <v>21</v>
      </c>
      <c r="L5094" s="1" t="s">
        <v>2124</v>
      </c>
      <c r="M5094" s="1" t="n">
        <v>2009</v>
      </c>
      <c r="N5094" s="1" t="n">
        <v>44.3026187348787</v>
      </c>
      <c r="O5094" s="1" t="n">
        <v>-81.4043856155863</v>
      </c>
      <c r="Q5094" s="1" t="s">
        <v>5669</v>
      </c>
      <c r="R5094" s="1" t="s">
        <v>24</v>
      </c>
    </row>
    <row r="5095" customFormat="false" ht="15" hidden="false" customHeight="false" outlineLevel="0" collapsed="false">
      <c r="A5095" s="1" t="s">
        <v>2973</v>
      </c>
      <c r="B5095" s="1" t="s">
        <v>2973</v>
      </c>
      <c r="C5095" s="1" t="s">
        <v>5667</v>
      </c>
      <c r="D5095" s="1" t="n">
        <v>181.5</v>
      </c>
      <c r="E5095" s="1" t="s">
        <v>5749</v>
      </c>
      <c r="F5095" s="1" t="n">
        <v>81</v>
      </c>
      <c r="G5095" s="1" t="str">
        <f aca="false">F5095&amp;"/"&amp;110</f>
        <v>81/110</v>
      </c>
      <c r="H5095" s="1" t="n">
        <v>1650</v>
      </c>
      <c r="I5095" s="1" t="n">
        <v>82</v>
      </c>
      <c r="J5095" s="1" t="n">
        <v>80</v>
      </c>
      <c r="K5095" s="1" t="s">
        <v>21</v>
      </c>
      <c r="L5095" s="1" t="s">
        <v>2124</v>
      </c>
      <c r="M5095" s="1" t="n">
        <v>2009</v>
      </c>
      <c r="N5095" s="1" t="n">
        <v>44.3008129003341</v>
      </c>
      <c r="O5095" s="1" t="n">
        <v>-81.3976923110199</v>
      </c>
      <c r="Q5095" s="1" t="s">
        <v>5669</v>
      </c>
      <c r="R5095" s="1" t="s">
        <v>24</v>
      </c>
    </row>
    <row r="5096" customFormat="false" ht="15" hidden="false" customHeight="false" outlineLevel="0" collapsed="false">
      <c r="A5096" s="1" t="s">
        <v>2973</v>
      </c>
      <c r="B5096" s="1" t="s">
        <v>2973</v>
      </c>
      <c r="C5096" s="1" t="s">
        <v>5667</v>
      </c>
      <c r="D5096" s="1" t="n">
        <v>181.5</v>
      </c>
      <c r="E5096" s="1" t="s">
        <v>5750</v>
      </c>
      <c r="F5096" s="1" t="n">
        <v>82</v>
      </c>
      <c r="G5096" s="1" t="str">
        <f aca="false">F5096&amp;"/"&amp;110</f>
        <v>82/110</v>
      </c>
      <c r="H5096" s="1" t="n">
        <v>1650</v>
      </c>
      <c r="I5096" s="1" t="n">
        <v>82</v>
      </c>
      <c r="J5096" s="1" t="n">
        <v>80</v>
      </c>
      <c r="K5096" s="1" t="s">
        <v>21</v>
      </c>
      <c r="L5096" s="1" t="s">
        <v>2124</v>
      </c>
      <c r="M5096" s="1" t="n">
        <v>2009</v>
      </c>
      <c r="N5096" s="1" t="n">
        <v>44.2986865360504</v>
      </c>
      <c r="O5096" s="1" t="n">
        <v>-81.3932866121255</v>
      </c>
      <c r="Q5096" s="1" t="s">
        <v>5669</v>
      </c>
      <c r="R5096" s="1" t="s">
        <v>24</v>
      </c>
    </row>
    <row r="5097" customFormat="false" ht="15" hidden="false" customHeight="false" outlineLevel="0" collapsed="false">
      <c r="A5097" s="1" t="s">
        <v>2973</v>
      </c>
      <c r="B5097" s="1" t="s">
        <v>2973</v>
      </c>
      <c r="C5097" s="1" t="s">
        <v>5667</v>
      </c>
      <c r="D5097" s="1" t="n">
        <v>181.5</v>
      </c>
      <c r="E5097" s="1" t="s">
        <v>5751</v>
      </c>
      <c r="F5097" s="1" t="n">
        <v>83</v>
      </c>
      <c r="G5097" s="1" t="str">
        <f aca="false">F5097&amp;"/"&amp;110</f>
        <v>83/110</v>
      </c>
      <c r="H5097" s="1" t="n">
        <v>1650</v>
      </c>
      <c r="I5097" s="1" t="n">
        <v>82</v>
      </c>
      <c r="J5097" s="1" t="n">
        <v>80</v>
      </c>
      <c r="K5097" s="1" t="s">
        <v>21</v>
      </c>
      <c r="L5097" s="1" t="s">
        <v>2124</v>
      </c>
      <c r="M5097" s="1" t="n">
        <v>2009</v>
      </c>
      <c r="N5097" s="1" t="n">
        <v>44.3542664021301</v>
      </c>
      <c r="O5097" s="1" t="n">
        <v>-81.4912899031312</v>
      </c>
      <c r="Q5097" s="1" t="s">
        <v>5669</v>
      </c>
      <c r="R5097" s="1" t="s">
        <v>24</v>
      </c>
    </row>
    <row r="5098" customFormat="false" ht="15" hidden="false" customHeight="false" outlineLevel="0" collapsed="false">
      <c r="A5098" s="1" t="s">
        <v>2973</v>
      </c>
      <c r="B5098" s="1" t="s">
        <v>2973</v>
      </c>
      <c r="C5098" s="1" t="s">
        <v>5667</v>
      </c>
      <c r="D5098" s="1" t="n">
        <v>181.5</v>
      </c>
      <c r="E5098" s="1" t="s">
        <v>5752</v>
      </c>
      <c r="F5098" s="1" t="n">
        <v>84</v>
      </c>
      <c r="G5098" s="1" t="str">
        <f aca="false">F5098&amp;"/"&amp;110</f>
        <v>84/110</v>
      </c>
      <c r="H5098" s="1" t="n">
        <v>1650</v>
      </c>
      <c r="I5098" s="1" t="n">
        <v>82</v>
      </c>
      <c r="J5098" s="1" t="n">
        <v>80</v>
      </c>
      <c r="K5098" s="1" t="s">
        <v>21</v>
      </c>
      <c r="L5098" s="1" t="s">
        <v>2124</v>
      </c>
      <c r="M5098" s="1" t="n">
        <v>2009</v>
      </c>
      <c r="N5098" s="1" t="n">
        <v>44.3567559010708</v>
      </c>
      <c r="O5098" s="1" t="n">
        <v>-81.4896305268204</v>
      </c>
      <c r="Q5098" s="1" t="s">
        <v>5669</v>
      </c>
      <c r="R5098" s="1" t="s">
        <v>24</v>
      </c>
    </row>
    <row r="5099" customFormat="false" ht="15" hidden="false" customHeight="false" outlineLevel="0" collapsed="false">
      <c r="A5099" s="1" t="s">
        <v>2973</v>
      </c>
      <c r="B5099" s="1" t="s">
        <v>2973</v>
      </c>
      <c r="C5099" s="1" t="s">
        <v>5667</v>
      </c>
      <c r="D5099" s="1" t="n">
        <v>181.5</v>
      </c>
      <c r="E5099" s="1" t="s">
        <v>5753</v>
      </c>
      <c r="F5099" s="1" t="n">
        <v>85</v>
      </c>
      <c r="G5099" s="1" t="str">
        <f aca="false">F5099&amp;"/"&amp;110</f>
        <v>85/110</v>
      </c>
      <c r="H5099" s="1" t="n">
        <v>1650</v>
      </c>
      <c r="I5099" s="1" t="n">
        <v>82</v>
      </c>
      <c r="J5099" s="1" t="n">
        <v>80</v>
      </c>
      <c r="K5099" s="1" t="s">
        <v>21</v>
      </c>
      <c r="L5099" s="1" t="s">
        <v>2124</v>
      </c>
      <c r="M5099" s="1" t="n">
        <v>2009</v>
      </c>
      <c r="N5099" s="1" t="n">
        <v>44.3596840884026</v>
      </c>
      <c r="O5099" s="1" t="n">
        <v>-81.4871627740126</v>
      </c>
      <c r="Q5099" s="1" t="s">
        <v>5669</v>
      </c>
      <c r="R5099" s="1" t="s">
        <v>24</v>
      </c>
    </row>
    <row r="5100" customFormat="false" ht="15" hidden="false" customHeight="false" outlineLevel="0" collapsed="false">
      <c r="A5100" s="1" t="s">
        <v>2973</v>
      </c>
      <c r="B5100" s="1" t="s">
        <v>2973</v>
      </c>
      <c r="C5100" s="1" t="s">
        <v>5667</v>
      </c>
      <c r="D5100" s="1" t="n">
        <v>181.5</v>
      </c>
      <c r="E5100" s="1" t="s">
        <v>5754</v>
      </c>
      <c r="F5100" s="1" t="n">
        <v>86</v>
      </c>
      <c r="G5100" s="1" t="str">
        <f aca="false">F5100&amp;"/"&amp;110</f>
        <v>86/110</v>
      </c>
      <c r="H5100" s="1" t="n">
        <v>1650</v>
      </c>
      <c r="I5100" s="1" t="n">
        <v>82</v>
      </c>
      <c r="J5100" s="1" t="n">
        <v>80</v>
      </c>
      <c r="K5100" s="1" t="s">
        <v>21</v>
      </c>
      <c r="L5100" s="1" t="s">
        <v>2124</v>
      </c>
      <c r="M5100" s="1" t="n">
        <v>2009</v>
      </c>
      <c r="N5100" s="1" t="n">
        <v>44.3635252270357</v>
      </c>
      <c r="O5100" s="1" t="n">
        <v>-81.4846925520115</v>
      </c>
      <c r="Q5100" s="1" t="s">
        <v>5669</v>
      </c>
      <c r="R5100" s="1" t="s">
        <v>24</v>
      </c>
    </row>
    <row r="5101" customFormat="false" ht="15" hidden="false" customHeight="false" outlineLevel="0" collapsed="false">
      <c r="A5101" s="1" t="s">
        <v>2973</v>
      </c>
      <c r="B5101" s="1" t="s">
        <v>2973</v>
      </c>
      <c r="C5101" s="1" t="s">
        <v>5667</v>
      </c>
      <c r="D5101" s="1" t="n">
        <v>181.5</v>
      </c>
      <c r="E5101" s="1" t="s">
        <v>5755</v>
      </c>
      <c r="F5101" s="1" t="n">
        <v>87</v>
      </c>
      <c r="G5101" s="1" t="str">
        <f aca="false">F5101&amp;"/"&amp;110</f>
        <v>87/110</v>
      </c>
      <c r="H5101" s="1" t="n">
        <v>1650</v>
      </c>
      <c r="I5101" s="1" t="n">
        <v>82</v>
      </c>
      <c r="J5101" s="1" t="n">
        <v>80</v>
      </c>
      <c r="K5101" s="1" t="s">
        <v>21</v>
      </c>
      <c r="L5101" s="1" t="s">
        <v>2124</v>
      </c>
      <c r="M5101" s="1" t="n">
        <v>2009</v>
      </c>
      <c r="N5101" s="1" t="n">
        <v>44.3635141245948</v>
      </c>
      <c r="O5101" s="1" t="n">
        <v>-81.4825380434652</v>
      </c>
      <c r="Q5101" s="1" t="s">
        <v>5669</v>
      </c>
      <c r="R5101" s="1" t="s">
        <v>24</v>
      </c>
    </row>
    <row r="5102" customFormat="false" ht="15" hidden="false" customHeight="false" outlineLevel="0" collapsed="false">
      <c r="A5102" s="1" t="s">
        <v>2973</v>
      </c>
      <c r="B5102" s="1" t="s">
        <v>2973</v>
      </c>
      <c r="C5102" s="1" t="s">
        <v>5667</v>
      </c>
      <c r="D5102" s="1" t="n">
        <v>181.5</v>
      </c>
      <c r="E5102" s="1" t="s">
        <v>5756</v>
      </c>
      <c r="F5102" s="1" t="n">
        <v>88</v>
      </c>
      <c r="G5102" s="1" t="str">
        <f aca="false">F5102&amp;"/"&amp;110</f>
        <v>88/110</v>
      </c>
      <c r="H5102" s="1" t="n">
        <v>1650</v>
      </c>
      <c r="I5102" s="1" t="n">
        <v>82</v>
      </c>
      <c r="J5102" s="1" t="n">
        <v>80</v>
      </c>
      <c r="K5102" s="1" t="s">
        <v>21</v>
      </c>
      <c r="L5102" s="1" t="s">
        <v>2124</v>
      </c>
      <c r="M5102" s="1" t="n">
        <v>2009</v>
      </c>
      <c r="N5102" s="1" t="n">
        <v>44.3568438922616</v>
      </c>
      <c r="O5102" s="1" t="n">
        <v>-81.464037813948</v>
      </c>
      <c r="Q5102" s="1" t="s">
        <v>5669</v>
      </c>
      <c r="R5102" s="1" t="s">
        <v>24</v>
      </c>
    </row>
    <row r="5103" customFormat="false" ht="15" hidden="false" customHeight="false" outlineLevel="0" collapsed="false">
      <c r="A5103" s="1" t="s">
        <v>2973</v>
      </c>
      <c r="B5103" s="1" t="s">
        <v>2973</v>
      </c>
      <c r="C5103" s="1" t="s">
        <v>5667</v>
      </c>
      <c r="D5103" s="1" t="n">
        <v>181.5</v>
      </c>
      <c r="E5103" s="1" t="s">
        <v>5757</v>
      </c>
      <c r="F5103" s="1" t="n">
        <v>89</v>
      </c>
      <c r="G5103" s="1" t="str">
        <f aca="false">F5103&amp;"/"&amp;110</f>
        <v>89/110</v>
      </c>
      <c r="H5103" s="1" t="n">
        <v>1650</v>
      </c>
      <c r="I5103" s="1" t="n">
        <v>82</v>
      </c>
      <c r="J5103" s="1" t="n">
        <v>80</v>
      </c>
      <c r="K5103" s="1" t="s">
        <v>21</v>
      </c>
      <c r="L5103" s="1" t="s">
        <v>2124</v>
      </c>
      <c r="M5103" s="1" t="n">
        <v>2009</v>
      </c>
      <c r="N5103" s="1" t="n">
        <v>44.3540623921554</v>
      </c>
      <c r="O5103" s="1" t="n">
        <v>-81.4686294199813</v>
      </c>
      <c r="Q5103" s="1" t="s">
        <v>5669</v>
      </c>
      <c r="R5103" s="1" t="s">
        <v>24</v>
      </c>
    </row>
    <row r="5104" customFormat="false" ht="15" hidden="false" customHeight="false" outlineLevel="0" collapsed="false">
      <c r="A5104" s="1" t="s">
        <v>2973</v>
      </c>
      <c r="B5104" s="1" t="s">
        <v>2973</v>
      </c>
      <c r="C5104" s="1" t="s">
        <v>5667</v>
      </c>
      <c r="D5104" s="1" t="n">
        <v>181.5</v>
      </c>
      <c r="E5104" s="1" t="s">
        <v>5758</v>
      </c>
      <c r="F5104" s="1" t="n">
        <v>90</v>
      </c>
      <c r="G5104" s="1" t="str">
        <f aca="false">F5104&amp;"/"&amp;110</f>
        <v>90/110</v>
      </c>
      <c r="H5104" s="1" t="n">
        <v>1650</v>
      </c>
      <c r="I5104" s="1" t="n">
        <v>82</v>
      </c>
      <c r="J5104" s="1" t="n">
        <v>80</v>
      </c>
      <c r="K5104" s="1" t="s">
        <v>21</v>
      </c>
      <c r="L5104" s="1" t="s">
        <v>2124</v>
      </c>
      <c r="M5104" s="1" t="n">
        <v>2009</v>
      </c>
      <c r="N5104" s="1" t="n">
        <v>44.3471934</v>
      </c>
      <c r="O5104" s="1" t="n">
        <v>-81.4610825</v>
      </c>
      <c r="Q5104" s="1" t="s">
        <v>5669</v>
      </c>
      <c r="R5104" s="1" t="s">
        <v>24</v>
      </c>
    </row>
    <row r="5105" customFormat="false" ht="15" hidden="false" customHeight="false" outlineLevel="0" collapsed="false">
      <c r="A5105" s="1" t="s">
        <v>2973</v>
      </c>
      <c r="B5105" s="1" t="s">
        <v>2973</v>
      </c>
      <c r="C5105" s="1" t="s">
        <v>5667</v>
      </c>
      <c r="D5105" s="1" t="n">
        <v>181.5</v>
      </c>
      <c r="E5105" s="1" t="s">
        <v>5759</v>
      </c>
      <c r="F5105" s="1" t="n">
        <v>91</v>
      </c>
      <c r="G5105" s="1" t="str">
        <f aca="false">F5105&amp;"/"&amp;110</f>
        <v>91/110</v>
      </c>
      <c r="H5105" s="1" t="n">
        <v>1650</v>
      </c>
      <c r="I5105" s="1" t="n">
        <v>82</v>
      </c>
      <c r="J5105" s="1" t="n">
        <v>80</v>
      </c>
      <c r="K5105" s="1" t="s">
        <v>21</v>
      </c>
      <c r="L5105" s="1" t="s">
        <v>2124</v>
      </c>
      <c r="M5105" s="1" t="n">
        <v>2009</v>
      </c>
      <c r="N5105" s="1" t="n">
        <v>44.3512975387923</v>
      </c>
      <c r="O5105" s="1" t="n">
        <v>-81.4423010703108</v>
      </c>
      <c r="Q5105" s="1" t="s">
        <v>5669</v>
      </c>
      <c r="R5105" s="1" t="s">
        <v>24</v>
      </c>
    </row>
    <row r="5106" customFormat="false" ht="15" hidden="false" customHeight="false" outlineLevel="0" collapsed="false">
      <c r="A5106" s="1" t="s">
        <v>2973</v>
      </c>
      <c r="B5106" s="1" t="s">
        <v>2973</v>
      </c>
      <c r="C5106" s="1" t="s">
        <v>5667</v>
      </c>
      <c r="D5106" s="1" t="n">
        <v>181.5</v>
      </c>
      <c r="E5106" s="1" t="s">
        <v>5760</v>
      </c>
      <c r="F5106" s="1" t="n">
        <v>92</v>
      </c>
      <c r="G5106" s="1" t="str">
        <f aca="false">F5106&amp;"/"&amp;110</f>
        <v>92/110</v>
      </c>
      <c r="H5106" s="1" t="n">
        <v>1650</v>
      </c>
      <c r="I5106" s="1" t="n">
        <v>82</v>
      </c>
      <c r="J5106" s="1" t="n">
        <v>80</v>
      </c>
      <c r="K5106" s="1" t="s">
        <v>21</v>
      </c>
      <c r="L5106" s="1" t="s">
        <v>2124</v>
      </c>
      <c r="M5106" s="1" t="n">
        <v>2009</v>
      </c>
      <c r="N5106" s="1" t="n">
        <v>44.3413385251898</v>
      </c>
      <c r="O5106" s="1" t="n">
        <v>-81.4533487962447</v>
      </c>
      <c r="Q5106" s="1" t="s">
        <v>5669</v>
      </c>
      <c r="R5106" s="1" t="s">
        <v>24</v>
      </c>
    </row>
    <row r="5107" customFormat="false" ht="15" hidden="false" customHeight="false" outlineLevel="0" collapsed="false">
      <c r="A5107" s="1" t="s">
        <v>2973</v>
      </c>
      <c r="B5107" s="1" t="s">
        <v>2973</v>
      </c>
      <c r="C5107" s="1" t="s">
        <v>5667</v>
      </c>
      <c r="D5107" s="1" t="n">
        <v>181.5</v>
      </c>
      <c r="E5107" s="1" t="s">
        <v>5761</v>
      </c>
      <c r="F5107" s="1" t="n">
        <v>93</v>
      </c>
      <c r="G5107" s="1" t="str">
        <f aca="false">F5107&amp;"/"&amp;110</f>
        <v>93/110</v>
      </c>
      <c r="H5107" s="1" t="n">
        <v>1650</v>
      </c>
      <c r="I5107" s="1" t="n">
        <v>82</v>
      </c>
      <c r="J5107" s="1" t="n">
        <v>80</v>
      </c>
      <c r="K5107" s="1" t="s">
        <v>21</v>
      </c>
      <c r="L5107" s="1" t="s">
        <v>2124</v>
      </c>
      <c r="M5107" s="1" t="n">
        <v>2009</v>
      </c>
      <c r="N5107" s="1" t="n">
        <v>44.3406857780977</v>
      </c>
      <c r="O5107" s="1" t="n">
        <v>-81.447805706781</v>
      </c>
      <c r="Q5107" s="1" t="s">
        <v>5669</v>
      </c>
      <c r="R5107" s="1" t="s">
        <v>24</v>
      </c>
    </row>
    <row r="5108" customFormat="false" ht="15" hidden="false" customHeight="false" outlineLevel="0" collapsed="false">
      <c r="A5108" s="1" t="s">
        <v>2973</v>
      </c>
      <c r="B5108" s="1" t="s">
        <v>2973</v>
      </c>
      <c r="C5108" s="1" t="s">
        <v>5667</v>
      </c>
      <c r="D5108" s="1" t="n">
        <v>181.5</v>
      </c>
      <c r="E5108" s="1" t="s">
        <v>5762</v>
      </c>
      <c r="F5108" s="1" t="n">
        <v>94</v>
      </c>
      <c r="G5108" s="1" t="str">
        <f aca="false">F5108&amp;"/"&amp;110</f>
        <v>94/110</v>
      </c>
      <c r="H5108" s="1" t="n">
        <v>1650</v>
      </c>
      <c r="I5108" s="1" t="n">
        <v>82</v>
      </c>
      <c r="J5108" s="1" t="n">
        <v>80</v>
      </c>
      <c r="K5108" s="1" t="s">
        <v>21</v>
      </c>
      <c r="L5108" s="1" t="s">
        <v>2124</v>
      </c>
      <c r="M5108" s="1" t="n">
        <v>2009</v>
      </c>
      <c r="N5108" s="1" t="n">
        <v>44.3410767747146</v>
      </c>
      <c r="O5108" s="1" t="n">
        <v>-81.4426322718353</v>
      </c>
      <c r="Q5108" s="1" t="s">
        <v>5669</v>
      </c>
      <c r="R5108" s="1" t="s">
        <v>24</v>
      </c>
    </row>
    <row r="5109" customFormat="false" ht="15" hidden="false" customHeight="false" outlineLevel="0" collapsed="false">
      <c r="A5109" s="1" t="s">
        <v>2973</v>
      </c>
      <c r="B5109" s="1" t="s">
        <v>2973</v>
      </c>
      <c r="C5109" s="1" t="s">
        <v>5667</v>
      </c>
      <c r="D5109" s="1" t="n">
        <v>181.5</v>
      </c>
      <c r="E5109" s="1" t="s">
        <v>5763</v>
      </c>
      <c r="F5109" s="1" t="n">
        <v>95</v>
      </c>
      <c r="G5109" s="1" t="str">
        <f aca="false">F5109&amp;"/"&amp;110</f>
        <v>95/110</v>
      </c>
      <c r="H5109" s="1" t="n">
        <v>1650</v>
      </c>
      <c r="I5109" s="1" t="n">
        <v>82</v>
      </c>
      <c r="J5109" s="1" t="n">
        <v>80</v>
      </c>
      <c r="K5109" s="1" t="s">
        <v>21</v>
      </c>
      <c r="L5109" s="1" t="s">
        <v>2124</v>
      </c>
      <c r="M5109" s="1" t="n">
        <v>2009</v>
      </c>
      <c r="N5109" s="1" t="n">
        <v>44.3369068056417</v>
      </c>
      <c r="O5109" s="1" t="n">
        <v>-81.4331061867543</v>
      </c>
      <c r="Q5109" s="1" t="s">
        <v>5669</v>
      </c>
      <c r="R5109" s="1" t="s">
        <v>24</v>
      </c>
    </row>
    <row r="5110" customFormat="false" ht="15" hidden="false" customHeight="false" outlineLevel="0" collapsed="false">
      <c r="A5110" s="1" t="s">
        <v>2973</v>
      </c>
      <c r="B5110" s="1" t="s">
        <v>2973</v>
      </c>
      <c r="C5110" s="1" t="s">
        <v>5667</v>
      </c>
      <c r="D5110" s="1" t="n">
        <v>181.5</v>
      </c>
      <c r="E5110" s="1" t="s">
        <v>5764</v>
      </c>
      <c r="F5110" s="1" t="n">
        <v>96</v>
      </c>
      <c r="G5110" s="1" t="str">
        <f aca="false">F5110&amp;"/"&amp;110</f>
        <v>96/110</v>
      </c>
      <c r="H5110" s="1" t="n">
        <v>1650</v>
      </c>
      <c r="I5110" s="1" t="n">
        <v>82</v>
      </c>
      <c r="J5110" s="1" t="n">
        <v>80</v>
      </c>
      <c r="K5110" s="1" t="s">
        <v>21</v>
      </c>
      <c r="L5110" s="1" t="s">
        <v>2124</v>
      </c>
      <c r="M5110" s="1" t="n">
        <v>2009</v>
      </c>
      <c r="N5110" s="1" t="n">
        <v>44.3321364841391</v>
      </c>
      <c r="O5110" s="1" t="n">
        <v>-81.4312719176911</v>
      </c>
      <c r="Q5110" s="1" t="s">
        <v>5669</v>
      </c>
      <c r="R5110" s="1" t="s">
        <v>24</v>
      </c>
    </row>
    <row r="5111" customFormat="false" ht="15" hidden="false" customHeight="false" outlineLevel="0" collapsed="false">
      <c r="A5111" s="1" t="s">
        <v>2973</v>
      </c>
      <c r="B5111" s="1" t="s">
        <v>2973</v>
      </c>
      <c r="C5111" s="1" t="s">
        <v>5667</v>
      </c>
      <c r="D5111" s="1" t="n">
        <v>181.5</v>
      </c>
      <c r="E5111" s="1" t="s">
        <v>5765</v>
      </c>
      <c r="F5111" s="1" t="n">
        <v>97</v>
      </c>
      <c r="G5111" s="1" t="str">
        <f aca="false">F5111&amp;"/"&amp;110</f>
        <v>97/110</v>
      </c>
      <c r="H5111" s="1" t="n">
        <v>1650</v>
      </c>
      <c r="I5111" s="1" t="n">
        <v>82</v>
      </c>
      <c r="J5111" s="1" t="n">
        <v>80</v>
      </c>
      <c r="K5111" s="1" t="s">
        <v>21</v>
      </c>
      <c r="L5111" s="1" t="s">
        <v>2124</v>
      </c>
      <c r="M5111" s="1" t="n">
        <v>2009</v>
      </c>
      <c r="N5111" s="1" t="n">
        <v>44.3376035838274</v>
      </c>
      <c r="O5111" s="1" t="n">
        <v>-81.4159968910188</v>
      </c>
      <c r="Q5111" s="1" t="s">
        <v>5669</v>
      </c>
      <c r="R5111" s="1" t="s">
        <v>24</v>
      </c>
    </row>
    <row r="5112" customFormat="false" ht="15" hidden="false" customHeight="false" outlineLevel="0" collapsed="false">
      <c r="A5112" s="1" t="s">
        <v>2973</v>
      </c>
      <c r="B5112" s="1" t="s">
        <v>2973</v>
      </c>
      <c r="C5112" s="1" t="s">
        <v>5667</v>
      </c>
      <c r="D5112" s="1" t="n">
        <v>181.5</v>
      </c>
      <c r="E5112" s="1" t="s">
        <v>5766</v>
      </c>
      <c r="F5112" s="1" t="n">
        <v>98</v>
      </c>
      <c r="G5112" s="1" t="str">
        <f aca="false">F5112&amp;"/"&amp;110</f>
        <v>98/110</v>
      </c>
      <c r="H5112" s="1" t="n">
        <v>1650</v>
      </c>
      <c r="I5112" s="1" t="n">
        <v>82</v>
      </c>
      <c r="J5112" s="1" t="n">
        <v>80</v>
      </c>
      <c r="K5112" s="1" t="s">
        <v>21</v>
      </c>
      <c r="L5112" s="1" t="s">
        <v>2124</v>
      </c>
      <c r="M5112" s="1" t="n">
        <v>2009</v>
      </c>
      <c r="N5112" s="1" t="n">
        <v>44.3298558875928</v>
      </c>
      <c r="O5112" s="1" t="n">
        <v>-81.4154913440002</v>
      </c>
      <c r="Q5112" s="1" t="s">
        <v>5669</v>
      </c>
      <c r="R5112" s="1" t="s">
        <v>24</v>
      </c>
    </row>
    <row r="5113" customFormat="false" ht="15" hidden="false" customHeight="false" outlineLevel="0" collapsed="false">
      <c r="A5113" s="1" t="s">
        <v>2973</v>
      </c>
      <c r="B5113" s="1" t="s">
        <v>2973</v>
      </c>
      <c r="C5113" s="1" t="s">
        <v>5667</v>
      </c>
      <c r="D5113" s="1" t="n">
        <v>181.5</v>
      </c>
      <c r="E5113" s="1" t="s">
        <v>5767</v>
      </c>
      <c r="F5113" s="1" t="n">
        <v>99</v>
      </c>
      <c r="G5113" s="1" t="str">
        <f aca="false">F5113&amp;"/"&amp;110</f>
        <v>99/110</v>
      </c>
      <c r="H5113" s="1" t="n">
        <v>1650</v>
      </c>
      <c r="I5113" s="1" t="n">
        <v>82</v>
      </c>
      <c r="J5113" s="1" t="n">
        <v>80</v>
      </c>
      <c r="K5113" s="1" t="s">
        <v>21</v>
      </c>
      <c r="L5113" s="1" t="s">
        <v>2124</v>
      </c>
      <c r="M5113" s="1" t="n">
        <v>2009</v>
      </c>
      <c r="N5113" s="1" t="n">
        <v>44.3241106540671</v>
      </c>
      <c r="O5113" s="1" t="n">
        <v>-81.4092429256082</v>
      </c>
      <c r="Q5113" s="1" t="s">
        <v>5669</v>
      </c>
      <c r="R5113" s="1" t="s">
        <v>24</v>
      </c>
    </row>
    <row r="5114" customFormat="false" ht="15" hidden="false" customHeight="false" outlineLevel="0" collapsed="false">
      <c r="A5114" s="1" t="s">
        <v>2973</v>
      </c>
      <c r="B5114" s="1" t="s">
        <v>2973</v>
      </c>
      <c r="C5114" s="1" t="s">
        <v>5667</v>
      </c>
      <c r="D5114" s="1" t="n">
        <v>181.5</v>
      </c>
      <c r="E5114" s="1" t="s">
        <v>5768</v>
      </c>
      <c r="F5114" s="1" t="n">
        <v>100</v>
      </c>
      <c r="G5114" s="1" t="str">
        <f aca="false">F5114&amp;"/"&amp;110</f>
        <v>100/110</v>
      </c>
      <c r="H5114" s="1" t="n">
        <v>1650</v>
      </c>
      <c r="I5114" s="1" t="n">
        <v>82</v>
      </c>
      <c r="J5114" s="1" t="n">
        <v>80</v>
      </c>
      <c r="K5114" s="1" t="s">
        <v>21</v>
      </c>
      <c r="L5114" s="1" t="s">
        <v>2124</v>
      </c>
      <c r="M5114" s="1" t="n">
        <v>2009</v>
      </c>
      <c r="N5114" s="1" t="n">
        <v>44.3244577</v>
      </c>
      <c r="O5114" s="1" t="n">
        <v>-81.4039092</v>
      </c>
      <c r="Q5114" s="1" t="s">
        <v>5669</v>
      </c>
      <c r="R5114" s="1" t="s">
        <v>24</v>
      </c>
    </row>
    <row r="5115" customFormat="false" ht="15" hidden="false" customHeight="false" outlineLevel="0" collapsed="false">
      <c r="A5115" s="1" t="s">
        <v>2973</v>
      </c>
      <c r="B5115" s="1" t="s">
        <v>2973</v>
      </c>
      <c r="C5115" s="1" t="s">
        <v>5667</v>
      </c>
      <c r="D5115" s="1" t="n">
        <v>181.5</v>
      </c>
      <c r="E5115" s="1" t="s">
        <v>5769</v>
      </c>
      <c r="F5115" s="1" t="n">
        <v>101</v>
      </c>
      <c r="G5115" s="1" t="str">
        <f aca="false">F5115&amp;"/"&amp;110</f>
        <v>101/110</v>
      </c>
      <c r="H5115" s="1" t="n">
        <v>1650</v>
      </c>
      <c r="I5115" s="1" t="n">
        <v>82</v>
      </c>
      <c r="J5115" s="1" t="n">
        <v>80</v>
      </c>
      <c r="K5115" s="1" t="s">
        <v>21</v>
      </c>
      <c r="L5115" s="1" t="s">
        <v>2124</v>
      </c>
      <c r="M5115" s="1" t="n">
        <v>2009</v>
      </c>
      <c r="N5115" s="1" t="n">
        <v>44.3235986763964</v>
      </c>
      <c r="O5115" s="1" t="n">
        <v>-81.3987230553685</v>
      </c>
      <c r="Q5115" s="1" t="s">
        <v>5669</v>
      </c>
      <c r="R5115" s="1" t="s">
        <v>24</v>
      </c>
    </row>
    <row r="5116" customFormat="false" ht="15" hidden="false" customHeight="false" outlineLevel="0" collapsed="false">
      <c r="A5116" s="1" t="s">
        <v>2973</v>
      </c>
      <c r="B5116" s="1" t="s">
        <v>2973</v>
      </c>
      <c r="C5116" s="1" t="s">
        <v>5667</v>
      </c>
      <c r="D5116" s="1" t="n">
        <v>181.5</v>
      </c>
      <c r="E5116" s="1" t="s">
        <v>5770</v>
      </c>
      <c r="F5116" s="1" t="n">
        <v>102</v>
      </c>
      <c r="G5116" s="1" t="str">
        <f aca="false">F5116&amp;"/"&amp;110</f>
        <v>102/110</v>
      </c>
      <c r="H5116" s="1" t="n">
        <v>1650</v>
      </c>
      <c r="I5116" s="1" t="n">
        <v>82</v>
      </c>
      <c r="J5116" s="1" t="n">
        <v>80</v>
      </c>
      <c r="K5116" s="1" t="s">
        <v>21</v>
      </c>
      <c r="L5116" s="1" t="s">
        <v>2124</v>
      </c>
      <c r="M5116" s="1" t="n">
        <v>2009</v>
      </c>
      <c r="N5116" s="1" t="n">
        <v>44.3712358334189</v>
      </c>
      <c r="O5116" s="1" t="n">
        <v>-81.4730525536589</v>
      </c>
      <c r="Q5116" s="1" t="s">
        <v>5669</v>
      </c>
      <c r="R5116" s="1" t="s">
        <v>24</v>
      </c>
    </row>
    <row r="5117" customFormat="false" ht="15" hidden="false" customHeight="false" outlineLevel="0" collapsed="false">
      <c r="A5117" s="1" t="s">
        <v>2973</v>
      </c>
      <c r="B5117" s="1" t="s">
        <v>2973</v>
      </c>
      <c r="C5117" s="1" t="s">
        <v>5667</v>
      </c>
      <c r="D5117" s="1" t="n">
        <v>181.5</v>
      </c>
      <c r="E5117" s="1" t="s">
        <v>5771</v>
      </c>
      <c r="F5117" s="1" t="n">
        <v>103</v>
      </c>
      <c r="G5117" s="1" t="str">
        <f aca="false">F5117&amp;"/"&amp;110</f>
        <v>103/110</v>
      </c>
      <c r="H5117" s="1" t="n">
        <v>1650</v>
      </c>
      <c r="I5117" s="1" t="n">
        <v>82</v>
      </c>
      <c r="J5117" s="1" t="n">
        <v>80</v>
      </c>
      <c r="K5117" s="1" t="s">
        <v>21</v>
      </c>
      <c r="L5117" s="1" t="s">
        <v>2124</v>
      </c>
      <c r="M5117" s="1" t="n">
        <v>2009</v>
      </c>
      <c r="N5117" s="1" t="n">
        <v>44.3692793022727</v>
      </c>
      <c r="O5117" s="1" t="n">
        <v>-81.4697303677468</v>
      </c>
      <c r="Q5117" s="1" t="s">
        <v>5669</v>
      </c>
      <c r="R5117" s="1" t="s">
        <v>24</v>
      </c>
    </row>
    <row r="5118" customFormat="false" ht="15" hidden="false" customHeight="false" outlineLevel="0" collapsed="false">
      <c r="A5118" s="1" t="s">
        <v>2973</v>
      </c>
      <c r="B5118" s="1" t="s">
        <v>2973</v>
      </c>
      <c r="C5118" s="1" t="s">
        <v>5667</v>
      </c>
      <c r="D5118" s="1" t="n">
        <v>181.5</v>
      </c>
      <c r="E5118" s="1" t="s">
        <v>5772</v>
      </c>
      <c r="F5118" s="1" t="n">
        <v>104</v>
      </c>
      <c r="G5118" s="1" t="str">
        <f aca="false">F5118&amp;"/"&amp;110</f>
        <v>104/110</v>
      </c>
      <c r="H5118" s="1" t="n">
        <v>1650</v>
      </c>
      <c r="I5118" s="1" t="n">
        <v>82</v>
      </c>
      <c r="J5118" s="1" t="n">
        <v>80</v>
      </c>
      <c r="K5118" s="1" t="s">
        <v>21</v>
      </c>
      <c r="L5118" s="1" t="s">
        <v>2124</v>
      </c>
      <c r="M5118" s="1" t="n">
        <v>2009</v>
      </c>
      <c r="N5118" s="1" t="n">
        <v>44.3736973882346</v>
      </c>
      <c r="O5118" s="1" t="n">
        <v>-81.4704899997099</v>
      </c>
      <c r="Q5118" s="1" t="s">
        <v>5669</v>
      </c>
      <c r="R5118" s="1" t="s">
        <v>24</v>
      </c>
    </row>
    <row r="5119" customFormat="false" ht="15" hidden="false" customHeight="false" outlineLevel="0" collapsed="false">
      <c r="A5119" s="1" t="s">
        <v>2973</v>
      </c>
      <c r="B5119" s="1" t="s">
        <v>2973</v>
      </c>
      <c r="C5119" s="1" t="s">
        <v>5667</v>
      </c>
      <c r="D5119" s="1" t="n">
        <v>181.5</v>
      </c>
      <c r="E5119" s="1" t="s">
        <v>5773</v>
      </c>
      <c r="F5119" s="1" t="n">
        <v>105</v>
      </c>
      <c r="G5119" s="1" t="str">
        <f aca="false">F5119&amp;"/"&amp;110</f>
        <v>105/110</v>
      </c>
      <c r="H5119" s="1" t="n">
        <v>1650</v>
      </c>
      <c r="I5119" s="1" t="n">
        <v>82</v>
      </c>
      <c r="J5119" s="1" t="n">
        <v>80</v>
      </c>
      <c r="K5119" s="1" t="s">
        <v>21</v>
      </c>
      <c r="L5119" s="1" t="s">
        <v>2124</v>
      </c>
      <c r="M5119" s="1" t="n">
        <v>2009</v>
      </c>
      <c r="N5119" s="1" t="n">
        <v>44.3723643944366</v>
      </c>
      <c r="O5119" s="1" t="n">
        <v>-81.4672652044598</v>
      </c>
      <c r="Q5119" s="1" t="s">
        <v>5669</v>
      </c>
      <c r="R5119" s="1" t="s">
        <v>24</v>
      </c>
    </row>
    <row r="5120" customFormat="false" ht="15" hidden="false" customHeight="false" outlineLevel="0" collapsed="false">
      <c r="A5120" s="1" t="s">
        <v>2973</v>
      </c>
      <c r="B5120" s="1" t="s">
        <v>2973</v>
      </c>
      <c r="C5120" s="1" t="s">
        <v>5667</v>
      </c>
      <c r="D5120" s="1" t="n">
        <v>181.5</v>
      </c>
      <c r="E5120" s="1" t="s">
        <v>5774</v>
      </c>
      <c r="F5120" s="1" t="n">
        <v>106</v>
      </c>
      <c r="G5120" s="1" t="str">
        <f aca="false">F5120&amp;"/"&amp;110</f>
        <v>106/110</v>
      </c>
      <c r="H5120" s="1" t="n">
        <v>1650</v>
      </c>
      <c r="I5120" s="1" t="n">
        <v>82</v>
      </c>
      <c r="J5120" s="1" t="n">
        <v>80</v>
      </c>
      <c r="K5120" s="1" t="s">
        <v>21</v>
      </c>
      <c r="L5120" s="1" t="s">
        <v>2124</v>
      </c>
      <c r="M5120" s="1" t="n">
        <v>2009</v>
      </c>
      <c r="N5120" s="1" t="n">
        <v>44.3504677370747</v>
      </c>
      <c r="O5120" s="1" t="n">
        <v>-81.4267724875433</v>
      </c>
      <c r="Q5120" s="1" t="s">
        <v>5669</v>
      </c>
      <c r="R5120" s="1" t="s">
        <v>24</v>
      </c>
    </row>
    <row r="5121" customFormat="false" ht="15" hidden="false" customHeight="false" outlineLevel="0" collapsed="false">
      <c r="A5121" s="1" t="s">
        <v>2973</v>
      </c>
      <c r="B5121" s="1" t="s">
        <v>2973</v>
      </c>
      <c r="C5121" s="1" t="s">
        <v>5667</v>
      </c>
      <c r="D5121" s="1" t="n">
        <v>181.5</v>
      </c>
      <c r="E5121" s="1" t="s">
        <v>5775</v>
      </c>
      <c r="F5121" s="1" t="n">
        <v>107</v>
      </c>
      <c r="G5121" s="1" t="str">
        <f aca="false">F5121&amp;"/"&amp;110</f>
        <v>107/110</v>
      </c>
      <c r="H5121" s="1" t="n">
        <v>1650</v>
      </c>
      <c r="I5121" s="1" t="n">
        <v>82</v>
      </c>
      <c r="J5121" s="1" t="n">
        <v>80</v>
      </c>
      <c r="K5121" s="1" t="s">
        <v>21</v>
      </c>
      <c r="L5121" s="1" t="s">
        <v>2124</v>
      </c>
      <c r="M5121" s="1" t="n">
        <v>2009</v>
      </c>
      <c r="N5121" s="1" t="n">
        <v>44.3546695126144</v>
      </c>
      <c r="O5121" s="1" t="n">
        <v>-81.4245999544683</v>
      </c>
      <c r="Q5121" s="1" t="s">
        <v>5669</v>
      </c>
      <c r="R5121" s="1" t="s">
        <v>24</v>
      </c>
    </row>
    <row r="5122" customFormat="false" ht="15" hidden="false" customHeight="false" outlineLevel="0" collapsed="false">
      <c r="A5122" s="1" t="s">
        <v>2973</v>
      </c>
      <c r="B5122" s="1" t="s">
        <v>2973</v>
      </c>
      <c r="C5122" s="1" t="s">
        <v>5667</v>
      </c>
      <c r="D5122" s="1" t="n">
        <v>181.5</v>
      </c>
      <c r="E5122" s="1" t="s">
        <v>5776</v>
      </c>
      <c r="F5122" s="1" t="n">
        <v>108</v>
      </c>
      <c r="G5122" s="1" t="str">
        <f aca="false">F5122&amp;"/"&amp;110</f>
        <v>108/110</v>
      </c>
      <c r="H5122" s="1" t="n">
        <v>1650</v>
      </c>
      <c r="I5122" s="1" t="n">
        <v>82</v>
      </c>
      <c r="J5122" s="1" t="n">
        <v>80</v>
      </c>
      <c r="K5122" s="1" t="s">
        <v>21</v>
      </c>
      <c r="L5122" s="1" t="s">
        <v>2124</v>
      </c>
      <c r="M5122" s="1" t="n">
        <v>2009</v>
      </c>
      <c r="N5122" s="1" t="n">
        <v>44.3532573516091</v>
      </c>
      <c r="O5122" s="1" t="n">
        <v>-81.4204820100152</v>
      </c>
      <c r="Q5122" s="1" t="s">
        <v>5669</v>
      </c>
      <c r="R5122" s="1" t="s">
        <v>24</v>
      </c>
    </row>
    <row r="5123" customFormat="false" ht="15" hidden="false" customHeight="false" outlineLevel="0" collapsed="false">
      <c r="A5123" s="1" t="s">
        <v>2973</v>
      </c>
      <c r="B5123" s="1" t="s">
        <v>2973</v>
      </c>
      <c r="C5123" s="1" t="s">
        <v>5667</v>
      </c>
      <c r="D5123" s="1" t="n">
        <v>181.5</v>
      </c>
      <c r="E5123" s="1" t="s">
        <v>5777</v>
      </c>
      <c r="F5123" s="1" t="n">
        <v>109</v>
      </c>
      <c r="G5123" s="1" t="str">
        <f aca="false">F5123&amp;"/"&amp;110</f>
        <v>109/110</v>
      </c>
      <c r="H5123" s="1" t="n">
        <v>1650</v>
      </c>
      <c r="I5123" s="1" t="n">
        <v>82</v>
      </c>
      <c r="J5123" s="1" t="n">
        <v>80</v>
      </c>
      <c r="K5123" s="1" t="s">
        <v>21</v>
      </c>
      <c r="L5123" s="1" t="s">
        <v>2124</v>
      </c>
      <c r="M5123" s="1" t="n">
        <v>2009</v>
      </c>
      <c r="N5123" s="1" t="n">
        <v>44.3542897618851</v>
      </c>
      <c r="O5123" s="1" t="n">
        <v>-81.4152196733014</v>
      </c>
      <c r="Q5123" s="1" t="s">
        <v>5669</v>
      </c>
      <c r="R5123" s="1" t="s">
        <v>24</v>
      </c>
    </row>
    <row r="5124" customFormat="false" ht="15" hidden="false" customHeight="false" outlineLevel="0" collapsed="false">
      <c r="A5124" s="1" t="s">
        <v>2973</v>
      </c>
      <c r="B5124" s="1" t="s">
        <v>2973</v>
      </c>
      <c r="C5124" s="1" t="s">
        <v>5667</v>
      </c>
      <c r="D5124" s="1" t="n">
        <v>181.5</v>
      </c>
      <c r="E5124" s="1" t="s">
        <v>5778</v>
      </c>
      <c r="F5124" s="1" t="n">
        <v>110</v>
      </c>
      <c r="G5124" s="1" t="str">
        <f aca="false">F5124&amp;"/"&amp;110</f>
        <v>110/110</v>
      </c>
      <c r="H5124" s="1" t="n">
        <v>1650</v>
      </c>
      <c r="I5124" s="1" t="n">
        <v>82</v>
      </c>
      <c r="J5124" s="1" t="n">
        <v>80</v>
      </c>
      <c r="K5124" s="1" t="s">
        <v>21</v>
      </c>
      <c r="L5124" s="1" t="s">
        <v>2124</v>
      </c>
      <c r="M5124" s="1" t="n">
        <v>2009</v>
      </c>
      <c r="N5124" s="1" t="n">
        <v>44.351750390347</v>
      </c>
      <c r="O5124" s="1" t="n">
        <v>-81.4099280460692</v>
      </c>
      <c r="Q5124" s="1" t="s">
        <v>5669</v>
      </c>
      <c r="R5124" s="1" t="s">
        <v>24</v>
      </c>
    </row>
    <row r="5125" customFormat="false" ht="15" hidden="false" customHeight="false" outlineLevel="0" collapsed="false">
      <c r="A5125" s="1" t="s">
        <v>2973</v>
      </c>
      <c r="B5125" s="1" t="s">
        <v>2973</v>
      </c>
      <c r="C5125" s="1" t="s">
        <v>5779</v>
      </c>
      <c r="D5125" s="1" t="n">
        <v>9</v>
      </c>
      <c r="E5125" s="1" t="s">
        <v>5780</v>
      </c>
      <c r="F5125" s="1" t="n">
        <v>1</v>
      </c>
      <c r="G5125" s="1" t="str">
        <f aca="false">F5125&amp;"/"&amp;5</f>
        <v>1/5</v>
      </c>
      <c r="H5125" s="1" t="n">
        <v>1800</v>
      </c>
      <c r="I5125" s="1" t="n">
        <v>100</v>
      </c>
      <c r="J5125" s="1" t="n">
        <v>95</v>
      </c>
      <c r="K5125" s="1" t="s">
        <v>21</v>
      </c>
      <c r="L5125" s="1" t="s">
        <v>49</v>
      </c>
      <c r="M5125" s="1" t="n">
        <v>2014</v>
      </c>
      <c r="N5125" s="1" t="n">
        <v>42.895492812993</v>
      </c>
      <c r="O5125" s="1" t="n">
        <v>-79.3845021866838</v>
      </c>
      <c r="Q5125" s="1" t="s">
        <v>5781</v>
      </c>
      <c r="R5125" s="1" t="s">
        <v>24</v>
      </c>
    </row>
    <row r="5126" customFormat="false" ht="15" hidden="false" customHeight="false" outlineLevel="0" collapsed="false">
      <c r="A5126" s="1" t="s">
        <v>2973</v>
      </c>
      <c r="B5126" s="1" t="s">
        <v>2973</v>
      </c>
      <c r="C5126" s="1" t="s">
        <v>5779</v>
      </c>
      <c r="D5126" s="1" t="n">
        <v>9</v>
      </c>
      <c r="E5126" s="1" t="s">
        <v>5782</v>
      </c>
      <c r="F5126" s="1" t="n">
        <v>2</v>
      </c>
      <c r="G5126" s="1" t="str">
        <f aca="false">F5126&amp;"/"&amp;5</f>
        <v>2/5</v>
      </c>
      <c r="H5126" s="1" t="n">
        <v>1800</v>
      </c>
      <c r="I5126" s="1" t="n">
        <v>100</v>
      </c>
      <c r="J5126" s="1" t="n">
        <v>95</v>
      </c>
      <c r="K5126" s="1" t="s">
        <v>21</v>
      </c>
      <c r="L5126" s="1" t="s">
        <v>49</v>
      </c>
      <c r="M5126" s="1" t="n">
        <v>2014</v>
      </c>
      <c r="N5126" s="1" t="n">
        <v>42.8974396839167</v>
      </c>
      <c r="O5126" s="1" t="n">
        <v>-79.386383974592</v>
      </c>
      <c r="Q5126" s="1" t="s">
        <v>5781</v>
      </c>
      <c r="R5126" s="1" t="s">
        <v>24</v>
      </c>
    </row>
    <row r="5127" customFormat="false" ht="15" hidden="false" customHeight="false" outlineLevel="0" collapsed="false">
      <c r="A5127" s="1" t="s">
        <v>2973</v>
      </c>
      <c r="B5127" s="1" t="s">
        <v>2973</v>
      </c>
      <c r="C5127" s="1" t="s">
        <v>5779</v>
      </c>
      <c r="D5127" s="1" t="n">
        <v>9</v>
      </c>
      <c r="E5127" s="1" t="s">
        <v>5783</v>
      </c>
      <c r="F5127" s="1" t="n">
        <v>3</v>
      </c>
      <c r="G5127" s="1" t="str">
        <f aca="false">F5127&amp;"/"&amp;5</f>
        <v>3/5</v>
      </c>
      <c r="H5127" s="1" t="n">
        <v>1800</v>
      </c>
      <c r="I5127" s="1" t="n">
        <v>100</v>
      </c>
      <c r="J5127" s="1" t="n">
        <v>95</v>
      </c>
      <c r="K5127" s="1" t="s">
        <v>21</v>
      </c>
      <c r="L5127" s="1" t="s">
        <v>49</v>
      </c>
      <c r="M5127" s="1" t="n">
        <v>2014</v>
      </c>
      <c r="N5127" s="1" t="n">
        <v>42.902036364398</v>
      </c>
      <c r="O5127" s="1" t="n">
        <v>-79.3912551039752</v>
      </c>
      <c r="Q5127" s="1" t="s">
        <v>5781</v>
      </c>
      <c r="R5127" s="1" t="s">
        <v>24</v>
      </c>
    </row>
    <row r="5128" customFormat="false" ht="15" hidden="false" customHeight="false" outlineLevel="0" collapsed="false">
      <c r="A5128" s="1" t="s">
        <v>2973</v>
      </c>
      <c r="B5128" s="1" t="s">
        <v>2973</v>
      </c>
      <c r="C5128" s="1" t="s">
        <v>5779</v>
      </c>
      <c r="D5128" s="1" t="n">
        <v>9</v>
      </c>
      <c r="E5128" s="1" t="s">
        <v>5784</v>
      </c>
      <c r="F5128" s="1" t="n">
        <v>4</v>
      </c>
      <c r="G5128" s="1" t="str">
        <f aca="false">F5128&amp;"/"&amp;5</f>
        <v>4/5</v>
      </c>
      <c r="H5128" s="1" t="n">
        <v>1800</v>
      </c>
      <c r="I5128" s="1" t="n">
        <v>100</v>
      </c>
      <c r="J5128" s="1" t="n">
        <v>95</v>
      </c>
      <c r="K5128" s="1" t="s">
        <v>21</v>
      </c>
      <c r="L5128" s="1" t="s">
        <v>49</v>
      </c>
      <c r="M5128" s="1" t="n">
        <v>2014</v>
      </c>
      <c r="N5128" s="1" t="n">
        <v>42.8800015667185</v>
      </c>
      <c r="O5128" s="1" t="n">
        <v>-79.3752943210673</v>
      </c>
      <c r="Q5128" s="1" t="s">
        <v>5781</v>
      </c>
      <c r="R5128" s="1" t="s">
        <v>24</v>
      </c>
    </row>
    <row r="5129" customFormat="false" ht="15" hidden="false" customHeight="false" outlineLevel="0" collapsed="false">
      <c r="A5129" s="1" t="s">
        <v>2973</v>
      </c>
      <c r="B5129" s="1" t="s">
        <v>2973</v>
      </c>
      <c r="C5129" s="1" t="s">
        <v>5779</v>
      </c>
      <c r="D5129" s="1" t="n">
        <v>9</v>
      </c>
      <c r="E5129" s="1" t="s">
        <v>5785</v>
      </c>
      <c r="F5129" s="1" t="n">
        <v>5</v>
      </c>
      <c r="G5129" s="1" t="str">
        <f aca="false">F5129&amp;"/"&amp;5</f>
        <v>5/5</v>
      </c>
      <c r="H5129" s="1" t="n">
        <v>1800</v>
      </c>
      <c r="I5129" s="1" t="n">
        <v>100</v>
      </c>
      <c r="J5129" s="1" t="n">
        <v>95</v>
      </c>
      <c r="K5129" s="1" t="s">
        <v>21</v>
      </c>
      <c r="L5129" s="1" t="s">
        <v>49</v>
      </c>
      <c r="M5129" s="1" t="n">
        <v>2014</v>
      </c>
      <c r="N5129" s="1" t="n">
        <v>42.875921383632</v>
      </c>
      <c r="O5129" s="1" t="n">
        <v>-79.3747003839063</v>
      </c>
      <c r="Q5129" s="1" t="s">
        <v>5781</v>
      </c>
      <c r="R5129" s="1" t="s">
        <v>24</v>
      </c>
    </row>
    <row r="5130" customFormat="false" ht="15" hidden="false" customHeight="false" outlineLevel="0" collapsed="false">
      <c r="A5130" s="1" t="s">
        <v>2973</v>
      </c>
      <c r="B5130" s="1" t="s">
        <v>2973</v>
      </c>
      <c r="C5130" s="1" t="s">
        <v>5786</v>
      </c>
      <c r="D5130" s="1" t="n">
        <v>10</v>
      </c>
      <c r="E5130" s="1" t="s">
        <v>5787</v>
      </c>
      <c r="F5130" s="1" t="n">
        <v>1</v>
      </c>
      <c r="G5130" s="1" t="str">
        <f aca="false">F5130&amp;"/"&amp;4</f>
        <v>1/4</v>
      </c>
      <c r="H5130" s="1" t="n">
        <v>2500</v>
      </c>
      <c r="I5130" s="1" t="n">
        <v>99.8</v>
      </c>
      <c r="J5130" s="1" t="n">
        <v>80</v>
      </c>
      <c r="K5130" s="1" t="s">
        <v>5788</v>
      </c>
      <c r="L5130" s="1" t="s">
        <v>5789</v>
      </c>
      <c r="M5130" s="1" t="n">
        <v>2012</v>
      </c>
      <c r="N5130" s="1" t="n">
        <v>42.9234782459957</v>
      </c>
      <c r="O5130" s="1" t="n">
        <v>-81.9117198927995</v>
      </c>
      <c r="Q5130" s="1" t="s">
        <v>5790</v>
      </c>
      <c r="R5130" s="1" t="s">
        <v>24</v>
      </c>
    </row>
    <row r="5131" customFormat="false" ht="15" hidden="false" customHeight="false" outlineLevel="0" collapsed="false">
      <c r="A5131" s="1" t="s">
        <v>2973</v>
      </c>
      <c r="B5131" s="1" t="s">
        <v>2973</v>
      </c>
      <c r="C5131" s="1" t="s">
        <v>5786</v>
      </c>
      <c r="D5131" s="1" t="n">
        <v>10</v>
      </c>
      <c r="E5131" s="1" t="s">
        <v>5791</v>
      </c>
      <c r="F5131" s="1" t="n">
        <v>2</v>
      </c>
      <c r="G5131" s="1" t="str">
        <f aca="false">F5131&amp;"/"&amp;4</f>
        <v>2/4</v>
      </c>
      <c r="H5131" s="1" t="n">
        <v>2500</v>
      </c>
      <c r="I5131" s="1" t="n">
        <v>99.8</v>
      </c>
      <c r="J5131" s="1" t="n">
        <v>80</v>
      </c>
      <c r="K5131" s="1" t="s">
        <v>5788</v>
      </c>
      <c r="L5131" s="1" t="s">
        <v>5789</v>
      </c>
      <c r="M5131" s="1" t="n">
        <v>2012</v>
      </c>
      <c r="N5131" s="1" t="n">
        <v>42.923276449192</v>
      </c>
      <c r="O5131" s="1" t="n">
        <v>-81.9064665526751</v>
      </c>
      <c r="Q5131" s="1" t="s">
        <v>5790</v>
      </c>
      <c r="R5131" s="1" t="s">
        <v>24</v>
      </c>
    </row>
    <row r="5132" customFormat="false" ht="15" hidden="false" customHeight="false" outlineLevel="0" collapsed="false">
      <c r="A5132" s="1" t="s">
        <v>2973</v>
      </c>
      <c r="B5132" s="1" t="s">
        <v>2973</v>
      </c>
      <c r="C5132" s="1" t="s">
        <v>5786</v>
      </c>
      <c r="D5132" s="1" t="n">
        <v>10</v>
      </c>
      <c r="E5132" s="1" t="s">
        <v>5792</v>
      </c>
      <c r="F5132" s="1" t="n">
        <v>3</v>
      </c>
      <c r="G5132" s="1" t="str">
        <f aca="false">F5132&amp;"/"&amp;4</f>
        <v>3/4</v>
      </c>
      <c r="H5132" s="1" t="n">
        <v>2500</v>
      </c>
      <c r="I5132" s="1" t="n">
        <v>99.8</v>
      </c>
      <c r="J5132" s="1" t="n">
        <v>80</v>
      </c>
      <c r="K5132" s="1" t="s">
        <v>5788</v>
      </c>
      <c r="L5132" s="1" t="s">
        <v>5789</v>
      </c>
      <c r="M5132" s="1" t="n">
        <v>2012</v>
      </c>
      <c r="N5132" s="1" t="n">
        <v>42.9235528709022</v>
      </c>
      <c r="O5132" s="1" t="n">
        <v>-81.8963141491769</v>
      </c>
      <c r="Q5132" s="1" t="s">
        <v>5790</v>
      </c>
      <c r="R5132" s="1" t="s">
        <v>24</v>
      </c>
    </row>
    <row r="5133" customFormat="false" ht="15" hidden="false" customHeight="false" outlineLevel="0" collapsed="false">
      <c r="A5133" s="1" t="s">
        <v>2973</v>
      </c>
      <c r="B5133" s="1" t="s">
        <v>2973</v>
      </c>
      <c r="C5133" s="1" t="s">
        <v>5786</v>
      </c>
      <c r="D5133" s="1" t="n">
        <v>10</v>
      </c>
      <c r="E5133" s="1" t="s">
        <v>5793</v>
      </c>
      <c r="F5133" s="1" t="n">
        <v>4</v>
      </c>
      <c r="G5133" s="1" t="str">
        <f aca="false">F5133&amp;"/"&amp;4</f>
        <v>4/4</v>
      </c>
      <c r="H5133" s="1" t="n">
        <v>2500</v>
      </c>
      <c r="I5133" s="1" t="n">
        <v>99.8</v>
      </c>
      <c r="J5133" s="1" t="n">
        <v>80</v>
      </c>
      <c r="K5133" s="1" t="s">
        <v>5788</v>
      </c>
      <c r="L5133" s="1" t="s">
        <v>5789</v>
      </c>
      <c r="M5133" s="1" t="n">
        <v>2012</v>
      </c>
      <c r="N5133" s="1" t="n">
        <v>42.9197216384217</v>
      </c>
      <c r="O5133" s="1" t="n">
        <v>-81.9028374403007</v>
      </c>
      <c r="Q5133" s="1" t="s">
        <v>5790</v>
      </c>
      <c r="R5133" s="1" t="s">
        <v>24</v>
      </c>
    </row>
    <row r="5134" customFormat="false" ht="15" hidden="false" customHeight="false" outlineLevel="0" collapsed="false">
      <c r="A5134" s="1" t="s">
        <v>2973</v>
      </c>
      <c r="B5134" s="1" t="s">
        <v>2973</v>
      </c>
      <c r="C5134" s="1" t="s">
        <v>5794</v>
      </c>
      <c r="D5134" s="1" t="n">
        <v>6.15</v>
      </c>
      <c r="E5134" s="1" t="s">
        <v>5795</v>
      </c>
      <c r="F5134" s="1" t="n">
        <v>1</v>
      </c>
      <c r="G5134" s="1" t="str">
        <f aca="false">F5134&amp;"/"&amp;3</f>
        <v>1/3</v>
      </c>
      <c r="H5134" s="1" t="n">
        <v>2050</v>
      </c>
      <c r="I5134" s="1" t="n">
        <v>92.5</v>
      </c>
      <c r="J5134" s="2" t="n">
        <v>100</v>
      </c>
      <c r="K5134" s="1" t="s">
        <v>1951</v>
      </c>
      <c r="L5134" s="1" t="s">
        <v>3801</v>
      </c>
      <c r="M5134" s="1" t="n">
        <v>2014</v>
      </c>
      <c r="N5134" s="1" t="n">
        <v>44.0073628409826</v>
      </c>
      <c r="O5134" s="1" t="n">
        <v>-80.1658402242047</v>
      </c>
      <c r="Q5134" s="1" t="s">
        <v>5796</v>
      </c>
      <c r="R5134" s="1" t="s">
        <v>24</v>
      </c>
    </row>
    <row r="5135" customFormat="false" ht="15" hidden="false" customHeight="false" outlineLevel="0" collapsed="false">
      <c r="A5135" s="1" t="s">
        <v>2973</v>
      </c>
      <c r="B5135" s="1" t="s">
        <v>2973</v>
      </c>
      <c r="C5135" s="1" t="s">
        <v>5794</v>
      </c>
      <c r="D5135" s="1" t="n">
        <v>6.15</v>
      </c>
      <c r="E5135" s="1" t="s">
        <v>5797</v>
      </c>
      <c r="F5135" s="1" t="n">
        <v>2</v>
      </c>
      <c r="G5135" s="1" t="str">
        <f aca="false">F5135&amp;"/"&amp;3</f>
        <v>2/3</v>
      </c>
      <c r="H5135" s="1" t="n">
        <v>2050</v>
      </c>
      <c r="I5135" s="1" t="n">
        <v>92.5</v>
      </c>
      <c r="J5135" s="2" t="n">
        <v>100</v>
      </c>
      <c r="K5135" s="1" t="s">
        <v>1951</v>
      </c>
      <c r="L5135" s="1" t="s">
        <v>3801</v>
      </c>
      <c r="M5135" s="1" t="n">
        <v>2014</v>
      </c>
      <c r="N5135" s="1" t="n">
        <v>44.0042531371257</v>
      </c>
      <c r="O5135" s="1" t="n">
        <v>-80.162212169807</v>
      </c>
      <c r="Q5135" s="1" t="s">
        <v>5796</v>
      </c>
      <c r="R5135" s="1" t="s">
        <v>24</v>
      </c>
    </row>
    <row r="5136" customFormat="false" ht="15" hidden="false" customHeight="false" outlineLevel="0" collapsed="false">
      <c r="A5136" s="1" t="s">
        <v>2973</v>
      </c>
      <c r="B5136" s="1" t="s">
        <v>2973</v>
      </c>
      <c r="C5136" s="1" t="s">
        <v>5794</v>
      </c>
      <c r="D5136" s="1" t="n">
        <v>6.15</v>
      </c>
      <c r="E5136" s="1" t="s">
        <v>5798</v>
      </c>
      <c r="F5136" s="1" t="n">
        <v>3</v>
      </c>
      <c r="G5136" s="1" t="str">
        <f aca="false">F5136&amp;"/"&amp;3</f>
        <v>3/3</v>
      </c>
      <c r="H5136" s="1" t="n">
        <v>2050</v>
      </c>
      <c r="I5136" s="1" t="n">
        <v>92.5</v>
      </c>
      <c r="J5136" s="2" t="n">
        <v>100</v>
      </c>
      <c r="K5136" s="1" t="s">
        <v>1951</v>
      </c>
      <c r="L5136" s="1" t="s">
        <v>3801</v>
      </c>
      <c r="M5136" s="1" t="n">
        <v>2014</v>
      </c>
      <c r="N5136" s="1" t="n">
        <v>43.9996965978938</v>
      </c>
      <c r="O5136" s="1" t="n">
        <v>-80.1583026584239</v>
      </c>
      <c r="Q5136" s="1" t="s">
        <v>5796</v>
      </c>
      <c r="R5136" s="1" t="s">
        <v>24</v>
      </c>
    </row>
    <row r="5137" customFormat="false" ht="15" hidden="false" customHeight="false" outlineLevel="0" collapsed="false">
      <c r="A5137" s="1" t="s">
        <v>2973</v>
      </c>
      <c r="B5137" s="1" t="s">
        <v>2973</v>
      </c>
      <c r="C5137" s="1" t="s">
        <v>5799</v>
      </c>
      <c r="D5137" s="1" t="n">
        <v>197.8</v>
      </c>
      <c r="E5137" s="1" t="s">
        <v>5800</v>
      </c>
      <c r="F5137" s="1" t="n">
        <v>1</v>
      </c>
      <c r="G5137" s="1" t="str">
        <f aca="false">F5137&amp;"/"&amp;86</f>
        <v>1/86</v>
      </c>
      <c r="H5137" s="1" t="n">
        <v>2300</v>
      </c>
      <c r="I5137" s="1" t="n">
        <v>93</v>
      </c>
      <c r="J5137" s="1" t="n">
        <v>80</v>
      </c>
      <c r="K5137" s="1" t="s">
        <v>1093</v>
      </c>
      <c r="L5137" s="1" t="s">
        <v>4954</v>
      </c>
      <c r="M5137" s="1" t="n">
        <v>2009</v>
      </c>
      <c r="N5137" s="1" t="n">
        <v>44.1920147715229</v>
      </c>
      <c r="O5137" s="1" t="n">
        <v>-76.3764429467387</v>
      </c>
      <c r="Q5137" s="1" t="s">
        <v>5801</v>
      </c>
      <c r="R5137" s="1" t="s">
        <v>24</v>
      </c>
    </row>
    <row r="5138" customFormat="false" ht="15" hidden="false" customHeight="false" outlineLevel="0" collapsed="false">
      <c r="A5138" s="1" t="s">
        <v>2973</v>
      </c>
      <c r="B5138" s="1" t="s">
        <v>2973</v>
      </c>
      <c r="C5138" s="1" t="s">
        <v>5799</v>
      </c>
      <c r="D5138" s="1" t="n">
        <v>197.8</v>
      </c>
      <c r="E5138" s="1" t="s">
        <v>5802</v>
      </c>
      <c r="F5138" s="1" t="n">
        <v>2</v>
      </c>
      <c r="G5138" s="1" t="str">
        <f aca="false">F5138&amp;"/"&amp;86</f>
        <v>2/86</v>
      </c>
      <c r="H5138" s="1" t="n">
        <v>2300</v>
      </c>
      <c r="I5138" s="1" t="n">
        <v>93</v>
      </c>
      <c r="J5138" s="1" t="n">
        <v>80</v>
      </c>
      <c r="K5138" s="1" t="s">
        <v>1093</v>
      </c>
      <c r="L5138" s="1" t="s">
        <v>4954</v>
      </c>
      <c r="M5138" s="1" t="n">
        <v>2009</v>
      </c>
      <c r="N5138" s="1" t="n">
        <v>44.1902288166662</v>
      </c>
      <c r="O5138" s="1" t="n">
        <v>-76.3803572049479</v>
      </c>
      <c r="Q5138" s="1" t="s">
        <v>5801</v>
      </c>
      <c r="R5138" s="1" t="s">
        <v>24</v>
      </c>
    </row>
    <row r="5139" customFormat="false" ht="15" hidden="false" customHeight="false" outlineLevel="0" collapsed="false">
      <c r="A5139" s="1" t="s">
        <v>2973</v>
      </c>
      <c r="B5139" s="1" t="s">
        <v>2973</v>
      </c>
      <c r="C5139" s="1" t="s">
        <v>5799</v>
      </c>
      <c r="D5139" s="1" t="n">
        <v>197.8</v>
      </c>
      <c r="E5139" s="1" t="s">
        <v>5803</v>
      </c>
      <c r="F5139" s="1" t="n">
        <v>3</v>
      </c>
      <c r="G5139" s="1" t="str">
        <f aca="false">F5139&amp;"/"&amp;86</f>
        <v>3/86</v>
      </c>
      <c r="H5139" s="1" t="n">
        <v>2300</v>
      </c>
      <c r="I5139" s="1" t="n">
        <v>93</v>
      </c>
      <c r="J5139" s="1" t="n">
        <v>80</v>
      </c>
      <c r="K5139" s="1" t="s">
        <v>1093</v>
      </c>
      <c r="L5139" s="1" t="s">
        <v>4954</v>
      </c>
      <c r="M5139" s="1" t="n">
        <v>2009</v>
      </c>
      <c r="N5139" s="1" t="n">
        <v>44.1876757720835</v>
      </c>
      <c r="O5139" s="1" t="n">
        <v>-76.3955315181903</v>
      </c>
      <c r="Q5139" s="1" t="s">
        <v>5801</v>
      </c>
      <c r="R5139" s="1" t="s">
        <v>24</v>
      </c>
    </row>
    <row r="5140" customFormat="false" ht="15" hidden="false" customHeight="false" outlineLevel="0" collapsed="false">
      <c r="A5140" s="1" t="s">
        <v>2973</v>
      </c>
      <c r="B5140" s="1" t="s">
        <v>2973</v>
      </c>
      <c r="C5140" s="1" t="s">
        <v>5799</v>
      </c>
      <c r="D5140" s="1" t="n">
        <v>197.8</v>
      </c>
      <c r="E5140" s="1" t="s">
        <v>5804</v>
      </c>
      <c r="F5140" s="1" t="n">
        <v>4</v>
      </c>
      <c r="G5140" s="1" t="str">
        <f aca="false">F5140&amp;"/"&amp;86</f>
        <v>4/86</v>
      </c>
      <c r="H5140" s="1" t="n">
        <v>2300</v>
      </c>
      <c r="I5140" s="1" t="n">
        <v>93</v>
      </c>
      <c r="J5140" s="1" t="n">
        <v>80</v>
      </c>
      <c r="K5140" s="1" t="s">
        <v>1093</v>
      </c>
      <c r="L5140" s="1" t="s">
        <v>4954</v>
      </c>
      <c r="M5140" s="1" t="n">
        <v>2009</v>
      </c>
      <c r="N5140" s="1" t="n">
        <v>44.1853631</v>
      </c>
      <c r="O5140" s="1" t="n">
        <v>-76.3918201</v>
      </c>
      <c r="Q5140" s="1" t="s">
        <v>5801</v>
      </c>
      <c r="R5140" s="1" t="s">
        <v>24</v>
      </c>
    </row>
    <row r="5141" customFormat="false" ht="15" hidden="false" customHeight="false" outlineLevel="0" collapsed="false">
      <c r="A5141" s="1" t="s">
        <v>2973</v>
      </c>
      <c r="B5141" s="1" t="s">
        <v>2973</v>
      </c>
      <c r="C5141" s="1" t="s">
        <v>5799</v>
      </c>
      <c r="D5141" s="1" t="n">
        <v>197.8</v>
      </c>
      <c r="E5141" s="1" t="s">
        <v>5805</v>
      </c>
      <c r="F5141" s="1" t="n">
        <v>5</v>
      </c>
      <c r="G5141" s="1" t="str">
        <f aca="false">F5141&amp;"/"&amp;86</f>
        <v>5/86</v>
      </c>
      <c r="H5141" s="1" t="n">
        <v>2300</v>
      </c>
      <c r="I5141" s="1" t="n">
        <v>93</v>
      </c>
      <c r="J5141" s="1" t="n">
        <v>80</v>
      </c>
      <c r="K5141" s="1" t="s">
        <v>1093</v>
      </c>
      <c r="L5141" s="1" t="s">
        <v>4954</v>
      </c>
      <c r="M5141" s="1" t="n">
        <v>2009</v>
      </c>
      <c r="N5141" s="1" t="n">
        <v>44.1820364</v>
      </c>
      <c r="O5141" s="1" t="n">
        <v>-76.3914283</v>
      </c>
      <c r="Q5141" s="1" t="s">
        <v>5801</v>
      </c>
      <c r="R5141" s="1" t="s">
        <v>24</v>
      </c>
    </row>
    <row r="5142" customFormat="false" ht="15" hidden="false" customHeight="false" outlineLevel="0" collapsed="false">
      <c r="A5142" s="1" t="s">
        <v>2973</v>
      </c>
      <c r="B5142" s="1" t="s">
        <v>2973</v>
      </c>
      <c r="C5142" s="1" t="s">
        <v>5799</v>
      </c>
      <c r="D5142" s="1" t="n">
        <v>197.8</v>
      </c>
      <c r="E5142" s="1" t="s">
        <v>5806</v>
      </c>
      <c r="F5142" s="1" t="n">
        <v>6</v>
      </c>
      <c r="G5142" s="1" t="str">
        <f aca="false">F5142&amp;"/"&amp;86</f>
        <v>6/86</v>
      </c>
      <c r="H5142" s="1" t="n">
        <v>2300</v>
      </c>
      <c r="I5142" s="1" t="n">
        <v>93</v>
      </c>
      <c r="J5142" s="1" t="n">
        <v>80</v>
      </c>
      <c r="K5142" s="1" t="s">
        <v>1093</v>
      </c>
      <c r="L5142" s="1" t="s">
        <v>4954</v>
      </c>
      <c r="M5142" s="1" t="n">
        <v>2009</v>
      </c>
      <c r="N5142" s="1" t="n">
        <v>44.1800949</v>
      </c>
      <c r="O5142" s="1" t="n">
        <v>-76.3869632</v>
      </c>
      <c r="Q5142" s="1" t="s">
        <v>5801</v>
      </c>
      <c r="R5142" s="1" t="s">
        <v>24</v>
      </c>
    </row>
    <row r="5143" customFormat="false" ht="15" hidden="false" customHeight="false" outlineLevel="0" collapsed="false">
      <c r="A5143" s="1" t="s">
        <v>2973</v>
      </c>
      <c r="B5143" s="1" t="s">
        <v>2973</v>
      </c>
      <c r="C5143" s="1" t="s">
        <v>5799</v>
      </c>
      <c r="D5143" s="1" t="n">
        <v>197.8</v>
      </c>
      <c r="E5143" s="1" t="s">
        <v>5807</v>
      </c>
      <c r="F5143" s="1" t="n">
        <v>7</v>
      </c>
      <c r="G5143" s="1" t="str">
        <f aca="false">F5143&amp;"/"&amp;86</f>
        <v>7/86</v>
      </c>
      <c r="H5143" s="1" t="n">
        <v>2300</v>
      </c>
      <c r="I5143" s="1" t="n">
        <v>93</v>
      </c>
      <c r="J5143" s="1" t="n">
        <v>80</v>
      </c>
      <c r="K5143" s="1" t="s">
        <v>1093</v>
      </c>
      <c r="L5143" s="1" t="s">
        <v>4954</v>
      </c>
      <c r="M5143" s="1" t="n">
        <v>2009</v>
      </c>
      <c r="N5143" s="1" t="n">
        <v>44.1737739774986</v>
      </c>
      <c r="O5143" s="1" t="n">
        <v>-76.3842171249284</v>
      </c>
      <c r="Q5143" s="1" t="s">
        <v>5801</v>
      </c>
      <c r="R5143" s="1" t="s">
        <v>24</v>
      </c>
    </row>
    <row r="5144" customFormat="false" ht="15" hidden="false" customHeight="false" outlineLevel="0" collapsed="false">
      <c r="A5144" s="1" t="s">
        <v>2973</v>
      </c>
      <c r="B5144" s="1" t="s">
        <v>2973</v>
      </c>
      <c r="C5144" s="1" t="s">
        <v>5799</v>
      </c>
      <c r="D5144" s="1" t="n">
        <v>197.8</v>
      </c>
      <c r="E5144" s="1" t="s">
        <v>5808</v>
      </c>
      <c r="F5144" s="1" t="n">
        <v>8</v>
      </c>
      <c r="G5144" s="1" t="str">
        <f aca="false">F5144&amp;"/"&amp;86</f>
        <v>8/86</v>
      </c>
      <c r="H5144" s="1" t="n">
        <v>2300</v>
      </c>
      <c r="I5144" s="1" t="n">
        <v>93</v>
      </c>
      <c r="J5144" s="1" t="n">
        <v>80</v>
      </c>
      <c r="K5144" s="1" t="s">
        <v>1093</v>
      </c>
      <c r="L5144" s="1" t="s">
        <v>4954</v>
      </c>
      <c r="M5144" s="1" t="n">
        <v>2009</v>
      </c>
      <c r="N5144" s="1" t="n">
        <v>44.1704974947485</v>
      </c>
      <c r="O5144" s="1" t="n">
        <v>-76.3784717078613</v>
      </c>
      <c r="Q5144" s="1" t="s">
        <v>5801</v>
      </c>
      <c r="R5144" s="1" t="s">
        <v>24</v>
      </c>
    </row>
    <row r="5145" customFormat="false" ht="15" hidden="false" customHeight="false" outlineLevel="0" collapsed="false">
      <c r="A5145" s="1" t="s">
        <v>2973</v>
      </c>
      <c r="B5145" s="1" t="s">
        <v>2973</v>
      </c>
      <c r="C5145" s="1" t="s">
        <v>5799</v>
      </c>
      <c r="D5145" s="1" t="n">
        <v>197.8</v>
      </c>
      <c r="E5145" s="1" t="s">
        <v>5809</v>
      </c>
      <c r="F5145" s="1" t="n">
        <v>9</v>
      </c>
      <c r="G5145" s="1" t="str">
        <f aca="false">F5145&amp;"/"&amp;86</f>
        <v>9/86</v>
      </c>
      <c r="H5145" s="1" t="n">
        <v>2300</v>
      </c>
      <c r="I5145" s="1" t="n">
        <v>93</v>
      </c>
      <c r="J5145" s="1" t="n">
        <v>80</v>
      </c>
      <c r="K5145" s="1" t="s">
        <v>1093</v>
      </c>
      <c r="L5145" s="1" t="s">
        <v>4954</v>
      </c>
      <c r="M5145" s="1" t="n">
        <v>2009</v>
      </c>
      <c r="N5145" s="1" t="n">
        <v>44.1683446990556</v>
      </c>
      <c r="O5145" s="1" t="n">
        <v>-76.3693004862119</v>
      </c>
      <c r="Q5145" s="1" t="s">
        <v>5801</v>
      </c>
      <c r="R5145" s="1" t="s">
        <v>24</v>
      </c>
    </row>
    <row r="5146" customFormat="false" ht="15" hidden="false" customHeight="false" outlineLevel="0" collapsed="false">
      <c r="A5146" s="1" t="s">
        <v>2973</v>
      </c>
      <c r="B5146" s="1" t="s">
        <v>2973</v>
      </c>
      <c r="C5146" s="1" t="s">
        <v>5799</v>
      </c>
      <c r="D5146" s="1" t="n">
        <v>197.8</v>
      </c>
      <c r="E5146" s="1" t="s">
        <v>5810</v>
      </c>
      <c r="F5146" s="1" t="n">
        <v>10</v>
      </c>
      <c r="G5146" s="1" t="str">
        <f aca="false">F5146&amp;"/"&amp;86</f>
        <v>10/86</v>
      </c>
      <c r="H5146" s="1" t="n">
        <v>2300</v>
      </c>
      <c r="I5146" s="1" t="n">
        <v>93</v>
      </c>
      <c r="J5146" s="1" t="n">
        <v>80</v>
      </c>
      <c r="K5146" s="1" t="s">
        <v>1093</v>
      </c>
      <c r="L5146" s="1" t="s">
        <v>4954</v>
      </c>
      <c r="M5146" s="1" t="n">
        <v>2009</v>
      </c>
      <c r="N5146" s="1" t="n">
        <v>44.1661502</v>
      </c>
      <c r="O5146" s="1" t="n">
        <v>-76.3760188</v>
      </c>
      <c r="Q5146" s="1" t="s">
        <v>5801</v>
      </c>
      <c r="R5146" s="1" t="s">
        <v>24</v>
      </c>
    </row>
    <row r="5147" customFormat="false" ht="15" hidden="false" customHeight="false" outlineLevel="0" collapsed="false">
      <c r="A5147" s="1" t="s">
        <v>2973</v>
      </c>
      <c r="B5147" s="1" t="s">
        <v>2973</v>
      </c>
      <c r="C5147" s="1" t="s">
        <v>5799</v>
      </c>
      <c r="D5147" s="1" t="n">
        <v>197.8</v>
      </c>
      <c r="E5147" s="1" t="s">
        <v>5811</v>
      </c>
      <c r="F5147" s="1" t="n">
        <v>11</v>
      </c>
      <c r="G5147" s="1" t="str">
        <f aca="false">F5147&amp;"/"&amp;86</f>
        <v>11/86</v>
      </c>
      <c r="H5147" s="1" t="n">
        <v>2300</v>
      </c>
      <c r="I5147" s="1" t="n">
        <v>93</v>
      </c>
      <c r="J5147" s="1" t="n">
        <v>80</v>
      </c>
      <c r="K5147" s="1" t="s">
        <v>1093</v>
      </c>
      <c r="L5147" s="1" t="s">
        <v>4954</v>
      </c>
      <c r="M5147" s="1" t="n">
        <v>2009</v>
      </c>
      <c r="N5147" s="1" t="n">
        <v>44.1653669</v>
      </c>
      <c r="O5147" s="1" t="n">
        <v>-76.3715617</v>
      </c>
      <c r="Q5147" s="1" t="s">
        <v>5801</v>
      </c>
      <c r="R5147" s="1" t="s">
        <v>24</v>
      </c>
    </row>
    <row r="5148" customFormat="false" ht="15" hidden="false" customHeight="false" outlineLevel="0" collapsed="false">
      <c r="A5148" s="1" t="s">
        <v>2973</v>
      </c>
      <c r="B5148" s="1" t="s">
        <v>2973</v>
      </c>
      <c r="C5148" s="1" t="s">
        <v>5799</v>
      </c>
      <c r="D5148" s="1" t="n">
        <v>197.8</v>
      </c>
      <c r="E5148" s="1" t="s">
        <v>5812</v>
      </c>
      <c r="F5148" s="1" t="n">
        <v>12</v>
      </c>
      <c r="G5148" s="1" t="str">
        <f aca="false">F5148&amp;"/"&amp;86</f>
        <v>12/86</v>
      </c>
      <c r="H5148" s="1" t="n">
        <v>2300</v>
      </c>
      <c r="I5148" s="1" t="n">
        <v>93</v>
      </c>
      <c r="J5148" s="1" t="n">
        <v>80</v>
      </c>
      <c r="K5148" s="1" t="s">
        <v>1093</v>
      </c>
      <c r="L5148" s="1" t="s">
        <v>4954</v>
      </c>
      <c r="M5148" s="1" t="n">
        <v>2009</v>
      </c>
      <c r="N5148" s="1" t="n">
        <v>44.1612814</v>
      </c>
      <c r="O5148" s="1" t="n">
        <v>-76.3767512</v>
      </c>
      <c r="Q5148" s="1" t="s">
        <v>5801</v>
      </c>
      <c r="R5148" s="1" t="s">
        <v>24</v>
      </c>
    </row>
    <row r="5149" customFormat="false" ht="15" hidden="false" customHeight="false" outlineLevel="0" collapsed="false">
      <c r="A5149" s="1" t="s">
        <v>2973</v>
      </c>
      <c r="B5149" s="1" t="s">
        <v>2973</v>
      </c>
      <c r="C5149" s="1" t="s">
        <v>5799</v>
      </c>
      <c r="D5149" s="1" t="n">
        <v>197.8</v>
      </c>
      <c r="E5149" s="1" t="s">
        <v>5813</v>
      </c>
      <c r="F5149" s="1" t="n">
        <v>13</v>
      </c>
      <c r="G5149" s="1" t="str">
        <f aca="false">F5149&amp;"/"&amp;86</f>
        <v>13/86</v>
      </c>
      <c r="H5149" s="1" t="n">
        <v>2300</v>
      </c>
      <c r="I5149" s="1" t="n">
        <v>93</v>
      </c>
      <c r="J5149" s="1" t="n">
        <v>80</v>
      </c>
      <c r="K5149" s="1" t="s">
        <v>1093</v>
      </c>
      <c r="L5149" s="1" t="s">
        <v>4954</v>
      </c>
      <c r="M5149" s="1" t="n">
        <v>2009</v>
      </c>
      <c r="N5149" s="1" t="n">
        <v>44.1595424</v>
      </c>
      <c r="O5149" s="1" t="n">
        <v>-76.3701272</v>
      </c>
      <c r="Q5149" s="1" t="s">
        <v>5801</v>
      </c>
      <c r="R5149" s="1" t="s">
        <v>24</v>
      </c>
    </row>
    <row r="5150" customFormat="false" ht="15" hidden="false" customHeight="false" outlineLevel="0" collapsed="false">
      <c r="A5150" s="1" t="s">
        <v>2973</v>
      </c>
      <c r="B5150" s="1" t="s">
        <v>2973</v>
      </c>
      <c r="C5150" s="1" t="s">
        <v>5799</v>
      </c>
      <c r="D5150" s="1" t="n">
        <v>197.8</v>
      </c>
      <c r="E5150" s="1" t="s">
        <v>5814</v>
      </c>
      <c r="F5150" s="1" t="n">
        <v>14</v>
      </c>
      <c r="G5150" s="1" t="str">
        <f aca="false">F5150&amp;"/"&amp;86</f>
        <v>14/86</v>
      </c>
      <c r="H5150" s="1" t="n">
        <v>2300</v>
      </c>
      <c r="I5150" s="1" t="n">
        <v>93</v>
      </c>
      <c r="J5150" s="1" t="n">
        <v>80</v>
      </c>
      <c r="K5150" s="1" t="s">
        <v>1093</v>
      </c>
      <c r="L5150" s="1" t="s">
        <v>4954</v>
      </c>
      <c r="M5150" s="1" t="n">
        <v>2009</v>
      </c>
      <c r="N5150" s="1" t="n">
        <v>44.1907090220054</v>
      </c>
      <c r="O5150" s="1" t="n">
        <v>-76.4223771695862</v>
      </c>
      <c r="Q5150" s="1" t="s">
        <v>5801</v>
      </c>
      <c r="R5150" s="1" t="s">
        <v>24</v>
      </c>
    </row>
    <row r="5151" customFormat="false" ht="15" hidden="false" customHeight="false" outlineLevel="0" collapsed="false">
      <c r="A5151" s="1" t="s">
        <v>2973</v>
      </c>
      <c r="B5151" s="1" t="s">
        <v>2973</v>
      </c>
      <c r="C5151" s="1" t="s">
        <v>5799</v>
      </c>
      <c r="D5151" s="1" t="n">
        <v>197.8</v>
      </c>
      <c r="E5151" s="1" t="s">
        <v>5815</v>
      </c>
      <c r="F5151" s="1" t="n">
        <v>15</v>
      </c>
      <c r="G5151" s="1" t="str">
        <f aca="false">F5151&amp;"/"&amp;86</f>
        <v>15/86</v>
      </c>
      <c r="H5151" s="1" t="n">
        <v>2300</v>
      </c>
      <c r="I5151" s="1" t="n">
        <v>93</v>
      </c>
      <c r="J5151" s="1" t="n">
        <v>80</v>
      </c>
      <c r="K5151" s="1" t="s">
        <v>1093</v>
      </c>
      <c r="L5151" s="1" t="s">
        <v>4954</v>
      </c>
      <c r="M5151" s="1" t="n">
        <v>2009</v>
      </c>
      <c r="N5151" s="1" t="n">
        <v>44.1895403334184</v>
      </c>
      <c r="O5151" s="1" t="n">
        <v>-76.4153119382161</v>
      </c>
      <c r="Q5151" s="1" t="s">
        <v>5801</v>
      </c>
      <c r="R5151" s="1" t="s">
        <v>24</v>
      </c>
    </row>
    <row r="5152" customFormat="false" ht="15" hidden="false" customHeight="false" outlineLevel="0" collapsed="false">
      <c r="A5152" s="1" t="s">
        <v>2973</v>
      </c>
      <c r="B5152" s="1" t="s">
        <v>2973</v>
      </c>
      <c r="C5152" s="1" t="s">
        <v>5799</v>
      </c>
      <c r="D5152" s="1" t="n">
        <v>197.8</v>
      </c>
      <c r="E5152" s="1" t="s">
        <v>5816</v>
      </c>
      <c r="F5152" s="1" t="n">
        <v>16</v>
      </c>
      <c r="G5152" s="1" t="str">
        <f aca="false">F5152&amp;"/"&amp;86</f>
        <v>16/86</v>
      </c>
      <c r="H5152" s="1" t="n">
        <v>2300</v>
      </c>
      <c r="I5152" s="1" t="n">
        <v>93</v>
      </c>
      <c r="J5152" s="1" t="n">
        <v>80</v>
      </c>
      <c r="K5152" s="1" t="s">
        <v>1093</v>
      </c>
      <c r="L5152" s="1" t="s">
        <v>4954</v>
      </c>
      <c r="M5152" s="1" t="n">
        <v>2009</v>
      </c>
      <c r="N5152" s="1" t="n">
        <v>44.1805676984499</v>
      </c>
      <c r="O5152" s="1" t="n">
        <v>-76.4055035409768</v>
      </c>
      <c r="Q5152" s="1" t="s">
        <v>5801</v>
      </c>
      <c r="R5152" s="1" t="s">
        <v>24</v>
      </c>
    </row>
    <row r="5153" customFormat="false" ht="15" hidden="false" customHeight="false" outlineLevel="0" collapsed="false">
      <c r="A5153" s="1" t="s">
        <v>2973</v>
      </c>
      <c r="B5153" s="1" t="s">
        <v>2973</v>
      </c>
      <c r="C5153" s="1" t="s">
        <v>5799</v>
      </c>
      <c r="D5153" s="1" t="n">
        <v>197.8</v>
      </c>
      <c r="E5153" s="1" t="s">
        <v>5817</v>
      </c>
      <c r="F5153" s="1" t="n">
        <v>17</v>
      </c>
      <c r="G5153" s="1" t="str">
        <f aca="false">F5153&amp;"/"&amp;86</f>
        <v>17/86</v>
      </c>
      <c r="H5153" s="1" t="n">
        <v>2300</v>
      </c>
      <c r="I5153" s="1" t="n">
        <v>93</v>
      </c>
      <c r="J5153" s="1" t="n">
        <v>80</v>
      </c>
      <c r="K5153" s="1" t="s">
        <v>1093</v>
      </c>
      <c r="L5153" s="1" t="s">
        <v>4954</v>
      </c>
      <c r="M5153" s="1" t="n">
        <v>2009</v>
      </c>
      <c r="N5153" s="1" t="n">
        <v>44.1672935722259</v>
      </c>
      <c r="O5153" s="1" t="n">
        <v>-76.3997254352755</v>
      </c>
      <c r="Q5153" s="1" t="s">
        <v>5801</v>
      </c>
      <c r="R5153" s="1" t="s">
        <v>24</v>
      </c>
    </row>
    <row r="5154" customFormat="false" ht="15" hidden="false" customHeight="false" outlineLevel="0" collapsed="false">
      <c r="A5154" s="1" t="s">
        <v>2973</v>
      </c>
      <c r="B5154" s="1" t="s">
        <v>2973</v>
      </c>
      <c r="C5154" s="1" t="s">
        <v>5799</v>
      </c>
      <c r="D5154" s="1" t="n">
        <v>197.8</v>
      </c>
      <c r="E5154" s="1" t="s">
        <v>5818</v>
      </c>
      <c r="F5154" s="1" t="n">
        <v>18</v>
      </c>
      <c r="G5154" s="1" t="str">
        <f aca="false">F5154&amp;"/"&amp;86</f>
        <v>18/86</v>
      </c>
      <c r="H5154" s="1" t="n">
        <v>2300</v>
      </c>
      <c r="I5154" s="1" t="n">
        <v>93</v>
      </c>
      <c r="J5154" s="1" t="n">
        <v>80</v>
      </c>
      <c r="K5154" s="1" t="s">
        <v>1093</v>
      </c>
      <c r="L5154" s="1" t="s">
        <v>4954</v>
      </c>
      <c r="M5154" s="1" t="n">
        <v>2009</v>
      </c>
      <c r="N5154" s="1" t="n">
        <v>44.1595441022517</v>
      </c>
      <c r="O5154" s="1" t="n">
        <v>-76.3983451608886</v>
      </c>
      <c r="Q5154" s="1" t="s">
        <v>5801</v>
      </c>
      <c r="R5154" s="1" t="s">
        <v>24</v>
      </c>
    </row>
    <row r="5155" customFormat="false" ht="15" hidden="false" customHeight="false" outlineLevel="0" collapsed="false">
      <c r="A5155" s="1" t="s">
        <v>2973</v>
      </c>
      <c r="B5155" s="1" t="s">
        <v>2973</v>
      </c>
      <c r="C5155" s="1" t="s">
        <v>5799</v>
      </c>
      <c r="D5155" s="1" t="n">
        <v>197.8</v>
      </c>
      <c r="E5155" s="1" t="s">
        <v>5819</v>
      </c>
      <c r="F5155" s="1" t="n">
        <v>19</v>
      </c>
      <c r="G5155" s="1" t="str">
        <f aca="false">F5155&amp;"/"&amp;86</f>
        <v>19/86</v>
      </c>
      <c r="H5155" s="1" t="n">
        <v>2300</v>
      </c>
      <c r="I5155" s="1" t="n">
        <v>93</v>
      </c>
      <c r="J5155" s="1" t="n">
        <v>80</v>
      </c>
      <c r="K5155" s="1" t="s">
        <v>1093</v>
      </c>
      <c r="L5155" s="1" t="s">
        <v>4954</v>
      </c>
      <c r="M5155" s="1" t="n">
        <v>2009</v>
      </c>
      <c r="N5155" s="1" t="n">
        <v>44.1579305385457</v>
      </c>
      <c r="O5155" s="1" t="n">
        <v>-76.3929899688058</v>
      </c>
      <c r="Q5155" s="1" t="s">
        <v>5801</v>
      </c>
      <c r="R5155" s="1" t="s">
        <v>24</v>
      </c>
    </row>
    <row r="5156" customFormat="false" ht="15" hidden="false" customHeight="false" outlineLevel="0" collapsed="false">
      <c r="A5156" s="1" t="s">
        <v>2973</v>
      </c>
      <c r="B5156" s="1" t="s">
        <v>2973</v>
      </c>
      <c r="C5156" s="1" t="s">
        <v>5799</v>
      </c>
      <c r="D5156" s="1" t="n">
        <v>197.8</v>
      </c>
      <c r="E5156" s="1" t="s">
        <v>5820</v>
      </c>
      <c r="F5156" s="1" t="n">
        <v>20</v>
      </c>
      <c r="G5156" s="1" t="str">
        <f aca="false">F5156&amp;"/"&amp;86</f>
        <v>20/86</v>
      </c>
      <c r="H5156" s="1" t="n">
        <v>2300</v>
      </c>
      <c r="I5156" s="1" t="n">
        <v>93</v>
      </c>
      <c r="J5156" s="1" t="n">
        <v>80</v>
      </c>
      <c r="K5156" s="1" t="s">
        <v>1093</v>
      </c>
      <c r="L5156" s="1" t="s">
        <v>4954</v>
      </c>
      <c r="M5156" s="1" t="n">
        <v>2009</v>
      </c>
      <c r="N5156" s="1" t="n">
        <v>44.1515908213118</v>
      </c>
      <c r="O5156" s="1" t="n">
        <v>-76.3856678562495</v>
      </c>
      <c r="Q5156" s="1" t="s">
        <v>5801</v>
      </c>
      <c r="R5156" s="1" t="s">
        <v>24</v>
      </c>
    </row>
    <row r="5157" customFormat="false" ht="15" hidden="false" customHeight="false" outlineLevel="0" collapsed="false">
      <c r="A5157" s="1" t="s">
        <v>2973</v>
      </c>
      <c r="B5157" s="1" t="s">
        <v>2973</v>
      </c>
      <c r="C5157" s="1" t="s">
        <v>5799</v>
      </c>
      <c r="D5157" s="1" t="n">
        <v>197.8</v>
      </c>
      <c r="E5157" s="1" t="s">
        <v>5821</v>
      </c>
      <c r="F5157" s="1" t="n">
        <v>21</v>
      </c>
      <c r="G5157" s="1" t="str">
        <f aca="false">F5157&amp;"/"&amp;86</f>
        <v>21/86</v>
      </c>
      <c r="H5157" s="1" t="n">
        <v>2300</v>
      </c>
      <c r="I5157" s="1" t="n">
        <v>93</v>
      </c>
      <c r="J5157" s="1" t="n">
        <v>80</v>
      </c>
      <c r="K5157" s="1" t="s">
        <v>1093</v>
      </c>
      <c r="L5157" s="1" t="s">
        <v>4954</v>
      </c>
      <c r="M5157" s="1" t="n">
        <v>2009</v>
      </c>
      <c r="N5157" s="1" t="n">
        <v>44.1810186</v>
      </c>
      <c r="O5157" s="1" t="n">
        <v>-76.4283319</v>
      </c>
      <c r="Q5157" s="1" t="s">
        <v>5801</v>
      </c>
      <c r="R5157" s="1" t="s">
        <v>24</v>
      </c>
    </row>
    <row r="5158" customFormat="false" ht="15" hidden="false" customHeight="false" outlineLevel="0" collapsed="false">
      <c r="A5158" s="1" t="s">
        <v>2973</v>
      </c>
      <c r="B5158" s="1" t="s">
        <v>2973</v>
      </c>
      <c r="C5158" s="1" t="s">
        <v>5799</v>
      </c>
      <c r="D5158" s="1" t="n">
        <v>197.8</v>
      </c>
      <c r="E5158" s="1" t="s">
        <v>5822</v>
      </c>
      <c r="F5158" s="1" t="n">
        <v>22</v>
      </c>
      <c r="G5158" s="1" t="str">
        <f aca="false">F5158&amp;"/"&amp;86</f>
        <v>22/86</v>
      </c>
      <c r="H5158" s="1" t="n">
        <v>2300</v>
      </c>
      <c r="I5158" s="1" t="n">
        <v>93</v>
      </c>
      <c r="J5158" s="1" t="n">
        <v>80</v>
      </c>
      <c r="K5158" s="1" t="s">
        <v>1093</v>
      </c>
      <c r="L5158" s="1" t="s">
        <v>4954</v>
      </c>
      <c r="M5158" s="1" t="n">
        <v>2009</v>
      </c>
      <c r="N5158" s="1" t="n">
        <v>44.1744949</v>
      </c>
      <c r="O5158" s="1" t="n">
        <v>-76.4229604</v>
      </c>
      <c r="Q5158" s="1" t="s">
        <v>5801</v>
      </c>
      <c r="R5158" s="1" t="s">
        <v>24</v>
      </c>
    </row>
    <row r="5159" customFormat="false" ht="15" hidden="false" customHeight="false" outlineLevel="0" collapsed="false">
      <c r="A5159" s="1" t="s">
        <v>2973</v>
      </c>
      <c r="B5159" s="1" t="s">
        <v>2973</v>
      </c>
      <c r="C5159" s="1" t="s">
        <v>5799</v>
      </c>
      <c r="D5159" s="1" t="n">
        <v>197.8</v>
      </c>
      <c r="E5159" s="1" t="s">
        <v>5823</v>
      </c>
      <c r="F5159" s="1" t="n">
        <v>23</v>
      </c>
      <c r="G5159" s="1" t="str">
        <f aca="false">F5159&amp;"/"&amp;86</f>
        <v>23/86</v>
      </c>
      <c r="H5159" s="1" t="n">
        <v>2300</v>
      </c>
      <c r="I5159" s="1" t="n">
        <v>93</v>
      </c>
      <c r="J5159" s="1" t="n">
        <v>80</v>
      </c>
      <c r="K5159" s="1" t="s">
        <v>1093</v>
      </c>
      <c r="L5159" s="1" t="s">
        <v>4954</v>
      </c>
      <c r="M5159" s="1" t="n">
        <v>2009</v>
      </c>
      <c r="N5159" s="1" t="n">
        <v>44.1710062</v>
      </c>
      <c r="O5159" s="1" t="n">
        <v>-76.4205995</v>
      </c>
      <c r="Q5159" s="1" t="s">
        <v>5801</v>
      </c>
      <c r="R5159" s="1" t="s">
        <v>24</v>
      </c>
    </row>
    <row r="5160" customFormat="false" ht="15" hidden="false" customHeight="false" outlineLevel="0" collapsed="false">
      <c r="A5160" s="1" t="s">
        <v>2973</v>
      </c>
      <c r="B5160" s="1" t="s">
        <v>2973</v>
      </c>
      <c r="C5160" s="1" t="s">
        <v>5799</v>
      </c>
      <c r="D5160" s="1" t="n">
        <v>197.8</v>
      </c>
      <c r="E5160" s="1" t="s">
        <v>5824</v>
      </c>
      <c r="F5160" s="1" t="n">
        <v>24</v>
      </c>
      <c r="G5160" s="1" t="str">
        <f aca="false">F5160&amp;"/"&amp;86</f>
        <v>24/86</v>
      </c>
      <c r="H5160" s="1" t="n">
        <v>2300</v>
      </c>
      <c r="I5160" s="1" t="n">
        <v>93</v>
      </c>
      <c r="J5160" s="1" t="n">
        <v>80</v>
      </c>
      <c r="K5160" s="1" t="s">
        <v>1093</v>
      </c>
      <c r="L5160" s="1" t="s">
        <v>4954</v>
      </c>
      <c r="M5160" s="1" t="n">
        <v>2009</v>
      </c>
      <c r="N5160" s="1" t="n">
        <v>44.1656982</v>
      </c>
      <c r="O5160" s="1" t="n">
        <v>-76.4157816</v>
      </c>
      <c r="Q5160" s="1" t="s">
        <v>5801</v>
      </c>
      <c r="R5160" s="1" t="s">
        <v>24</v>
      </c>
    </row>
    <row r="5161" customFormat="false" ht="15" hidden="false" customHeight="false" outlineLevel="0" collapsed="false">
      <c r="A5161" s="1" t="s">
        <v>2973</v>
      </c>
      <c r="B5161" s="1" t="s">
        <v>2973</v>
      </c>
      <c r="C5161" s="1" t="s">
        <v>5799</v>
      </c>
      <c r="D5161" s="1" t="n">
        <v>197.8</v>
      </c>
      <c r="E5161" s="1" t="s">
        <v>5825</v>
      </c>
      <c r="F5161" s="1" t="n">
        <v>25</v>
      </c>
      <c r="G5161" s="1" t="str">
        <f aca="false">F5161&amp;"/"&amp;86</f>
        <v>25/86</v>
      </c>
      <c r="H5161" s="1" t="n">
        <v>2300</v>
      </c>
      <c r="I5161" s="1" t="n">
        <v>93</v>
      </c>
      <c r="J5161" s="1" t="n">
        <v>80</v>
      </c>
      <c r="K5161" s="1" t="s">
        <v>1093</v>
      </c>
      <c r="L5161" s="1" t="s">
        <v>4954</v>
      </c>
      <c r="M5161" s="1" t="n">
        <v>2009</v>
      </c>
      <c r="N5161" s="1" t="n">
        <v>44.160655</v>
      </c>
      <c r="O5161" s="1" t="n">
        <v>-76.4109632</v>
      </c>
      <c r="Q5161" s="1" t="s">
        <v>5801</v>
      </c>
      <c r="R5161" s="1" t="s">
        <v>24</v>
      </c>
    </row>
    <row r="5162" customFormat="false" ht="15" hidden="false" customHeight="false" outlineLevel="0" collapsed="false">
      <c r="A5162" s="1" t="s">
        <v>2973</v>
      </c>
      <c r="B5162" s="1" t="s">
        <v>2973</v>
      </c>
      <c r="C5162" s="1" t="s">
        <v>5799</v>
      </c>
      <c r="D5162" s="1" t="n">
        <v>197.8</v>
      </c>
      <c r="E5162" s="1" t="s">
        <v>5826</v>
      </c>
      <c r="F5162" s="1" t="n">
        <v>26</v>
      </c>
      <c r="G5162" s="1" t="str">
        <f aca="false">F5162&amp;"/"&amp;86</f>
        <v>26/86</v>
      </c>
      <c r="H5162" s="1" t="n">
        <v>2300</v>
      </c>
      <c r="I5162" s="1" t="n">
        <v>93</v>
      </c>
      <c r="J5162" s="1" t="n">
        <v>80</v>
      </c>
      <c r="K5162" s="1" t="s">
        <v>1093</v>
      </c>
      <c r="L5162" s="1" t="s">
        <v>4954</v>
      </c>
      <c r="M5162" s="1" t="n">
        <v>2009</v>
      </c>
      <c r="N5162" s="1" t="n">
        <v>44.1588456</v>
      </c>
      <c r="O5162" s="1" t="n">
        <v>-76.4041483</v>
      </c>
      <c r="Q5162" s="1" t="s">
        <v>5801</v>
      </c>
      <c r="R5162" s="1" t="s">
        <v>24</v>
      </c>
    </row>
    <row r="5163" customFormat="false" ht="15" hidden="false" customHeight="false" outlineLevel="0" collapsed="false">
      <c r="A5163" s="1" t="s">
        <v>2973</v>
      </c>
      <c r="B5163" s="1" t="s">
        <v>2973</v>
      </c>
      <c r="C5163" s="1" t="s">
        <v>5799</v>
      </c>
      <c r="D5163" s="1" t="n">
        <v>197.8</v>
      </c>
      <c r="E5163" s="1" t="s">
        <v>5827</v>
      </c>
      <c r="F5163" s="1" t="n">
        <v>27</v>
      </c>
      <c r="G5163" s="1" t="str">
        <f aca="false">F5163&amp;"/"&amp;86</f>
        <v>27/86</v>
      </c>
      <c r="H5163" s="1" t="n">
        <v>2300</v>
      </c>
      <c r="I5163" s="1" t="n">
        <v>93</v>
      </c>
      <c r="J5163" s="1" t="n">
        <v>80</v>
      </c>
      <c r="K5163" s="1" t="s">
        <v>1093</v>
      </c>
      <c r="L5163" s="1" t="s">
        <v>4954</v>
      </c>
      <c r="M5163" s="1" t="n">
        <v>2009</v>
      </c>
      <c r="N5163" s="1" t="n">
        <v>44.1537777</v>
      </c>
      <c r="O5163" s="1" t="n">
        <v>-76.406419</v>
      </c>
      <c r="Q5163" s="1" t="s">
        <v>5801</v>
      </c>
      <c r="R5163" s="1" t="s">
        <v>24</v>
      </c>
    </row>
    <row r="5164" customFormat="false" ht="15" hidden="false" customHeight="false" outlineLevel="0" collapsed="false">
      <c r="A5164" s="1" t="s">
        <v>2973</v>
      </c>
      <c r="B5164" s="1" t="s">
        <v>2973</v>
      </c>
      <c r="C5164" s="1" t="s">
        <v>5799</v>
      </c>
      <c r="D5164" s="1" t="n">
        <v>197.8</v>
      </c>
      <c r="E5164" s="1" t="s">
        <v>5828</v>
      </c>
      <c r="F5164" s="1" t="n">
        <v>28</v>
      </c>
      <c r="G5164" s="1" t="str">
        <f aca="false">F5164&amp;"/"&amp;86</f>
        <v>28/86</v>
      </c>
      <c r="H5164" s="1" t="n">
        <v>2300</v>
      </c>
      <c r="I5164" s="1" t="n">
        <v>93</v>
      </c>
      <c r="J5164" s="1" t="n">
        <v>80</v>
      </c>
      <c r="K5164" s="1" t="s">
        <v>1093</v>
      </c>
      <c r="L5164" s="1" t="s">
        <v>4954</v>
      </c>
      <c r="M5164" s="1" t="n">
        <v>2009</v>
      </c>
      <c r="N5164" s="1" t="n">
        <v>44.1509212</v>
      </c>
      <c r="O5164" s="1" t="n">
        <v>-76.4036698</v>
      </c>
      <c r="Q5164" s="1" t="s">
        <v>5801</v>
      </c>
      <c r="R5164" s="1" t="s">
        <v>24</v>
      </c>
    </row>
    <row r="5165" customFormat="false" ht="15" hidden="false" customHeight="false" outlineLevel="0" collapsed="false">
      <c r="A5165" s="1" t="s">
        <v>2973</v>
      </c>
      <c r="B5165" s="1" t="s">
        <v>2973</v>
      </c>
      <c r="C5165" s="1" t="s">
        <v>5799</v>
      </c>
      <c r="D5165" s="1" t="n">
        <v>197.8</v>
      </c>
      <c r="E5165" s="1" t="s">
        <v>5829</v>
      </c>
      <c r="F5165" s="1" t="n">
        <v>29</v>
      </c>
      <c r="G5165" s="1" t="str">
        <f aca="false">F5165&amp;"/"&amp;86</f>
        <v>29/86</v>
      </c>
      <c r="H5165" s="1" t="n">
        <v>2300</v>
      </c>
      <c r="I5165" s="1" t="n">
        <v>93</v>
      </c>
      <c r="J5165" s="1" t="n">
        <v>80</v>
      </c>
      <c r="K5165" s="1" t="s">
        <v>1093</v>
      </c>
      <c r="L5165" s="1" t="s">
        <v>4954</v>
      </c>
      <c r="M5165" s="1" t="n">
        <v>2009</v>
      </c>
      <c r="N5165" s="1" t="n">
        <v>44.1491295</v>
      </c>
      <c r="O5165" s="1" t="n">
        <v>-76.3991431</v>
      </c>
      <c r="Q5165" s="1" t="s">
        <v>5801</v>
      </c>
      <c r="R5165" s="1" t="s">
        <v>24</v>
      </c>
    </row>
    <row r="5166" customFormat="false" ht="15" hidden="false" customHeight="false" outlineLevel="0" collapsed="false">
      <c r="A5166" s="1" t="s">
        <v>2973</v>
      </c>
      <c r="B5166" s="1" t="s">
        <v>2973</v>
      </c>
      <c r="C5166" s="1" t="s">
        <v>5799</v>
      </c>
      <c r="D5166" s="1" t="n">
        <v>197.8</v>
      </c>
      <c r="E5166" s="1" t="s">
        <v>5830</v>
      </c>
      <c r="F5166" s="1" t="n">
        <v>30</v>
      </c>
      <c r="G5166" s="1" t="str">
        <f aca="false">F5166&amp;"/"&amp;86</f>
        <v>30/86</v>
      </c>
      <c r="H5166" s="1" t="n">
        <v>2300</v>
      </c>
      <c r="I5166" s="1" t="n">
        <v>93</v>
      </c>
      <c r="J5166" s="1" t="n">
        <v>80</v>
      </c>
      <c r="K5166" s="1" t="s">
        <v>1093</v>
      </c>
      <c r="L5166" s="1" t="s">
        <v>4954</v>
      </c>
      <c r="M5166" s="1" t="n">
        <v>2009</v>
      </c>
      <c r="N5166" s="1" t="n">
        <v>44.1344749960587</v>
      </c>
      <c r="O5166" s="1" t="n">
        <v>-76.3901524791449</v>
      </c>
      <c r="Q5166" s="1" t="s">
        <v>5801</v>
      </c>
      <c r="R5166" s="1" t="s">
        <v>24</v>
      </c>
    </row>
    <row r="5167" customFormat="false" ht="15" hidden="false" customHeight="false" outlineLevel="0" collapsed="false">
      <c r="A5167" s="1" t="s">
        <v>2973</v>
      </c>
      <c r="B5167" s="1" t="s">
        <v>2973</v>
      </c>
      <c r="C5167" s="1" t="s">
        <v>5799</v>
      </c>
      <c r="D5167" s="1" t="n">
        <v>197.8</v>
      </c>
      <c r="E5167" s="1" t="s">
        <v>5831</v>
      </c>
      <c r="F5167" s="1" t="n">
        <v>31</v>
      </c>
      <c r="G5167" s="1" t="str">
        <f aca="false">F5167&amp;"/"&amp;86</f>
        <v>31/86</v>
      </c>
      <c r="H5167" s="1" t="n">
        <v>2300</v>
      </c>
      <c r="I5167" s="1" t="n">
        <v>93</v>
      </c>
      <c r="J5167" s="1" t="n">
        <v>80</v>
      </c>
      <c r="K5167" s="1" t="s">
        <v>1093</v>
      </c>
      <c r="L5167" s="1" t="s">
        <v>4954</v>
      </c>
      <c r="M5167" s="1" t="n">
        <v>2009</v>
      </c>
      <c r="N5167" s="1" t="n">
        <v>44.1307468</v>
      </c>
      <c r="O5167" s="1" t="n">
        <v>-76.3891688</v>
      </c>
      <c r="Q5167" s="1" t="s">
        <v>5801</v>
      </c>
      <c r="R5167" s="1" t="s">
        <v>24</v>
      </c>
    </row>
    <row r="5168" customFormat="false" ht="15" hidden="false" customHeight="false" outlineLevel="0" collapsed="false">
      <c r="A5168" s="1" t="s">
        <v>2973</v>
      </c>
      <c r="B5168" s="1" t="s">
        <v>2973</v>
      </c>
      <c r="C5168" s="1" t="s">
        <v>5799</v>
      </c>
      <c r="D5168" s="1" t="n">
        <v>197.8</v>
      </c>
      <c r="E5168" s="1" t="s">
        <v>5832</v>
      </c>
      <c r="F5168" s="1" t="n">
        <v>32</v>
      </c>
      <c r="G5168" s="1" t="str">
        <f aca="false">F5168&amp;"/"&amp;86</f>
        <v>32/86</v>
      </c>
      <c r="H5168" s="1" t="n">
        <v>2300</v>
      </c>
      <c r="I5168" s="1" t="n">
        <v>93</v>
      </c>
      <c r="J5168" s="1" t="n">
        <v>80</v>
      </c>
      <c r="K5168" s="1" t="s">
        <v>1093</v>
      </c>
      <c r="L5168" s="1" t="s">
        <v>4954</v>
      </c>
      <c r="M5168" s="1" t="n">
        <v>2009</v>
      </c>
      <c r="N5168" s="1" t="n">
        <v>44.1813729</v>
      </c>
      <c r="O5168" s="1" t="n">
        <v>-76.4523613</v>
      </c>
      <c r="Q5168" s="1" t="s">
        <v>5801</v>
      </c>
      <c r="R5168" s="1" t="s">
        <v>24</v>
      </c>
    </row>
    <row r="5169" customFormat="false" ht="15" hidden="false" customHeight="false" outlineLevel="0" collapsed="false">
      <c r="A5169" s="1" t="s">
        <v>2973</v>
      </c>
      <c r="B5169" s="1" t="s">
        <v>2973</v>
      </c>
      <c r="C5169" s="1" t="s">
        <v>5799</v>
      </c>
      <c r="D5169" s="1" t="n">
        <v>197.8</v>
      </c>
      <c r="E5169" s="1" t="s">
        <v>5833</v>
      </c>
      <c r="F5169" s="1" t="n">
        <v>33</v>
      </c>
      <c r="G5169" s="1" t="str">
        <f aca="false">F5169&amp;"/"&amp;86</f>
        <v>33/86</v>
      </c>
      <c r="H5169" s="1" t="n">
        <v>2300</v>
      </c>
      <c r="I5169" s="1" t="n">
        <v>93</v>
      </c>
      <c r="J5169" s="1" t="n">
        <v>80</v>
      </c>
      <c r="K5169" s="1" t="s">
        <v>1093</v>
      </c>
      <c r="L5169" s="1" t="s">
        <v>4954</v>
      </c>
      <c r="M5169" s="1" t="n">
        <v>2009</v>
      </c>
      <c r="N5169" s="1" t="n">
        <v>44.1846622</v>
      </c>
      <c r="O5169" s="1" t="n">
        <v>-76.4481447</v>
      </c>
      <c r="Q5169" s="1" t="s">
        <v>5801</v>
      </c>
      <c r="R5169" s="1" t="s">
        <v>24</v>
      </c>
    </row>
    <row r="5170" customFormat="false" ht="15" hidden="false" customHeight="false" outlineLevel="0" collapsed="false">
      <c r="A5170" s="1" t="s">
        <v>2973</v>
      </c>
      <c r="B5170" s="1" t="s">
        <v>2973</v>
      </c>
      <c r="C5170" s="1" t="s">
        <v>5799</v>
      </c>
      <c r="D5170" s="1" t="n">
        <v>197.8</v>
      </c>
      <c r="E5170" s="1" t="s">
        <v>5834</v>
      </c>
      <c r="F5170" s="1" t="n">
        <v>34</v>
      </c>
      <c r="G5170" s="1" t="str">
        <f aca="false">F5170&amp;"/"&amp;86</f>
        <v>34/86</v>
      </c>
      <c r="H5170" s="1" t="n">
        <v>2300</v>
      </c>
      <c r="I5170" s="1" t="n">
        <v>93</v>
      </c>
      <c r="J5170" s="1" t="n">
        <v>80</v>
      </c>
      <c r="K5170" s="1" t="s">
        <v>1093</v>
      </c>
      <c r="L5170" s="1" t="s">
        <v>4954</v>
      </c>
      <c r="M5170" s="1" t="n">
        <v>2009</v>
      </c>
      <c r="N5170" s="1" t="n">
        <v>44.1805758</v>
      </c>
      <c r="O5170" s="1" t="n">
        <v>-76.4456542</v>
      </c>
      <c r="Q5170" s="1" t="s">
        <v>5801</v>
      </c>
      <c r="R5170" s="1" t="s">
        <v>24</v>
      </c>
    </row>
    <row r="5171" customFormat="false" ht="15" hidden="false" customHeight="false" outlineLevel="0" collapsed="false">
      <c r="A5171" s="1" t="s">
        <v>2973</v>
      </c>
      <c r="B5171" s="1" t="s">
        <v>2973</v>
      </c>
      <c r="C5171" s="1" t="s">
        <v>5799</v>
      </c>
      <c r="D5171" s="1" t="n">
        <v>197.8</v>
      </c>
      <c r="E5171" s="1" t="s">
        <v>5835</v>
      </c>
      <c r="F5171" s="1" t="n">
        <v>35</v>
      </c>
      <c r="G5171" s="1" t="str">
        <f aca="false">F5171&amp;"/"&amp;86</f>
        <v>35/86</v>
      </c>
      <c r="H5171" s="1" t="n">
        <v>2300</v>
      </c>
      <c r="I5171" s="1" t="n">
        <v>93</v>
      </c>
      <c r="J5171" s="1" t="n">
        <v>80</v>
      </c>
      <c r="K5171" s="1" t="s">
        <v>1093</v>
      </c>
      <c r="L5171" s="1" t="s">
        <v>4954</v>
      </c>
      <c r="M5171" s="1" t="n">
        <v>2009</v>
      </c>
      <c r="N5171" s="1" t="n">
        <v>44.177719</v>
      </c>
      <c r="O5171" s="1" t="n">
        <v>-76.4447741</v>
      </c>
      <c r="Q5171" s="1" t="s">
        <v>5801</v>
      </c>
      <c r="R5171" s="1" t="s">
        <v>24</v>
      </c>
    </row>
    <row r="5172" customFormat="false" ht="15" hidden="false" customHeight="false" outlineLevel="0" collapsed="false">
      <c r="A5172" s="1" t="s">
        <v>2973</v>
      </c>
      <c r="B5172" s="1" t="s">
        <v>2973</v>
      </c>
      <c r="C5172" s="1" t="s">
        <v>5799</v>
      </c>
      <c r="D5172" s="1" t="n">
        <v>197.8</v>
      </c>
      <c r="E5172" s="1" t="s">
        <v>5836</v>
      </c>
      <c r="F5172" s="1" t="n">
        <v>36</v>
      </c>
      <c r="G5172" s="1" t="str">
        <f aca="false">F5172&amp;"/"&amp;86</f>
        <v>36/86</v>
      </c>
      <c r="H5172" s="1" t="n">
        <v>2300</v>
      </c>
      <c r="I5172" s="1" t="n">
        <v>93</v>
      </c>
      <c r="J5172" s="1" t="n">
        <v>80</v>
      </c>
      <c r="K5172" s="1" t="s">
        <v>1093</v>
      </c>
      <c r="L5172" s="1" t="s">
        <v>4954</v>
      </c>
      <c r="M5172" s="1" t="n">
        <v>2009</v>
      </c>
      <c r="N5172" s="1" t="n">
        <v>44.1732988</v>
      </c>
      <c r="O5172" s="1" t="n">
        <v>-76.4450376</v>
      </c>
      <c r="Q5172" s="1" t="s">
        <v>5801</v>
      </c>
      <c r="R5172" s="1" t="s">
        <v>24</v>
      </c>
    </row>
    <row r="5173" customFormat="false" ht="15" hidden="false" customHeight="false" outlineLevel="0" collapsed="false">
      <c r="A5173" s="1" t="s">
        <v>2973</v>
      </c>
      <c r="B5173" s="1" t="s">
        <v>2973</v>
      </c>
      <c r="C5173" s="1" t="s">
        <v>5799</v>
      </c>
      <c r="D5173" s="1" t="n">
        <v>197.8</v>
      </c>
      <c r="E5173" s="1" t="s">
        <v>5837</v>
      </c>
      <c r="F5173" s="1" t="n">
        <v>37</v>
      </c>
      <c r="G5173" s="1" t="str">
        <f aca="false">F5173&amp;"/"&amp;86</f>
        <v>37/86</v>
      </c>
      <c r="H5173" s="1" t="n">
        <v>2300</v>
      </c>
      <c r="I5173" s="1" t="n">
        <v>93</v>
      </c>
      <c r="J5173" s="1" t="n">
        <v>80</v>
      </c>
      <c r="K5173" s="1" t="s">
        <v>1093</v>
      </c>
      <c r="L5173" s="1" t="s">
        <v>4954</v>
      </c>
      <c r="M5173" s="1" t="n">
        <v>2009</v>
      </c>
      <c r="N5173" s="1" t="n">
        <v>44.1631217</v>
      </c>
      <c r="O5173" s="1" t="n">
        <v>-76.4356211</v>
      </c>
      <c r="Q5173" s="1" t="s">
        <v>5801</v>
      </c>
      <c r="R5173" s="1" t="s">
        <v>24</v>
      </c>
    </row>
    <row r="5174" customFormat="false" ht="15" hidden="false" customHeight="false" outlineLevel="0" collapsed="false">
      <c r="A5174" s="1" t="s">
        <v>2973</v>
      </c>
      <c r="B5174" s="1" t="s">
        <v>2973</v>
      </c>
      <c r="C5174" s="1" t="s">
        <v>5799</v>
      </c>
      <c r="D5174" s="1" t="n">
        <v>197.8</v>
      </c>
      <c r="E5174" s="1" t="s">
        <v>5838</v>
      </c>
      <c r="F5174" s="1" t="n">
        <v>38</v>
      </c>
      <c r="G5174" s="1" t="str">
        <f aca="false">F5174&amp;"/"&amp;86</f>
        <v>38/86</v>
      </c>
      <c r="H5174" s="1" t="n">
        <v>2300</v>
      </c>
      <c r="I5174" s="1" t="n">
        <v>93</v>
      </c>
      <c r="J5174" s="1" t="n">
        <v>80</v>
      </c>
      <c r="K5174" s="1" t="s">
        <v>1093</v>
      </c>
      <c r="L5174" s="1" t="s">
        <v>4954</v>
      </c>
      <c r="M5174" s="1" t="n">
        <v>2009</v>
      </c>
      <c r="N5174" s="1" t="n">
        <v>44.156312</v>
      </c>
      <c r="O5174" s="1" t="n">
        <v>-76.4277961</v>
      </c>
      <c r="Q5174" s="1" t="s">
        <v>5801</v>
      </c>
      <c r="R5174" s="1" t="s">
        <v>24</v>
      </c>
    </row>
    <row r="5175" customFormat="false" ht="15" hidden="false" customHeight="false" outlineLevel="0" collapsed="false">
      <c r="A5175" s="1" t="s">
        <v>2973</v>
      </c>
      <c r="B5175" s="1" t="s">
        <v>2973</v>
      </c>
      <c r="C5175" s="1" t="s">
        <v>5799</v>
      </c>
      <c r="D5175" s="1" t="n">
        <v>197.8</v>
      </c>
      <c r="E5175" s="1" t="s">
        <v>5839</v>
      </c>
      <c r="F5175" s="1" t="n">
        <v>39</v>
      </c>
      <c r="G5175" s="1" t="str">
        <f aca="false">F5175&amp;"/"&amp;86</f>
        <v>39/86</v>
      </c>
      <c r="H5175" s="1" t="n">
        <v>2300</v>
      </c>
      <c r="I5175" s="1" t="n">
        <v>93</v>
      </c>
      <c r="J5175" s="1" t="n">
        <v>80</v>
      </c>
      <c r="K5175" s="1" t="s">
        <v>1093</v>
      </c>
      <c r="L5175" s="1" t="s">
        <v>4954</v>
      </c>
      <c r="M5175" s="1" t="n">
        <v>2009</v>
      </c>
      <c r="N5175" s="1" t="n">
        <v>44.1461087</v>
      </c>
      <c r="O5175" s="1" t="n">
        <v>-76.4216546</v>
      </c>
      <c r="Q5175" s="1" t="s">
        <v>5801</v>
      </c>
      <c r="R5175" s="1" t="s">
        <v>24</v>
      </c>
    </row>
    <row r="5176" customFormat="false" ht="15" hidden="false" customHeight="false" outlineLevel="0" collapsed="false">
      <c r="A5176" s="1" t="s">
        <v>2973</v>
      </c>
      <c r="B5176" s="1" t="s">
        <v>2973</v>
      </c>
      <c r="C5176" s="1" t="s">
        <v>5799</v>
      </c>
      <c r="D5176" s="1" t="n">
        <v>197.8</v>
      </c>
      <c r="E5176" s="1" t="s">
        <v>5840</v>
      </c>
      <c r="F5176" s="1" t="n">
        <v>40</v>
      </c>
      <c r="G5176" s="1" t="str">
        <f aca="false">F5176&amp;"/"&amp;86</f>
        <v>40/86</v>
      </c>
      <c r="H5176" s="1" t="n">
        <v>2300</v>
      </c>
      <c r="I5176" s="1" t="n">
        <v>93</v>
      </c>
      <c r="J5176" s="1" t="n">
        <v>80</v>
      </c>
      <c r="K5176" s="1" t="s">
        <v>1093</v>
      </c>
      <c r="L5176" s="1" t="s">
        <v>4954</v>
      </c>
      <c r="M5176" s="1" t="n">
        <v>2009</v>
      </c>
      <c r="N5176" s="1" t="n">
        <v>44.1370496</v>
      </c>
      <c r="O5176" s="1" t="n">
        <v>-76.409137</v>
      </c>
      <c r="Q5176" s="1" t="s">
        <v>5801</v>
      </c>
      <c r="R5176" s="1" t="s">
        <v>24</v>
      </c>
    </row>
    <row r="5177" customFormat="false" ht="15" hidden="false" customHeight="false" outlineLevel="0" collapsed="false">
      <c r="A5177" s="1" t="s">
        <v>2973</v>
      </c>
      <c r="B5177" s="1" t="s">
        <v>2973</v>
      </c>
      <c r="C5177" s="1" t="s">
        <v>5799</v>
      </c>
      <c r="D5177" s="1" t="n">
        <v>197.8</v>
      </c>
      <c r="E5177" s="1" t="s">
        <v>5841</v>
      </c>
      <c r="F5177" s="1" t="n">
        <v>41</v>
      </c>
      <c r="G5177" s="1" t="str">
        <f aca="false">F5177&amp;"/"&amp;86</f>
        <v>41/86</v>
      </c>
      <c r="H5177" s="1" t="n">
        <v>2300</v>
      </c>
      <c r="I5177" s="1" t="n">
        <v>93</v>
      </c>
      <c r="J5177" s="1" t="n">
        <v>80</v>
      </c>
      <c r="K5177" s="1" t="s">
        <v>1093</v>
      </c>
      <c r="L5177" s="1" t="s">
        <v>4954</v>
      </c>
      <c r="M5177" s="1" t="n">
        <v>2009</v>
      </c>
      <c r="N5177" s="1" t="n">
        <v>44.1326453</v>
      </c>
      <c r="O5177" s="1" t="n">
        <v>-76.4088671</v>
      </c>
      <c r="Q5177" s="1" t="s">
        <v>5801</v>
      </c>
      <c r="R5177" s="1" t="s">
        <v>24</v>
      </c>
    </row>
    <row r="5178" customFormat="false" ht="15" hidden="false" customHeight="false" outlineLevel="0" collapsed="false">
      <c r="A5178" s="1" t="s">
        <v>2973</v>
      </c>
      <c r="B5178" s="1" t="s">
        <v>2973</v>
      </c>
      <c r="C5178" s="1" t="s">
        <v>5799</v>
      </c>
      <c r="D5178" s="1" t="n">
        <v>197.8</v>
      </c>
      <c r="E5178" s="1" t="s">
        <v>5842</v>
      </c>
      <c r="F5178" s="1" t="n">
        <v>42</v>
      </c>
      <c r="G5178" s="1" t="str">
        <f aca="false">F5178&amp;"/"&amp;86</f>
        <v>42/86</v>
      </c>
      <c r="H5178" s="1" t="n">
        <v>2300</v>
      </c>
      <c r="I5178" s="1" t="n">
        <v>93</v>
      </c>
      <c r="J5178" s="1" t="n">
        <v>80</v>
      </c>
      <c r="K5178" s="1" t="s">
        <v>1093</v>
      </c>
      <c r="L5178" s="1" t="s">
        <v>4954</v>
      </c>
      <c r="M5178" s="1" t="n">
        <v>2009</v>
      </c>
      <c r="N5178" s="1" t="n">
        <v>44.1275895</v>
      </c>
      <c r="O5178" s="1" t="n">
        <v>-76.3998804</v>
      </c>
      <c r="Q5178" s="1" t="s">
        <v>5801</v>
      </c>
      <c r="R5178" s="1" t="s">
        <v>24</v>
      </c>
    </row>
    <row r="5179" customFormat="false" ht="15" hidden="false" customHeight="false" outlineLevel="0" collapsed="false">
      <c r="A5179" s="1" t="s">
        <v>2973</v>
      </c>
      <c r="B5179" s="1" t="s">
        <v>2973</v>
      </c>
      <c r="C5179" s="1" t="s">
        <v>5799</v>
      </c>
      <c r="D5179" s="1" t="n">
        <v>197.8</v>
      </c>
      <c r="E5179" s="1" t="s">
        <v>5843</v>
      </c>
      <c r="F5179" s="1" t="n">
        <v>43</v>
      </c>
      <c r="G5179" s="1" t="str">
        <f aca="false">F5179&amp;"/"&amp;86</f>
        <v>43/86</v>
      </c>
      <c r="H5179" s="1" t="n">
        <v>2300</v>
      </c>
      <c r="I5179" s="1" t="n">
        <v>93</v>
      </c>
      <c r="J5179" s="1" t="n">
        <v>80</v>
      </c>
      <c r="K5179" s="1" t="s">
        <v>1093</v>
      </c>
      <c r="L5179" s="1" t="s">
        <v>4954</v>
      </c>
      <c r="M5179" s="1" t="n">
        <v>2009</v>
      </c>
      <c r="N5179" s="1" t="n">
        <v>44.1250974</v>
      </c>
      <c r="O5179" s="1" t="n">
        <v>-76.4050758</v>
      </c>
      <c r="Q5179" s="1" t="s">
        <v>5801</v>
      </c>
      <c r="R5179" s="1" t="s">
        <v>24</v>
      </c>
    </row>
    <row r="5180" customFormat="false" ht="15" hidden="false" customHeight="false" outlineLevel="0" collapsed="false">
      <c r="A5180" s="1" t="s">
        <v>2973</v>
      </c>
      <c r="B5180" s="1" t="s">
        <v>2973</v>
      </c>
      <c r="C5180" s="1" t="s">
        <v>5799</v>
      </c>
      <c r="D5180" s="1" t="n">
        <v>197.8</v>
      </c>
      <c r="E5180" s="1" t="s">
        <v>5844</v>
      </c>
      <c r="F5180" s="1" t="n">
        <v>44</v>
      </c>
      <c r="G5180" s="1" t="str">
        <f aca="false">F5180&amp;"/"&amp;86</f>
        <v>44/86</v>
      </c>
      <c r="H5180" s="1" t="n">
        <v>2300</v>
      </c>
      <c r="I5180" s="1" t="n">
        <v>93</v>
      </c>
      <c r="J5180" s="1" t="n">
        <v>80</v>
      </c>
      <c r="K5180" s="1" t="s">
        <v>1093</v>
      </c>
      <c r="L5180" s="1" t="s">
        <v>4954</v>
      </c>
      <c r="M5180" s="1" t="n">
        <v>2009</v>
      </c>
      <c r="N5180" s="1" t="n">
        <v>44.1807166454014</v>
      </c>
      <c r="O5180" s="1" t="n">
        <v>-76.4626508186742</v>
      </c>
      <c r="Q5180" s="1" t="s">
        <v>5801</v>
      </c>
      <c r="R5180" s="1" t="s">
        <v>24</v>
      </c>
    </row>
    <row r="5181" customFormat="false" ht="15" hidden="false" customHeight="false" outlineLevel="0" collapsed="false">
      <c r="A5181" s="1" t="s">
        <v>2973</v>
      </c>
      <c r="B5181" s="1" t="s">
        <v>2973</v>
      </c>
      <c r="C5181" s="1" t="s">
        <v>5799</v>
      </c>
      <c r="D5181" s="1" t="n">
        <v>197.8</v>
      </c>
      <c r="E5181" s="1" t="s">
        <v>5845</v>
      </c>
      <c r="F5181" s="1" t="n">
        <v>45</v>
      </c>
      <c r="G5181" s="1" t="str">
        <f aca="false">F5181&amp;"/"&amp;86</f>
        <v>45/86</v>
      </c>
      <c r="H5181" s="1" t="n">
        <v>2300</v>
      </c>
      <c r="I5181" s="1" t="n">
        <v>93</v>
      </c>
      <c r="J5181" s="1" t="n">
        <v>80</v>
      </c>
      <c r="K5181" s="1" t="s">
        <v>1093</v>
      </c>
      <c r="L5181" s="1" t="s">
        <v>4954</v>
      </c>
      <c r="M5181" s="1" t="n">
        <v>2009</v>
      </c>
      <c r="N5181" s="1" t="n">
        <v>44.1770575288507</v>
      </c>
      <c r="O5181" s="1" t="n">
        <v>-76.465774794403</v>
      </c>
      <c r="Q5181" s="1" t="s">
        <v>5801</v>
      </c>
      <c r="R5181" s="1" t="s">
        <v>24</v>
      </c>
    </row>
    <row r="5182" customFormat="false" ht="15" hidden="false" customHeight="false" outlineLevel="0" collapsed="false">
      <c r="A5182" s="1" t="s">
        <v>2973</v>
      </c>
      <c r="B5182" s="1" t="s">
        <v>2973</v>
      </c>
      <c r="C5182" s="1" t="s">
        <v>5799</v>
      </c>
      <c r="D5182" s="1" t="n">
        <v>197.8</v>
      </c>
      <c r="E5182" s="1" t="s">
        <v>5846</v>
      </c>
      <c r="F5182" s="1" t="n">
        <v>46</v>
      </c>
      <c r="G5182" s="1" t="str">
        <f aca="false">F5182&amp;"/"&amp;86</f>
        <v>46/86</v>
      </c>
      <c r="H5182" s="1" t="n">
        <v>2300</v>
      </c>
      <c r="I5182" s="1" t="n">
        <v>93</v>
      </c>
      <c r="J5182" s="1" t="n">
        <v>80</v>
      </c>
      <c r="K5182" s="1" t="s">
        <v>1093</v>
      </c>
      <c r="L5182" s="1" t="s">
        <v>4954</v>
      </c>
      <c r="M5182" s="1" t="n">
        <v>2009</v>
      </c>
      <c r="N5182" s="1" t="n">
        <v>44.1769978229359</v>
      </c>
      <c r="O5182" s="1" t="n">
        <v>-76.4736054011397</v>
      </c>
      <c r="Q5182" s="1" t="s">
        <v>5801</v>
      </c>
      <c r="R5182" s="1" t="s">
        <v>24</v>
      </c>
    </row>
    <row r="5183" customFormat="false" ht="15" hidden="false" customHeight="false" outlineLevel="0" collapsed="false">
      <c r="A5183" s="1" t="s">
        <v>2973</v>
      </c>
      <c r="B5183" s="1" t="s">
        <v>2973</v>
      </c>
      <c r="C5183" s="1" t="s">
        <v>5799</v>
      </c>
      <c r="D5183" s="1" t="n">
        <v>197.8</v>
      </c>
      <c r="E5183" s="1" t="s">
        <v>5847</v>
      </c>
      <c r="F5183" s="1" t="n">
        <v>47</v>
      </c>
      <c r="G5183" s="1" t="str">
        <f aca="false">F5183&amp;"/"&amp;86</f>
        <v>47/86</v>
      </c>
      <c r="H5183" s="1" t="n">
        <v>2300</v>
      </c>
      <c r="I5183" s="1" t="n">
        <v>93</v>
      </c>
      <c r="J5183" s="1" t="n">
        <v>80</v>
      </c>
      <c r="K5183" s="1" t="s">
        <v>1093</v>
      </c>
      <c r="L5183" s="1" t="s">
        <v>4954</v>
      </c>
      <c r="M5183" s="1" t="n">
        <v>2009</v>
      </c>
      <c r="N5183" s="1" t="n">
        <v>44.1735561171181</v>
      </c>
      <c r="O5183" s="1" t="n">
        <v>-76.477371888764</v>
      </c>
      <c r="Q5183" s="1" t="s">
        <v>5801</v>
      </c>
      <c r="R5183" s="1" t="s">
        <v>24</v>
      </c>
    </row>
    <row r="5184" customFormat="false" ht="15" hidden="false" customHeight="false" outlineLevel="0" collapsed="false">
      <c r="A5184" s="1" t="s">
        <v>2973</v>
      </c>
      <c r="B5184" s="1" t="s">
        <v>2973</v>
      </c>
      <c r="C5184" s="1" t="s">
        <v>5799</v>
      </c>
      <c r="D5184" s="1" t="n">
        <v>197.8</v>
      </c>
      <c r="E5184" s="1" t="s">
        <v>5848</v>
      </c>
      <c r="F5184" s="1" t="n">
        <v>48</v>
      </c>
      <c r="G5184" s="1" t="str">
        <f aca="false">F5184&amp;"/"&amp;86</f>
        <v>48/86</v>
      </c>
      <c r="H5184" s="1" t="n">
        <v>2300</v>
      </c>
      <c r="I5184" s="1" t="n">
        <v>93</v>
      </c>
      <c r="J5184" s="1" t="n">
        <v>80</v>
      </c>
      <c r="K5184" s="1" t="s">
        <v>1093</v>
      </c>
      <c r="L5184" s="1" t="s">
        <v>4954</v>
      </c>
      <c r="M5184" s="1" t="n">
        <v>2009</v>
      </c>
      <c r="N5184" s="1" t="n">
        <v>44.1711155510349</v>
      </c>
      <c r="O5184" s="1" t="n">
        <v>-76.4758388611914</v>
      </c>
      <c r="Q5184" s="1" t="s">
        <v>5801</v>
      </c>
      <c r="R5184" s="1" t="s">
        <v>24</v>
      </c>
    </row>
    <row r="5185" customFormat="false" ht="15" hidden="false" customHeight="false" outlineLevel="0" collapsed="false">
      <c r="A5185" s="1" t="s">
        <v>2973</v>
      </c>
      <c r="B5185" s="1" t="s">
        <v>2973</v>
      </c>
      <c r="C5185" s="1" t="s">
        <v>5799</v>
      </c>
      <c r="D5185" s="1" t="n">
        <v>197.8</v>
      </c>
      <c r="E5185" s="1" t="s">
        <v>5849</v>
      </c>
      <c r="F5185" s="1" t="n">
        <v>49</v>
      </c>
      <c r="G5185" s="1" t="str">
        <f aca="false">F5185&amp;"/"&amp;86</f>
        <v>49/86</v>
      </c>
      <c r="H5185" s="1" t="n">
        <v>2300</v>
      </c>
      <c r="I5185" s="1" t="n">
        <v>93</v>
      </c>
      <c r="J5185" s="1" t="n">
        <v>80</v>
      </c>
      <c r="K5185" s="1" t="s">
        <v>1093</v>
      </c>
      <c r="L5185" s="1" t="s">
        <v>4954</v>
      </c>
      <c r="M5185" s="1" t="n">
        <v>2009</v>
      </c>
      <c r="N5185" s="1" t="n">
        <v>44.1682877057799</v>
      </c>
      <c r="O5185" s="1" t="n">
        <v>-76.474561133424</v>
      </c>
      <c r="Q5185" s="1" t="s">
        <v>5801</v>
      </c>
      <c r="R5185" s="1" t="s">
        <v>24</v>
      </c>
    </row>
    <row r="5186" customFormat="false" ht="15" hidden="false" customHeight="false" outlineLevel="0" collapsed="false">
      <c r="A5186" s="1" t="s">
        <v>2973</v>
      </c>
      <c r="B5186" s="1" t="s">
        <v>2973</v>
      </c>
      <c r="C5186" s="1" t="s">
        <v>5799</v>
      </c>
      <c r="D5186" s="1" t="n">
        <v>197.8</v>
      </c>
      <c r="E5186" s="1" t="s">
        <v>5850</v>
      </c>
      <c r="F5186" s="1" t="n">
        <v>50</v>
      </c>
      <c r="G5186" s="1" t="str">
        <f aca="false">F5186&amp;"/"&amp;86</f>
        <v>50/86</v>
      </c>
      <c r="H5186" s="1" t="n">
        <v>2300</v>
      </c>
      <c r="I5186" s="1" t="n">
        <v>93</v>
      </c>
      <c r="J5186" s="1" t="n">
        <v>80</v>
      </c>
      <c r="K5186" s="1" t="s">
        <v>1093</v>
      </c>
      <c r="L5186" s="1" t="s">
        <v>4954</v>
      </c>
      <c r="M5186" s="1" t="n">
        <v>2009</v>
      </c>
      <c r="N5186" s="1" t="n">
        <v>44.165148482271</v>
      </c>
      <c r="O5186" s="1" t="n">
        <v>-76.472833077082</v>
      </c>
      <c r="Q5186" s="1" t="s">
        <v>5801</v>
      </c>
      <c r="R5186" s="1" t="s">
        <v>24</v>
      </c>
    </row>
    <row r="5187" customFormat="false" ht="15" hidden="false" customHeight="false" outlineLevel="0" collapsed="false">
      <c r="A5187" s="1" t="s">
        <v>2973</v>
      </c>
      <c r="B5187" s="1" t="s">
        <v>2973</v>
      </c>
      <c r="C5187" s="1" t="s">
        <v>5799</v>
      </c>
      <c r="D5187" s="1" t="n">
        <v>197.8</v>
      </c>
      <c r="E5187" s="1" t="s">
        <v>5851</v>
      </c>
      <c r="F5187" s="1" t="n">
        <v>51</v>
      </c>
      <c r="G5187" s="1" t="str">
        <f aca="false">F5187&amp;"/"&amp;86</f>
        <v>51/86</v>
      </c>
      <c r="H5187" s="1" t="n">
        <v>2300</v>
      </c>
      <c r="I5187" s="1" t="n">
        <v>93</v>
      </c>
      <c r="J5187" s="1" t="n">
        <v>80</v>
      </c>
      <c r="K5187" s="1" t="s">
        <v>1093</v>
      </c>
      <c r="L5187" s="1" t="s">
        <v>4954</v>
      </c>
      <c r="M5187" s="1" t="n">
        <v>2009</v>
      </c>
      <c r="N5187" s="1" t="n">
        <v>44.1612263321159</v>
      </c>
      <c r="O5187" s="1" t="n">
        <v>-76.4617745609743</v>
      </c>
      <c r="Q5187" s="1" t="s">
        <v>5801</v>
      </c>
      <c r="R5187" s="1" t="s">
        <v>24</v>
      </c>
    </row>
    <row r="5188" customFormat="false" ht="15" hidden="false" customHeight="false" outlineLevel="0" collapsed="false">
      <c r="A5188" s="1" t="s">
        <v>2973</v>
      </c>
      <c r="B5188" s="1" t="s">
        <v>2973</v>
      </c>
      <c r="C5188" s="1" t="s">
        <v>5799</v>
      </c>
      <c r="D5188" s="1" t="n">
        <v>197.8</v>
      </c>
      <c r="E5188" s="1" t="s">
        <v>5852</v>
      </c>
      <c r="F5188" s="1" t="n">
        <v>52</v>
      </c>
      <c r="G5188" s="1" t="str">
        <f aca="false">F5188&amp;"/"&amp;86</f>
        <v>52/86</v>
      </c>
      <c r="H5188" s="1" t="n">
        <v>2300</v>
      </c>
      <c r="I5188" s="1" t="n">
        <v>93</v>
      </c>
      <c r="J5188" s="1" t="n">
        <v>80</v>
      </c>
      <c r="K5188" s="1" t="s">
        <v>1093</v>
      </c>
      <c r="L5188" s="1" t="s">
        <v>4954</v>
      </c>
      <c r="M5188" s="1" t="n">
        <v>2009</v>
      </c>
      <c r="N5188" s="1" t="n">
        <v>44.1614618906317</v>
      </c>
      <c r="O5188" s="1" t="n">
        <v>-76.473510391759</v>
      </c>
      <c r="Q5188" s="1" t="s">
        <v>5801</v>
      </c>
      <c r="R5188" s="1" t="s">
        <v>24</v>
      </c>
    </row>
    <row r="5189" customFormat="false" ht="15" hidden="false" customHeight="false" outlineLevel="0" collapsed="false">
      <c r="A5189" s="1" t="s">
        <v>2973</v>
      </c>
      <c r="B5189" s="1" t="s">
        <v>2973</v>
      </c>
      <c r="C5189" s="1" t="s">
        <v>5799</v>
      </c>
      <c r="D5189" s="1" t="n">
        <v>197.8</v>
      </c>
      <c r="E5189" s="1" t="s">
        <v>5853</v>
      </c>
      <c r="F5189" s="1" t="n">
        <v>53</v>
      </c>
      <c r="G5189" s="1" t="str">
        <f aca="false">F5189&amp;"/"&amp;86</f>
        <v>53/86</v>
      </c>
      <c r="H5189" s="1" t="n">
        <v>2300</v>
      </c>
      <c r="I5189" s="1" t="n">
        <v>93</v>
      </c>
      <c r="J5189" s="1" t="n">
        <v>80</v>
      </c>
      <c r="K5189" s="1" t="s">
        <v>1093</v>
      </c>
      <c r="L5189" s="1" t="s">
        <v>4954</v>
      </c>
      <c r="M5189" s="1" t="n">
        <v>2009</v>
      </c>
      <c r="N5189" s="1" t="n">
        <v>44.1580213615621</v>
      </c>
      <c r="O5189" s="1" t="n">
        <v>-76.4708402913694</v>
      </c>
      <c r="Q5189" s="1" t="s">
        <v>5801</v>
      </c>
      <c r="R5189" s="1" t="s">
        <v>24</v>
      </c>
    </row>
    <row r="5190" customFormat="false" ht="15" hidden="false" customHeight="false" outlineLevel="0" collapsed="false">
      <c r="A5190" s="1" t="s">
        <v>2973</v>
      </c>
      <c r="B5190" s="1" t="s">
        <v>2973</v>
      </c>
      <c r="C5190" s="1" t="s">
        <v>5799</v>
      </c>
      <c r="D5190" s="1" t="n">
        <v>197.8</v>
      </c>
      <c r="E5190" s="1" t="s">
        <v>5854</v>
      </c>
      <c r="F5190" s="1" t="n">
        <v>54</v>
      </c>
      <c r="G5190" s="1" t="str">
        <f aca="false">F5190&amp;"/"&amp;86</f>
        <v>54/86</v>
      </c>
      <c r="H5190" s="1" t="n">
        <v>2300</v>
      </c>
      <c r="I5190" s="1" t="n">
        <v>93</v>
      </c>
      <c r="J5190" s="1" t="n">
        <v>80</v>
      </c>
      <c r="K5190" s="1" t="s">
        <v>1093</v>
      </c>
      <c r="L5190" s="1" t="s">
        <v>4954</v>
      </c>
      <c r="M5190" s="1" t="n">
        <v>2009</v>
      </c>
      <c r="N5190" s="1" t="n">
        <v>44.1576974727445</v>
      </c>
      <c r="O5190" s="1" t="n">
        <v>-76.4665693317574</v>
      </c>
      <c r="Q5190" s="1" t="s">
        <v>5801</v>
      </c>
      <c r="R5190" s="1" t="s">
        <v>24</v>
      </c>
    </row>
    <row r="5191" customFormat="false" ht="15" hidden="false" customHeight="false" outlineLevel="0" collapsed="false">
      <c r="A5191" s="1" t="s">
        <v>2973</v>
      </c>
      <c r="B5191" s="1" t="s">
        <v>2973</v>
      </c>
      <c r="C5191" s="1" t="s">
        <v>5799</v>
      </c>
      <c r="D5191" s="1" t="n">
        <v>197.8</v>
      </c>
      <c r="E5191" s="1" t="s">
        <v>5855</v>
      </c>
      <c r="F5191" s="1" t="n">
        <v>55</v>
      </c>
      <c r="G5191" s="1" t="str">
        <f aca="false">F5191&amp;"/"&amp;86</f>
        <v>55/86</v>
      </c>
      <c r="H5191" s="1" t="n">
        <v>2300</v>
      </c>
      <c r="I5191" s="1" t="n">
        <v>93</v>
      </c>
      <c r="J5191" s="1" t="n">
        <v>80</v>
      </c>
      <c r="K5191" s="1" t="s">
        <v>1093</v>
      </c>
      <c r="L5191" s="1" t="s">
        <v>4954</v>
      </c>
      <c r="M5191" s="1" t="n">
        <v>2009</v>
      </c>
      <c r="N5191" s="1" t="n">
        <v>44.1537580959332</v>
      </c>
      <c r="O5191" s="1" t="n">
        <v>-76.4660856317766</v>
      </c>
      <c r="Q5191" s="1" t="s">
        <v>5801</v>
      </c>
      <c r="R5191" s="1" t="s">
        <v>24</v>
      </c>
    </row>
    <row r="5192" customFormat="false" ht="15" hidden="false" customHeight="false" outlineLevel="0" collapsed="false">
      <c r="A5192" s="1" t="s">
        <v>2973</v>
      </c>
      <c r="B5192" s="1" t="s">
        <v>2973</v>
      </c>
      <c r="C5192" s="1" t="s">
        <v>5799</v>
      </c>
      <c r="D5192" s="1" t="n">
        <v>197.8</v>
      </c>
      <c r="E5192" s="1" t="s">
        <v>5856</v>
      </c>
      <c r="F5192" s="1" t="n">
        <v>56</v>
      </c>
      <c r="G5192" s="1" t="str">
        <f aca="false">F5192&amp;"/"&amp;86</f>
        <v>56/86</v>
      </c>
      <c r="H5192" s="1" t="n">
        <v>2300</v>
      </c>
      <c r="I5192" s="1" t="n">
        <v>93</v>
      </c>
      <c r="J5192" s="1" t="n">
        <v>80</v>
      </c>
      <c r="K5192" s="1" t="s">
        <v>1093</v>
      </c>
      <c r="L5192" s="1" t="s">
        <v>4954</v>
      </c>
      <c r="M5192" s="1" t="n">
        <v>2009</v>
      </c>
      <c r="N5192" s="1" t="n">
        <v>44.1565202</v>
      </c>
      <c r="O5192" s="1" t="n">
        <v>-76.4777724</v>
      </c>
      <c r="Q5192" s="1" t="s">
        <v>5801</v>
      </c>
      <c r="R5192" s="1" t="s">
        <v>24</v>
      </c>
    </row>
    <row r="5193" customFormat="false" ht="15" hidden="false" customHeight="false" outlineLevel="0" collapsed="false">
      <c r="A5193" s="1" t="s">
        <v>2973</v>
      </c>
      <c r="B5193" s="1" t="s">
        <v>2973</v>
      </c>
      <c r="C5193" s="1" t="s">
        <v>5799</v>
      </c>
      <c r="D5193" s="1" t="n">
        <v>197.8</v>
      </c>
      <c r="E5193" s="1" t="s">
        <v>5857</v>
      </c>
      <c r="F5193" s="1" t="n">
        <v>57</v>
      </c>
      <c r="G5193" s="1" t="str">
        <f aca="false">F5193&amp;"/"&amp;86</f>
        <v>57/86</v>
      </c>
      <c r="H5193" s="1" t="n">
        <v>2300</v>
      </c>
      <c r="I5193" s="1" t="n">
        <v>93</v>
      </c>
      <c r="J5193" s="1" t="n">
        <v>80</v>
      </c>
      <c r="K5193" s="1" t="s">
        <v>1093</v>
      </c>
      <c r="L5193" s="1" t="s">
        <v>4954</v>
      </c>
      <c r="M5193" s="1" t="n">
        <v>2009</v>
      </c>
      <c r="N5193" s="1" t="n">
        <v>44.1551972</v>
      </c>
      <c r="O5193" s="1" t="n">
        <v>-76.4740836</v>
      </c>
      <c r="Q5193" s="1" t="s">
        <v>5801</v>
      </c>
      <c r="R5193" s="1" t="s">
        <v>24</v>
      </c>
    </row>
    <row r="5194" customFormat="false" ht="15" hidden="false" customHeight="false" outlineLevel="0" collapsed="false">
      <c r="A5194" s="1" t="s">
        <v>2973</v>
      </c>
      <c r="B5194" s="1" t="s">
        <v>2973</v>
      </c>
      <c r="C5194" s="1" t="s">
        <v>5799</v>
      </c>
      <c r="D5194" s="1" t="n">
        <v>197.8</v>
      </c>
      <c r="E5194" s="1" t="s">
        <v>5858</v>
      </c>
      <c r="F5194" s="1" t="n">
        <v>58</v>
      </c>
      <c r="G5194" s="1" t="str">
        <f aca="false">F5194&amp;"/"&amp;86</f>
        <v>58/86</v>
      </c>
      <c r="H5194" s="1" t="n">
        <v>2300</v>
      </c>
      <c r="I5194" s="1" t="n">
        <v>93</v>
      </c>
      <c r="J5194" s="1" t="n">
        <v>80</v>
      </c>
      <c r="K5194" s="1" t="s">
        <v>1093</v>
      </c>
      <c r="L5194" s="1" t="s">
        <v>4954</v>
      </c>
      <c r="M5194" s="1" t="n">
        <v>2009</v>
      </c>
      <c r="N5194" s="1" t="n">
        <v>44.1508594</v>
      </c>
      <c r="O5194" s="1" t="n">
        <v>-76.4723444</v>
      </c>
      <c r="Q5194" s="1" t="s">
        <v>5801</v>
      </c>
      <c r="R5194" s="1" t="s">
        <v>24</v>
      </c>
    </row>
    <row r="5195" customFormat="false" ht="15" hidden="false" customHeight="false" outlineLevel="0" collapsed="false">
      <c r="A5195" s="1" t="s">
        <v>2973</v>
      </c>
      <c r="B5195" s="1" t="s">
        <v>2973</v>
      </c>
      <c r="C5195" s="1" t="s">
        <v>5799</v>
      </c>
      <c r="D5195" s="1" t="n">
        <v>197.8</v>
      </c>
      <c r="E5195" s="1" t="s">
        <v>5859</v>
      </c>
      <c r="F5195" s="1" t="n">
        <v>59</v>
      </c>
      <c r="G5195" s="1" t="str">
        <f aca="false">F5195&amp;"/"&amp;86</f>
        <v>59/86</v>
      </c>
      <c r="H5195" s="1" t="n">
        <v>2300</v>
      </c>
      <c r="I5195" s="1" t="n">
        <v>93</v>
      </c>
      <c r="J5195" s="1" t="n">
        <v>80</v>
      </c>
      <c r="K5195" s="1" t="s">
        <v>1093</v>
      </c>
      <c r="L5195" s="1" t="s">
        <v>4954</v>
      </c>
      <c r="M5195" s="1" t="n">
        <v>2009</v>
      </c>
      <c r="N5195" s="1" t="n">
        <v>44.1478109</v>
      </c>
      <c r="O5195" s="1" t="n">
        <v>-76.4696713</v>
      </c>
      <c r="Q5195" s="1" t="s">
        <v>5801</v>
      </c>
      <c r="R5195" s="1" t="s">
        <v>24</v>
      </c>
    </row>
    <row r="5196" customFormat="false" ht="15" hidden="false" customHeight="false" outlineLevel="0" collapsed="false">
      <c r="A5196" s="1" t="s">
        <v>2973</v>
      </c>
      <c r="B5196" s="1" t="s">
        <v>2973</v>
      </c>
      <c r="C5196" s="1" t="s">
        <v>5799</v>
      </c>
      <c r="D5196" s="1" t="n">
        <v>197.8</v>
      </c>
      <c r="E5196" s="1" t="s">
        <v>5860</v>
      </c>
      <c r="F5196" s="1" t="n">
        <v>60</v>
      </c>
      <c r="G5196" s="1" t="str">
        <f aca="false">F5196&amp;"/"&amp;86</f>
        <v>60/86</v>
      </c>
      <c r="H5196" s="1" t="n">
        <v>2300</v>
      </c>
      <c r="I5196" s="1" t="n">
        <v>93</v>
      </c>
      <c r="J5196" s="1" t="n">
        <v>80</v>
      </c>
      <c r="K5196" s="1" t="s">
        <v>1093</v>
      </c>
      <c r="L5196" s="1" t="s">
        <v>4954</v>
      </c>
      <c r="M5196" s="1" t="n">
        <v>2009</v>
      </c>
      <c r="N5196" s="1" t="n">
        <v>44.1569491790814</v>
      </c>
      <c r="O5196" s="1" t="n">
        <v>-76.4490203280427</v>
      </c>
      <c r="Q5196" s="1" t="s">
        <v>5801</v>
      </c>
      <c r="R5196" s="1" t="s">
        <v>24</v>
      </c>
    </row>
    <row r="5197" customFormat="false" ht="15" hidden="false" customHeight="false" outlineLevel="0" collapsed="false">
      <c r="A5197" s="1" t="s">
        <v>2973</v>
      </c>
      <c r="B5197" s="1" t="s">
        <v>2973</v>
      </c>
      <c r="C5197" s="1" t="s">
        <v>5799</v>
      </c>
      <c r="D5197" s="1" t="n">
        <v>197.8</v>
      </c>
      <c r="E5197" s="1" t="s">
        <v>5861</v>
      </c>
      <c r="F5197" s="1" t="n">
        <v>61</v>
      </c>
      <c r="G5197" s="1" t="str">
        <f aca="false">F5197&amp;"/"&amp;86</f>
        <v>61/86</v>
      </c>
      <c r="H5197" s="1" t="n">
        <v>2300</v>
      </c>
      <c r="I5197" s="1" t="n">
        <v>93</v>
      </c>
      <c r="J5197" s="1" t="n">
        <v>80</v>
      </c>
      <c r="K5197" s="1" t="s">
        <v>1093</v>
      </c>
      <c r="L5197" s="1" t="s">
        <v>4954</v>
      </c>
      <c r="M5197" s="1" t="n">
        <v>2009</v>
      </c>
      <c r="N5197" s="1" t="n">
        <v>44.1531652529086</v>
      </c>
      <c r="O5197" s="1" t="n">
        <v>-76.44769767982</v>
      </c>
      <c r="Q5197" s="1" t="s">
        <v>5801</v>
      </c>
      <c r="R5197" s="1" t="s">
        <v>24</v>
      </c>
    </row>
    <row r="5198" customFormat="false" ht="15" hidden="false" customHeight="false" outlineLevel="0" collapsed="false">
      <c r="A5198" s="1" t="s">
        <v>2973</v>
      </c>
      <c r="B5198" s="1" t="s">
        <v>2973</v>
      </c>
      <c r="C5198" s="1" t="s">
        <v>5799</v>
      </c>
      <c r="D5198" s="1" t="n">
        <v>197.8</v>
      </c>
      <c r="E5198" s="1" t="s">
        <v>5862</v>
      </c>
      <c r="F5198" s="1" t="n">
        <v>62</v>
      </c>
      <c r="G5198" s="1" t="str">
        <f aca="false">F5198&amp;"/"&amp;86</f>
        <v>62/86</v>
      </c>
      <c r="H5198" s="1" t="n">
        <v>2300</v>
      </c>
      <c r="I5198" s="1" t="n">
        <v>93</v>
      </c>
      <c r="J5198" s="1" t="n">
        <v>80</v>
      </c>
      <c r="K5198" s="1" t="s">
        <v>1093</v>
      </c>
      <c r="L5198" s="1" t="s">
        <v>4954</v>
      </c>
      <c r="M5198" s="1" t="n">
        <v>2009</v>
      </c>
      <c r="N5198" s="1" t="n">
        <v>44.1481152511564</v>
      </c>
      <c r="O5198" s="1" t="n">
        <v>-76.4398909479691</v>
      </c>
      <c r="Q5198" s="1" t="s">
        <v>5801</v>
      </c>
      <c r="R5198" s="1" t="s">
        <v>24</v>
      </c>
    </row>
    <row r="5199" customFormat="false" ht="15" hidden="false" customHeight="false" outlineLevel="0" collapsed="false">
      <c r="A5199" s="1" t="s">
        <v>2973</v>
      </c>
      <c r="B5199" s="1" t="s">
        <v>2973</v>
      </c>
      <c r="C5199" s="1" t="s">
        <v>5799</v>
      </c>
      <c r="D5199" s="1" t="n">
        <v>197.8</v>
      </c>
      <c r="E5199" s="1" t="s">
        <v>5863</v>
      </c>
      <c r="F5199" s="1" t="n">
        <v>63</v>
      </c>
      <c r="G5199" s="1" t="str">
        <f aca="false">F5199&amp;"/"&amp;86</f>
        <v>63/86</v>
      </c>
      <c r="H5199" s="1" t="n">
        <v>2300</v>
      </c>
      <c r="I5199" s="1" t="n">
        <v>93</v>
      </c>
      <c r="J5199" s="1" t="n">
        <v>80</v>
      </c>
      <c r="K5199" s="1" t="s">
        <v>1093</v>
      </c>
      <c r="L5199" s="1" t="s">
        <v>4954</v>
      </c>
      <c r="M5199" s="1" t="n">
        <v>2009</v>
      </c>
      <c r="N5199" s="1" t="n">
        <v>44.1627689406183</v>
      </c>
      <c r="O5199" s="1" t="n">
        <v>-76.4942432078158</v>
      </c>
      <c r="Q5199" s="1" t="s">
        <v>5801</v>
      </c>
      <c r="R5199" s="1" t="s">
        <v>24</v>
      </c>
    </row>
    <row r="5200" customFormat="false" ht="15" hidden="false" customHeight="false" outlineLevel="0" collapsed="false">
      <c r="A5200" s="1" t="s">
        <v>2973</v>
      </c>
      <c r="B5200" s="1" t="s">
        <v>2973</v>
      </c>
      <c r="C5200" s="1" t="s">
        <v>5799</v>
      </c>
      <c r="D5200" s="1" t="n">
        <v>197.8</v>
      </c>
      <c r="E5200" s="1" t="s">
        <v>5864</v>
      </c>
      <c r="F5200" s="1" t="n">
        <v>64</v>
      </c>
      <c r="G5200" s="1" t="str">
        <f aca="false">F5200&amp;"/"&amp;86</f>
        <v>64/86</v>
      </c>
      <c r="H5200" s="1" t="n">
        <v>2300</v>
      </c>
      <c r="I5200" s="1" t="n">
        <v>93</v>
      </c>
      <c r="J5200" s="1" t="n">
        <v>80</v>
      </c>
      <c r="K5200" s="1" t="s">
        <v>1093</v>
      </c>
      <c r="L5200" s="1" t="s">
        <v>4954</v>
      </c>
      <c r="M5200" s="1" t="n">
        <v>2009</v>
      </c>
      <c r="N5200" s="1" t="n">
        <v>44.1629817135112</v>
      </c>
      <c r="O5200" s="1" t="n">
        <v>-76.4888120898225</v>
      </c>
      <c r="Q5200" s="1" t="s">
        <v>5801</v>
      </c>
      <c r="R5200" s="1" t="s">
        <v>24</v>
      </c>
    </row>
    <row r="5201" customFormat="false" ht="15" hidden="false" customHeight="false" outlineLevel="0" collapsed="false">
      <c r="A5201" s="1" t="s">
        <v>2973</v>
      </c>
      <c r="B5201" s="1" t="s">
        <v>2973</v>
      </c>
      <c r="C5201" s="1" t="s">
        <v>5799</v>
      </c>
      <c r="D5201" s="1" t="n">
        <v>197.8</v>
      </c>
      <c r="E5201" s="1" t="s">
        <v>5865</v>
      </c>
      <c r="F5201" s="1" t="n">
        <v>65</v>
      </c>
      <c r="G5201" s="1" t="str">
        <f aca="false">F5201&amp;"/"&amp;86</f>
        <v>65/86</v>
      </c>
      <c r="H5201" s="1" t="n">
        <v>2300</v>
      </c>
      <c r="I5201" s="1" t="n">
        <v>93</v>
      </c>
      <c r="J5201" s="1" t="n">
        <v>80</v>
      </c>
      <c r="K5201" s="1" t="s">
        <v>1093</v>
      </c>
      <c r="L5201" s="1" t="s">
        <v>4954</v>
      </c>
      <c r="M5201" s="1" t="n">
        <v>2009</v>
      </c>
      <c r="N5201" s="1" t="n">
        <v>44.1592019932296</v>
      </c>
      <c r="O5201" s="1" t="n">
        <v>-76.4977880899946</v>
      </c>
      <c r="Q5201" s="1" t="s">
        <v>5801</v>
      </c>
      <c r="R5201" s="1" t="s">
        <v>24</v>
      </c>
    </row>
    <row r="5202" customFormat="false" ht="15" hidden="false" customHeight="false" outlineLevel="0" collapsed="false">
      <c r="A5202" s="1" t="s">
        <v>2973</v>
      </c>
      <c r="B5202" s="1" t="s">
        <v>2973</v>
      </c>
      <c r="C5202" s="1" t="s">
        <v>5799</v>
      </c>
      <c r="D5202" s="1" t="n">
        <v>197.8</v>
      </c>
      <c r="E5202" s="1" t="s">
        <v>5866</v>
      </c>
      <c r="F5202" s="1" t="n">
        <v>66</v>
      </c>
      <c r="G5202" s="1" t="str">
        <f aca="false">F5202&amp;"/"&amp;86</f>
        <v>66/86</v>
      </c>
      <c r="H5202" s="1" t="n">
        <v>2300</v>
      </c>
      <c r="I5202" s="1" t="n">
        <v>93</v>
      </c>
      <c r="J5202" s="1" t="n">
        <v>80</v>
      </c>
      <c r="K5202" s="1" t="s">
        <v>1093</v>
      </c>
      <c r="L5202" s="1" t="s">
        <v>4954</v>
      </c>
      <c r="M5202" s="1" t="n">
        <v>2009</v>
      </c>
      <c r="N5202" s="1" t="n">
        <v>44.1589086782903</v>
      </c>
      <c r="O5202" s="1" t="n">
        <v>-76.4928410907655</v>
      </c>
      <c r="Q5202" s="1" t="s">
        <v>5801</v>
      </c>
      <c r="R5202" s="1" t="s">
        <v>24</v>
      </c>
    </row>
    <row r="5203" customFormat="false" ht="15" hidden="false" customHeight="false" outlineLevel="0" collapsed="false">
      <c r="A5203" s="1" t="s">
        <v>2973</v>
      </c>
      <c r="B5203" s="1" t="s">
        <v>2973</v>
      </c>
      <c r="C5203" s="1" t="s">
        <v>5799</v>
      </c>
      <c r="D5203" s="1" t="n">
        <v>197.8</v>
      </c>
      <c r="E5203" s="1" t="s">
        <v>5867</v>
      </c>
      <c r="F5203" s="1" t="n">
        <v>67</v>
      </c>
      <c r="G5203" s="1" t="str">
        <f aca="false">F5203&amp;"/"&amp;86</f>
        <v>67/86</v>
      </c>
      <c r="H5203" s="1" t="n">
        <v>2300</v>
      </c>
      <c r="I5203" s="1" t="n">
        <v>93</v>
      </c>
      <c r="J5203" s="1" t="n">
        <v>80</v>
      </c>
      <c r="K5203" s="1" t="s">
        <v>1093</v>
      </c>
      <c r="L5203" s="1" t="s">
        <v>4954</v>
      </c>
      <c r="M5203" s="1" t="n">
        <v>2009</v>
      </c>
      <c r="N5203" s="1" t="n">
        <v>44.1596553999341</v>
      </c>
      <c r="O5203" s="1" t="n">
        <v>-76.4871143573448</v>
      </c>
      <c r="Q5203" s="1" t="s">
        <v>5801</v>
      </c>
      <c r="R5203" s="1" t="s">
        <v>24</v>
      </c>
    </row>
    <row r="5204" customFormat="false" ht="15" hidden="false" customHeight="false" outlineLevel="0" collapsed="false">
      <c r="A5204" s="1" t="s">
        <v>2973</v>
      </c>
      <c r="B5204" s="1" t="s">
        <v>2973</v>
      </c>
      <c r="C5204" s="1" t="s">
        <v>5799</v>
      </c>
      <c r="D5204" s="1" t="n">
        <v>197.8</v>
      </c>
      <c r="E5204" s="1" t="s">
        <v>5868</v>
      </c>
      <c r="F5204" s="1" t="n">
        <v>68</v>
      </c>
      <c r="G5204" s="1" t="str">
        <f aca="false">F5204&amp;"/"&amp;86</f>
        <v>68/86</v>
      </c>
      <c r="H5204" s="1" t="n">
        <v>2300</v>
      </c>
      <c r="I5204" s="1" t="n">
        <v>93</v>
      </c>
      <c r="J5204" s="1" t="n">
        <v>80</v>
      </c>
      <c r="K5204" s="1" t="s">
        <v>1093</v>
      </c>
      <c r="L5204" s="1" t="s">
        <v>4954</v>
      </c>
      <c r="M5204" s="1" t="n">
        <v>2009</v>
      </c>
      <c r="N5204" s="1" t="n">
        <v>44.1507401626275</v>
      </c>
      <c r="O5204" s="1" t="n">
        <v>-76.4934848490413</v>
      </c>
      <c r="Q5204" s="1" t="s">
        <v>5801</v>
      </c>
      <c r="R5204" s="1" t="s">
        <v>24</v>
      </c>
    </row>
    <row r="5205" customFormat="false" ht="15" hidden="false" customHeight="false" outlineLevel="0" collapsed="false">
      <c r="A5205" s="1" t="s">
        <v>2973</v>
      </c>
      <c r="B5205" s="1" t="s">
        <v>2973</v>
      </c>
      <c r="C5205" s="1" t="s">
        <v>5799</v>
      </c>
      <c r="D5205" s="1" t="n">
        <v>197.8</v>
      </c>
      <c r="E5205" s="1" t="s">
        <v>5869</v>
      </c>
      <c r="F5205" s="1" t="n">
        <v>69</v>
      </c>
      <c r="G5205" s="1" t="str">
        <f aca="false">F5205&amp;"/"&amp;86</f>
        <v>69/86</v>
      </c>
      <c r="H5205" s="1" t="n">
        <v>2300</v>
      </c>
      <c r="I5205" s="1" t="n">
        <v>93</v>
      </c>
      <c r="J5205" s="1" t="n">
        <v>80</v>
      </c>
      <c r="K5205" s="1" t="s">
        <v>1093</v>
      </c>
      <c r="L5205" s="1" t="s">
        <v>4954</v>
      </c>
      <c r="M5205" s="1" t="n">
        <v>2009</v>
      </c>
      <c r="N5205" s="1" t="n">
        <v>44.1533624720111</v>
      </c>
      <c r="O5205" s="1" t="n">
        <v>-76.48944388019</v>
      </c>
      <c r="Q5205" s="1" t="s">
        <v>5801</v>
      </c>
      <c r="R5205" s="1" t="s">
        <v>24</v>
      </c>
    </row>
    <row r="5206" customFormat="false" ht="15" hidden="false" customHeight="false" outlineLevel="0" collapsed="false">
      <c r="A5206" s="1" t="s">
        <v>2973</v>
      </c>
      <c r="B5206" s="1" t="s">
        <v>2973</v>
      </c>
      <c r="C5206" s="1" t="s">
        <v>5799</v>
      </c>
      <c r="D5206" s="1" t="n">
        <v>197.8</v>
      </c>
      <c r="E5206" s="1" t="s">
        <v>5870</v>
      </c>
      <c r="F5206" s="1" t="n">
        <v>70</v>
      </c>
      <c r="G5206" s="1" t="str">
        <f aca="false">F5206&amp;"/"&amp;86</f>
        <v>70/86</v>
      </c>
      <c r="H5206" s="1" t="n">
        <v>2300</v>
      </c>
      <c r="I5206" s="1" t="n">
        <v>93</v>
      </c>
      <c r="J5206" s="1" t="n">
        <v>80</v>
      </c>
      <c r="K5206" s="1" t="s">
        <v>1093</v>
      </c>
      <c r="L5206" s="1" t="s">
        <v>4954</v>
      </c>
      <c r="M5206" s="1" t="n">
        <v>2009</v>
      </c>
      <c r="N5206" s="1" t="n">
        <v>44.1550538100805</v>
      </c>
      <c r="O5206" s="1" t="n">
        <v>-76.4852347958715</v>
      </c>
      <c r="Q5206" s="1" t="s">
        <v>5801</v>
      </c>
      <c r="R5206" s="1" t="s">
        <v>24</v>
      </c>
    </row>
    <row r="5207" customFormat="false" ht="15" hidden="false" customHeight="false" outlineLevel="0" collapsed="false">
      <c r="A5207" s="1" t="s">
        <v>2973</v>
      </c>
      <c r="B5207" s="1" t="s">
        <v>2973</v>
      </c>
      <c r="C5207" s="1" t="s">
        <v>5799</v>
      </c>
      <c r="D5207" s="1" t="n">
        <v>197.8</v>
      </c>
      <c r="E5207" s="1" t="s">
        <v>5871</v>
      </c>
      <c r="F5207" s="1" t="n">
        <v>71</v>
      </c>
      <c r="G5207" s="1" t="str">
        <f aca="false">F5207&amp;"/"&amp;86</f>
        <v>71/86</v>
      </c>
      <c r="H5207" s="1" t="n">
        <v>2300</v>
      </c>
      <c r="I5207" s="1" t="n">
        <v>93</v>
      </c>
      <c r="J5207" s="1" t="n">
        <v>80</v>
      </c>
      <c r="K5207" s="1" t="s">
        <v>1093</v>
      </c>
      <c r="L5207" s="1" t="s">
        <v>4954</v>
      </c>
      <c r="M5207" s="1" t="n">
        <v>2009</v>
      </c>
      <c r="N5207" s="1" t="n">
        <v>44.1477258359378</v>
      </c>
      <c r="O5207" s="1" t="n">
        <v>-76.4907018820028</v>
      </c>
      <c r="Q5207" s="1" t="s">
        <v>5801</v>
      </c>
      <c r="R5207" s="1" t="s">
        <v>24</v>
      </c>
    </row>
    <row r="5208" customFormat="false" ht="15" hidden="false" customHeight="false" outlineLevel="0" collapsed="false">
      <c r="A5208" s="1" t="s">
        <v>2973</v>
      </c>
      <c r="B5208" s="1" t="s">
        <v>2973</v>
      </c>
      <c r="C5208" s="1" t="s">
        <v>5799</v>
      </c>
      <c r="D5208" s="1" t="n">
        <v>197.8</v>
      </c>
      <c r="E5208" s="1" t="s">
        <v>5872</v>
      </c>
      <c r="F5208" s="1" t="n">
        <v>72</v>
      </c>
      <c r="G5208" s="1" t="str">
        <f aca="false">F5208&amp;"/"&amp;86</f>
        <v>72/86</v>
      </c>
      <c r="H5208" s="1" t="n">
        <v>2300</v>
      </c>
      <c r="I5208" s="1" t="n">
        <v>93</v>
      </c>
      <c r="J5208" s="1" t="n">
        <v>80</v>
      </c>
      <c r="K5208" s="1" t="s">
        <v>1093</v>
      </c>
      <c r="L5208" s="1" t="s">
        <v>4954</v>
      </c>
      <c r="M5208" s="1" t="n">
        <v>2009</v>
      </c>
      <c r="N5208" s="1" t="n">
        <v>44.1503969781632</v>
      </c>
      <c r="O5208" s="1" t="n">
        <v>-76.485635134681</v>
      </c>
      <c r="Q5208" s="1" t="s">
        <v>5801</v>
      </c>
      <c r="R5208" s="1" t="s">
        <v>24</v>
      </c>
    </row>
    <row r="5209" customFormat="false" ht="15" hidden="false" customHeight="false" outlineLevel="0" collapsed="false">
      <c r="A5209" s="1" t="s">
        <v>2973</v>
      </c>
      <c r="B5209" s="1" t="s">
        <v>2973</v>
      </c>
      <c r="C5209" s="1" t="s">
        <v>5799</v>
      </c>
      <c r="D5209" s="1" t="n">
        <v>197.8</v>
      </c>
      <c r="E5209" s="1" t="s">
        <v>5873</v>
      </c>
      <c r="F5209" s="1" t="n">
        <v>73</v>
      </c>
      <c r="G5209" s="1" t="str">
        <f aca="false">F5209&amp;"/"&amp;86</f>
        <v>73/86</v>
      </c>
      <c r="H5209" s="1" t="n">
        <v>2300</v>
      </c>
      <c r="I5209" s="1" t="n">
        <v>93</v>
      </c>
      <c r="J5209" s="1" t="n">
        <v>80</v>
      </c>
      <c r="K5209" s="1" t="s">
        <v>1093</v>
      </c>
      <c r="L5209" s="1" t="s">
        <v>4954</v>
      </c>
      <c r="M5209" s="1" t="n">
        <v>2009</v>
      </c>
      <c r="N5209" s="1" t="n">
        <v>44.1528898967969</v>
      </c>
      <c r="O5209" s="1" t="n">
        <v>-76.4808175790749</v>
      </c>
      <c r="Q5209" s="1" t="s">
        <v>5801</v>
      </c>
      <c r="R5209" s="1" t="s">
        <v>24</v>
      </c>
    </row>
    <row r="5210" customFormat="false" ht="15" hidden="false" customHeight="false" outlineLevel="0" collapsed="false">
      <c r="A5210" s="1" t="s">
        <v>2973</v>
      </c>
      <c r="B5210" s="1" t="s">
        <v>2973</v>
      </c>
      <c r="C5210" s="1" t="s">
        <v>5799</v>
      </c>
      <c r="D5210" s="1" t="n">
        <v>197.8</v>
      </c>
      <c r="E5210" s="1" t="s">
        <v>5874</v>
      </c>
      <c r="F5210" s="1" t="n">
        <v>74</v>
      </c>
      <c r="G5210" s="1" t="str">
        <f aca="false">F5210&amp;"/"&amp;86</f>
        <v>74/86</v>
      </c>
      <c r="H5210" s="1" t="n">
        <v>2300</v>
      </c>
      <c r="I5210" s="1" t="n">
        <v>93</v>
      </c>
      <c r="J5210" s="1" t="n">
        <v>80</v>
      </c>
      <c r="K5210" s="1" t="s">
        <v>1093</v>
      </c>
      <c r="L5210" s="1" t="s">
        <v>4954</v>
      </c>
      <c r="M5210" s="1" t="n">
        <v>2009</v>
      </c>
      <c r="N5210" s="1" t="n">
        <v>44.1440489625772</v>
      </c>
      <c r="O5210" s="1" t="n">
        <v>-76.4868933269878</v>
      </c>
      <c r="Q5210" s="1" t="s">
        <v>5801</v>
      </c>
      <c r="R5210" s="1" t="s">
        <v>24</v>
      </c>
    </row>
    <row r="5211" customFormat="false" ht="15" hidden="false" customHeight="false" outlineLevel="0" collapsed="false">
      <c r="A5211" s="1" t="s">
        <v>2973</v>
      </c>
      <c r="B5211" s="1" t="s">
        <v>2973</v>
      </c>
      <c r="C5211" s="1" t="s">
        <v>5799</v>
      </c>
      <c r="D5211" s="1" t="n">
        <v>197.8</v>
      </c>
      <c r="E5211" s="1" t="s">
        <v>5875</v>
      </c>
      <c r="F5211" s="1" t="n">
        <v>75</v>
      </c>
      <c r="G5211" s="1" t="str">
        <f aca="false">F5211&amp;"/"&amp;86</f>
        <v>75/86</v>
      </c>
      <c r="H5211" s="1" t="n">
        <v>2300</v>
      </c>
      <c r="I5211" s="1" t="n">
        <v>93</v>
      </c>
      <c r="J5211" s="1" t="n">
        <v>80</v>
      </c>
      <c r="K5211" s="1" t="s">
        <v>1093</v>
      </c>
      <c r="L5211" s="1" t="s">
        <v>4954</v>
      </c>
      <c r="M5211" s="1" t="n">
        <v>2009</v>
      </c>
      <c r="N5211" s="1" t="n">
        <v>44.1464573510248</v>
      </c>
      <c r="O5211" s="1" t="n">
        <v>-76.4777134748421</v>
      </c>
      <c r="Q5211" s="1" t="s">
        <v>5801</v>
      </c>
      <c r="R5211" s="1" t="s">
        <v>24</v>
      </c>
    </row>
    <row r="5212" customFormat="false" ht="15" hidden="false" customHeight="false" outlineLevel="0" collapsed="false">
      <c r="A5212" s="1" t="s">
        <v>2973</v>
      </c>
      <c r="B5212" s="1" t="s">
        <v>2973</v>
      </c>
      <c r="C5212" s="1" t="s">
        <v>5799</v>
      </c>
      <c r="D5212" s="1" t="n">
        <v>197.8</v>
      </c>
      <c r="E5212" s="1" t="s">
        <v>5876</v>
      </c>
      <c r="F5212" s="1" t="n">
        <v>76</v>
      </c>
      <c r="G5212" s="1" t="str">
        <f aca="false">F5212&amp;"/"&amp;86</f>
        <v>76/86</v>
      </c>
      <c r="H5212" s="1" t="n">
        <v>2300</v>
      </c>
      <c r="I5212" s="1" t="n">
        <v>93</v>
      </c>
      <c r="J5212" s="1" t="n">
        <v>80</v>
      </c>
      <c r="K5212" s="1" t="s">
        <v>1093</v>
      </c>
      <c r="L5212" s="1" t="s">
        <v>4954</v>
      </c>
      <c r="M5212" s="1" t="n">
        <v>2009</v>
      </c>
      <c r="N5212" s="1" t="n">
        <v>44.1412908500745</v>
      </c>
      <c r="O5212" s="1" t="n">
        <v>-76.4846393427491</v>
      </c>
      <c r="Q5212" s="1" t="s">
        <v>5801</v>
      </c>
      <c r="R5212" s="1" t="s">
        <v>24</v>
      </c>
    </row>
    <row r="5213" customFormat="false" ht="15" hidden="false" customHeight="false" outlineLevel="0" collapsed="false">
      <c r="A5213" s="1" t="s">
        <v>2973</v>
      </c>
      <c r="B5213" s="1" t="s">
        <v>2973</v>
      </c>
      <c r="C5213" s="1" t="s">
        <v>5799</v>
      </c>
      <c r="D5213" s="1" t="n">
        <v>197.8</v>
      </c>
      <c r="E5213" s="1" t="s">
        <v>5877</v>
      </c>
      <c r="F5213" s="1" t="n">
        <v>77</v>
      </c>
      <c r="G5213" s="1" t="str">
        <f aca="false">F5213&amp;"/"&amp;86</f>
        <v>77/86</v>
      </c>
      <c r="H5213" s="1" t="n">
        <v>2300</v>
      </c>
      <c r="I5213" s="1" t="n">
        <v>93</v>
      </c>
      <c r="J5213" s="1" t="n">
        <v>80</v>
      </c>
      <c r="K5213" s="1" t="s">
        <v>1093</v>
      </c>
      <c r="L5213" s="1" t="s">
        <v>4954</v>
      </c>
      <c r="M5213" s="1" t="n">
        <v>2009</v>
      </c>
      <c r="N5213" s="1" t="n">
        <v>44.1417215689811</v>
      </c>
      <c r="O5213" s="1" t="n">
        <v>-76.479615988448</v>
      </c>
      <c r="Q5213" s="1" t="s">
        <v>5801</v>
      </c>
      <c r="R5213" s="1" t="s">
        <v>24</v>
      </c>
    </row>
    <row r="5214" customFormat="false" ht="15" hidden="false" customHeight="false" outlineLevel="0" collapsed="false">
      <c r="A5214" s="1" t="s">
        <v>2973</v>
      </c>
      <c r="B5214" s="1" t="s">
        <v>2973</v>
      </c>
      <c r="C5214" s="1" t="s">
        <v>5799</v>
      </c>
      <c r="D5214" s="1" t="n">
        <v>197.8</v>
      </c>
      <c r="E5214" s="1" t="s">
        <v>5878</v>
      </c>
      <c r="F5214" s="1" t="n">
        <v>78</v>
      </c>
      <c r="G5214" s="1" t="str">
        <f aca="false">F5214&amp;"/"&amp;86</f>
        <v>78/86</v>
      </c>
      <c r="H5214" s="1" t="n">
        <v>2300</v>
      </c>
      <c r="I5214" s="1" t="n">
        <v>93</v>
      </c>
      <c r="J5214" s="1" t="n">
        <v>80</v>
      </c>
      <c r="K5214" s="1" t="s">
        <v>1093</v>
      </c>
      <c r="L5214" s="1" t="s">
        <v>4954</v>
      </c>
      <c r="M5214" s="1" t="n">
        <v>2009</v>
      </c>
      <c r="N5214" s="1" t="n">
        <v>44.1412822854378</v>
      </c>
      <c r="O5214" s="1" t="n">
        <v>-76.4742655688829</v>
      </c>
      <c r="Q5214" s="1" t="s">
        <v>5801</v>
      </c>
      <c r="R5214" s="1" t="s">
        <v>24</v>
      </c>
    </row>
    <row r="5215" customFormat="false" ht="15" hidden="false" customHeight="false" outlineLevel="0" collapsed="false">
      <c r="A5215" s="1" t="s">
        <v>2973</v>
      </c>
      <c r="B5215" s="1" t="s">
        <v>2973</v>
      </c>
      <c r="C5215" s="1" t="s">
        <v>5799</v>
      </c>
      <c r="D5215" s="1" t="n">
        <v>197.8</v>
      </c>
      <c r="E5215" s="1" t="s">
        <v>5879</v>
      </c>
      <c r="F5215" s="1" t="n">
        <v>79</v>
      </c>
      <c r="G5215" s="1" t="str">
        <f aca="false">F5215&amp;"/"&amp;86</f>
        <v>79/86</v>
      </c>
      <c r="H5215" s="1" t="n">
        <v>2300</v>
      </c>
      <c r="I5215" s="1" t="n">
        <v>93</v>
      </c>
      <c r="J5215" s="1" t="n">
        <v>80</v>
      </c>
      <c r="K5215" s="1" t="s">
        <v>1093</v>
      </c>
      <c r="L5215" s="1" t="s">
        <v>4954</v>
      </c>
      <c r="M5215" s="1" t="n">
        <v>2009</v>
      </c>
      <c r="N5215" s="1" t="n">
        <v>44.1371117545719</v>
      </c>
      <c r="O5215" s="1" t="n">
        <v>-76.4805248923075</v>
      </c>
      <c r="Q5215" s="1" t="s">
        <v>5801</v>
      </c>
      <c r="R5215" s="1" t="s">
        <v>24</v>
      </c>
    </row>
    <row r="5216" customFormat="false" ht="15" hidden="false" customHeight="false" outlineLevel="0" collapsed="false">
      <c r="A5216" s="1" t="s">
        <v>2973</v>
      </c>
      <c r="B5216" s="1" t="s">
        <v>2973</v>
      </c>
      <c r="C5216" s="1" t="s">
        <v>5799</v>
      </c>
      <c r="D5216" s="1" t="n">
        <v>197.8</v>
      </c>
      <c r="E5216" s="1" t="s">
        <v>5880</v>
      </c>
      <c r="F5216" s="1" t="n">
        <v>80</v>
      </c>
      <c r="G5216" s="1" t="str">
        <f aca="false">F5216&amp;"/"&amp;86</f>
        <v>80/86</v>
      </c>
      <c r="H5216" s="1" t="n">
        <v>2300</v>
      </c>
      <c r="I5216" s="1" t="n">
        <v>93</v>
      </c>
      <c r="J5216" s="1" t="n">
        <v>80</v>
      </c>
      <c r="K5216" s="1" t="s">
        <v>1093</v>
      </c>
      <c r="L5216" s="1" t="s">
        <v>4954</v>
      </c>
      <c r="M5216" s="1" t="n">
        <v>2009</v>
      </c>
      <c r="N5216" s="1" t="n">
        <v>44.1341307900584</v>
      </c>
      <c r="O5216" s="1" t="n">
        <v>-76.4470433327637</v>
      </c>
      <c r="Q5216" s="1" t="s">
        <v>5801</v>
      </c>
      <c r="R5216" s="1" t="s">
        <v>24</v>
      </c>
    </row>
    <row r="5217" customFormat="false" ht="15" hidden="false" customHeight="false" outlineLevel="0" collapsed="false">
      <c r="A5217" s="1" t="s">
        <v>2973</v>
      </c>
      <c r="B5217" s="1" t="s">
        <v>2973</v>
      </c>
      <c r="C5217" s="1" t="s">
        <v>5799</v>
      </c>
      <c r="D5217" s="1" t="n">
        <v>197.8</v>
      </c>
      <c r="E5217" s="1" t="s">
        <v>5881</v>
      </c>
      <c r="F5217" s="1" t="n">
        <v>81</v>
      </c>
      <c r="G5217" s="1" t="str">
        <f aca="false">F5217&amp;"/"&amp;86</f>
        <v>81/86</v>
      </c>
      <c r="H5217" s="1" t="n">
        <v>2300</v>
      </c>
      <c r="I5217" s="1" t="n">
        <v>93</v>
      </c>
      <c r="J5217" s="1" t="n">
        <v>80</v>
      </c>
      <c r="K5217" s="1" t="s">
        <v>1093</v>
      </c>
      <c r="L5217" s="1" t="s">
        <v>4954</v>
      </c>
      <c r="M5217" s="1" t="n">
        <v>2009</v>
      </c>
      <c r="N5217" s="1" t="n">
        <v>44.1283308860865</v>
      </c>
      <c r="O5217" s="1" t="n">
        <v>-76.44979238503</v>
      </c>
      <c r="Q5217" s="1" t="s">
        <v>5801</v>
      </c>
      <c r="R5217" s="1" t="s">
        <v>24</v>
      </c>
    </row>
    <row r="5218" customFormat="false" ht="15" hidden="false" customHeight="false" outlineLevel="0" collapsed="false">
      <c r="A5218" s="1" t="s">
        <v>2973</v>
      </c>
      <c r="B5218" s="1" t="s">
        <v>2973</v>
      </c>
      <c r="C5218" s="1" t="s">
        <v>5799</v>
      </c>
      <c r="D5218" s="1" t="n">
        <v>197.8</v>
      </c>
      <c r="E5218" s="1" t="s">
        <v>5882</v>
      </c>
      <c r="F5218" s="1" t="n">
        <v>82</v>
      </c>
      <c r="G5218" s="1" t="str">
        <f aca="false">F5218&amp;"/"&amp;86</f>
        <v>82/86</v>
      </c>
      <c r="H5218" s="1" t="n">
        <v>2300</v>
      </c>
      <c r="I5218" s="1" t="n">
        <v>93</v>
      </c>
      <c r="J5218" s="1" t="n">
        <v>80</v>
      </c>
      <c r="K5218" s="1" t="s">
        <v>1093</v>
      </c>
      <c r="L5218" s="1" t="s">
        <v>4954</v>
      </c>
      <c r="M5218" s="1" t="n">
        <v>2009</v>
      </c>
      <c r="N5218" s="1" t="n">
        <v>44.1286781231395</v>
      </c>
      <c r="O5218" s="1" t="n">
        <v>-76.4441408505736</v>
      </c>
      <c r="Q5218" s="1" t="s">
        <v>5801</v>
      </c>
      <c r="R5218" s="1" t="s">
        <v>24</v>
      </c>
    </row>
    <row r="5219" customFormat="false" ht="15" hidden="false" customHeight="false" outlineLevel="0" collapsed="false">
      <c r="A5219" s="1" t="s">
        <v>2973</v>
      </c>
      <c r="B5219" s="1" t="s">
        <v>2973</v>
      </c>
      <c r="C5219" s="1" t="s">
        <v>5799</v>
      </c>
      <c r="D5219" s="1" t="n">
        <v>197.8</v>
      </c>
      <c r="E5219" s="1" t="s">
        <v>5883</v>
      </c>
      <c r="F5219" s="1" t="n">
        <v>83</v>
      </c>
      <c r="G5219" s="1" t="str">
        <f aca="false">F5219&amp;"/"&amp;86</f>
        <v>83/86</v>
      </c>
      <c r="H5219" s="1" t="n">
        <v>2300</v>
      </c>
      <c r="I5219" s="1" t="n">
        <v>93</v>
      </c>
      <c r="J5219" s="1" t="n">
        <v>80</v>
      </c>
      <c r="K5219" s="1" t="s">
        <v>1093</v>
      </c>
      <c r="L5219" s="1" t="s">
        <v>4954</v>
      </c>
      <c r="M5219" s="1" t="n">
        <v>2009</v>
      </c>
      <c r="N5219" s="1" t="n">
        <v>44.1253439173933</v>
      </c>
      <c r="O5219" s="1" t="n">
        <v>-76.4409042128539</v>
      </c>
      <c r="Q5219" s="1" t="s">
        <v>5801</v>
      </c>
      <c r="R5219" s="1" t="s">
        <v>24</v>
      </c>
    </row>
    <row r="5220" customFormat="false" ht="15" hidden="false" customHeight="false" outlineLevel="0" collapsed="false">
      <c r="A5220" s="1" t="s">
        <v>2973</v>
      </c>
      <c r="B5220" s="1" t="s">
        <v>2973</v>
      </c>
      <c r="C5220" s="1" t="s">
        <v>5799</v>
      </c>
      <c r="D5220" s="1" t="n">
        <v>197.8</v>
      </c>
      <c r="E5220" s="1" t="s">
        <v>5884</v>
      </c>
      <c r="F5220" s="1" t="n">
        <v>84</v>
      </c>
      <c r="G5220" s="1" t="str">
        <f aca="false">F5220&amp;"/"&amp;86</f>
        <v>84/86</v>
      </c>
      <c r="H5220" s="1" t="n">
        <v>2300</v>
      </c>
      <c r="I5220" s="1" t="n">
        <v>93</v>
      </c>
      <c r="J5220" s="1" t="n">
        <v>80</v>
      </c>
      <c r="K5220" s="1" t="s">
        <v>1093</v>
      </c>
      <c r="L5220" s="1" t="s">
        <v>4954</v>
      </c>
      <c r="M5220" s="1" t="n">
        <v>2009</v>
      </c>
      <c r="N5220" s="1" t="n">
        <v>44.1212424962111</v>
      </c>
      <c r="O5220" s="1" t="n">
        <v>-76.4409083968117</v>
      </c>
      <c r="Q5220" s="1" t="s">
        <v>5801</v>
      </c>
      <c r="R5220" s="1" t="s">
        <v>24</v>
      </c>
    </row>
    <row r="5221" customFormat="false" ht="15" hidden="false" customHeight="false" outlineLevel="0" collapsed="false">
      <c r="A5221" s="1" t="s">
        <v>2973</v>
      </c>
      <c r="B5221" s="1" t="s">
        <v>2973</v>
      </c>
      <c r="C5221" s="1" t="s">
        <v>5799</v>
      </c>
      <c r="D5221" s="1" t="n">
        <v>197.8</v>
      </c>
      <c r="E5221" s="1" t="s">
        <v>5885</v>
      </c>
      <c r="F5221" s="1" t="n">
        <v>85</v>
      </c>
      <c r="G5221" s="1" t="str">
        <f aca="false">F5221&amp;"/"&amp;86</f>
        <v>85/86</v>
      </c>
      <c r="H5221" s="1" t="n">
        <v>2300</v>
      </c>
      <c r="I5221" s="1" t="n">
        <v>93</v>
      </c>
      <c r="J5221" s="1" t="n">
        <v>80</v>
      </c>
      <c r="K5221" s="1" t="s">
        <v>1093</v>
      </c>
      <c r="L5221" s="1" t="s">
        <v>4954</v>
      </c>
      <c r="M5221" s="1" t="n">
        <v>2009</v>
      </c>
      <c r="N5221" s="1" t="n">
        <v>44.1188953123948</v>
      </c>
      <c r="O5221" s="1" t="n">
        <v>-76.4388969312463</v>
      </c>
      <c r="Q5221" s="1" t="s">
        <v>5801</v>
      </c>
      <c r="R5221" s="1" t="s">
        <v>24</v>
      </c>
    </row>
    <row r="5222" customFormat="false" ht="15" hidden="false" customHeight="false" outlineLevel="0" collapsed="false">
      <c r="A5222" s="1" t="s">
        <v>2973</v>
      </c>
      <c r="B5222" s="1" t="s">
        <v>2973</v>
      </c>
      <c r="C5222" s="1" t="s">
        <v>5799</v>
      </c>
      <c r="D5222" s="1" t="n">
        <v>197.8</v>
      </c>
      <c r="E5222" s="1" t="s">
        <v>5886</v>
      </c>
      <c r="F5222" s="1" t="n">
        <v>86</v>
      </c>
      <c r="G5222" s="1" t="str">
        <f aca="false">F5222&amp;"/"&amp;86</f>
        <v>86/86</v>
      </c>
      <c r="H5222" s="1" t="n">
        <v>2300</v>
      </c>
      <c r="I5222" s="1" t="n">
        <v>93</v>
      </c>
      <c r="J5222" s="1" t="n">
        <v>80</v>
      </c>
      <c r="K5222" s="1" t="s">
        <v>1093</v>
      </c>
      <c r="L5222" s="1" t="s">
        <v>4954</v>
      </c>
      <c r="M5222" s="1" t="n">
        <v>2009</v>
      </c>
      <c r="N5222" s="1" t="n">
        <v>44.1215239875066</v>
      </c>
      <c r="O5222" s="1" t="n">
        <v>-76.4345991714191</v>
      </c>
      <c r="Q5222" s="1" t="s">
        <v>5801</v>
      </c>
      <c r="R5222" s="1" t="s">
        <v>24</v>
      </c>
    </row>
    <row r="5223" customFormat="false" ht="15" hidden="false" customHeight="false" outlineLevel="0" collapsed="false">
      <c r="A5223" s="1" t="s">
        <v>2973</v>
      </c>
      <c r="B5223" s="1" t="s">
        <v>2973</v>
      </c>
      <c r="C5223" s="1" t="s">
        <v>5887</v>
      </c>
      <c r="D5223" s="1" t="n">
        <v>0.8</v>
      </c>
      <c r="E5223" s="1" t="s">
        <v>5888</v>
      </c>
      <c r="F5223" s="1" t="n">
        <v>1</v>
      </c>
      <c r="G5223" s="1" t="str">
        <f aca="false">F5223&amp;"/"&amp;1</f>
        <v>1/1</v>
      </c>
      <c r="H5223" s="1" t="n">
        <v>800</v>
      </c>
      <c r="I5223" s="1" t="n">
        <v>48</v>
      </c>
      <c r="J5223" s="1" t="n">
        <v>76</v>
      </c>
      <c r="K5223" s="1" t="s">
        <v>357</v>
      </c>
      <c r="L5223" s="1" t="s">
        <v>1193</v>
      </c>
      <c r="M5223" s="1" t="n">
        <v>2010</v>
      </c>
      <c r="N5223" s="1" t="n">
        <v>43.423685</v>
      </c>
      <c r="O5223" s="1" t="n">
        <v>-81.656342</v>
      </c>
      <c r="Q5223" s="1" t="s">
        <v>5889</v>
      </c>
      <c r="R5223" s="1" t="s">
        <v>24</v>
      </c>
    </row>
    <row r="5224" customFormat="false" ht="15" hidden="false" customHeight="false" outlineLevel="0" collapsed="false">
      <c r="A5224" s="1" t="s">
        <v>5890</v>
      </c>
      <c r="B5224" s="1" t="s">
        <v>5891</v>
      </c>
      <c r="C5224" s="1" t="s">
        <v>5892</v>
      </c>
      <c r="D5224" s="1" t="n">
        <v>3</v>
      </c>
      <c r="E5224" s="1" t="s">
        <v>5893</v>
      </c>
      <c r="F5224" s="1" t="n">
        <v>1</v>
      </c>
      <c r="G5224" s="1" t="str">
        <f aca="false">F5224&amp;"/"&amp;1</f>
        <v>1/1</v>
      </c>
      <c r="H5224" s="1" t="n">
        <v>3000</v>
      </c>
      <c r="I5224" s="1" t="n">
        <v>90</v>
      </c>
      <c r="J5224" s="1" t="n">
        <v>80</v>
      </c>
      <c r="K5224" s="1" t="s">
        <v>21</v>
      </c>
      <c r="L5224" s="1" t="s">
        <v>22</v>
      </c>
      <c r="M5224" s="1" t="n">
        <v>2003</v>
      </c>
      <c r="N5224" s="1" t="n">
        <v>47.0368343</v>
      </c>
      <c r="O5224" s="1" t="n">
        <v>-64.0050674</v>
      </c>
      <c r="Q5224" s="1" t="s">
        <v>5894</v>
      </c>
      <c r="R5224" s="1" t="s">
        <v>24</v>
      </c>
    </row>
    <row r="5225" customFormat="false" ht="15" hidden="false" customHeight="false" outlineLevel="0" collapsed="false">
      <c r="A5225" s="1" t="s">
        <v>5890</v>
      </c>
      <c r="B5225" s="1" t="s">
        <v>5891</v>
      </c>
      <c r="C5225" s="1" t="s">
        <v>5895</v>
      </c>
      <c r="D5225" s="1" t="n">
        <v>30</v>
      </c>
      <c r="E5225" s="1" t="s">
        <v>5896</v>
      </c>
      <c r="F5225" s="1" t="n">
        <v>1</v>
      </c>
      <c r="G5225" s="1" t="str">
        <f aca="false">F5225&amp;"/"&amp;10</f>
        <v>1/10</v>
      </c>
      <c r="H5225" s="1" t="n">
        <v>3000</v>
      </c>
      <c r="I5225" s="1" t="n">
        <v>90</v>
      </c>
      <c r="J5225" s="1" t="n">
        <v>81</v>
      </c>
      <c r="K5225" s="1" t="s">
        <v>21</v>
      </c>
      <c r="L5225" s="1" t="s">
        <v>22</v>
      </c>
      <c r="M5225" s="1" t="n">
        <v>2007</v>
      </c>
      <c r="N5225" s="1" t="n">
        <v>46.4534273</v>
      </c>
      <c r="O5225" s="1" t="n">
        <v>-62.0644404</v>
      </c>
      <c r="Q5225" s="1" t="s">
        <v>5897</v>
      </c>
      <c r="R5225" s="1" t="s">
        <v>24</v>
      </c>
    </row>
    <row r="5226" customFormat="false" ht="15" hidden="false" customHeight="false" outlineLevel="0" collapsed="false">
      <c r="A5226" s="1" t="s">
        <v>5890</v>
      </c>
      <c r="B5226" s="1" t="s">
        <v>5891</v>
      </c>
      <c r="C5226" s="1" t="s">
        <v>5895</v>
      </c>
      <c r="D5226" s="1" t="n">
        <v>30</v>
      </c>
      <c r="E5226" s="1" t="s">
        <v>5898</v>
      </c>
      <c r="F5226" s="1" t="n">
        <v>2</v>
      </c>
      <c r="G5226" s="1" t="str">
        <f aca="false">F5226&amp;"/"&amp;10</f>
        <v>2/10</v>
      </c>
      <c r="H5226" s="1" t="n">
        <v>3000</v>
      </c>
      <c r="I5226" s="1" t="n">
        <v>90</v>
      </c>
      <c r="J5226" s="1" t="n">
        <v>81</v>
      </c>
      <c r="K5226" s="1" t="s">
        <v>21</v>
      </c>
      <c r="L5226" s="1" t="s">
        <v>22</v>
      </c>
      <c r="M5226" s="1" t="n">
        <v>2007</v>
      </c>
      <c r="N5226" s="1" t="n">
        <v>46.4531145</v>
      </c>
      <c r="O5226" s="1" t="n">
        <v>-62.0608926</v>
      </c>
      <c r="Q5226" s="1" t="s">
        <v>5897</v>
      </c>
      <c r="R5226" s="1" t="s">
        <v>24</v>
      </c>
    </row>
    <row r="5227" customFormat="false" ht="15" hidden="false" customHeight="false" outlineLevel="0" collapsed="false">
      <c r="A5227" s="1" t="s">
        <v>5890</v>
      </c>
      <c r="B5227" s="1" t="s">
        <v>5891</v>
      </c>
      <c r="C5227" s="1" t="s">
        <v>5895</v>
      </c>
      <c r="D5227" s="1" t="n">
        <v>30</v>
      </c>
      <c r="E5227" s="1" t="s">
        <v>5899</v>
      </c>
      <c r="F5227" s="1" t="n">
        <v>3</v>
      </c>
      <c r="G5227" s="1" t="str">
        <f aca="false">F5227&amp;"/"&amp;10</f>
        <v>3/10</v>
      </c>
      <c r="H5227" s="1" t="n">
        <v>3000</v>
      </c>
      <c r="I5227" s="1" t="n">
        <v>90</v>
      </c>
      <c r="J5227" s="1" t="n">
        <v>81</v>
      </c>
      <c r="K5227" s="1" t="s">
        <v>21</v>
      </c>
      <c r="L5227" s="1" t="s">
        <v>22</v>
      </c>
      <c r="M5227" s="1" t="n">
        <v>2007</v>
      </c>
      <c r="N5227" s="1" t="n">
        <v>46.4532222</v>
      </c>
      <c r="O5227" s="1" t="n">
        <v>-62.0572367</v>
      </c>
      <c r="Q5227" s="1" t="s">
        <v>5897</v>
      </c>
      <c r="R5227" s="1" t="s">
        <v>24</v>
      </c>
    </row>
    <row r="5228" customFormat="false" ht="15" hidden="false" customHeight="false" outlineLevel="0" collapsed="false">
      <c r="A5228" s="1" t="s">
        <v>5890</v>
      </c>
      <c r="B5228" s="1" t="s">
        <v>5891</v>
      </c>
      <c r="C5228" s="1" t="s">
        <v>5895</v>
      </c>
      <c r="D5228" s="1" t="n">
        <v>30</v>
      </c>
      <c r="E5228" s="1" t="s">
        <v>5900</v>
      </c>
      <c r="F5228" s="1" t="n">
        <v>4</v>
      </c>
      <c r="G5228" s="1" t="str">
        <f aca="false">F5228&amp;"/"&amp;10</f>
        <v>4/10</v>
      </c>
      <c r="H5228" s="1" t="n">
        <v>3000</v>
      </c>
      <c r="I5228" s="1" t="n">
        <v>90</v>
      </c>
      <c r="J5228" s="1" t="n">
        <v>81</v>
      </c>
      <c r="K5228" s="1" t="s">
        <v>21</v>
      </c>
      <c r="L5228" s="1" t="s">
        <v>22</v>
      </c>
      <c r="M5228" s="1" t="n">
        <v>2007</v>
      </c>
      <c r="N5228" s="1" t="n">
        <v>46.4536372</v>
      </c>
      <c r="O5228" s="1" t="n">
        <v>-62.0536598</v>
      </c>
      <c r="Q5228" s="1" t="s">
        <v>5897</v>
      </c>
      <c r="R5228" s="1" t="s">
        <v>24</v>
      </c>
    </row>
    <row r="5229" customFormat="false" ht="15" hidden="false" customHeight="false" outlineLevel="0" collapsed="false">
      <c r="A5229" s="1" t="s">
        <v>5890</v>
      </c>
      <c r="B5229" s="1" t="s">
        <v>5891</v>
      </c>
      <c r="C5229" s="1" t="s">
        <v>5895</v>
      </c>
      <c r="D5229" s="1" t="n">
        <v>30</v>
      </c>
      <c r="E5229" s="1" t="s">
        <v>5901</v>
      </c>
      <c r="F5229" s="1" t="n">
        <v>5</v>
      </c>
      <c r="G5229" s="1" t="str">
        <f aca="false">F5229&amp;"/"&amp;10</f>
        <v>5/10</v>
      </c>
      <c r="H5229" s="1" t="n">
        <v>3000</v>
      </c>
      <c r="I5229" s="1" t="n">
        <v>90</v>
      </c>
      <c r="J5229" s="1" t="n">
        <v>81</v>
      </c>
      <c r="K5229" s="1" t="s">
        <v>21</v>
      </c>
      <c r="L5229" s="1" t="s">
        <v>22</v>
      </c>
      <c r="M5229" s="1" t="n">
        <v>2007</v>
      </c>
      <c r="N5229" s="1" t="n">
        <v>46.4547795</v>
      </c>
      <c r="O5229" s="1" t="n">
        <v>-62.0504411</v>
      </c>
      <c r="Q5229" s="1" t="s">
        <v>5897</v>
      </c>
      <c r="R5229" s="1" t="s">
        <v>24</v>
      </c>
    </row>
    <row r="5230" customFormat="false" ht="15" hidden="false" customHeight="false" outlineLevel="0" collapsed="false">
      <c r="A5230" s="1" t="s">
        <v>5890</v>
      </c>
      <c r="B5230" s="1" t="s">
        <v>5891</v>
      </c>
      <c r="C5230" s="1" t="s">
        <v>5895</v>
      </c>
      <c r="D5230" s="1" t="n">
        <v>30</v>
      </c>
      <c r="E5230" s="1" t="s">
        <v>5902</v>
      </c>
      <c r="F5230" s="1" t="n">
        <v>6</v>
      </c>
      <c r="G5230" s="1" t="str">
        <f aca="false">F5230&amp;"/"&amp;10</f>
        <v>6/10</v>
      </c>
      <c r="H5230" s="1" t="n">
        <v>3000</v>
      </c>
      <c r="I5230" s="1" t="n">
        <v>90</v>
      </c>
      <c r="J5230" s="1" t="n">
        <v>81</v>
      </c>
      <c r="K5230" s="1" t="s">
        <v>21</v>
      </c>
      <c r="L5230" s="1" t="s">
        <v>22</v>
      </c>
      <c r="M5230" s="1" t="n">
        <v>2007</v>
      </c>
      <c r="N5230" s="1" t="n">
        <v>46.4558586</v>
      </c>
      <c r="O5230" s="1" t="n">
        <v>-62.0460799</v>
      </c>
      <c r="Q5230" s="1" t="s">
        <v>5897</v>
      </c>
      <c r="R5230" s="1" t="s">
        <v>24</v>
      </c>
    </row>
    <row r="5231" customFormat="false" ht="15" hidden="false" customHeight="false" outlineLevel="0" collapsed="false">
      <c r="A5231" s="1" t="s">
        <v>5890</v>
      </c>
      <c r="B5231" s="1" t="s">
        <v>5891</v>
      </c>
      <c r="C5231" s="1" t="s">
        <v>5895</v>
      </c>
      <c r="D5231" s="1" t="n">
        <v>30</v>
      </c>
      <c r="E5231" s="1" t="s">
        <v>5903</v>
      </c>
      <c r="F5231" s="1" t="n">
        <v>7</v>
      </c>
      <c r="G5231" s="1" t="str">
        <f aca="false">F5231&amp;"/"&amp;10</f>
        <v>7/10</v>
      </c>
      <c r="H5231" s="1" t="n">
        <v>3000</v>
      </c>
      <c r="I5231" s="1" t="n">
        <v>90</v>
      </c>
      <c r="J5231" s="1" t="n">
        <v>81</v>
      </c>
      <c r="K5231" s="1" t="s">
        <v>21</v>
      </c>
      <c r="L5231" s="1" t="s">
        <v>22</v>
      </c>
      <c r="M5231" s="1" t="n">
        <v>2007</v>
      </c>
      <c r="N5231" s="1" t="n">
        <v>46.4564721</v>
      </c>
      <c r="O5231" s="1" t="n">
        <v>-62.0425108</v>
      </c>
      <c r="Q5231" s="1" t="s">
        <v>5897</v>
      </c>
      <c r="R5231" s="1" t="s">
        <v>24</v>
      </c>
    </row>
    <row r="5232" customFormat="false" ht="15" hidden="false" customHeight="false" outlineLevel="0" collapsed="false">
      <c r="A5232" s="1" t="s">
        <v>5890</v>
      </c>
      <c r="B5232" s="1" t="s">
        <v>5891</v>
      </c>
      <c r="C5232" s="1" t="s">
        <v>5895</v>
      </c>
      <c r="D5232" s="1" t="n">
        <v>30</v>
      </c>
      <c r="E5232" s="1" t="s">
        <v>5904</v>
      </c>
      <c r="F5232" s="1" t="n">
        <v>8</v>
      </c>
      <c r="G5232" s="1" t="str">
        <f aca="false">F5232&amp;"/"&amp;10</f>
        <v>8/10</v>
      </c>
      <c r="H5232" s="1" t="n">
        <v>3000</v>
      </c>
      <c r="I5232" s="1" t="n">
        <v>90</v>
      </c>
      <c r="J5232" s="1" t="n">
        <v>81</v>
      </c>
      <c r="K5232" s="1" t="s">
        <v>21</v>
      </c>
      <c r="L5232" s="1" t="s">
        <v>22</v>
      </c>
      <c r="M5232" s="1" t="n">
        <v>2007</v>
      </c>
      <c r="N5232" s="1" t="n">
        <v>46.4577655</v>
      </c>
      <c r="O5232" s="1" t="n">
        <v>-62.0374265</v>
      </c>
      <c r="Q5232" s="1" t="s">
        <v>5897</v>
      </c>
      <c r="R5232" s="1" t="s">
        <v>24</v>
      </c>
    </row>
    <row r="5233" customFormat="false" ht="15" hidden="false" customHeight="false" outlineLevel="0" collapsed="false">
      <c r="A5233" s="1" t="s">
        <v>5890</v>
      </c>
      <c r="B5233" s="1" t="s">
        <v>5891</v>
      </c>
      <c r="C5233" s="1" t="s">
        <v>5895</v>
      </c>
      <c r="D5233" s="1" t="n">
        <v>30</v>
      </c>
      <c r="E5233" s="1" t="s">
        <v>5905</v>
      </c>
      <c r="F5233" s="1" t="n">
        <v>9</v>
      </c>
      <c r="G5233" s="1" t="str">
        <f aca="false">F5233&amp;"/"&amp;10</f>
        <v>9/10</v>
      </c>
      <c r="H5233" s="1" t="n">
        <v>3000</v>
      </c>
      <c r="I5233" s="1" t="n">
        <v>90</v>
      </c>
      <c r="J5233" s="1" t="n">
        <v>81</v>
      </c>
      <c r="K5233" s="1" t="s">
        <v>21</v>
      </c>
      <c r="L5233" s="1" t="s">
        <v>22</v>
      </c>
      <c r="M5233" s="1" t="n">
        <v>2007</v>
      </c>
      <c r="N5233" s="1" t="n">
        <v>46.458899</v>
      </c>
      <c r="O5233" s="1" t="n">
        <v>-62.0334785</v>
      </c>
      <c r="Q5233" s="1" t="s">
        <v>5897</v>
      </c>
      <c r="R5233" s="1" t="s">
        <v>24</v>
      </c>
    </row>
    <row r="5234" customFormat="false" ht="15" hidden="false" customHeight="false" outlineLevel="0" collapsed="false">
      <c r="A5234" s="1" t="s">
        <v>5890</v>
      </c>
      <c r="B5234" s="1" t="s">
        <v>5891</v>
      </c>
      <c r="C5234" s="1" t="s">
        <v>5895</v>
      </c>
      <c r="D5234" s="1" t="n">
        <v>30</v>
      </c>
      <c r="E5234" s="1" t="s">
        <v>5906</v>
      </c>
      <c r="F5234" s="1" t="n">
        <v>10</v>
      </c>
      <c r="G5234" s="1" t="str">
        <f aca="false">F5234&amp;"/"&amp;10</f>
        <v>10/10</v>
      </c>
      <c r="H5234" s="1" t="n">
        <v>3000</v>
      </c>
      <c r="I5234" s="1" t="n">
        <v>90</v>
      </c>
      <c r="J5234" s="1" t="n">
        <v>81</v>
      </c>
      <c r="K5234" s="1" t="s">
        <v>21</v>
      </c>
      <c r="L5234" s="1" t="s">
        <v>22</v>
      </c>
      <c r="M5234" s="1" t="n">
        <v>2007</v>
      </c>
      <c r="N5234" s="1" t="n">
        <v>46.4586639</v>
      </c>
      <c r="O5234" s="1" t="n">
        <v>-62.0281793</v>
      </c>
      <c r="Q5234" s="1" t="s">
        <v>5897</v>
      </c>
      <c r="R5234" s="1" t="s">
        <v>24</v>
      </c>
    </row>
    <row r="5235" customFormat="false" ht="15" hidden="false" customHeight="false" outlineLevel="0" collapsed="false">
      <c r="A5235" s="1" t="s">
        <v>5890</v>
      </c>
      <c r="B5235" s="1" t="s">
        <v>5891</v>
      </c>
      <c r="C5235" s="1" t="s">
        <v>5907</v>
      </c>
      <c r="D5235" s="1" t="n">
        <v>27</v>
      </c>
      <c r="E5235" s="1" t="s">
        <v>5908</v>
      </c>
      <c r="F5235" s="1" t="n">
        <v>1</v>
      </c>
      <c r="G5235" s="1" t="str">
        <f aca="false">F5235&amp;"/"&amp;10</f>
        <v>1/10</v>
      </c>
      <c r="H5235" s="1" t="n">
        <v>3000</v>
      </c>
      <c r="I5235" s="1" t="n">
        <v>116</v>
      </c>
      <c r="J5235" s="1" t="n">
        <v>92</v>
      </c>
      <c r="K5235" s="1" t="s">
        <v>2316</v>
      </c>
      <c r="L5235" s="1" t="s">
        <v>2891</v>
      </c>
      <c r="M5235" s="1" t="n">
        <v>2014</v>
      </c>
      <c r="N5235" s="1" t="n">
        <v>46.4555651</v>
      </c>
      <c r="O5235" s="1" t="n">
        <v>-62.3251908</v>
      </c>
      <c r="Q5235" s="1" t="s">
        <v>5909</v>
      </c>
      <c r="R5235" s="1" t="s">
        <v>24</v>
      </c>
    </row>
    <row r="5236" customFormat="false" ht="15" hidden="false" customHeight="false" outlineLevel="0" collapsed="false">
      <c r="A5236" s="1" t="s">
        <v>5890</v>
      </c>
      <c r="B5236" s="1" t="s">
        <v>5891</v>
      </c>
      <c r="C5236" s="1" t="s">
        <v>5907</v>
      </c>
      <c r="D5236" s="1" t="n">
        <v>27</v>
      </c>
      <c r="E5236" s="1" t="s">
        <v>5910</v>
      </c>
      <c r="F5236" s="1" t="n">
        <v>2</v>
      </c>
      <c r="G5236" s="1" t="str">
        <f aca="false">F5236&amp;"/"&amp;10</f>
        <v>2/10</v>
      </c>
      <c r="H5236" s="1" t="n">
        <v>3000</v>
      </c>
      <c r="I5236" s="1" t="n">
        <v>116</v>
      </c>
      <c r="J5236" s="1" t="n">
        <v>92</v>
      </c>
      <c r="K5236" s="1" t="s">
        <v>2316</v>
      </c>
      <c r="L5236" s="1" t="s">
        <v>2891</v>
      </c>
      <c r="M5236" s="1" t="n">
        <v>2014</v>
      </c>
      <c r="N5236" s="1" t="n">
        <v>46.4551755</v>
      </c>
      <c r="O5236" s="1" t="n">
        <v>-62.3174043</v>
      </c>
      <c r="Q5236" s="1" t="s">
        <v>5909</v>
      </c>
      <c r="R5236" s="1" t="s">
        <v>24</v>
      </c>
    </row>
    <row r="5237" customFormat="false" ht="15" hidden="false" customHeight="false" outlineLevel="0" collapsed="false">
      <c r="A5237" s="1" t="s">
        <v>5890</v>
      </c>
      <c r="B5237" s="1" t="s">
        <v>5891</v>
      </c>
      <c r="C5237" s="1" t="s">
        <v>5907</v>
      </c>
      <c r="D5237" s="1" t="n">
        <v>27</v>
      </c>
      <c r="E5237" s="1" t="s">
        <v>5911</v>
      </c>
      <c r="F5237" s="1" t="n">
        <v>3</v>
      </c>
      <c r="G5237" s="1" t="str">
        <f aca="false">F5237&amp;"/"&amp;10</f>
        <v>3/10</v>
      </c>
      <c r="H5237" s="1" t="n">
        <v>3000</v>
      </c>
      <c r="I5237" s="1" t="n">
        <v>116</v>
      </c>
      <c r="J5237" s="1" t="n">
        <v>92</v>
      </c>
      <c r="K5237" s="1" t="s">
        <v>2316</v>
      </c>
      <c r="L5237" s="1" t="s">
        <v>2891</v>
      </c>
      <c r="M5237" s="1" t="n">
        <v>2014</v>
      </c>
      <c r="N5237" s="1" t="n">
        <v>46.4560213</v>
      </c>
      <c r="O5237" s="1" t="n">
        <v>-62.3081211</v>
      </c>
      <c r="Q5237" s="1" t="s">
        <v>5909</v>
      </c>
      <c r="R5237" s="1" t="s">
        <v>24</v>
      </c>
    </row>
    <row r="5238" customFormat="false" ht="15" hidden="false" customHeight="false" outlineLevel="0" collapsed="false">
      <c r="A5238" s="1" t="s">
        <v>5890</v>
      </c>
      <c r="B5238" s="1" t="s">
        <v>5891</v>
      </c>
      <c r="C5238" s="1" t="s">
        <v>5907</v>
      </c>
      <c r="D5238" s="1" t="n">
        <v>27</v>
      </c>
      <c r="E5238" s="1" t="s">
        <v>5912</v>
      </c>
      <c r="F5238" s="1" t="n">
        <v>4</v>
      </c>
      <c r="G5238" s="1" t="str">
        <f aca="false">F5238&amp;"/"&amp;10</f>
        <v>4/10</v>
      </c>
      <c r="H5238" s="1" t="n">
        <v>3000</v>
      </c>
      <c r="I5238" s="1" t="n">
        <v>116</v>
      </c>
      <c r="J5238" s="1" t="n">
        <v>92</v>
      </c>
      <c r="K5238" s="1" t="s">
        <v>2316</v>
      </c>
      <c r="L5238" s="1" t="s">
        <v>2891</v>
      </c>
      <c r="M5238" s="1" t="n">
        <v>2014</v>
      </c>
      <c r="N5238" s="1" t="n">
        <v>46.4555497</v>
      </c>
      <c r="O5238" s="1" t="n">
        <v>-62.2981044</v>
      </c>
      <c r="Q5238" s="1" t="s">
        <v>5909</v>
      </c>
      <c r="R5238" s="1" t="s">
        <v>24</v>
      </c>
    </row>
    <row r="5239" customFormat="false" ht="15" hidden="false" customHeight="false" outlineLevel="0" collapsed="false">
      <c r="A5239" s="1" t="s">
        <v>5890</v>
      </c>
      <c r="B5239" s="1" t="s">
        <v>5891</v>
      </c>
      <c r="C5239" s="1" t="s">
        <v>5907</v>
      </c>
      <c r="D5239" s="1" t="n">
        <v>27</v>
      </c>
      <c r="E5239" s="1" t="s">
        <v>5913</v>
      </c>
      <c r="F5239" s="1" t="n">
        <v>5</v>
      </c>
      <c r="G5239" s="1" t="str">
        <f aca="false">F5239&amp;"/"&amp;10</f>
        <v>5/10</v>
      </c>
      <c r="H5239" s="1" t="n">
        <v>3000</v>
      </c>
      <c r="I5239" s="1" t="n">
        <v>116</v>
      </c>
      <c r="J5239" s="1" t="n">
        <v>92</v>
      </c>
      <c r="K5239" s="1" t="s">
        <v>2316</v>
      </c>
      <c r="L5239" s="1" t="s">
        <v>2891</v>
      </c>
      <c r="M5239" s="1" t="n">
        <v>2014</v>
      </c>
      <c r="N5239" s="1" t="n">
        <v>46.4558347</v>
      </c>
      <c r="O5239" s="1" t="n">
        <v>-62.2859019</v>
      </c>
      <c r="Q5239" s="1" t="s">
        <v>5909</v>
      </c>
      <c r="R5239" s="1" t="s">
        <v>24</v>
      </c>
    </row>
    <row r="5240" customFormat="false" ht="15" hidden="false" customHeight="false" outlineLevel="0" collapsed="false">
      <c r="A5240" s="1" t="s">
        <v>5890</v>
      </c>
      <c r="B5240" s="1" t="s">
        <v>5891</v>
      </c>
      <c r="C5240" s="1" t="s">
        <v>5907</v>
      </c>
      <c r="D5240" s="1" t="n">
        <v>27</v>
      </c>
      <c r="E5240" s="1" t="s">
        <v>5914</v>
      </c>
      <c r="F5240" s="1" t="n">
        <v>6</v>
      </c>
      <c r="G5240" s="1" t="str">
        <f aca="false">F5240&amp;"/"&amp;10</f>
        <v>6/10</v>
      </c>
      <c r="H5240" s="1" t="n">
        <v>3000</v>
      </c>
      <c r="I5240" s="1" t="n">
        <v>116</v>
      </c>
      <c r="J5240" s="1" t="n">
        <v>92</v>
      </c>
      <c r="K5240" s="1" t="s">
        <v>2316</v>
      </c>
      <c r="L5240" s="1" t="s">
        <v>2891</v>
      </c>
      <c r="M5240" s="1" t="n">
        <v>2014</v>
      </c>
      <c r="N5240" s="1" t="n">
        <v>46.4594693</v>
      </c>
      <c r="O5240" s="1" t="n">
        <v>-62.2783135</v>
      </c>
      <c r="Q5240" s="1" t="s">
        <v>5909</v>
      </c>
      <c r="R5240" s="1" t="s">
        <v>24</v>
      </c>
    </row>
    <row r="5241" customFormat="false" ht="15" hidden="false" customHeight="false" outlineLevel="0" collapsed="false">
      <c r="A5241" s="1" t="s">
        <v>5890</v>
      </c>
      <c r="B5241" s="1" t="s">
        <v>5891</v>
      </c>
      <c r="C5241" s="1" t="s">
        <v>5907</v>
      </c>
      <c r="D5241" s="1" t="n">
        <v>27</v>
      </c>
      <c r="E5241" s="1" t="s">
        <v>5915</v>
      </c>
      <c r="F5241" s="1" t="n">
        <v>7</v>
      </c>
      <c r="G5241" s="1" t="str">
        <f aca="false">F5241&amp;"/"&amp;10</f>
        <v>7/10</v>
      </c>
      <c r="H5241" s="1" t="n">
        <v>3000</v>
      </c>
      <c r="I5241" s="1" t="n">
        <v>116</v>
      </c>
      <c r="J5241" s="1" t="n">
        <v>92</v>
      </c>
      <c r="K5241" s="1" t="s">
        <v>2316</v>
      </c>
      <c r="L5241" s="1" t="s">
        <v>2891</v>
      </c>
      <c r="M5241" s="1" t="n">
        <v>2014</v>
      </c>
      <c r="N5241" s="1" t="n">
        <v>46.4488076</v>
      </c>
      <c r="O5241" s="1" t="n">
        <v>-62.3184838</v>
      </c>
      <c r="Q5241" s="1" t="s">
        <v>5909</v>
      </c>
      <c r="R5241" s="1" t="s">
        <v>24</v>
      </c>
    </row>
    <row r="5242" customFormat="false" ht="15" hidden="false" customHeight="false" outlineLevel="0" collapsed="false">
      <c r="A5242" s="1" t="s">
        <v>5890</v>
      </c>
      <c r="B5242" s="1" t="s">
        <v>5891</v>
      </c>
      <c r="C5242" s="1" t="s">
        <v>5907</v>
      </c>
      <c r="D5242" s="1" t="n">
        <v>27</v>
      </c>
      <c r="E5242" s="1" t="s">
        <v>5916</v>
      </c>
      <c r="F5242" s="1" t="n">
        <v>8</v>
      </c>
      <c r="G5242" s="1" t="str">
        <f aca="false">F5242&amp;"/"&amp;10</f>
        <v>8/10</v>
      </c>
      <c r="H5242" s="1" t="n">
        <v>3000</v>
      </c>
      <c r="I5242" s="1" t="n">
        <v>116</v>
      </c>
      <c r="J5242" s="1" t="n">
        <v>92</v>
      </c>
      <c r="K5242" s="1" t="s">
        <v>2316</v>
      </c>
      <c r="L5242" s="1" t="s">
        <v>2891</v>
      </c>
      <c r="M5242" s="1" t="n">
        <v>2014</v>
      </c>
      <c r="N5242" s="1" t="n">
        <v>46.4484703</v>
      </c>
      <c r="O5242" s="1" t="n">
        <v>-62.3119381</v>
      </c>
      <c r="Q5242" s="1" t="s">
        <v>5909</v>
      </c>
      <c r="R5242" s="1" t="s">
        <v>24</v>
      </c>
    </row>
    <row r="5243" customFormat="false" ht="15" hidden="false" customHeight="false" outlineLevel="0" collapsed="false">
      <c r="A5243" s="1" t="s">
        <v>5890</v>
      </c>
      <c r="B5243" s="1" t="s">
        <v>5891</v>
      </c>
      <c r="C5243" s="1" t="s">
        <v>5907</v>
      </c>
      <c r="D5243" s="1" t="n">
        <v>27</v>
      </c>
      <c r="E5243" s="1" t="s">
        <v>5917</v>
      </c>
      <c r="F5243" s="1" t="n">
        <v>9</v>
      </c>
      <c r="G5243" s="1" t="str">
        <f aca="false">F5243&amp;"/"&amp;10</f>
        <v>9/10</v>
      </c>
      <c r="H5243" s="1" t="n">
        <v>0</v>
      </c>
      <c r="I5243" s="1" t="n">
        <v>116</v>
      </c>
      <c r="J5243" s="1" t="n">
        <v>92</v>
      </c>
      <c r="K5243" s="1" t="s">
        <v>2316</v>
      </c>
      <c r="L5243" s="1" t="s">
        <v>2891</v>
      </c>
      <c r="M5243" s="1" t="n">
        <v>2014</v>
      </c>
      <c r="N5243" s="1" t="n">
        <v>46.445732</v>
      </c>
      <c r="O5243" s="1" t="n">
        <v>-62.3033273</v>
      </c>
      <c r="P5243" s="1" t="s">
        <v>5918</v>
      </c>
      <c r="Q5243" s="1" t="s">
        <v>5919</v>
      </c>
      <c r="R5243" s="1" t="s">
        <v>254</v>
      </c>
    </row>
    <row r="5244" customFormat="false" ht="15" hidden="false" customHeight="false" outlineLevel="0" collapsed="false">
      <c r="A5244" s="1" t="s">
        <v>5890</v>
      </c>
      <c r="B5244" s="1" t="s">
        <v>5891</v>
      </c>
      <c r="C5244" s="1" t="s">
        <v>5907</v>
      </c>
      <c r="D5244" s="1" t="n">
        <v>27</v>
      </c>
      <c r="E5244" s="1" t="s">
        <v>5920</v>
      </c>
      <c r="F5244" s="1" t="n">
        <v>10</v>
      </c>
      <c r="G5244" s="1" t="str">
        <f aca="false">F5244&amp;"/"&amp;10</f>
        <v>10/10</v>
      </c>
      <c r="H5244" s="1" t="n">
        <v>3000</v>
      </c>
      <c r="I5244" s="1" t="n">
        <v>116</v>
      </c>
      <c r="J5244" s="1" t="n">
        <v>92</v>
      </c>
      <c r="K5244" s="1" t="s">
        <v>2316</v>
      </c>
      <c r="L5244" s="1" t="s">
        <v>2891</v>
      </c>
      <c r="M5244" s="1" t="n">
        <v>2014</v>
      </c>
      <c r="N5244" s="1" t="n">
        <v>46.4451417</v>
      </c>
      <c r="O5244" s="1" t="n">
        <v>-62.2919499</v>
      </c>
      <c r="Q5244" s="1" t="s">
        <v>5909</v>
      </c>
      <c r="R5244" s="1" t="s">
        <v>24</v>
      </c>
    </row>
    <row r="5245" customFormat="false" ht="15" hidden="false" customHeight="false" outlineLevel="0" collapsed="false">
      <c r="A5245" s="1" t="s">
        <v>5890</v>
      </c>
      <c r="B5245" s="1" t="s">
        <v>5891</v>
      </c>
      <c r="C5245" s="1" t="s">
        <v>5921</v>
      </c>
      <c r="D5245" s="1" t="n">
        <v>10.56</v>
      </c>
      <c r="E5245" s="1" t="s">
        <v>5922</v>
      </c>
      <c r="F5245" s="1" t="n">
        <v>1</v>
      </c>
      <c r="G5245" s="1" t="str">
        <f aca="false">F5245&amp;"/"&amp;16</f>
        <v>1/16</v>
      </c>
      <c r="H5245" s="1" t="n">
        <v>660</v>
      </c>
      <c r="I5245" s="1" t="n">
        <v>47</v>
      </c>
      <c r="J5245" s="1" t="n">
        <v>50</v>
      </c>
      <c r="K5245" s="1" t="s">
        <v>21</v>
      </c>
      <c r="L5245" s="1" t="s">
        <v>295</v>
      </c>
      <c r="M5245" s="1" t="n">
        <v>2001</v>
      </c>
      <c r="N5245" s="1" t="n">
        <v>47.0543426</v>
      </c>
      <c r="O5245" s="1" t="n">
        <v>-63.9945475</v>
      </c>
      <c r="Q5245" s="1" t="s">
        <v>5923</v>
      </c>
      <c r="R5245" s="1" t="s">
        <v>24</v>
      </c>
    </row>
    <row r="5246" customFormat="false" ht="15" hidden="false" customHeight="false" outlineLevel="0" collapsed="false">
      <c r="A5246" s="1" t="s">
        <v>5890</v>
      </c>
      <c r="B5246" s="1" t="s">
        <v>5891</v>
      </c>
      <c r="C5246" s="1" t="s">
        <v>5921</v>
      </c>
      <c r="D5246" s="1" t="n">
        <v>10.56</v>
      </c>
      <c r="E5246" s="1" t="s">
        <v>5924</v>
      </c>
      <c r="F5246" s="1" t="n">
        <v>2</v>
      </c>
      <c r="G5246" s="1" t="str">
        <f aca="false">F5246&amp;"/"&amp;16</f>
        <v>2/16</v>
      </c>
      <c r="H5246" s="1" t="n">
        <v>660</v>
      </c>
      <c r="I5246" s="1" t="n">
        <v>47</v>
      </c>
      <c r="J5246" s="1" t="n">
        <v>50</v>
      </c>
      <c r="K5246" s="1" t="s">
        <v>21</v>
      </c>
      <c r="L5246" s="1" t="s">
        <v>295</v>
      </c>
      <c r="M5246" s="1" t="n">
        <v>2001</v>
      </c>
      <c r="N5246" s="1" t="n">
        <v>47.0532672</v>
      </c>
      <c r="O5246" s="1" t="n">
        <v>-63.9966878</v>
      </c>
      <c r="Q5246" s="1" t="s">
        <v>5923</v>
      </c>
      <c r="R5246" s="1" t="s">
        <v>24</v>
      </c>
    </row>
    <row r="5247" customFormat="false" ht="15" hidden="false" customHeight="false" outlineLevel="0" collapsed="false">
      <c r="A5247" s="1" t="s">
        <v>5890</v>
      </c>
      <c r="B5247" s="1" t="s">
        <v>5891</v>
      </c>
      <c r="C5247" s="1" t="s">
        <v>5921</v>
      </c>
      <c r="D5247" s="1" t="n">
        <v>10.56</v>
      </c>
      <c r="E5247" s="1" t="s">
        <v>5925</v>
      </c>
      <c r="F5247" s="1" t="n">
        <v>3</v>
      </c>
      <c r="G5247" s="1" t="str">
        <f aca="false">F5247&amp;"/"&amp;16</f>
        <v>3/16</v>
      </c>
      <c r="H5247" s="1" t="n">
        <v>660</v>
      </c>
      <c r="I5247" s="1" t="n">
        <v>47</v>
      </c>
      <c r="J5247" s="1" t="n">
        <v>50</v>
      </c>
      <c r="K5247" s="1" t="s">
        <v>21</v>
      </c>
      <c r="L5247" s="1" t="s">
        <v>295</v>
      </c>
      <c r="M5247" s="1" t="n">
        <v>2001</v>
      </c>
      <c r="N5247" s="1" t="n">
        <v>47.0525477</v>
      </c>
      <c r="O5247" s="1" t="n">
        <v>-63.9990868</v>
      </c>
      <c r="Q5247" s="1" t="s">
        <v>5923</v>
      </c>
      <c r="R5247" s="1" t="s">
        <v>24</v>
      </c>
    </row>
    <row r="5248" customFormat="false" ht="15" hidden="false" customHeight="false" outlineLevel="0" collapsed="false">
      <c r="A5248" s="1" t="s">
        <v>5890</v>
      </c>
      <c r="B5248" s="1" t="s">
        <v>5891</v>
      </c>
      <c r="C5248" s="1" t="s">
        <v>5921</v>
      </c>
      <c r="D5248" s="1" t="n">
        <v>10.56</v>
      </c>
      <c r="E5248" s="1" t="s">
        <v>5926</v>
      </c>
      <c r="F5248" s="1" t="n">
        <v>4</v>
      </c>
      <c r="G5248" s="1" t="str">
        <f aca="false">F5248&amp;"/"&amp;16</f>
        <v>4/16</v>
      </c>
      <c r="H5248" s="1" t="n">
        <v>660</v>
      </c>
      <c r="I5248" s="1" t="n">
        <v>47</v>
      </c>
      <c r="J5248" s="1" t="n">
        <v>50</v>
      </c>
      <c r="K5248" s="1" t="s">
        <v>21</v>
      </c>
      <c r="L5248" s="1" t="s">
        <v>295</v>
      </c>
      <c r="M5248" s="1" t="n">
        <v>2001</v>
      </c>
      <c r="N5248" s="1" t="n">
        <v>47.0513048</v>
      </c>
      <c r="O5248" s="1" t="n">
        <v>-64.000807</v>
      </c>
      <c r="Q5248" s="1" t="s">
        <v>5923</v>
      </c>
      <c r="R5248" s="1" t="s">
        <v>24</v>
      </c>
    </row>
    <row r="5249" customFormat="false" ht="15" hidden="false" customHeight="false" outlineLevel="0" collapsed="false">
      <c r="A5249" s="1" t="s">
        <v>5890</v>
      </c>
      <c r="B5249" s="1" t="s">
        <v>5891</v>
      </c>
      <c r="C5249" s="1" t="s">
        <v>5921</v>
      </c>
      <c r="D5249" s="1" t="n">
        <v>10.56</v>
      </c>
      <c r="E5249" s="1" t="s">
        <v>5927</v>
      </c>
      <c r="F5249" s="1" t="n">
        <v>5</v>
      </c>
      <c r="G5249" s="1" t="str">
        <f aca="false">F5249&amp;"/"&amp;16</f>
        <v>5/16</v>
      </c>
      <c r="H5249" s="1" t="n">
        <v>660</v>
      </c>
      <c r="I5249" s="1" t="n">
        <v>47</v>
      </c>
      <c r="J5249" s="1" t="n">
        <v>50</v>
      </c>
      <c r="K5249" s="1" t="s">
        <v>21</v>
      </c>
      <c r="L5249" s="1" t="s">
        <v>295</v>
      </c>
      <c r="M5249" s="1" t="n">
        <v>2001</v>
      </c>
      <c r="N5249" s="1" t="n">
        <v>47.0502983</v>
      </c>
      <c r="O5249" s="1" t="n">
        <v>-64.003975</v>
      </c>
      <c r="Q5249" s="1" t="s">
        <v>5923</v>
      </c>
      <c r="R5249" s="1" t="s">
        <v>24</v>
      </c>
    </row>
    <row r="5250" customFormat="false" ht="15" hidden="false" customHeight="false" outlineLevel="0" collapsed="false">
      <c r="A5250" s="1" t="s">
        <v>5890</v>
      </c>
      <c r="B5250" s="1" t="s">
        <v>5891</v>
      </c>
      <c r="C5250" s="1" t="s">
        <v>5921</v>
      </c>
      <c r="D5250" s="1" t="n">
        <v>10.56</v>
      </c>
      <c r="E5250" s="1" t="s">
        <v>5928</v>
      </c>
      <c r="F5250" s="1" t="n">
        <v>6</v>
      </c>
      <c r="G5250" s="1" t="str">
        <f aca="false">F5250&amp;"/"&amp;16</f>
        <v>6/16</v>
      </c>
      <c r="H5250" s="1" t="n">
        <v>660</v>
      </c>
      <c r="I5250" s="1" t="n">
        <v>47</v>
      </c>
      <c r="J5250" s="1" t="n">
        <v>50</v>
      </c>
      <c r="K5250" s="1" t="s">
        <v>21</v>
      </c>
      <c r="L5250" s="1" t="s">
        <v>295</v>
      </c>
      <c r="M5250" s="1" t="n">
        <v>2001</v>
      </c>
      <c r="N5250" s="1" t="n">
        <v>47.0485293</v>
      </c>
      <c r="O5250" s="1" t="n">
        <v>-64.0053448</v>
      </c>
      <c r="Q5250" s="1" t="s">
        <v>5923</v>
      </c>
      <c r="R5250" s="1" t="s">
        <v>24</v>
      </c>
    </row>
    <row r="5251" customFormat="false" ht="15" hidden="false" customHeight="false" outlineLevel="0" collapsed="false">
      <c r="A5251" s="1" t="s">
        <v>5890</v>
      </c>
      <c r="B5251" s="1" t="s">
        <v>5891</v>
      </c>
      <c r="C5251" s="1" t="s">
        <v>5921</v>
      </c>
      <c r="D5251" s="1" t="n">
        <v>10.56</v>
      </c>
      <c r="E5251" s="1" t="s">
        <v>5929</v>
      </c>
      <c r="F5251" s="1" t="n">
        <v>7</v>
      </c>
      <c r="G5251" s="1" t="str">
        <f aca="false">F5251&amp;"/"&amp;16</f>
        <v>7/16</v>
      </c>
      <c r="H5251" s="1" t="n">
        <v>660</v>
      </c>
      <c r="I5251" s="1" t="n">
        <v>47</v>
      </c>
      <c r="J5251" s="1" t="n">
        <v>50</v>
      </c>
      <c r="K5251" s="1" t="s">
        <v>21</v>
      </c>
      <c r="L5251" s="1" t="s">
        <v>295</v>
      </c>
      <c r="M5251" s="1" t="n">
        <v>2001</v>
      </c>
      <c r="N5251" s="1" t="n">
        <v>47.0485158</v>
      </c>
      <c r="O5251" s="1" t="n">
        <v>-63.9950147</v>
      </c>
      <c r="Q5251" s="1" t="s">
        <v>5923</v>
      </c>
      <c r="R5251" s="1" t="s">
        <v>24</v>
      </c>
    </row>
    <row r="5252" customFormat="false" ht="15" hidden="false" customHeight="false" outlineLevel="0" collapsed="false">
      <c r="A5252" s="1" t="s">
        <v>5890</v>
      </c>
      <c r="B5252" s="1" t="s">
        <v>5891</v>
      </c>
      <c r="C5252" s="1" t="s">
        <v>5921</v>
      </c>
      <c r="D5252" s="1" t="n">
        <v>10.56</v>
      </c>
      <c r="E5252" s="1" t="s">
        <v>5930</v>
      </c>
      <c r="F5252" s="1" t="n">
        <v>8</v>
      </c>
      <c r="G5252" s="1" t="str">
        <f aca="false">F5252&amp;"/"&amp;16</f>
        <v>8/16</v>
      </c>
      <c r="H5252" s="1" t="n">
        <v>660</v>
      </c>
      <c r="I5252" s="1" t="n">
        <v>47</v>
      </c>
      <c r="J5252" s="1" t="n">
        <v>50</v>
      </c>
      <c r="K5252" s="1" t="s">
        <v>21</v>
      </c>
      <c r="L5252" s="1" t="s">
        <v>295</v>
      </c>
      <c r="M5252" s="1" t="n">
        <v>2001</v>
      </c>
      <c r="N5252" s="1" t="n">
        <v>47.0468478</v>
      </c>
      <c r="O5252" s="1" t="n">
        <v>-63.9946274</v>
      </c>
      <c r="Q5252" s="1" t="s">
        <v>5923</v>
      </c>
      <c r="R5252" s="1" t="s">
        <v>24</v>
      </c>
    </row>
    <row r="5253" customFormat="false" ht="15" hidden="false" customHeight="false" outlineLevel="0" collapsed="false">
      <c r="A5253" s="1" t="s">
        <v>5890</v>
      </c>
      <c r="B5253" s="1" t="s">
        <v>5891</v>
      </c>
      <c r="C5253" s="1" t="s">
        <v>5921</v>
      </c>
      <c r="D5253" s="1" t="n">
        <v>10.56</v>
      </c>
      <c r="E5253" s="1" t="s">
        <v>5931</v>
      </c>
      <c r="F5253" s="1" t="n">
        <v>9</v>
      </c>
      <c r="G5253" s="1" t="str">
        <f aca="false">F5253&amp;"/"&amp;16</f>
        <v>9/16</v>
      </c>
      <c r="H5253" s="1" t="n">
        <v>660</v>
      </c>
      <c r="I5253" s="1" t="n">
        <v>47</v>
      </c>
      <c r="J5253" s="1" t="n">
        <v>50</v>
      </c>
      <c r="K5253" s="1" t="s">
        <v>21</v>
      </c>
      <c r="L5253" s="1" t="s">
        <v>295</v>
      </c>
      <c r="M5253" s="1" t="n">
        <v>2003</v>
      </c>
      <c r="N5253" s="1" t="n">
        <v>47.0505238</v>
      </c>
      <c r="O5253" s="1" t="n">
        <v>-63.9974737</v>
      </c>
      <c r="Q5253" s="1" t="s">
        <v>5923</v>
      </c>
      <c r="R5253" s="1" t="s">
        <v>24</v>
      </c>
    </row>
    <row r="5254" customFormat="false" ht="15" hidden="false" customHeight="false" outlineLevel="0" collapsed="false">
      <c r="A5254" s="1" t="s">
        <v>5890</v>
      </c>
      <c r="B5254" s="1" t="s">
        <v>5891</v>
      </c>
      <c r="C5254" s="1" t="s">
        <v>5921</v>
      </c>
      <c r="D5254" s="1" t="n">
        <v>10.56</v>
      </c>
      <c r="E5254" s="1" t="s">
        <v>5932</v>
      </c>
      <c r="F5254" s="1" t="n">
        <v>10</v>
      </c>
      <c r="G5254" s="1" t="str">
        <f aca="false">F5254&amp;"/"&amp;16</f>
        <v>10/16</v>
      </c>
      <c r="H5254" s="1" t="n">
        <v>660</v>
      </c>
      <c r="I5254" s="1" t="n">
        <v>47</v>
      </c>
      <c r="J5254" s="1" t="n">
        <v>50</v>
      </c>
      <c r="K5254" s="1" t="s">
        <v>21</v>
      </c>
      <c r="L5254" s="1" t="s">
        <v>295</v>
      </c>
      <c r="M5254" s="1" t="n">
        <v>2003</v>
      </c>
      <c r="N5254" s="1" t="n">
        <v>47.0491829</v>
      </c>
      <c r="O5254" s="1" t="n">
        <v>-63.9978544</v>
      </c>
      <c r="Q5254" s="1" t="s">
        <v>5923</v>
      </c>
      <c r="R5254" s="1" t="s">
        <v>24</v>
      </c>
    </row>
    <row r="5255" customFormat="false" ht="15" hidden="false" customHeight="false" outlineLevel="0" collapsed="false">
      <c r="A5255" s="1" t="s">
        <v>5890</v>
      </c>
      <c r="B5255" s="1" t="s">
        <v>5891</v>
      </c>
      <c r="C5255" s="1" t="s">
        <v>5921</v>
      </c>
      <c r="D5255" s="1" t="n">
        <v>10.56</v>
      </c>
      <c r="E5255" s="1" t="s">
        <v>5933</v>
      </c>
      <c r="F5255" s="1" t="n">
        <v>11</v>
      </c>
      <c r="G5255" s="1" t="str">
        <f aca="false">F5255&amp;"/"&amp;16</f>
        <v>11/16</v>
      </c>
      <c r="H5255" s="1" t="n">
        <v>660</v>
      </c>
      <c r="I5255" s="1" t="n">
        <v>47</v>
      </c>
      <c r="J5255" s="1" t="n">
        <v>50</v>
      </c>
      <c r="K5255" s="1" t="s">
        <v>21</v>
      </c>
      <c r="L5255" s="1" t="s">
        <v>295</v>
      </c>
      <c r="M5255" s="1" t="n">
        <v>2003</v>
      </c>
      <c r="N5255" s="1" t="n">
        <v>47.0482807</v>
      </c>
      <c r="O5255" s="1" t="n">
        <v>-63.9998927</v>
      </c>
      <c r="Q5255" s="1" t="s">
        <v>5923</v>
      </c>
      <c r="R5255" s="1" t="s">
        <v>24</v>
      </c>
    </row>
    <row r="5256" customFormat="false" ht="15" hidden="false" customHeight="false" outlineLevel="0" collapsed="false">
      <c r="A5256" s="1" t="s">
        <v>5890</v>
      </c>
      <c r="B5256" s="1" t="s">
        <v>5891</v>
      </c>
      <c r="C5256" s="1" t="s">
        <v>5921</v>
      </c>
      <c r="D5256" s="1" t="n">
        <v>10.56</v>
      </c>
      <c r="E5256" s="1" t="s">
        <v>5934</v>
      </c>
      <c r="F5256" s="1" t="n">
        <v>12</v>
      </c>
      <c r="G5256" s="1" t="str">
        <f aca="false">F5256&amp;"/"&amp;16</f>
        <v>12/16</v>
      </c>
      <c r="H5256" s="1" t="n">
        <v>660</v>
      </c>
      <c r="I5256" s="1" t="n">
        <v>47</v>
      </c>
      <c r="J5256" s="1" t="n">
        <v>50</v>
      </c>
      <c r="K5256" s="1" t="s">
        <v>21</v>
      </c>
      <c r="L5256" s="1" t="s">
        <v>295</v>
      </c>
      <c r="M5256" s="1" t="n">
        <v>2003</v>
      </c>
      <c r="N5256" s="1" t="n">
        <v>47.0468715</v>
      </c>
      <c r="O5256" s="1" t="n">
        <v>-64.0013917</v>
      </c>
      <c r="Q5256" s="1" t="s">
        <v>5923</v>
      </c>
      <c r="R5256" s="1" t="s">
        <v>24</v>
      </c>
    </row>
    <row r="5257" customFormat="false" ht="15" hidden="false" customHeight="false" outlineLevel="0" collapsed="false">
      <c r="A5257" s="1" t="s">
        <v>5890</v>
      </c>
      <c r="B5257" s="1" t="s">
        <v>5891</v>
      </c>
      <c r="C5257" s="1" t="s">
        <v>5921</v>
      </c>
      <c r="D5257" s="1" t="n">
        <v>10.56</v>
      </c>
      <c r="E5257" s="1" t="s">
        <v>5935</v>
      </c>
      <c r="F5257" s="1" t="n">
        <v>13</v>
      </c>
      <c r="G5257" s="1" t="str">
        <f aca="false">F5257&amp;"/"&amp;16</f>
        <v>13/16</v>
      </c>
      <c r="H5257" s="1" t="n">
        <v>660</v>
      </c>
      <c r="I5257" s="1" t="n">
        <v>47</v>
      </c>
      <c r="J5257" s="1" t="n">
        <v>50</v>
      </c>
      <c r="K5257" s="1" t="s">
        <v>21</v>
      </c>
      <c r="L5257" s="1" t="s">
        <v>295</v>
      </c>
      <c r="M5257" s="1" t="n">
        <v>2003</v>
      </c>
      <c r="N5257" s="1" t="n">
        <v>47.0464273</v>
      </c>
      <c r="O5257" s="1" t="n">
        <v>-63.9978418</v>
      </c>
      <c r="Q5257" s="1" t="s">
        <v>5923</v>
      </c>
      <c r="R5257" s="1" t="s">
        <v>24</v>
      </c>
    </row>
    <row r="5258" customFormat="false" ht="15" hidden="false" customHeight="false" outlineLevel="0" collapsed="false">
      <c r="A5258" s="1" t="s">
        <v>5890</v>
      </c>
      <c r="B5258" s="1" t="s">
        <v>5891</v>
      </c>
      <c r="C5258" s="1" t="s">
        <v>5921</v>
      </c>
      <c r="D5258" s="1" t="n">
        <v>10.56</v>
      </c>
      <c r="E5258" s="1" t="s">
        <v>5936</v>
      </c>
      <c r="F5258" s="1" t="n">
        <v>14</v>
      </c>
      <c r="G5258" s="1" t="str">
        <f aca="false">F5258&amp;"/"&amp;16</f>
        <v>14/16</v>
      </c>
      <c r="H5258" s="1" t="n">
        <v>660</v>
      </c>
      <c r="I5258" s="1" t="n">
        <v>47</v>
      </c>
      <c r="J5258" s="1" t="n">
        <v>50</v>
      </c>
      <c r="K5258" s="1" t="s">
        <v>21</v>
      </c>
      <c r="L5258" s="1" t="s">
        <v>295</v>
      </c>
      <c r="M5258" s="1" t="n">
        <v>2003</v>
      </c>
      <c r="N5258" s="1" t="n">
        <v>47.0447763</v>
      </c>
      <c r="O5258" s="1" t="n">
        <v>-63.9973854</v>
      </c>
      <c r="Q5258" s="1" t="s">
        <v>5923</v>
      </c>
      <c r="R5258" s="1" t="s">
        <v>24</v>
      </c>
    </row>
    <row r="5259" customFormat="false" ht="15" hidden="false" customHeight="false" outlineLevel="0" collapsed="false">
      <c r="A5259" s="1" t="s">
        <v>5890</v>
      </c>
      <c r="B5259" s="1" t="s">
        <v>5891</v>
      </c>
      <c r="C5259" s="1" t="s">
        <v>5921</v>
      </c>
      <c r="D5259" s="1" t="n">
        <v>10.56</v>
      </c>
      <c r="E5259" s="1" t="s">
        <v>5937</v>
      </c>
      <c r="F5259" s="1" t="n">
        <v>15</v>
      </c>
      <c r="G5259" s="1" t="str">
        <f aca="false">F5259&amp;"/"&amp;16</f>
        <v>15/16</v>
      </c>
      <c r="H5259" s="1" t="n">
        <v>660</v>
      </c>
      <c r="I5259" s="1" t="n">
        <v>47</v>
      </c>
      <c r="J5259" s="1" t="n">
        <v>50</v>
      </c>
      <c r="K5259" s="1" t="s">
        <v>21</v>
      </c>
      <c r="L5259" s="1" t="s">
        <v>295</v>
      </c>
      <c r="M5259" s="1" t="n">
        <v>2003</v>
      </c>
      <c r="N5259" s="1" t="n">
        <v>47.0431504</v>
      </c>
      <c r="O5259" s="1" t="n">
        <v>-63.9996723</v>
      </c>
      <c r="Q5259" s="1" t="s">
        <v>5923</v>
      </c>
      <c r="R5259" s="1" t="s">
        <v>24</v>
      </c>
    </row>
    <row r="5260" customFormat="false" ht="15" hidden="false" customHeight="false" outlineLevel="0" collapsed="false">
      <c r="A5260" s="1" t="s">
        <v>5890</v>
      </c>
      <c r="B5260" s="1" t="s">
        <v>5891</v>
      </c>
      <c r="C5260" s="1" t="s">
        <v>5921</v>
      </c>
      <c r="D5260" s="1" t="n">
        <v>10.56</v>
      </c>
      <c r="E5260" s="1" t="s">
        <v>5938</v>
      </c>
      <c r="F5260" s="1" t="n">
        <v>16</v>
      </c>
      <c r="G5260" s="1" t="str">
        <f aca="false">F5260&amp;"/"&amp;16</f>
        <v>16/16</v>
      </c>
      <c r="H5260" s="1" t="n">
        <v>660</v>
      </c>
      <c r="I5260" s="1" t="n">
        <v>47</v>
      </c>
      <c r="J5260" s="1" t="n">
        <v>50</v>
      </c>
      <c r="K5260" s="1" t="s">
        <v>21</v>
      </c>
      <c r="L5260" s="1" t="s">
        <v>295</v>
      </c>
      <c r="M5260" s="1" t="n">
        <v>2003</v>
      </c>
      <c r="N5260" s="1" t="n">
        <v>47.0434178</v>
      </c>
      <c r="O5260" s="1" t="n">
        <v>-63.9931115</v>
      </c>
      <c r="Q5260" s="1" t="s">
        <v>5923</v>
      </c>
      <c r="R5260" s="1" t="s">
        <v>24</v>
      </c>
    </row>
    <row r="5261" customFormat="false" ht="15" hidden="false" customHeight="false" outlineLevel="0" collapsed="false">
      <c r="A5261" s="1" t="s">
        <v>5890</v>
      </c>
      <c r="B5261" s="1" t="s">
        <v>5891</v>
      </c>
      <c r="C5261" s="1" t="s">
        <v>5939</v>
      </c>
      <c r="D5261" s="1" t="n">
        <v>9</v>
      </c>
      <c r="E5261" s="1" t="s">
        <v>5940</v>
      </c>
      <c r="F5261" s="1" t="n">
        <v>1</v>
      </c>
      <c r="G5261" s="1" t="str">
        <f aca="false">F5261&amp;"/"&amp;3</f>
        <v>1/3</v>
      </c>
      <c r="H5261" s="1" t="n">
        <v>3000</v>
      </c>
      <c r="I5261" s="1" t="n">
        <v>90</v>
      </c>
      <c r="J5261" s="1" t="n">
        <v>80</v>
      </c>
      <c r="K5261" s="1" t="s">
        <v>21</v>
      </c>
      <c r="L5261" s="1" t="s">
        <v>22</v>
      </c>
      <c r="M5261" s="1" t="n">
        <v>2007</v>
      </c>
      <c r="N5261" s="1" t="n">
        <v>47.0156246</v>
      </c>
      <c r="O5261" s="1" t="n">
        <v>-64.0370254</v>
      </c>
      <c r="Q5261" s="1" t="s">
        <v>5941</v>
      </c>
      <c r="R5261" s="1" t="s">
        <v>24</v>
      </c>
    </row>
    <row r="5262" customFormat="false" ht="15" hidden="false" customHeight="false" outlineLevel="0" collapsed="false">
      <c r="A5262" s="1" t="s">
        <v>5890</v>
      </c>
      <c r="B5262" s="1" t="s">
        <v>5891</v>
      </c>
      <c r="C5262" s="1" t="s">
        <v>5939</v>
      </c>
      <c r="D5262" s="1" t="n">
        <v>9</v>
      </c>
      <c r="E5262" s="1" t="s">
        <v>5942</v>
      </c>
      <c r="F5262" s="1" t="n">
        <v>2</v>
      </c>
      <c r="G5262" s="1" t="str">
        <f aca="false">F5262&amp;"/"&amp;3</f>
        <v>2/3</v>
      </c>
      <c r="H5262" s="1" t="n">
        <v>3000</v>
      </c>
      <c r="I5262" s="1" t="n">
        <v>90</v>
      </c>
      <c r="J5262" s="1" t="n">
        <v>80</v>
      </c>
      <c r="K5262" s="1" t="s">
        <v>21</v>
      </c>
      <c r="L5262" s="1" t="s">
        <v>22</v>
      </c>
      <c r="M5262" s="1" t="n">
        <v>2007</v>
      </c>
      <c r="N5262" s="1" t="n">
        <v>47.0076727</v>
      </c>
      <c r="O5262" s="1" t="n">
        <v>-64.0206612</v>
      </c>
      <c r="Q5262" s="1" t="s">
        <v>5941</v>
      </c>
      <c r="R5262" s="1" t="s">
        <v>24</v>
      </c>
    </row>
    <row r="5263" customFormat="false" ht="15" hidden="false" customHeight="false" outlineLevel="0" collapsed="false">
      <c r="A5263" s="1" t="s">
        <v>5890</v>
      </c>
      <c r="B5263" s="1" t="s">
        <v>5891</v>
      </c>
      <c r="C5263" s="1" t="s">
        <v>5939</v>
      </c>
      <c r="D5263" s="1" t="n">
        <v>9</v>
      </c>
      <c r="E5263" s="1" t="s">
        <v>5943</v>
      </c>
      <c r="F5263" s="1" t="n">
        <v>3</v>
      </c>
      <c r="G5263" s="1" t="str">
        <f aca="false">F5263&amp;"/"&amp;3</f>
        <v>3/3</v>
      </c>
      <c r="H5263" s="1" t="n">
        <v>3000</v>
      </c>
      <c r="I5263" s="1" t="n">
        <v>90</v>
      </c>
      <c r="J5263" s="1" t="n">
        <v>80</v>
      </c>
      <c r="K5263" s="1" t="s">
        <v>21</v>
      </c>
      <c r="L5263" s="1" t="s">
        <v>22</v>
      </c>
      <c r="M5263" s="1" t="n">
        <v>2007</v>
      </c>
      <c r="N5263" s="1" t="n">
        <v>47.0081005</v>
      </c>
      <c r="O5263" s="1" t="n">
        <v>-64.015842</v>
      </c>
      <c r="Q5263" s="1" t="s">
        <v>5941</v>
      </c>
      <c r="R5263" s="1" t="s">
        <v>24</v>
      </c>
    </row>
    <row r="5264" customFormat="false" ht="15" hidden="false" customHeight="false" outlineLevel="0" collapsed="false">
      <c r="A5264" s="1" t="s">
        <v>5890</v>
      </c>
      <c r="B5264" s="1" t="s">
        <v>5891</v>
      </c>
      <c r="C5264" s="1" t="s">
        <v>5944</v>
      </c>
      <c r="D5264" s="1" t="n">
        <v>12</v>
      </c>
      <c r="E5264" s="1" t="s">
        <v>5945</v>
      </c>
      <c r="F5264" s="1" t="n">
        <v>1</v>
      </c>
      <c r="G5264" s="1" t="str">
        <f aca="false">F5264&amp;"/"&amp;4</f>
        <v>1/4</v>
      </c>
      <c r="H5264" s="1" t="n">
        <v>3000</v>
      </c>
      <c r="I5264" s="1" t="n">
        <v>90</v>
      </c>
      <c r="J5264" s="1" t="n">
        <v>80</v>
      </c>
      <c r="K5264" s="1" t="s">
        <v>21</v>
      </c>
      <c r="L5264" s="1" t="s">
        <v>22</v>
      </c>
      <c r="M5264" s="1" t="n">
        <v>2009</v>
      </c>
      <c r="N5264" s="1" t="n">
        <v>46.4407883</v>
      </c>
      <c r="O5264" s="1" t="n">
        <v>-63.7960895</v>
      </c>
      <c r="Q5264" s="1" t="s">
        <v>5946</v>
      </c>
      <c r="R5264" s="1" t="s">
        <v>24</v>
      </c>
    </row>
    <row r="5265" customFormat="false" ht="15" hidden="false" customHeight="false" outlineLevel="0" collapsed="false">
      <c r="A5265" s="1" t="s">
        <v>5890</v>
      </c>
      <c r="B5265" s="1" t="s">
        <v>5891</v>
      </c>
      <c r="C5265" s="1" t="s">
        <v>5944</v>
      </c>
      <c r="D5265" s="1" t="n">
        <v>12</v>
      </c>
      <c r="E5265" s="1" t="s">
        <v>5947</v>
      </c>
      <c r="F5265" s="1" t="n">
        <v>2</v>
      </c>
      <c r="G5265" s="1" t="str">
        <f aca="false">F5265&amp;"/"&amp;4</f>
        <v>2/4</v>
      </c>
      <c r="H5265" s="1" t="n">
        <v>3000</v>
      </c>
      <c r="I5265" s="1" t="n">
        <v>90</v>
      </c>
      <c r="J5265" s="1" t="n">
        <v>80</v>
      </c>
      <c r="K5265" s="1" t="s">
        <v>21</v>
      </c>
      <c r="L5265" s="1" t="s">
        <v>22</v>
      </c>
      <c r="M5265" s="1" t="n">
        <v>2009</v>
      </c>
      <c r="N5265" s="1" t="n">
        <v>46.434335</v>
      </c>
      <c r="O5265" s="1" t="n">
        <v>-63.8035155</v>
      </c>
      <c r="Q5265" s="1" t="s">
        <v>5946</v>
      </c>
      <c r="R5265" s="1" t="s">
        <v>24</v>
      </c>
    </row>
    <row r="5266" customFormat="false" ht="15" hidden="false" customHeight="false" outlineLevel="0" collapsed="false">
      <c r="A5266" s="1" t="s">
        <v>5890</v>
      </c>
      <c r="B5266" s="1" t="s">
        <v>5891</v>
      </c>
      <c r="C5266" s="1" t="s">
        <v>5944</v>
      </c>
      <c r="D5266" s="1" t="n">
        <v>12</v>
      </c>
      <c r="E5266" s="1" t="s">
        <v>5948</v>
      </c>
      <c r="F5266" s="1" t="n">
        <v>3</v>
      </c>
      <c r="G5266" s="1" t="str">
        <f aca="false">F5266&amp;"/"&amp;4</f>
        <v>3/4</v>
      </c>
      <c r="H5266" s="1" t="n">
        <v>3000</v>
      </c>
      <c r="I5266" s="1" t="n">
        <v>90</v>
      </c>
      <c r="J5266" s="1" t="n">
        <v>80</v>
      </c>
      <c r="K5266" s="1" t="s">
        <v>21</v>
      </c>
      <c r="L5266" s="1" t="s">
        <v>22</v>
      </c>
      <c r="M5266" s="1" t="n">
        <v>2009</v>
      </c>
      <c r="N5266" s="1" t="n">
        <v>46.4351114</v>
      </c>
      <c r="O5266" s="1" t="n">
        <v>-63.8002003</v>
      </c>
      <c r="Q5266" s="1" t="s">
        <v>5946</v>
      </c>
      <c r="R5266" s="1" t="s">
        <v>24</v>
      </c>
    </row>
    <row r="5267" customFormat="false" ht="15" hidden="false" customHeight="false" outlineLevel="0" collapsed="false">
      <c r="A5267" s="1" t="s">
        <v>5890</v>
      </c>
      <c r="B5267" s="1" t="s">
        <v>5891</v>
      </c>
      <c r="C5267" s="1" t="s">
        <v>5944</v>
      </c>
      <c r="D5267" s="1" t="n">
        <v>12</v>
      </c>
      <c r="E5267" s="1" t="s">
        <v>5949</v>
      </c>
      <c r="F5267" s="1" t="n">
        <v>4</v>
      </c>
      <c r="G5267" s="1" t="str">
        <f aca="false">F5267&amp;"/"&amp;4</f>
        <v>4/4</v>
      </c>
      <c r="H5267" s="1" t="n">
        <v>3000</v>
      </c>
      <c r="I5267" s="1" t="n">
        <v>90</v>
      </c>
      <c r="J5267" s="1" t="n">
        <v>80</v>
      </c>
      <c r="K5267" s="1" t="s">
        <v>21</v>
      </c>
      <c r="L5267" s="1" t="s">
        <v>22</v>
      </c>
      <c r="M5267" s="1" t="n">
        <v>2009</v>
      </c>
      <c r="N5267" s="1" t="n">
        <v>46.4340392</v>
      </c>
      <c r="O5267" s="1" t="n">
        <v>-63.7970138</v>
      </c>
      <c r="Q5267" s="1" t="s">
        <v>5946</v>
      </c>
      <c r="R5267" s="1" t="s">
        <v>24</v>
      </c>
    </row>
    <row r="5268" customFormat="false" ht="15" hidden="false" customHeight="false" outlineLevel="0" collapsed="false">
      <c r="A5268" s="1" t="s">
        <v>5890</v>
      </c>
      <c r="B5268" s="1" t="s">
        <v>5891</v>
      </c>
      <c r="C5268" s="1" t="s">
        <v>5950</v>
      </c>
      <c r="D5268" s="1" t="n">
        <v>10</v>
      </c>
      <c r="E5268" s="1" t="s">
        <v>5951</v>
      </c>
      <c r="F5268" s="1" t="n">
        <v>1</v>
      </c>
      <c r="G5268" s="1" t="str">
        <f aca="false">F5268&amp;"/"&amp;5</f>
        <v>1/5</v>
      </c>
      <c r="H5268" s="1" t="n">
        <v>2000</v>
      </c>
      <c r="I5268" s="1" t="n">
        <v>93</v>
      </c>
      <c r="J5268" s="1" t="n">
        <v>80</v>
      </c>
      <c r="K5268" s="1" t="s">
        <v>5952</v>
      </c>
      <c r="L5268" s="1" t="s">
        <v>5953</v>
      </c>
      <c r="M5268" s="1" t="n">
        <v>2013</v>
      </c>
      <c r="N5268" s="1" t="n">
        <v>47.0416617</v>
      </c>
      <c r="O5268" s="1" t="n">
        <v>-64.011798</v>
      </c>
      <c r="P5268" s="1" t="s">
        <v>5954</v>
      </c>
      <c r="Q5268" s="1" t="s">
        <v>5955</v>
      </c>
      <c r="R5268" s="1" t="s">
        <v>24</v>
      </c>
    </row>
    <row r="5269" customFormat="false" ht="15" hidden="false" customHeight="false" outlineLevel="0" collapsed="false">
      <c r="A5269" s="1" t="s">
        <v>5890</v>
      </c>
      <c r="B5269" s="1" t="s">
        <v>5891</v>
      </c>
      <c r="C5269" s="1" t="s">
        <v>5950</v>
      </c>
      <c r="D5269" s="1" t="n">
        <v>10</v>
      </c>
      <c r="E5269" s="1" t="s">
        <v>5956</v>
      </c>
      <c r="F5269" s="1" t="n">
        <v>2</v>
      </c>
      <c r="G5269" s="1" t="str">
        <f aca="false">F5269&amp;"/"&amp;5</f>
        <v>2/5</v>
      </c>
      <c r="H5269" s="1" t="n">
        <v>2000</v>
      </c>
      <c r="I5269" s="1" t="n">
        <v>93</v>
      </c>
      <c r="J5269" s="1" t="n">
        <v>80</v>
      </c>
      <c r="K5269" s="1" t="s">
        <v>5952</v>
      </c>
      <c r="L5269" s="1" t="s">
        <v>5953</v>
      </c>
      <c r="M5269" s="1" t="n">
        <v>2013</v>
      </c>
      <c r="N5269" s="1" t="n">
        <v>47.0381293</v>
      </c>
      <c r="O5269" s="1" t="n">
        <v>-64.013723</v>
      </c>
      <c r="P5269" s="1" t="s">
        <v>5954</v>
      </c>
      <c r="Q5269" s="1" t="s">
        <v>5955</v>
      </c>
      <c r="R5269" s="1" t="s">
        <v>24</v>
      </c>
    </row>
    <row r="5270" customFormat="false" ht="15" hidden="false" customHeight="false" outlineLevel="0" collapsed="false">
      <c r="A5270" s="1" t="s">
        <v>5890</v>
      </c>
      <c r="B5270" s="1" t="s">
        <v>5891</v>
      </c>
      <c r="C5270" s="1" t="s">
        <v>5950</v>
      </c>
      <c r="D5270" s="1" t="n">
        <v>10</v>
      </c>
      <c r="E5270" s="1" t="s">
        <v>5957</v>
      </c>
      <c r="F5270" s="1" t="n">
        <v>3</v>
      </c>
      <c r="G5270" s="1" t="str">
        <f aca="false">F5270&amp;"/"&amp;5</f>
        <v>3/5</v>
      </c>
      <c r="H5270" s="1" t="n">
        <v>2000</v>
      </c>
      <c r="I5270" s="1" t="n">
        <v>93</v>
      </c>
      <c r="J5270" s="1" t="n">
        <v>80</v>
      </c>
      <c r="K5270" s="1" t="s">
        <v>5952</v>
      </c>
      <c r="L5270" s="1" t="s">
        <v>5953</v>
      </c>
      <c r="M5270" s="1" t="n">
        <v>2013</v>
      </c>
      <c r="N5270" s="1" t="n">
        <v>47.0359007</v>
      </c>
      <c r="O5270" s="1" t="n">
        <v>-64.015735</v>
      </c>
      <c r="P5270" s="1" t="s">
        <v>5954</v>
      </c>
      <c r="Q5270" s="1" t="s">
        <v>5955</v>
      </c>
      <c r="R5270" s="1" t="s">
        <v>24</v>
      </c>
    </row>
    <row r="5271" customFormat="false" ht="15" hidden="false" customHeight="false" outlineLevel="0" collapsed="false">
      <c r="A5271" s="1" t="s">
        <v>5890</v>
      </c>
      <c r="B5271" s="1" t="s">
        <v>5891</v>
      </c>
      <c r="C5271" s="1" t="s">
        <v>5950</v>
      </c>
      <c r="D5271" s="1" t="n">
        <v>10</v>
      </c>
      <c r="E5271" s="1" t="s">
        <v>5958</v>
      </c>
      <c r="F5271" s="1" t="n">
        <v>4</v>
      </c>
      <c r="G5271" s="1" t="str">
        <f aca="false">F5271&amp;"/"&amp;5</f>
        <v>4/5</v>
      </c>
      <c r="H5271" s="1" t="n">
        <v>2000</v>
      </c>
      <c r="I5271" s="1" t="n">
        <v>93</v>
      </c>
      <c r="J5271" s="1" t="n">
        <v>80</v>
      </c>
      <c r="K5271" s="1" t="s">
        <v>5952</v>
      </c>
      <c r="L5271" s="1" t="s">
        <v>5953</v>
      </c>
      <c r="M5271" s="1" t="n">
        <v>2013</v>
      </c>
      <c r="N5271" s="1" t="n">
        <v>47.0335778</v>
      </c>
      <c r="O5271" s="1" t="n">
        <v>-64.018693</v>
      </c>
      <c r="P5271" s="1" t="s">
        <v>5954</v>
      </c>
      <c r="Q5271" s="1" t="s">
        <v>5955</v>
      </c>
      <c r="R5271" s="1" t="s">
        <v>24</v>
      </c>
    </row>
    <row r="5272" customFormat="false" ht="15" hidden="false" customHeight="false" outlineLevel="0" collapsed="false">
      <c r="A5272" s="1" t="s">
        <v>5890</v>
      </c>
      <c r="B5272" s="1" t="s">
        <v>5891</v>
      </c>
      <c r="C5272" s="1" t="s">
        <v>5950</v>
      </c>
      <c r="D5272" s="1" t="n">
        <v>10</v>
      </c>
      <c r="E5272" s="1" t="s">
        <v>5959</v>
      </c>
      <c r="F5272" s="1" t="n">
        <v>5</v>
      </c>
      <c r="G5272" s="1" t="str">
        <f aca="false">F5272&amp;"/"&amp;5</f>
        <v>5/5</v>
      </c>
      <c r="H5272" s="1" t="n">
        <v>2000</v>
      </c>
      <c r="I5272" s="1" t="n">
        <v>93</v>
      </c>
      <c r="J5272" s="1" t="n">
        <v>80</v>
      </c>
      <c r="K5272" s="1" t="s">
        <v>5952</v>
      </c>
      <c r="L5272" s="1" t="s">
        <v>5953</v>
      </c>
      <c r="M5272" s="1" t="n">
        <v>2013</v>
      </c>
      <c r="N5272" s="1" t="n">
        <v>47.027821</v>
      </c>
      <c r="O5272" s="1" t="n">
        <v>-64.014482</v>
      </c>
      <c r="P5272" s="1" t="s">
        <v>5954</v>
      </c>
      <c r="Q5272" s="1" t="s">
        <v>5955</v>
      </c>
      <c r="R5272" s="1" t="s">
        <v>24</v>
      </c>
    </row>
    <row r="5273" customFormat="false" ht="15" hidden="false" customHeight="false" outlineLevel="0" collapsed="false">
      <c r="A5273" s="1" t="s">
        <v>5890</v>
      </c>
      <c r="B5273" s="1" t="s">
        <v>5891</v>
      </c>
      <c r="C5273" s="1" t="s">
        <v>5960</v>
      </c>
      <c r="D5273" s="1" t="n">
        <v>99</v>
      </c>
      <c r="E5273" s="1" t="s">
        <v>5961</v>
      </c>
      <c r="F5273" s="1" t="n">
        <v>1</v>
      </c>
      <c r="G5273" s="1" t="str">
        <f aca="false">F5273&amp;"/"&amp;55</f>
        <v>1/55</v>
      </c>
      <c r="H5273" s="1" t="n">
        <v>1800</v>
      </c>
      <c r="I5273" s="1" t="n">
        <v>80</v>
      </c>
      <c r="J5273" s="1" t="n">
        <v>80</v>
      </c>
      <c r="K5273" s="1" t="s">
        <v>21</v>
      </c>
      <c r="L5273" s="1" t="s">
        <v>864</v>
      </c>
      <c r="M5273" s="1" t="n">
        <v>2007</v>
      </c>
      <c r="N5273" s="1" t="n">
        <v>46.73317</v>
      </c>
      <c r="O5273" s="1" t="n">
        <v>-64.3723884</v>
      </c>
      <c r="Q5273" s="1" t="s">
        <v>5962</v>
      </c>
      <c r="R5273" s="1" t="s">
        <v>24</v>
      </c>
    </row>
    <row r="5274" customFormat="false" ht="15" hidden="false" customHeight="false" outlineLevel="0" collapsed="false">
      <c r="A5274" s="1" t="s">
        <v>5890</v>
      </c>
      <c r="B5274" s="1" t="s">
        <v>5891</v>
      </c>
      <c r="C5274" s="1" t="s">
        <v>5960</v>
      </c>
      <c r="D5274" s="1" t="n">
        <v>99</v>
      </c>
      <c r="E5274" s="1" t="s">
        <v>5963</v>
      </c>
      <c r="F5274" s="1" t="n">
        <v>2</v>
      </c>
      <c r="G5274" s="1" t="str">
        <f aca="false">F5274&amp;"/"&amp;55</f>
        <v>2/55</v>
      </c>
      <c r="H5274" s="1" t="n">
        <v>1800</v>
      </c>
      <c r="I5274" s="1" t="n">
        <v>80</v>
      </c>
      <c r="J5274" s="1" t="n">
        <v>80</v>
      </c>
      <c r="K5274" s="1" t="s">
        <v>21</v>
      </c>
      <c r="L5274" s="1" t="s">
        <v>864</v>
      </c>
      <c r="M5274" s="1" t="n">
        <v>2007</v>
      </c>
      <c r="N5274" s="1" t="n">
        <v>46.7331</v>
      </c>
      <c r="O5274" s="1" t="n">
        <v>-64.366477</v>
      </c>
      <c r="Q5274" s="1" t="s">
        <v>5962</v>
      </c>
      <c r="R5274" s="1" t="s">
        <v>24</v>
      </c>
    </row>
    <row r="5275" customFormat="false" ht="15" hidden="false" customHeight="false" outlineLevel="0" collapsed="false">
      <c r="A5275" s="1" t="s">
        <v>5890</v>
      </c>
      <c r="B5275" s="1" t="s">
        <v>5891</v>
      </c>
      <c r="C5275" s="1" t="s">
        <v>5960</v>
      </c>
      <c r="D5275" s="1" t="n">
        <v>99</v>
      </c>
      <c r="E5275" s="1" t="s">
        <v>5964</v>
      </c>
      <c r="F5275" s="1" t="n">
        <v>3</v>
      </c>
      <c r="G5275" s="1" t="str">
        <f aca="false">F5275&amp;"/"&amp;55</f>
        <v>3/55</v>
      </c>
      <c r="H5275" s="1" t="n">
        <v>1800</v>
      </c>
      <c r="I5275" s="1" t="n">
        <v>80</v>
      </c>
      <c r="J5275" s="1" t="n">
        <v>80</v>
      </c>
      <c r="K5275" s="1" t="s">
        <v>21</v>
      </c>
      <c r="L5275" s="1" t="s">
        <v>864</v>
      </c>
      <c r="M5275" s="1" t="n">
        <v>2007</v>
      </c>
      <c r="N5275" s="1" t="n">
        <v>46.7306937</v>
      </c>
      <c r="O5275" s="1" t="n">
        <v>-64.3613591</v>
      </c>
      <c r="Q5275" s="1" t="s">
        <v>5962</v>
      </c>
      <c r="R5275" s="1" t="s">
        <v>24</v>
      </c>
    </row>
    <row r="5276" customFormat="false" ht="15" hidden="false" customHeight="false" outlineLevel="0" collapsed="false">
      <c r="A5276" s="1" t="s">
        <v>5890</v>
      </c>
      <c r="B5276" s="1" t="s">
        <v>5891</v>
      </c>
      <c r="C5276" s="1" t="s">
        <v>5960</v>
      </c>
      <c r="D5276" s="1" t="n">
        <v>99</v>
      </c>
      <c r="E5276" s="1" t="s">
        <v>5965</v>
      </c>
      <c r="F5276" s="1" t="n">
        <v>4</v>
      </c>
      <c r="G5276" s="1" t="str">
        <f aca="false">F5276&amp;"/"&amp;55</f>
        <v>4/55</v>
      </c>
      <c r="H5276" s="1" t="n">
        <v>1800</v>
      </c>
      <c r="I5276" s="1" t="n">
        <v>80</v>
      </c>
      <c r="J5276" s="1" t="n">
        <v>80</v>
      </c>
      <c r="K5276" s="1" t="s">
        <v>21</v>
      </c>
      <c r="L5276" s="1" t="s">
        <v>864</v>
      </c>
      <c r="M5276" s="1" t="n">
        <v>2007</v>
      </c>
      <c r="N5276" s="1" t="n">
        <v>46.7305834</v>
      </c>
      <c r="O5276" s="1" t="n">
        <v>-64.3703907</v>
      </c>
      <c r="Q5276" s="1" t="s">
        <v>5962</v>
      </c>
      <c r="R5276" s="1" t="s">
        <v>24</v>
      </c>
    </row>
    <row r="5277" customFormat="false" ht="15" hidden="false" customHeight="false" outlineLevel="0" collapsed="false">
      <c r="A5277" s="1" t="s">
        <v>5890</v>
      </c>
      <c r="B5277" s="1" t="s">
        <v>5891</v>
      </c>
      <c r="C5277" s="1" t="s">
        <v>5960</v>
      </c>
      <c r="D5277" s="1" t="n">
        <v>99</v>
      </c>
      <c r="E5277" s="1" t="s">
        <v>5966</v>
      </c>
      <c r="F5277" s="1" t="n">
        <v>5</v>
      </c>
      <c r="G5277" s="1" t="str">
        <f aca="false">F5277&amp;"/"&amp;55</f>
        <v>5/55</v>
      </c>
      <c r="H5277" s="1" t="n">
        <v>1800</v>
      </c>
      <c r="I5277" s="1" t="n">
        <v>80</v>
      </c>
      <c r="J5277" s="1" t="n">
        <v>80</v>
      </c>
      <c r="K5277" s="1" t="s">
        <v>21</v>
      </c>
      <c r="L5277" s="1" t="s">
        <v>864</v>
      </c>
      <c r="M5277" s="1" t="n">
        <v>2007</v>
      </c>
      <c r="N5277" s="1" t="n">
        <v>46.7299271</v>
      </c>
      <c r="O5277" s="1" t="n">
        <v>-64.3654246</v>
      </c>
      <c r="Q5277" s="1" t="s">
        <v>5962</v>
      </c>
      <c r="R5277" s="1" t="s">
        <v>24</v>
      </c>
    </row>
    <row r="5278" customFormat="false" ht="15" hidden="false" customHeight="false" outlineLevel="0" collapsed="false">
      <c r="A5278" s="1" t="s">
        <v>5890</v>
      </c>
      <c r="B5278" s="1" t="s">
        <v>5891</v>
      </c>
      <c r="C5278" s="1" t="s">
        <v>5960</v>
      </c>
      <c r="D5278" s="1" t="n">
        <v>99</v>
      </c>
      <c r="E5278" s="1" t="s">
        <v>5967</v>
      </c>
      <c r="F5278" s="1" t="n">
        <v>6</v>
      </c>
      <c r="G5278" s="1" t="str">
        <f aca="false">F5278&amp;"/"&amp;55</f>
        <v>6/55</v>
      </c>
      <c r="H5278" s="1" t="n">
        <v>1800</v>
      </c>
      <c r="I5278" s="1" t="n">
        <v>80</v>
      </c>
      <c r="J5278" s="1" t="n">
        <v>80</v>
      </c>
      <c r="K5278" s="1" t="s">
        <v>21</v>
      </c>
      <c r="L5278" s="1" t="s">
        <v>864</v>
      </c>
      <c r="M5278" s="1" t="n">
        <v>2007</v>
      </c>
      <c r="N5278" s="1" t="n">
        <v>46.7196046</v>
      </c>
      <c r="O5278" s="1" t="n">
        <v>-64.3693373</v>
      </c>
      <c r="Q5278" s="1" t="s">
        <v>5962</v>
      </c>
      <c r="R5278" s="1" t="s">
        <v>24</v>
      </c>
    </row>
    <row r="5279" customFormat="false" ht="15" hidden="false" customHeight="false" outlineLevel="0" collapsed="false">
      <c r="A5279" s="1" t="s">
        <v>5890</v>
      </c>
      <c r="B5279" s="1" t="s">
        <v>5891</v>
      </c>
      <c r="C5279" s="1" t="s">
        <v>5960</v>
      </c>
      <c r="D5279" s="1" t="n">
        <v>99</v>
      </c>
      <c r="E5279" s="1" t="s">
        <v>5968</v>
      </c>
      <c r="F5279" s="1" t="n">
        <v>7</v>
      </c>
      <c r="G5279" s="1" t="str">
        <f aca="false">F5279&amp;"/"&amp;55</f>
        <v>7/55</v>
      </c>
      <c r="H5279" s="1" t="n">
        <v>1800</v>
      </c>
      <c r="I5279" s="1" t="n">
        <v>80</v>
      </c>
      <c r="J5279" s="1" t="n">
        <v>80</v>
      </c>
      <c r="K5279" s="1" t="s">
        <v>21</v>
      </c>
      <c r="L5279" s="1" t="s">
        <v>864</v>
      </c>
      <c r="M5279" s="1" t="n">
        <v>2007</v>
      </c>
      <c r="N5279" s="1" t="n">
        <v>46.71111</v>
      </c>
      <c r="O5279" s="1" t="n">
        <v>-64.3953045</v>
      </c>
      <c r="Q5279" s="1" t="s">
        <v>5962</v>
      </c>
      <c r="R5279" s="1" t="s">
        <v>24</v>
      </c>
    </row>
    <row r="5280" customFormat="false" ht="15" hidden="false" customHeight="false" outlineLevel="0" collapsed="false">
      <c r="A5280" s="1" t="s">
        <v>5890</v>
      </c>
      <c r="B5280" s="1" t="s">
        <v>5891</v>
      </c>
      <c r="C5280" s="1" t="s">
        <v>5960</v>
      </c>
      <c r="D5280" s="1" t="n">
        <v>99</v>
      </c>
      <c r="E5280" s="1" t="s">
        <v>5969</v>
      </c>
      <c r="F5280" s="1" t="n">
        <v>8</v>
      </c>
      <c r="G5280" s="1" t="str">
        <f aca="false">F5280&amp;"/"&amp;55</f>
        <v>8/55</v>
      </c>
      <c r="H5280" s="1" t="n">
        <v>1800</v>
      </c>
      <c r="I5280" s="1" t="n">
        <v>80</v>
      </c>
      <c r="J5280" s="1" t="n">
        <v>80</v>
      </c>
      <c r="K5280" s="1" t="s">
        <v>21</v>
      </c>
      <c r="L5280" s="1" t="s">
        <v>864</v>
      </c>
      <c r="M5280" s="1" t="n">
        <v>2007</v>
      </c>
      <c r="N5280" s="1" t="n">
        <v>46.7101353</v>
      </c>
      <c r="O5280" s="1" t="n">
        <v>-64.3903049</v>
      </c>
      <c r="Q5280" s="1" t="s">
        <v>5962</v>
      </c>
      <c r="R5280" s="1" t="s">
        <v>24</v>
      </c>
    </row>
    <row r="5281" customFormat="false" ht="15" hidden="false" customHeight="false" outlineLevel="0" collapsed="false">
      <c r="A5281" s="1" t="s">
        <v>5890</v>
      </c>
      <c r="B5281" s="1" t="s">
        <v>5891</v>
      </c>
      <c r="C5281" s="1" t="s">
        <v>5960</v>
      </c>
      <c r="D5281" s="1" t="n">
        <v>99</v>
      </c>
      <c r="E5281" s="1" t="s">
        <v>5970</v>
      </c>
      <c r="F5281" s="1" t="n">
        <v>9</v>
      </c>
      <c r="G5281" s="1" t="str">
        <f aca="false">F5281&amp;"/"&amp;55</f>
        <v>9/55</v>
      </c>
      <c r="H5281" s="1" t="n">
        <v>1800</v>
      </c>
      <c r="I5281" s="1" t="n">
        <v>80</v>
      </c>
      <c r="J5281" s="1" t="n">
        <v>80</v>
      </c>
      <c r="K5281" s="1" t="s">
        <v>21</v>
      </c>
      <c r="L5281" s="1" t="s">
        <v>864</v>
      </c>
      <c r="M5281" s="1" t="n">
        <v>2007</v>
      </c>
      <c r="N5281" s="1" t="n">
        <v>46.7106892</v>
      </c>
      <c r="O5281" s="1" t="n">
        <v>-64.3859393</v>
      </c>
      <c r="Q5281" s="1" t="s">
        <v>5962</v>
      </c>
      <c r="R5281" s="1" t="s">
        <v>24</v>
      </c>
    </row>
    <row r="5282" customFormat="false" ht="15" hidden="false" customHeight="false" outlineLevel="0" collapsed="false">
      <c r="A5282" s="1" t="s">
        <v>5890</v>
      </c>
      <c r="B5282" s="1" t="s">
        <v>5891</v>
      </c>
      <c r="C5282" s="1" t="s">
        <v>5960</v>
      </c>
      <c r="D5282" s="1" t="n">
        <v>99</v>
      </c>
      <c r="E5282" s="1" t="s">
        <v>5971</v>
      </c>
      <c r="F5282" s="1" t="n">
        <v>10</v>
      </c>
      <c r="G5282" s="1" t="str">
        <f aca="false">F5282&amp;"/"&amp;55</f>
        <v>10/55</v>
      </c>
      <c r="H5282" s="1" t="n">
        <v>1800</v>
      </c>
      <c r="I5282" s="1" t="n">
        <v>80</v>
      </c>
      <c r="J5282" s="1" t="n">
        <v>80</v>
      </c>
      <c r="K5282" s="1" t="s">
        <v>21</v>
      </c>
      <c r="L5282" s="1" t="s">
        <v>864</v>
      </c>
      <c r="M5282" s="1" t="n">
        <v>2007</v>
      </c>
      <c r="N5282" s="1" t="n">
        <v>46.7054732</v>
      </c>
      <c r="O5282" s="1" t="n">
        <v>-64.3821906</v>
      </c>
      <c r="Q5282" s="1" t="s">
        <v>5962</v>
      </c>
      <c r="R5282" s="1" t="s">
        <v>24</v>
      </c>
    </row>
    <row r="5283" customFormat="false" ht="15" hidden="false" customHeight="false" outlineLevel="0" collapsed="false">
      <c r="A5283" s="1" t="s">
        <v>5890</v>
      </c>
      <c r="B5283" s="1" t="s">
        <v>5891</v>
      </c>
      <c r="C5283" s="1" t="s">
        <v>5960</v>
      </c>
      <c r="D5283" s="1" t="n">
        <v>99</v>
      </c>
      <c r="E5283" s="1" t="s">
        <v>5972</v>
      </c>
      <c r="F5283" s="1" t="n">
        <v>11</v>
      </c>
      <c r="G5283" s="1" t="str">
        <f aca="false">F5283&amp;"/"&amp;55</f>
        <v>11/55</v>
      </c>
      <c r="H5283" s="1" t="n">
        <v>1800</v>
      </c>
      <c r="I5283" s="1" t="n">
        <v>80</v>
      </c>
      <c r="J5283" s="1" t="n">
        <v>80</v>
      </c>
      <c r="K5283" s="1" t="s">
        <v>21</v>
      </c>
      <c r="L5283" s="1" t="s">
        <v>864</v>
      </c>
      <c r="M5283" s="1" t="n">
        <v>2007</v>
      </c>
      <c r="N5283" s="1" t="n">
        <v>46.7052345</v>
      </c>
      <c r="O5283" s="1" t="n">
        <v>-64.3762344</v>
      </c>
      <c r="Q5283" s="1" t="s">
        <v>5962</v>
      </c>
      <c r="R5283" s="1" t="s">
        <v>24</v>
      </c>
    </row>
    <row r="5284" customFormat="false" ht="15" hidden="false" customHeight="false" outlineLevel="0" collapsed="false">
      <c r="A5284" s="1" t="s">
        <v>5890</v>
      </c>
      <c r="B5284" s="1" t="s">
        <v>5891</v>
      </c>
      <c r="C5284" s="1" t="s">
        <v>5960</v>
      </c>
      <c r="D5284" s="1" t="n">
        <v>99</v>
      </c>
      <c r="E5284" s="1" t="s">
        <v>5973</v>
      </c>
      <c r="F5284" s="1" t="n">
        <v>12</v>
      </c>
      <c r="G5284" s="1" t="str">
        <f aca="false">F5284&amp;"/"&amp;55</f>
        <v>12/55</v>
      </c>
      <c r="H5284" s="1" t="n">
        <v>1800</v>
      </c>
      <c r="I5284" s="1" t="n">
        <v>80</v>
      </c>
      <c r="J5284" s="1" t="n">
        <v>80</v>
      </c>
      <c r="K5284" s="1" t="s">
        <v>21</v>
      </c>
      <c r="L5284" s="1" t="s">
        <v>864</v>
      </c>
      <c r="M5284" s="1" t="n">
        <v>2009</v>
      </c>
      <c r="N5284" s="1" t="n">
        <v>46.700261</v>
      </c>
      <c r="O5284" s="1" t="n">
        <v>-64.3860381</v>
      </c>
      <c r="Q5284" s="1" t="s">
        <v>5962</v>
      </c>
      <c r="R5284" s="1" t="s">
        <v>24</v>
      </c>
    </row>
    <row r="5285" customFormat="false" ht="15" hidden="false" customHeight="false" outlineLevel="0" collapsed="false">
      <c r="A5285" s="1" t="s">
        <v>5890</v>
      </c>
      <c r="B5285" s="1" t="s">
        <v>5891</v>
      </c>
      <c r="C5285" s="1" t="s">
        <v>5960</v>
      </c>
      <c r="D5285" s="1" t="n">
        <v>99</v>
      </c>
      <c r="E5285" s="1" t="s">
        <v>5974</v>
      </c>
      <c r="F5285" s="1" t="n">
        <v>13</v>
      </c>
      <c r="G5285" s="1" t="str">
        <f aca="false">F5285&amp;"/"&amp;55</f>
        <v>13/55</v>
      </c>
      <c r="H5285" s="1" t="n">
        <v>1800</v>
      </c>
      <c r="I5285" s="1" t="n">
        <v>80</v>
      </c>
      <c r="J5285" s="1" t="n">
        <v>80</v>
      </c>
      <c r="K5285" s="1" t="s">
        <v>21</v>
      </c>
      <c r="L5285" s="1" t="s">
        <v>864</v>
      </c>
      <c r="M5285" s="1" t="n">
        <v>2009</v>
      </c>
      <c r="N5285" s="1" t="n">
        <v>46.7001461</v>
      </c>
      <c r="O5285" s="1" t="n">
        <v>-64.378263</v>
      </c>
      <c r="Q5285" s="1" t="s">
        <v>5962</v>
      </c>
      <c r="R5285" s="1" t="s">
        <v>24</v>
      </c>
    </row>
    <row r="5286" customFormat="false" ht="15" hidden="false" customHeight="false" outlineLevel="0" collapsed="false">
      <c r="A5286" s="1" t="s">
        <v>5890</v>
      </c>
      <c r="B5286" s="1" t="s">
        <v>5891</v>
      </c>
      <c r="C5286" s="1" t="s">
        <v>5960</v>
      </c>
      <c r="D5286" s="1" t="n">
        <v>99</v>
      </c>
      <c r="E5286" s="1" t="s">
        <v>5975</v>
      </c>
      <c r="F5286" s="1" t="n">
        <v>14</v>
      </c>
      <c r="G5286" s="1" t="str">
        <f aca="false">F5286&amp;"/"&amp;55</f>
        <v>14/55</v>
      </c>
      <c r="H5286" s="1" t="n">
        <v>1800</v>
      </c>
      <c r="I5286" s="1" t="n">
        <v>80</v>
      </c>
      <c r="J5286" s="1" t="n">
        <v>80</v>
      </c>
      <c r="K5286" s="1" t="s">
        <v>21</v>
      </c>
      <c r="L5286" s="1" t="s">
        <v>864</v>
      </c>
      <c r="M5286" s="1" t="n">
        <v>2009</v>
      </c>
      <c r="N5286" s="1" t="n">
        <v>46.6999965</v>
      </c>
      <c r="O5286" s="1" t="n">
        <v>-64.369663</v>
      </c>
      <c r="Q5286" s="1" t="s">
        <v>5962</v>
      </c>
      <c r="R5286" s="1" t="s">
        <v>24</v>
      </c>
    </row>
    <row r="5287" customFormat="false" ht="15" hidden="false" customHeight="false" outlineLevel="0" collapsed="false">
      <c r="A5287" s="1" t="s">
        <v>5890</v>
      </c>
      <c r="B5287" s="1" t="s">
        <v>5891</v>
      </c>
      <c r="C5287" s="1" t="s">
        <v>5960</v>
      </c>
      <c r="D5287" s="1" t="n">
        <v>99</v>
      </c>
      <c r="E5287" s="1" t="s">
        <v>5976</v>
      </c>
      <c r="F5287" s="1" t="n">
        <v>15</v>
      </c>
      <c r="G5287" s="1" t="str">
        <f aca="false">F5287&amp;"/"&amp;55</f>
        <v>15/55</v>
      </c>
      <c r="H5287" s="1" t="n">
        <v>1800</v>
      </c>
      <c r="I5287" s="1" t="n">
        <v>80</v>
      </c>
      <c r="J5287" s="1" t="n">
        <v>80</v>
      </c>
      <c r="K5287" s="1" t="s">
        <v>21</v>
      </c>
      <c r="L5287" s="1" t="s">
        <v>864</v>
      </c>
      <c r="M5287" s="1" t="n">
        <v>2009</v>
      </c>
      <c r="N5287" s="1" t="n">
        <v>46.7030674</v>
      </c>
      <c r="O5287" s="1" t="n">
        <v>-64.3657614</v>
      </c>
      <c r="Q5287" s="1" t="s">
        <v>5962</v>
      </c>
      <c r="R5287" s="1" t="s">
        <v>24</v>
      </c>
    </row>
    <row r="5288" customFormat="false" ht="15" hidden="false" customHeight="false" outlineLevel="0" collapsed="false">
      <c r="A5288" s="1" t="s">
        <v>5890</v>
      </c>
      <c r="B5288" s="1" t="s">
        <v>5891</v>
      </c>
      <c r="C5288" s="1" t="s">
        <v>5960</v>
      </c>
      <c r="D5288" s="1" t="n">
        <v>99</v>
      </c>
      <c r="E5288" s="1" t="s">
        <v>5977</v>
      </c>
      <c r="F5288" s="1" t="n">
        <v>16</v>
      </c>
      <c r="G5288" s="1" t="str">
        <f aca="false">F5288&amp;"/"&amp;55</f>
        <v>16/55</v>
      </c>
      <c r="H5288" s="1" t="n">
        <v>1800</v>
      </c>
      <c r="I5288" s="1" t="n">
        <v>80</v>
      </c>
      <c r="J5288" s="1" t="n">
        <v>80</v>
      </c>
      <c r="K5288" s="1" t="s">
        <v>21</v>
      </c>
      <c r="L5288" s="1" t="s">
        <v>864</v>
      </c>
      <c r="M5288" s="1" t="n">
        <v>2009</v>
      </c>
      <c r="N5288" s="1" t="n">
        <v>46.6976442</v>
      </c>
      <c r="O5288" s="1" t="n">
        <v>-64.3978583</v>
      </c>
      <c r="Q5288" s="1" t="s">
        <v>5962</v>
      </c>
      <c r="R5288" s="1" t="s">
        <v>24</v>
      </c>
    </row>
    <row r="5289" customFormat="false" ht="15" hidden="false" customHeight="false" outlineLevel="0" collapsed="false">
      <c r="A5289" s="1" t="s">
        <v>5890</v>
      </c>
      <c r="B5289" s="1" t="s">
        <v>5891</v>
      </c>
      <c r="C5289" s="1" t="s">
        <v>5960</v>
      </c>
      <c r="D5289" s="1" t="n">
        <v>99</v>
      </c>
      <c r="E5289" s="1" t="s">
        <v>5978</v>
      </c>
      <c r="F5289" s="1" t="n">
        <v>17</v>
      </c>
      <c r="G5289" s="1" t="str">
        <f aca="false">F5289&amp;"/"&amp;55</f>
        <v>17/55</v>
      </c>
      <c r="H5289" s="1" t="n">
        <v>1800</v>
      </c>
      <c r="I5289" s="1" t="n">
        <v>80</v>
      </c>
      <c r="J5289" s="1" t="n">
        <v>80</v>
      </c>
      <c r="K5289" s="1" t="s">
        <v>21</v>
      </c>
      <c r="L5289" s="1" t="s">
        <v>864</v>
      </c>
      <c r="M5289" s="1" t="n">
        <v>2009</v>
      </c>
      <c r="N5289" s="1" t="n">
        <v>46.6964903</v>
      </c>
      <c r="O5289" s="1" t="n">
        <v>-64.3936263</v>
      </c>
      <c r="Q5289" s="1" t="s">
        <v>5962</v>
      </c>
      <c r="R5289" s="1" t="s">
        <v>24</v>
      </c>
    </row>
    <row r="5290" customFormat="false" ht="15" hidden="false" customHeight="false" outlineLevel="0" collapsed="false">
      <c r="A5290" s="1" t="s">
        <v>5890</v>
      </c>
      <c r="B5290" s="1" t="s">
        <v>5891</v>
      </c>
      <c r="C5290" s="1" t="s">
        <v>5960</v>
      </c>
      <c r="D5290" s="1" t="n">
        <v>99</v>
      </c>
      <c r="E5290" s="1" t="s">
        <v>5979</v>
      </c>
      <c r="F5290" s="1" t="n">
        <v>18</v>
      </c>
      <c r="G5290" s="1" t="str">
        <f aca="false">F5290&amp;"/"&amp;55</f>
        <v>18/55</v>
      </c>
      <c r="H5290" s="1" t="n">
        <v>1800</v>
      </c>
      <c r="I5290" s="1" t="n">
        <v>80</v>
      </c>
      <c r="J5290" s="1" t="n">
        <v>80</v>
      </c>
      <c r="K5290" s="1" t="s">
        <v>21</v>
      </c>
      <c r="L5290" s="1" t="s">
        <v>864</v>
      </c>
      <c r="M5290" s="1" t="n">
        <v>2009</v>
      </c>
      <c r="N5290" s="1" t="n">
        <v>46.6964874</v>
      </c>
      <c r="O5290" s="1" t="n">
        <v>-64.387826</v>
      </c>
      <c r="Q5290" s="1" t="s">
        <v>5962</v>
      </c>
      <c r="R5290" s="1" t="s">
        <v>24</v>
      </c>
    </row>
    <row r="5291" customFormat="false" ht="15" hidden="false" customHeight="false" outlineLevel="0" collapsed="false">
      <c r="A5291" s="1" t="s">
        <v>5890</v>
      </c>
      <c r="B5291" s="1" t="s">
        <v>5891</v>
      </c>
      <c r="C5291" s="1" t="s">
        <v>5960</v>
      </c>
      <c r="D5291" s="1" t="n">
        <v>99</v>
      </c>
      <c r="E5291" s="1" t="s">
        <v>5980</v>
      </c>
      <c r="F5291" s="1" t="n">
        <v>19</v>
      </c>
      <c r="G5291" s="1" t="str">
        <f aca="false">F5291&amp;"/"&amp;55</f>
        <v>19/55</v>
      </c>
      <c r="H5291" s="1" t="n">
        <v>1800</v>
      </c>
      <c r="I5291" s="1" t="n">
        <v>80</v>
      </c>
      <c r="J5291" s="1" t="n">
        <v>80</v>
      </c>
      <c r="K5291" s="1" t="s">
        <v>21</v>
      </c>
      <c r="L5291" s="1" t="s">
        <v>864</v>
      </c>
      <c r="M5291" s="1" t="n">
        <v>2009</v>
      </c>
      <c r="N5291" s="1" t="n">
        <v>46.6954396</v>
      </c>
      <c r="O5291" s="1" t="n">
        <v>-64.3723737</v>
      </c>
      <c r="Q5291" s="1" t="s">
        <v>5962</v>
      </c>
      <c r="R5291" s="1" t="s">
        <v>24</v>
      </c>
    </row>
    <row r="5292" customFormat="false" ht="15" hidden="false" customHeight="false" outlineLevel="0" collapsed="false">
      <c r="A5292" s="1" t="s">
        <v>5890</v>
      </c>
      <c r="B5292" s="1" t="s">
        <v>5891</v>
      </c>
      <c r="C5292" s="1" t="s">
        <v>5960</v>
      </c>
      <c r="D5292" s="1" t="n">
        <v>99</v>
      </c>
      <c r="E5292" s="1" t="s">
        <v>5981</v>
      </c>
      <c r="F5292" s="1" t="n">
        <v>20</v>
      </c>
      <c r="G5292" s="1" t="str">
        <f aca="false">F5292&amp;"/"&amp;55</f>
        <v>20/55</v>
      </c>
      <c r="H5292" s="1" t="n">
        <v>1800</v>
      </c>
      <c r="I5292" s="1" t="n">
        <v>80</v>
      </c>
      <c r="J5292" s="1" t="n">
        <v>80</v>
      </c>
      <c r="K5292" s="1" t="s">
        <v>21</v>
      </c>
      <c r="L5292" s="1" t="s">
        <v>864</v>
      </c>
      <c r="M5292" s="1" t="n">
        <v>2009</v>
      </c>
      <c r="N5292" s="1" t="n">
        <v>46.6963861</v>
      </c>
      <c r="O5292" s="1" t="n">
        <v>-64.3671959</v>
      </c>
      <c r="Q5292" s="1" t="s">
        <v>5962</v>
      </c>
      <c r="R5292" s="1" t="s">
        <v>24</v>
      </c>
    </row>
    <row r="5293" customFormat="false" ht="15" hidden="false" customHeight="false" outlineLevel="0" collapsed="false">
      <c r="A5293" s="1" t="s">
        <v>5890</v>
      </c>
      <c r="B5293" s="1" t="s">
        <v>5891</v>
      </c>
      <c r="C5293" s="1" t="s">
        <v>5960</v>
      </c>
      <c r="D5293" s="1" t="n">
        <v>99</v>
      </c>
      <c r="E5293" s="1" t="s">
        <v>5982</v>
      </c>
      <c r="F5293" s="1" t="n">
        <v>21</v>
      </c>
      <c r="G5293" s="1" t="str">
        <f aca="false">F5293&amp;"/"&amp;55</f>
        <v>21/55</v>
      </c>
      <c r="H5293" s="1" t="n">
        <v>1800</v>
      </c>
      <c r="I5293" s="1" t="n">
        <v>80</v>
      </c>
      <c r="J5293" s="1" t="n">
        <v>80</v>
      </c>
      <c r="K5293" s="1" t="s">
        <v>21</v>
      </c>
      <c r="L5293" s="1" t="s">
        <v>864</v>
      </c>
      <c r="M5293" s="1" t="n">
        <v>2009</v>
      </c>
      <c r="N5293" s="1" t="n">
        <v>46.6941675</v>
      </c>
      <c r="O5293" s="1" t="n">
        <v>-64.4008162</v>
      </c>
      <c r="Q5293" s="1" t="s">
        <v>5962</v>
      </c>
      <c r="R5293" s="1" t="s">
        <v>24</v>
      </c>
    </row>
    <row r="5294" customFormat="false" ht="15" hidden="false" customHeight="false" outlineLevel="0" collapsed="false">
      <c r="A5294" s="1" t="s">
        <v>5890</v>
      </c>
      <c r="B5294" s="1" t="s">
        <v>5891</v>
      </c>
      <c r="C5294" s="1" t="s">
        <v>5960</v>
      </c>
      <c r="D5294" s="1" t="n">
        <v>99</v>
      </c>
      <c r="E5294" s="1" t="s">
        <v>5983</v>
      </c>
      <c r="F5294" s="1" t="n">
        <v>22</v>
      </c>
      <c r="G5294" s="1" t="str">
        <f aca="false">F5294&amp;"/"&amp;55</f>
        <v>22/55</v>
      </c>
      <c r="H5294" s="1" t="n">
        <v>1800</v>
      </c>
      <c r="I5294" s="1" t="n">
        <v>80</v>
      </c>
      <c r="J5294" s="1" t="n">
        <v>80</v>
      </c>
      <c r="K5294" s="1" t="s">
        <v>21</v>
      </c>
      <c r="L5294" s="1" t="s">
        <v>864</v>
      </c>
      <c r="M5294" s="1" t="n">
        <v>2009</v>
      </c>
      <c r="N5294" s="1" t="n">
        <v>46.6921813</v>
      </c>
      <c r="O5294" s="1" t="n">
        <v>-64.3649765</v>
      </c>
      <c r="Q5294" s="1" t="s">
        <v>5962</v>
      </c>
      <c r="R5294" s="1" t="s">
        <v>24</v>
      </c>
    </row>
    <row r="5295" customFormat="false" ht="15" hidden="false" customHeight="false" outlineLevel="0" collapsed="false">
      <c r="A5295" s="1" t="s">
        <v>5890</v>
      </c>
      <c r="B5295" s="1" t="s">
        <v>5891</v>
      </c>
      <c r="C5295" s="1" t="s">
        <v>5960</v>
      </c>
      <c r="D5295" s="1" t="n">
        <v>99</v>
      </c>
      <c r="E5295" s="1" t="s">
        <v>5984</v>
      </c>
      <c r="F5295" s="1" t="n">
        <v>23</v>
      </c>
      <c r="G5295" s="1" t="str">
        <f aca="false">F5295&amp;"/"&amp;55</f>
        <v>23/55</v>
      </c>
      <c r="H5295" s="1" t="n">
        <v>1800</v>
      </c>
      <c r="I5295" s="1" t="n">
        <v>80</v>
      </c>
      <c r="J5295" s="1" t="n">
        <v>80</v>
      </c>
      <c r="K5295" s="1" t="s">
        <v>21</v>
      </c>
      <c r="L5295" s="1" t="s">
        <v>864</v>
      </c>
      <c r="M5295" s="1" t="n">
        <v>2009</v>
      </c>
      <c r="N5295" s="1" t="n">
        <v>46.6907218</v>
      </c>
      <c r="O5295" s="1" t="n">
        <v>-64.3997801</v>
      </c>
      <c r="Q5295" s="1" t="s">
        <v>5962</v>
      </c>
      <c r="R5295" s="1" t="s">
        <v>24</v>
      </c>
    </row>
    <row r="5296" customFormat="false" ht="15" hidden="false" customHeight="false" outlineLevel="0" collapsed="false">
      <c r="A5296" s="1" t="s">
        <v>5890</v>
      </c>
      <c r="B5296" s="1" t="s">
        <v>5891</v>
      </c>
      <c r="C5296" s="1" t="s">
        <v>5960</v>
      </c>
      <c r="D5296" s="1" t="n">
        <v>99</v>
      </c>
      <c r="E5296" s="1" t="s">
        <v>5985</v>
      </c>
      <c r="F5296" s="1" t="n">
        <v>24</v>
      </c>
      <c r="G5296" s="1" t="str">
        <f aca="false">F5296&amp;"/"&amp;55</f>
        <v>24/55</v>
      </c>
      <c r="H5296" s="1" t="n">
        <v>1800</v>
      </c>
      <c r="I5296" s="1" t="n">
        <v>80</v>
      </c>
      <c r="J5296" s="1" t="n">
        <v>80</v>
      </c>
      <c r="K5296" s="1" t="s">
        <v>21</v>
      </c>
      <c r="L5296" s="1" t="s">
        <v>864</v>
      </c>
      <c r="M5296" s="1" t="n">
        <v>2009</v>
      </c>
      <c r="N5296" s="1" t="n">
        <v>46.6911849</v>
      </c>
      <c r="O5296" s="1" t="n">
        <v>-64.3897444</v>
      </c>
      <c r="Q5296" s="1" t="s">
        <v>5962</v>
      </c>
      <c r="R5296" s="1" t="s">
        <v>24</v>
      </c>
    </row>
    <row r="5297" customFormat="false" ht="15" hidden="false" customHeight="false" outlineLevel="0" collapsed="false">
      <c r="A5297" s="1" t="s">
        <v>5890</v>
      </c>
      <c r="B5297" s="1" t="s">
        <v>5891</v>
      </c>
      <c r="C5297" s="1" t="s">
        <v>5960</v>
      </c>
      <c r="D5297" s="1" t="n">
        <v>99</v>
      </c>
      <c r="E5297" s="1" t="s">
        <v>5986</v>
      </c>
      <c r="F5297" s="1" t="n">
        <v>25</v>
      </c>
      <c r="G5297" s="1" t="str">
        <f aca="false">F5297&amp;"/"&amp;55</f>
        <v>25/55</v>
      </c>
      <c r="H5297" s="1" t="n">
        <v>1800</v>
      </c>
      <c r="I5297" s="1" t="n">
        <v>80</v>
      </c>
      <c r="J5297" s="1" t="n">
        <v>80</v>
      </c>
      <c r="K5297" s="1" t="s">
        <v>21</v>
      </c>
      <c r="L5297" s="1" t="s">
        <v>864</v>
      </c>
      <c r="M5297" s="1" t="n">
        <v>2009</v>
      </c>
      <c r="N5297" s="1" t="n">
        <v>46.6877316</v>
      </c>
      <c r="O5297" s="1" t="n">
        <v>-64.4007949</v>
      </c>
      <c r="Q5297" s="1" t="s">
        <v>5962</v>
      </c>
      <c r="R5297" s="1" t="s">
        <v>24</v>
      </c>
    </row>
    <row r="5298" customFormat="false" ht="15" hidden="false" customHeight="false" outlineLevel="0" collapsed="false">
      <c r="A5298" s="1" t="s">
        <v>5890</v>
      </c>
      <c r="B5298" s="1" t="s">
        <v>5891</v>
      </c>
      <c r="C5298" s="1" t="s">
        <v>5960</v>
      </c>
      <c r="D5298" s="1" t="n">
        <v>99</v>
      </c>
      <c r="E5298" s="1" t="s">
        <v>5987</v>
      </c>
      <c r="F5298" s="1" t="n">
        <v>26</v>
      </c>
      <c r="G5298" s="1" t="str">
        <f aca="false">F5298&amp;"/"&amp;55</f>
        <v>26/55</v>
      </c>
      <c r="H5298" s="1" t="n">
        <v>1800</v>
      </c>
      <c r="I5298" s="1" t="n">
        <v>80</v>
      </c>
      <c r="J5298" s="1" t="n">
        <v>80</v>
      </c>
      <c r="K5298" s="1" t="s">
        <v>21</v>
      </c>
      <c r="L5298" s="1" t="s">
        <v>864</v>
      </c>
      <c r="M5298" s="1" t="n">
        <v>2009</v>
      </c>
      <c r="N5298" s="1" t="n">
        <v>46.6888868</v>
      </c>
      <c r="O5298" s="1" t="n">
        <v>-64.3916234</v>
      </c>
      <c r="Q5298" s="1" t="s">
        <v>5962</v>
      </c>
      <c r="R5298" s="1" t="s">
        <v>24</v>
      </c>
    </row>
    <row r="5299" customFormat="false" ht="15" hidden="false" customHeight="false" outlineLevel="0" collapsed="false">
      <c r="A5299" s="1" t="s">
        <v>5890</v>
      </c>
      <c r="B5299" s="1" t="s">
        <v>5891</v>
      </c>
      <c r="C5299" s="1" t="s">
        <v>5960</v>
      </c>
      <c r="D5299" s="1" t="n">
        <v>99</v>
      </c>
      <c r="E5299" s="1" t="s">
        <v>5988</v>
      </c>
      <c r="F5299" s="1" t="n">
        <v>27</v>
      </c>
      <c r="G5299" s="1" t="str">
        <f aca="false">F5299&amp;"/"&amp;55</f>
        <v>27/55</v>
      </c>
      <c r="H5299" s="1" t="n">
        <v>1800</v>
      </c>
      <c r="I5299" s="1" t="n">
        <v>80</v>
      </c>
      <c r="J5299" s="1" t="n">
        <v>80</v>
      </c>
      <c r="K5299" s="1" t="s">
        <v>21</v>
      </c>
      <c r="L5299" s="1" t="s">
        <v>864</v>
      </c>
      <c r="M5299" s="1" t="n">
        <v>2009</v>
      </c>
      <c r="N5299" s="1" t="n">
        <v>46.686477</v>
      </c>
      <c r="O5299" s="1" t="n">
        <v>-64.3855708</v>
      </c>
      <c r="Q5299" s="1" t="s">
        <v>5962</v>
      </c>
      <c r="R5299" s="1" t="s">
        <v>24</v>
      </c>
    </row>
    <row r="5300" customFormat="false" ht="15" hidden="false" customHeight="false" outlineLevel="0" collapsed="false">
      <c r="A5300" s="1" t="s">
        <v>5890</v>
      </c>
      <c r="B5300" s="1" t="s">
        <v>5891</v>
      </c>
      <c r="C5300" s="1" t="s">
        <v>5960</v>
      </c>
      <c r="D5300" s="1" t="n">
        <v>99</v>
      </c>
      <c r="E5300" s="1" t="s">
        <v>5989</v>
      </c>
      <c r="F5300" s="1" t="n">
        <v>28</v>
      </c>
      <c r="G5300" s="1" t="str">
        <f aca="false">F5300&amp;"/"&amp;55</f>
        <v>28/55</v>
      </c>
      <c r="H5300" s="1" t="n">
        <v>1800</v>
      </c>
      <c r="I5300" s="1" t="n">
        <v>80</v>
      </c>
      <c r="J5300" s="1" t="n">
        <v>80</v>
      </c>
      <c r="K5300" s="1" t="s">
        <v>21</v>
      </c>
      <c r="L5300" s="1" t="s">
        <v>864</v>
      </c>
      <c r="M5300" s="1" t="n">
        <v>2009</v>
      </c>
      <c r="N5300" s="1" t="n">
        <v>46.6881312</v>
      </c>
      <c r="O5300" s="1" t="n">
        <v>-64.3803125</v>
      </c>
      <c r="Q5300" s="1" t="s">
        <v>5962</v>
      </c>
      <c r="R5300" s="1" t="s">
        <v>24</v>
      </c>
    </row>
    <row r="5301" customFormat="false" ht="15" hidden="false" customHeight="false" outlineLevel="0" collapsed="false">
      <c r="A5301" s="1" t="s">
        <v>5890</v>
      </c>
      <c r="B5301" s="1" t="s">
        <v>5891</v>
      </c>
      <c r="C5301" s="1" t="s">
        <v>5960</v>
      </c>
      <c r="D5301" s="1" t="n">
        <v>99</v>
      </c>
      <c r="E5301" s="1" t="s">
        <v>5990</v>
      </c>
      <c r="F5301" s="1" t="n">
        <v>29</v>
      </c>
      <c r="G5301" s="1" t="str">
        <f aca="false">F5301&amp;"/"&amp;55</f>
        <v>29/55</v>
      </c>
      <c r="H5301" s="1" t="n">
        <v>1800</v>
      </c>
      <c r="I5301" s="1" t="n">
        <v>80</v>
      </c>
      <c r="J5301" s="1" t="n">
        <v>80</v>
      </c>
      <c r="K5301" s="1" t="s">
        <v>21</v>
      </c>
      <c r="L5301" s="1" t="s">
        <v>864</v>
      </c>
      <c r="M5301" s="1" t="n">
        <v>2009</v>
      </c>
      <c r="N5301" s="1" t="n">
        <v>46.6887013</v>
      </c>
      <c r="O5301" s="1" t="n">
        <v>-64.3637431</v>
      </c>
      <c r="Q5301" s="1" t="s">
        <v>5962</v>
      </c>
      <c r="R5301" s="1" t="s">
        <v>24</v>
      </c>
    </row>
    <row r="5302" customFormat="false" ht="15" hidden="false" customHeight="false" outlineLevel="0" collapsed="false">
      <c r="A5302" s="1" t="s">
        <v>5890</v>
      </c>
      <c r="B5302" s="1" t="s">
        <v>5891</v>
      </c>
      <c r="C5302" s="1" t="s">
        <v>5960</v>
      </c>
      <c r="D5302" s="1" t="n">
        <v>99</v>
      </c>
      <c r="E5302" s="1" t="s">
        <v>5991</v>
      </c>
      <c r="F5302" s="1" t="n">
        <v>30</v>
      </c>
      <c r="G5302" s="1" t="str">
        <f aca="false">F5302&amp;"/"&amp;55</f>
        <v>30/55</v>
      </c>
      <c r="H5302" s="1" t="n">
        <v>1800</v>
      </c>
      <c r="I5302" s="1" t="n">
        <v>80</v>
      </c>
      <c r="J5302" s="1" t="n">
        <v>80</v>
      </c>
      <c r="K5302" s="1" t="s">
        <v>21</v>
      </c>
      <c r="L5302" s="1" t="s">
        <v>864</v>
      </c>
      <c r="M5302" s="1" t="n">
        <v>2009</v>
      </c>
      <c r="N5302" s="1" t="n">
        <v>46.6810735</v>
      </c>
      <c r="O5302" s="1" t="n">
        <v>-64.4024861</v>
      </c>
      <c r="Q5302" s="1" t="s">
        <v>5962</v>
      </c>
      <c r="R5302" s="1" t="s">
        <v>24</v>
      </c>
    </row>
    <row r="5303" customFormat="false" ht="15" hidden="false" customHeight="false" outlineLevel="0" collapsed="false">
      <c r="A5303" s="1" t="s">
        <v>5890</v>
      </c>
      <c r="B5303" s="1" t="s">
        <v>5891</v>
      </c>
      <c r="C5303" s="1" t="s">
        <v>5960</v>
      </c>
      <c r="D5303" s="1" t="n">
        <v>99</v>
      </c>
      <c r="E5303" s="1" t="s">
        <v>5992</v>
      </c>
      <c r="F5303" s="1" t="n">
        <v>31</v>
      </c>
      <c r="G5303" s="1" t="str">
        <f aca="false">F5303&amp;"/"&amp;55</f>
        <v>31/55</v>
      </c>
      <c r="H5303" s="1" t="n">
        <v>1800</v>
      </c>
      <c r="I5303" s="1" t="n">
        <v>80</v>
      </c>
      <c r="J5303" s="1" t="n">
        <v>80</v>
      </c>
      <c r="K5303" s="1" t="s">
        <v>21</v>
      </c>
      <c r="L5303" s="1" t="s">
        <v>864</v>
      </c>
      <c r="M5303" s="1" t="n">
        <v>2009</v>
      </c>
      <c r="N5303" s="1" t="n">
        <v>46.6822539</v>
      </c>
      <c r="O5303" s="1" t="n">
        <v>-64.3958049</v>
      </c>
      <c r="Q5303" s="1" t="s">
        <v>5962</v>
      </c>
      <c r="R5303" s="1" t="s">
        <v>24</v>
      </c>
    </row>
    <row r="5304" customFormat="false" ht="15" hidden="false" customHeight="false" outlineLevel="0" collapsed="false">
      <c r="A5304" s="1" t="s">
        <v>5890</v>
      </c>
      <c r="B5304" s="1" t="s">
        <v>5891</v>
      </c>
      <c r="C5304" s="1" t="s">
        <v>5960</v>
      </c>
      <c r="D5304" s="1" t="n">
        <v>99</v>
      </c>
      <c r="E5304" s="1" t="s">
        <v>5993</v>
      </c>
      <c r="F5304" s="1" t="n">
        <v>32</v>
      </c>
      <c r="G5304" s="1" t="str">
        <f aca="false">F5304&amp;"/"&amp;55</f>
        <v>32/55</v>
      </c>
      <c r="H5304" s="1" t="n">
        <v>1800</v>
      </c>
      <c r="I5304" s="1" t="n">
        <v>80</v>
      </c>
      <c r="J5304" s="1" t="n">
        <v>80</v>
      </c>
      <c r="K5304" s="1" t="s">
        <v>21</v>
      </c>
      <c r="L5304" s="1" t="s">
        <v>864</v>
      </c>
      <c r="M5304" s="1" t="n">
        <v>2009</v>
      </c>
      <c r="N5304" s="1" t="n">
        <v>46.6740189</v>
      </c>
      <c r="O5304" s="1" t="n">
        <v>-64.4012245</v>
      </c>
      <c r="Q5304" s="1" t="s">
        <v>5962</v>
      </c>
      <c r="R5304" s="1" t="s">
        <v>24</v>
      </c>
    </row>
    <row r="5305" customFormat="false" ht="15" hidden="false" customHeight="false" outlineLevel="0" collapsed="false">
      <c r="A5305" s="1" t="s">
        <v>5890</v>
      </c>
      <c r="B5305" s="1" t="s">
        <v>5891</v>
      </c>
      <c r="C5305" s="1" t="s">
        <v>5960</v>
      </c>
      <c r="D5305" s="1" t="n">
        <v>99</v>
      </c>
      <c r="E5305" s="1" t="s">
        <v>5994</v>
      </c>
      <c r="F5305" s="1" t="n">
        <v>33</v>
      </c>
      <c r="G5305" s="1" t="str">
        <f aca="false">F5305&amp;"/"&amp;55</f>
        <v>33/55</v>
      </c>
      <c r="H5305" s="1" t="n">
        <v>1800</v>
      </c>
      <c r="I5305" s="1" t="n">
        <v>80</v>
      </c>
      <c r="J5305" s="1" t="n">
        <v>80</v>
      </c>
      <c r="K5305" s="1" t="s">
        <v>21</v>
      </c>
      <c r="L5305" s="1" t="s">
        <v>864</v>
      </c>
      <c r="M5305" s="1" t="n">
        <v>2009</v>
      </c>
      <c r="N5305" s="1" t="n">
        <v>46.6717711</v>
      </c>
      <c r="O5305" s="1" t="n">
        <v>-64.4037747</v>
      </c>
      <c r="Q5305" s="1" t="s">
        <v>5962</v>
      </c>
      <c r="R5305" s="1" t="s">
        <v>24</v>
      </c>
    </row>
    <row r="5306" customFormat="false" ht="15" hidden="false" customHeight="false" outlineLevel="0" collapsed="false">
      <c r="A5306" s="1" t="s">
        <v>5890</v>
      </c>
      <c r="B5306" s="1" t="s">
        <v>5891</v>
      </c>
      <c r="C5306" s="1" t="s">
        <v>5960</v>
      </c>
      <c r="D5306" s="1" t="n">
        <v>99</v>
      </c>
      <c r="E5306" s="1" t="s">
        <v>5995</v>
      </c>
      <c r="F5306" s="1" t="n">
        <v>34</v>
      </c>
      <c r="G5306" s="1" t="str">
        <f aca="false">F5306&amp;"/"&amp;55</f>
        <v>34/55</v>
      </c>
      <c r="H5306" s="1" t="n">
        <v>1800</v>
      </c>
      <c r="I5306" s="1" t="n">
        <v>80</v>
      </c>
      <c r="J5306" s="1" t="n">
        <v>80</v>
      </c>
      <c r="K5306" s="1" t="s">
        <v>21</v>
      </c>
      <c r="L5306" s="1" t="s">
        <v>864</v>
      </c>
      <c r="M5306" s="1" t="n">
        <v>2009</v>
      </c>
      <c r="N5306" s="1" t="n">
        <v>46.6720987</v>
      </c>
      <c r="O5306" s="1" t="n">
        <v>-64.3983674</v>
      </c>
      <c r="Q5306" s="1" t="s">
        <v>5962</v>
      </c>
      <c r="R5306" s="1" t="s">
        <v>24</v>
      </c>
    </row>
    <row r="5307" customFormat="false" ht="15" hidden="false" customHeight="false" outlineLevel="0" collapsed="false">
      <c r="A5307" s="1" t="s">
        <v>5890</v>
      </c>
      <c r="B5307" s="1" t="s">
        <v>5891</v>
      </c>
      <c r="C5307" s="1" t="s">
        <v>5960</v>
      </c>
      <c r="D5307" s="1" t="n">
        <v>99</v>
      </c>
      <c r="E5307" s="1" t="s">
        <v>5996</v>
      </c>
      <c r="F5307" s="1" t="n">
        <v>35</v>
      </c>
      <c r="G5307" s="1" t="str">
        <f aca="false">F5307&amp;"/"&amp;55</f>
        <v>35/55</v>
      </c>
      <c r="H5307" s="1" t="n">
        <v>1800</v>
      </c>
      <c r="I5307" s="1" t="n">
        <v>80</v>
      </c>
      <c r="J5307" s="1" t="n">
        <v>80</v>
      </c>
      <c r="K5307" s="1" t="s">
        <v>21</v>
      </c>
      <c r="L5307" s="1" t="s">
        <v>864</v>
      </c>
      <c r="M5307" s="1" t="n">
        <v>2009</v>
      </c>
      <c r="N5307" s="1" t="n">
        <v>46.6727965</v>
      </c>
      <c r="O5307" s="1" t="n">
        <v>-64.3943175</v>
      </c>
      <c r="Q5307" s="1" t="s">
        <v>5962</v>
      </c>
      <c r="R5307" s="1" t="s">
        <v>24</v>
      </c>
    </row>
    <row r="5308" customFormat="false" ht="15" hidden="false" customHeight="false" outlineLevel="0" collapsed="false">
      <c r="A5308" s="1" t="s">
        <v>5890</v>
      </c>
      <c r="B5308" s="1" t="s">
        <v>5891</v>
      </c>
      <c r="C5308" s="1" t="s">
        <v>5960</v>
      </c>
      <c r="D5308" s="1" t="n">
        <v>99</v>
      </c>
      <c r="E5308" s="1" t="s">
        <v>5997</v>
      </c>
      <c r="F5308" s="1" t="n">
        <v>36</v>
      </c>
      <c r="G5308" s="1" t="str">
        <f aca="false">F5308&amp;"/"&amp;55</f>
        <v>36/55</v>
      </c>
      <c r="H5308" s="1" t="n">
        <v>1800</v>
      </c>
      <c r="I5308" s="1" t="n">
        <v>80</v>
      </c>
      <c r="J5308" s="1" t="n">
        <v>80</v>
      </c>
      <c r="K5308" s="1" t="s">
        <v>21</v>
      </c>
      <c r="L5308" s="1" t="s">
        <v>864</v>
      </c>
      <c r="M5308" s="1" t="n">
        <v>2009</v>
      </c>
      <c r="N5308" s="1" t="n">
        <v>46.6740778</v>
      </c>
      <c r="O5308" s="1" t="n">
        <v>-64.3879288</v>
      </c>
      <c r="Q5308" s="1" t="s">
        <v>5962</v>
      </c>
      <c r="R5308" s="1" t="s">
        <v>24</v>
      </c>
    </row>
    <row r="5309" customFormat="false" ht="15" hidden="false" customHeight="false" outlineLevel="0" collapsed="false">
      <c r="A5309" s="1" t="s">
        <v>5890</v>
      </c>
      <c r="B5309" s="1" t="s">
        <v>5891</v>
      </c>
      <c r="C5309" s="1" t="s">
        <v>5960</v>
      </c>
      <c r="D5309" s="1" t="n">
        <v>99</v>
      </c>
      <c r="E5309" s="1" t="s">
        <v>5998</v>
      </c>
      <c r="F5309" s="1" t="n">
        <v>37</v>
      </c>
      <c r="G5309" s="1" t="str">
        <f aca="false">F5309&amp;"/"&amp;55</f>
        <v>37/55</v>
      </c>
      <c r="H5309" s="1" t="n">
        <v>1800</v>
      </c>
      <c r="I5309" s="1" t="n">
        <v>80</v>
      </c>
      <c r="J5309" s="1" t="n">
        <v>80</v>
      </c>
      <c r="K5309" s="1" t="s">
        <v>21</v>
      </c>
      <c r="L5309" s="1" t="s">
        <v>864</v>
      </c>
      <c r="M5309" s="1" t="n">
        <v>2009</v>
      </c>
      <c r="N5309" s="1" t="n">
        <v>46.6686385</v>
      </c>
      <c r="O5309" s="1" t="n">
        <v>-64.4031909</v>
      </c>
      <c r="Q5309" s="1" t="s">
        <v>5962</v>
      </c>
      <c r="R5309" s="1" t="s">
        <v>24</v>
      </c>
    </row>
    <row r="5310" customFormat="false" ht="15" hidden="false" customHeight="false" outlineLevel="0" collapsed="false">
      <c r="A5310" s="1" t="s">
        <v>5890</v>
      </c>
      <c r="B5310" s="1" t="s">
        <v>5891</v>
      </c>
      <c r="C5310" s="1" t="s">
        <v>5960</v>
      </c>
      <c r="D5310" s="1" t="n">
        <v>99</v>
      </c>
      <c r="E5310" s="1" t="s">
        <v>5999</v>
      </c>
      <c r="F5310" s="1" t="n">
        <v>38</v>
      </c>
      <c r="G5310" s="1" t="str">
        <f aca="false">F5310&amp;"/"&amp;55</f>
        <v>38/55</v>
      </c>
      <c r="H5310" s="1" t="n">
        <v>1800</v>
      </c>
      <c r="I5310" s="1" t="n">
        <v>80</v>
      </c>
      <c r="J5310" s="1" t="n">
        <v>80</v>
      </c>
      <c r="K5310" s="1" t="s">
        <v>21</v>
      </c>
      <c r="L5310" s="1" t="s">
        <v>864</v>
      </c>
      <c r="M5310" s="1" t="n">
        <v>2009</v>
      </c>
      <c r="N5310" s="1" t="n">
        <v>46.6693497</v>
      </c>
      <c r="O5310" s="1" t="n">
        <v>-64.3991901</v>
      </c>
      <c r="Q5310" s="1" t="s">
        <v>5962</v>
      </c>
      <c r="R5310" s="1" t="s">
        <v>24</v>
      </c>
    </row>
    <row r="5311" customFormat="false" ht="15" hidden="false" customHeight="false" outlineLevel="0" collapsed="false">
      <c r="A5311" s="1" t="s">
        <v>5890</v>
      </c>
      <c r="B5311" s="1" t="s">
        <v>5891</v>
      </c>
      <c r="C5311" s="1" t="s">
        <v>5960</v>
      </c>
      <c r="D5311" s="1" t="n">
        <v>99</v>
      </c>
      <c r="E5311" s="1" t="s">
        <v>6000</v>
      </c>
      <c r="F5311" s="1" t="n">
        <v>39</v>
      </c>
      <c r="G5311" s="1" t="str">
        <f aca="false">F5311&amp;"/"&amp;55</f>
        <v>39/55</v>
      </c>
      <c r="H5311" s="1" t="n">
        <v>1800</v>
      </c>
      <c r="I5311" s="1" t="n">
        <v>80</v>
      </c>
      <c r="J5311" s="1" t="n">
        <v>80</v>
      </c>
      <c r="K5311" s="1" t="s">
        <v>21</v>
      </c>
      <c r="L5311" s="1" t="s">
        <v>864</v>
      </c>
      <c r="M5311" s="1" t="n">
        <v>2009</v>
      </c>
      <c r="N5311" s="1" t="n">
        <v>46.6714659</v>
      </c>
      <c r="O5311" s="1" t="n">
        <v>-64.3841031</v>
      </c>
      <c r="Q5311" s="1" t="s">
        <v>5962</v>
      </c>
      <c r="R5311" s="1" t="s">
        <v>24</v>
      </c>
    </row>
    <row r="5312" customFormat="false" ht="15" hidden="false" customHeight="false" outlineLevel="0" collapsed="false">
      <c r="A5312" s="1" t="s">
        <v>5890</v>
      </c>
      <c r="B5312" s="1" t="s">
        <v>5891</v>
      </c>
      <c r="C5312" s="1" t="s">
        <v>5960</v>
      </c>
      <c r="D5312" s="1" t="n">
        <v>99</v>
      </c>
      <c r="E5312" s="1" t="s">
        <v>6001</v>
      </c>
      <c r="F5312" s="1" t="n">
        <v>40</v>
      </c>
      <c r="G5312" s="1" t="str">
        <f aca="false">F5312&amp;"/"&amp;55</f>
        <v>40/55</v>
      </c>
      <c r="H5312" s="1" t="n">
        <v>1800</v>
      </c>
      <c r="I5312" s="1" t="n">
        <v>80</v>
      </c>
      <c r="J5312" s="1" t="n">
        <v>80</v>
      </c>
      <c r="K5312" s="1" t="s">
        <v>21</v>
      </c>
      <c r="L5312" s="1" t="s">
        <v>864</v>
      </c>
      <c r="M5312" s="1" t="n">
        <v>2009</v>
      </c>
      <c r="N5312" s="1" t="n">
        <v>46.6657687</v>
      </c>
      <c r="O5312" s="1" t="n">
        <v>-64.400897</v>
      </c>
      <c r="Q5312" s="1" t="s">
        <v>5962</v>
      </c>
      <c r="R5312" s="1" t="s">
        <v>24</v>
      </c>
    </row>
    <row r="5313" customFormat="false" ht="15" hidden="false" customHeight="false" outlineLevel="0" collapsed="false">
      <c r="A5313" s="1" t="s">
        <v>5890</v>
      </c>
      <c r="B5313" s="1" t="s">
        <v>5891</v>
      </c>
      <c r="C5313" s="1" t="s">
        <v>5960</v>
      </c>
      <c r="D5313" s="1" t="n">
        <v>99</v>
      </c>
      <c r="E5313" s="1" t="s">
        <v>6002</v>
      </c>
      <c r="F5313" s="1" t="n">
        <v>41</v>
      </c>
      <c r="G5313" s="1" t="str">
        <f aca="false">F5313&amp;"/"&amp;55</f>
        <v>41/55</v>
      </c>
      <c r="H5313" s="1" t="n">
        <v>1800</v>
      </c>
      <c r="I5313" s="1" t="n">
        <v>80</v>
      </c>
      <c r="J5313" s="1" t="n">
        <v>80</v>
      </c>
      <c r="K5313" s="1" t="s">
        <v>21</v>
      </c>
      <c r="L5313" s="1" t="s">
        <v>864</v>
      </c>
      <c r="M5313" s="1" t="n">
        <v>2009</v>
      </c>
      <c r="N5313" s="1" t="n">
        <v>46.6665323</v>
      </c>
      <c r="O5313" s="1" t="n">
        <v>-64.3969104</v>
      </c>
      <c r="Q5313" s="1" t="s">
        <v>5962</v>
      </c>
      <c r="R5313" s="1" t="s">
        <v>24</v>
      </c>
    </row>
    <row r="5314" customFormat="false" ht="15" hidden="false" customHeight="false" outlineLevel="0" collapsed="false">
      <c r="A5314" s="1" t="s">
        <v>5890</v>
      </c>
      <c r="B5314" s="1" t="s">
        <v>5891</v>
      </c>
      <c r="C5314" s="1" t="s">
        <v>5960</v>
      </c>
      <c r="D5314" s="1" t="n">
        <v>99</v>
      </c>
      <c r="E5314" s="1" t="s">
        <v>6003</v>
      </c>
      <c r="F5314" s="1" t="n">
        <v>42</v>
      </c>
      <c r="G5314" s="1" t="str">
        <f aca="false">F5314&amp;"/"&amp;55</f>
        <v>42/55</v>
      </c>
      <c r="H5314" s="1" t="n">
        <v>1800</v>
      </c>
      <c r="I5314" s="1" t="n">
        <v>80</v>
      </c>
      <c r="J5314" s="1" t="n">
        <v>80</v>
      </c>
      <c r="K5314" s="1" t="s">
        <v>21</v>
      </c>
      <c r="L5314" s="1" t="s">
        <v>864</v>
      </c>
      <c r="M5314" s="1" t="n">
        <v>2009</v>
      </c>
      <c r="N5314" s="1" t="n">
        <v>46.6628398</v>
      </c>
      <c r="O5314" s="1" t="n">
        <v>-64.3988064</v>
      </c>
      <c r="Q5314" s="1" t="s">
        <v>5962</v>
      </c>
      <c r="R5314" s="1" t="s">
        <v>24</v>
      </c>
    </row>
    <row r="5315" customFormat="false" ht="15" hidden="false" customHeight="false" outlineLevel="0" collapsed="false">
      <c r="A5315" s="1" t="s">
        <v>5890</v>
      </c>
      <c r="B5315" s="1" t="s">
        <v>5891</v>
      </c>
      <c r="C5315" s="1" t="s">
        <v>5960</v>
      </c>
      <c r="D5315" s="1" t="n">
        <v>99</v>
      </c>
      <c r="E5315" s="1" t="s">
        <v>6004</v>
      </c>
      <c r="F5315" s="1" t="n">
        <v>43</v>
      </c>
      <c r="G5315" s="1" t="str">
        <f aca="false">F5315&amp;"/"&amp;55</f>
        <v>43/55</v>
      </c>
      <c r="H5315" s="1" t="n">
        <v>1800</v>
      </c>
      <c r="I5315" s="1" t="n">
        <v>80</v>
      </c>
      <c r="J5315" s="1" t="n">
        <v>80</v>
      </c>
      <c r="K5315" s="1" t="s">
        <v>21</v>
      </c>
      <c r="L5315" s="1" t="s">
        <v>864</v>
      </c>
      <c r="M5315" s="1" t="n">
        <v>2009</v>
      </c>
      <c r="N5315" s="1" t="n">
        <v>46.6636721</v>
      </c>
      <c r="O5315" s="1" t="n">
        <v>-64.3942647</v>
      </c>
      <c r="Q5315" s="1" t="s">
        <v>5962</v>
      </c>
      <c r="R5315" s="1" t="s">
        <v>24</v>
      </c>
    </row>
    <row r="5316" customFormat="false" ht="15" hidden="false" customHeight="false" outlineLevel="0" collapsed="false">
      <c r="A5316" s="1" t="s">
        <v>5890</v>
      </c>
      <c r="B5316" s="1" t="s">
        <v>5891</v>
      </c>
      <c r="C5316" s="1" t="s">
        <v>5960</v>
      </c>
      <c r="D5316" s="1" t="n">
        <v>99</v>
      </c>
      <c r="E5316" s="1" t="s">
        <v>6005</v>
      </c>
      <c r="F5316" s="1" t="n">
        <v>44</v>
      </c>
      <c r="G5316" s="1" t="str">
        <f aca="false">F5316&amp;"/"&amp;55</f>
        <v>44/55</v>
      </c>
      <c r="H5316" s="1" t="n">
        <v>1800</v>
      </c>
      <c r="I5316" s="1" t="n">
        <v>80</v>
      </c>
      <c r="J5316" s="1" t="n">
        <v>80</v>
      </c>
      <c r="K5316" s="1" t="s">
        <v>21</v>
      </c>
      <c r="L5316" s="1" t="s">
        <v>864</v>
      </c>
      <c r="M5316" s="1" t="n">
        <v>2009</v>
      </c>
      <c r="N5316" s="1" t="n">
        <v>46.6608084</v>
      </c>
      <c r="O5316" s="1" t="n">
        <v>-64.3967221</v>
      </c>
      <c r="Q5316" s="1" t="s">
        <v>5962</v>
      </c>
      <c r="R5316" s="1" t="s">
        <v>24</v>
      </c>
    </row>
    <row r="5317" customFormat="false" ht="15" hidden="false" customHeight="false" outlineLevel="0" collapsed="false">
      <c r="A5317" s="1" t="s">
        <v>5890</v>
      </c>
      <c r="B5317" s="1" t="s">
        <v>5891</v>
      </c>
      <c r="C5317" s="1" t="s">
        <v>5960</v>
      </c>
      <c r="D5317" s="1" t="n">
        <v>99</v>
      </c>
      <c r="E5317" s="1" t="s">
        <v>6006</v>
      </c>
      <c r="F5317" s="1" t="n">
        <v>45</v>
      </c>
      <c r="G5317" s="1" t="str">
        <f aca="false">F5317&amp;"/"&amp;55</f>
        <v>45/55</v>
      </c>
      <c r="H5317" s="1" t="n">
        <v>1800</v>
      </c>
      <c r="I5317" s="1" t="n">
        <v>80</v>
      </c>
      <c r="J5317" s="1" t="n">
        <v>80</v>
      </c>
      <c r="K5317" s="1" t="s">
        <v>21</v>
      </c>
      <c r="L5317" s="1" t="s">
        <v>864</v>
      </c>
      <c r="M5317" s="1" t="n">
        <v>2009</v>
      </c>
      <c r="N5317" s="1" t="n">
        <v>46.6618352</v>
      </c>
      <c r="O5317" s="1" t="n">
        <v>-64.390955</v>
      </c>
      <c r="Q5317" s="1" t="s">
        <v>5962</v>
      </c>
      <c r="R5317" s="1" t="s">
        <v>24</v>
      </c>
    </row>
    <row r="5318" customFormat="false" ht="15" hidden="false" customHeight="false" outlineLevel="0" collapsed="false">
      <c r="A5318" s="1" t="s">
        <v>5890</v>
      </c>
      <c r="B5318" s="1" t="s">
        <v>5891</v>
      </c>
      <c r="C5318" s="1" t="s">
        <v>5960</v>
      </c>
      <c r="D5318" s="1" t="n">
        <v>99</v>
      </c>
      <c r="E5318" s="1" t="s">
        <v>6007</v>
      </c>
      <c r="F5318" s="1" t="n">
        <v>46</v>
      </c>
      <c r="G5318" s="1" t="str">
        <f aca="false">F5318&amp;"/"&amp;55</f>
        <v>46/55</v>
      </c>
      <c r="H5318" s="1" t="n">
        <v>1800</v>
      </c>
      <c r="I5318" s="1" t="n">
        <v>80</v>
      </c>
      <c r="J5318" s="1" t="n">
        <v>80</v>
      </c>
      <c r="K5318" s="1" t="s">
        <v>21</v>
      </c>
      <c r="L5318" s="1" t="s">
        <v>864</v>
      </c>
      <c r="M5318" s="1" t="n">
        <v>2009</v>
      </c>
      <c r="N5318" s="1" t="n">
        <v>46.6573389</v>
      </c>
      <c r="O5318" s="1" t="n">
        <v>-64.3989452</v>
      </c>
      <c r="Q5318" s="1" t="s">
        <v>5962</v>
      </c>
      <c r="R5318" s="1" t="s">
        <v>24</v>
      </c>
    </row>
    <row r="5319" customFormat="false" ht="15" hidden="false" customHeight="false" outlineLevel="0" collapsed="false">
      <c r="A5319" s="1" t="s">
        <v>5890</v>
      </c>
      <c r="B5319" s="1" t="s">
        <v>5891</v>
      </c>
      <c r="C5319" s="1" t="s">
        <v>5960</v>
      </c>
      <c r="D5319" s="1" t="n">
        <v>99</v>
      </c>
      <c r="E5319" s="1" t="s">
        <v>6008</v>
      </c>
      <c r="F5319" s="1" t="n">
        <v>47</v>
      </c>
      <c r="G5319" s="1" t="str">
        <f aca="false">F5319&amp;"/"&amp;55</f>
        <v>47/55</v>
      </c>
      <c r="H5319" s="1" t="n">
        <v>1800</v>
      </c>
      <c r="I5319" s="1" t="n">
        <v>80</v>
      </c>
      <c r="J5319" s="1" t="n">
        <v>80</v>
      </c>
      <c r="K5319" s="1" t="s">
        <v>21</v>
      </c>
      <c r="L5319" s="1" t="s">
        <v>864</v>
      </c>
      <c r="M5319" s="1" t="n">
        <v>2009</v>
      </c>
      <c r="N5319" s="1" t="n">
        <v>46.6589826</v>
      </c>
      <c r="O5319" s="1" t="n">
        <v>-64.3932893</v>
      </c>
      <c r="Q5319" s="1" t="s">
        <v>5962</v>
      </c>
      <c r="R5319" s="1" t="s">
        <v>24</v>
      </c>
    </row>
    <row r="5320" customFormat="false" ht="15" hidden="false" customHeight="false" outlineLevel="0" collapsed="false">
      <c r="A5320" s="1" t="s">
        <v>5890</v>
      </c>
      <c r="B5320" s="1" t="s">
        <v>5891</v>
      </c>
      <c r="C5320" s="1" t="s">
        <v>5960</v>
      </c>
      <c r="D5320" s="1" t="n">
        <v>99</v>
      </c>
      <c r="E5320" s="1" t="s">
        <v>6009</v>
      </c>
      <c r="F5320" s="1" t="n">
        <v>48</v>
      </c>
      <c r="G5320" s="1" t="str">
        <f aca="false">F5320&amp;"/"&amp;55</f>
        <v>48/55</v>
      </c>
      <c r="H5320" s="1" t="n">
        <v>1800</v>
      </c>
      <c r="I5320" s="1" t="n">
        <v>80</v>
      </c>
      <c r="J5320" s="1" t="n">
        <v>80</v>
      </c>
      <c r="K5320" s="1" t="s">
        <v>21</v>
      </c>
      <c r="L5320" s="1" t="s">
        <v>864</v>
      </c>
      <c r="M5320" s="1" t="n">
        <v>2009</v>
      </c>
      <c r="N5320" s="1" t="n">
        <v>46.6600551</v>
      </c>
      <c r="O5320" s="1" t="n">
        <v>-64.3877912</v>
      </c>
      <c r="Q5320" s="1" t="s">
        <v>5962</v>
      </c>
      <c r="R5320" s="1" t="s">
        <v>24</v>
      </c>
    </row>
    <row r="5321" customFormat="false" ht="15" hidden="false" customHeight="false" outlineLevel="0" collapsed="false">
      <c r="A5321" s="1" t="s">
        <v>5890</v>
      </c>
      <c r="B5321" s="1" t="s">
        <v>5891</v>
      </c>
      <c r="C5321" s="1" t="s">
        <v>5960</v>
      </c>
      <c r="D5321" s="1" t="n">
        <v>99</v>
      </c>
      <c r="E5321" s="1" t="s">
        <v>6010</v>
      </c>
      <c r="F5321" s="1" t="n">
        <v>49</v>
      </c>
      <c r="G5321" s="1" t="str">
        <f aca="false">F5321&amp;"/"&amp;55</f>
        <v>49/55</v>
      </c>
      <c r="H5321" s="1" t="n">
        <v>1800</v>
      </c>
      <c r="I5321" s="1" t="n">
        <v>80</v>
      </c>
      <c r="J5321" s="1" t="n">
        <v>80</v>
      </c>
      <c r="K5321" s="1" t="s">
        <v>21</v>
      </c>
      <c r="L5321" s="1" t="s">
        <v>864</v>
      </c>
      <c r="M5321" s="1" t="n">
        <v>2009</v>
      </c>
      <c r="N5321" s="1" t="n">
        <v>46.6487811</v>
      </c>
      <c r="O5321" s="1" t="n">
        <v>-64.3909182</v>
      </c>
      <c r="Q5321" s="1" t="s">
        <v>5962</v>
      </c>
      <c r="R5321" s="1" t="s">
        <v>24</v>
      </c>
    </row>
    <row r="5322" customFormat="false" ht="15" hidden="false" customHeight="false" outlineLevel="0" collapsed="false">
      <c r="A5322" s="1" t="s">
        <v>5890</v>
      </c>
      <c r="B5322" s="1" t="s">
        <v>5891</v>
      </c>
      <c r="C5322" s="1" t="s">
        <v>5960</v>
      </c>
      <c r="D5322" s="1" t="n">
        <v>99</v>
      </c>
      <c r="E5322" s="1" t="s">
        <v>6011</v>
      </c>
      <c r="F5322" s="1" t="n">
        <v>50</v>
      </c>
      <c r="G5322" s="1" t="str">
        <f aca="false">F5322&amp;"/"&amp;55</f>
        <v>50/55</v>
      </c>
      <c r="H5322" s="1" t="n">
        <v>1800</v>
      </c>
      <c r="I5322" s="1" t="n">
        <v>80</v>
      </c>
      <c r="J5322" s="1" t="n">
        <v>80</v>
      </c>
      <c r="K5322" s="1" t="s">
        <v>21</v>
      </c>
      <c r="L5322" s="1" t="s">
        <v>864</v>
      </c>
      <c r="M5322" s="1" t="n">
        <v>2009</v>
      </c>
      <c r="N5322" s="1" t="n">
        <v>46.6446542</v>
      </c>
      <c r="O5322" s="1" t="n">
        <v>-64.3877362</v>
      </c>
      <c r="Q5322" s="1" t="s">
        <v>5962</v>
      </c>
      <c r="R5322" s="1" t="s">
        <v>24</v>
      </c>
    </row>
    <row r="5323" customFormat="false" ht="15" hidden="false" customHeight="false" outlineLevel="0" collapsed="false">
      <c r="A5323" s="1" t="s">
        <v>5890</v>
      </c>
      <c r="B5323" s="1" t="s">
        <v>5891</v>
      </c>
      <c r="C5323" s="1" t="s">
        <v>5960</v>
      </c>
      <c r="D5323" s="1" t="n">
        <v>99</v>
      </c>
      <c r="E5323" s="1" t="s">
        <v>6012</v>
      </c>
      <c r="F5323" s="1" t="n">
        <v>51</v>
      </c>
      <c r="G5323" s="1" t="str">
        <f aca="false">F5323&amp;"/"&amp;55</f>
        <v>51/55</v>
      </c>
      <c r="H5323" s="1" t="n">
        <v>1800</v>
      </c>
      <c r="I5323" s="1" t="n">
        <v>80</v>
      </c>
      <c r="J5323" s="1" t="n">
        <v>80</v>
      </c>
      <c r="K5323" s="1" t="s">
        <v>21</v>
      </c>
      <c r="L5323" s="1" t="s">
        <v>864</v>
      </c>
      <c r="M5323" s="1" t="n">
        <v>2009</v>
      </c>
      <c r="N5323" s="1" t="n">
        <v>46.6409356</v>
      </c>
      <c r="O5323" s="1" t="n">
        <v>-64.3785118</v>
      </c>
      <c r="Q5323" s="1" t="s">
        <v>5962</v>
      </c>
      <c r="R5323" s="1" t="s">
        <v>24</v>
      </c>
    </row>
    <row r="5324" customFormat="false" ht="15" hidden="false" customHeight="false" outlineLevel="0" collapsed="false">
      <c r="A5324" s="1" t="s">
        <v>5890</v>
      </c>
      <c r="B5324" s="1" t="s">
        <v>5891</v>
      </c>
      <c r="C5324" s="1" t="s">
        <v>5960</v>
      </c>
      <c r="D5324" s="1" t="n">
        <v>99</v>
      </c>
      <c r="E5324" s="1" t="s">
        <v>6013</v>
      </c>
      <c r="F5324" s="1" t="n">
        <v>52</v>
      </c>
      <c r="G5324" s="1" t="str">
        <f aca="false">F5324&amp;"/"&amp;55</f>
        <v>52/55</v>
      </c>
      <c r="H5324" s="1" t="n">
        <v>1800</v>
      </c>
      <c r="I5324" s="1" t="n">
        <v>80</v>
      </c>
      <c r="J5324" s="1" t="n">
        <v>80</v>
      </c>
      <c r="K5324" s="1" t="s">
        <v>21</v>
      </c>
      <c r="L5324" s="1" t="s">
        <v>864</v>
      </c>
      <c r="M5324" s="1" t="n">
        <v>2009</v>
      </c>
      <c r="N5324" s="1" t="n">
        <v>46.6368755</v>
      </c>
      <c r="O5324" s="1" t="n">
        <v>-64.3871425</v>
      </c>
      <c r="Q5324" s="1" t="s">
        <v>5962</v>
      </c>
      <c r="R5324" s="1" t="s">
        <v>24</v>
      </c>
    </row>
    <row r="5325" customFormat="false" ht="15" hidden="false" customHeight="false" outlineLevel="0" collapsed="false">
      <c r="A5325" s="1" t="s">
        <v>5890</v>
      </c>
      <c r="B5325" s="1" t="s">
        <v>5891</v>
      </c>
      <c r="C5325" s="1" t="s">
        <v>5960</v>
      </c>
      <c r="D5325" s="1" t="n">
        <v>99</v>
      </c>
      <c r="E5325" s="1" t="s">
        <v>6014</v>
      </c>
      <c r="F5325" s="1" t="n">
        <v>53</v>
      </c>
      <c r="G5325" s="1" t="str">
        <f aca="false">F5325&amp;"/"&amp;55</f>
        <v>53/55</v>
      </c>
      <c r="H5325" s="1" t="n">
        <v>1800</v>
      </c>
      <c r="I5325" s="1" t="n">
        <v>80</v>
      </c>
      <c r="J5325" s="1" t="n">
        <v>80</v>
      </c>
      <c r="K5325" s="1" t="s">
        <v>21</v>
      </c>
      <c r="L5325" s="1" t="s">
        <v>864</v>
      </c>
      <c r="M5325" s="1" t="n">
        <v>2009</v>
      </c>
      <c r="N5325" s="1" t="n">
        <v>46.6342944</v>
      </c>
      <c r="O5325" s="1" t="n">
        <v>-64.3857715</v>
      </c>
      <c r="Q5325" s="1" t="s">
        <v>5962</v>
      </c>
      <c r="R5325" s="1" t="s">
        <v>24</v>
      </c>
    </row>
    <row r="5326" customFormat="false" ht="15" hidden="false" customHeight="false" outlineLevel="0" collapsed="false">
      <c r="A5326" s="1" t="s">
        <v>5890</v>
      </c>
      <c r="B5326" s="1" t="s">
        <v>5891</v>
      </c>
      <c r="C5326" s="1" t="s">
        <v>5960</v>
      </c>
      <c r="D5326" s="1" t="n">
        <v>99</v>
      </c>
      <c r="E5326" s="1" t="s">
        <v>6015</v>
      </c>
      <c r="F5326" s="1" t="n">
        <v>54</v>
      </c>
      <c r="G5326" s="1" t="str">
        <f aca="false">F5326&amp;"/"&amp;55</f>
        <v>54/55</v>
      </c>
      <c r="H5326" s="1" t="n">
        <v>1800</v>
      </c>
      <c r="I5326" s="1" t="n">
        <v>80</v>
      </c>
      <c r="J5326" s="1" t="n">
        <v>80</v>
      </c>
      <c r="K5326" s="1" t="s">
        <v>21</v>
      </c>
      <c r="L5326" s="1" t="s">
        <v>864</v>
      </c>
      <c r="M5326" s="1" t="n">
        <v>2009</v>
      </c>
      <c r="N5326" s="1" t="n">
        <v>46.6353198</v>
      </c>
      <c r="O5326" s="1" t="n">
        <v>-64.3770798</v>
      </c>
      <c r="Q5326" s="1" t="s">
        <v>5962</v>
      </c>
      <c r="R5326" s="1" t="s">
        <v>24</v>
      </c>
    </row>
    <row r="5327" customFormat="false" ht="15" hidden="false" customHeight="false" outlineLevel="0" collapsed="false">
      <c r="A5327" s="1" t="s">
        <v>5890</v>
      </c>
      <c r="B5327" s="1" t="s">
        <v>5891</v>
      </c>
      <c r="C5327" s="1" t="s">
        <v>5960</v>
      </c>
      <c r="D5327" s="1" t="n">
        <v>99</v>
      </c>
      <c r="E5327" s="1" t="s">
        <v>6016</v>
      </c>
      <c r="F5327" s="1" t="n">
        <v>55</v>
      </c>
      <c r="G5327" s="1" t="str">
        <f aca="false">F5327&amp;"/"&amp;55</f>
        <v>55/55</v>
      </c>
      <c r="H5327" s="1" t="n">
        <v>1800</v>
      </c>
      <c r="I5327" s="1" t="n">
        <v>80</v>
      </c>
      <c r="J5327" s="1" t="n">
        <v>80</v>
      </c>
      <c r="K5327" s="1" t="s">
        <v>21</v>
      </c>
      <c r="L5327" s="1" t="s">
        <v>864</v>
      </c>
      <c r="M5327" s="1" t="n">
        <v>2009</v>
      </c>
      <c r="N5327" s="1" t="n">
        <v>46.6366926</v>
      </c>
      <c r="O5327" s="1" t="n">
        <v>-64.3675322</v>
      </c>
      <c r="Q5327" s="1" t="s">
        <v>5962</v>
      </c>
      <c r="R5327" s="1" t="s">
        <v>24</v>
      </c>
    </row>
    <row r="5328" customFormat="false" ht="15" hidden="false" customHeight="false" outlineLevel="0" collapsed="false">
      <c r="A5328" s="2" t="s">
        <v>6017</v>
      </c>
      <c r="B5328" s="2" t="s">
        <v>6018</v>
      </c>
      <c r="C5328" s="2" t="s">
        <v>6019</v>
      </c>
      <c r="D5328" s="1" t="n">
        <v>109.5</v>
      </c>
      <c r="E5328" s="1" t="s">
        <v>6020</v>
      </c>
      <c r="F5328" s="1" t="n">
        <v>1</v>
      </c>
      <c r="G5328" s="1" t="str">
        <f aca="false">F5328&amp;"/"&amp;73</f>
        <v>1/73</v>
      </c>
      <c r="H5328" s="1" t="n">
        <v>1500</v>
      </c>
      <c r="I5328" s="1" t="n">
        <v>77</v>
      </c>
      <c r="J5328" s="1" t="n">
        <v>80</v>
      </c>
      <c r="K5328" s="1" t="s">
        <v>271</v>
      </c>
      <c r="L5328" s="1" t="s">
        <v>402</v>
      </c>
      <c r="M5328" s="1" t="n">
        <v>2006</v>
      </c>
      <c r="N5328" s="1" t="n">
        <v>48.7427876888215</v>
      </c>
      <c r="O5328" s="1" t="n">
        <v>-67.7870745772052</v>
      </c>
      <c r="Q5328" s="1" t="s">
        <v>6021</v>
      </c>
      <c r="R5328" s="1" t="s">
        <v>24</v>
      </c>
    </row>
    <row r="5329" customFormat="false" ht="15" hidden="false" customHeight="false" outlineLevel="0" collapsed="false">
      <c r="A5329" s="2" t="s">
        <v>6017</v>
      </c>
      <c r="B5329" s="2" t="s">
        <v>6018</v>
      </c>
      <c r="C5329" s="2" t="s">
        <v>6019</v>
      </c>
      <c r="D5329" s="1" t="n">
        <v>109.5</v>
      </c>
      <c r="E5329" s="1" t="s">
        <v>6022</v>
      </c>
      <c r="F5329" s="1" t="n">
        <v>2</v>
      </c>
      <c r="G5329" s="1" t="str">
        <f aca="false">F5329&amp;"/"&amp;73</f>
        <v>2/73</v>
      </c>
      <c r="H5329" s="1" t="n">
        <v>1500</v>
      </c>
      <c r="I5329" s="1" t="n">
        <v>77</v>
      </c>
      <c r="J5329" s="1" t="n">
        <v>80</v>
      </c>
      <c r="K5329" s="1" t="s">
        <v>271</v>
      </c>
      <c r="L5329" s="1" t="s">
        <v>402</v>
      </c>
      <c r="M5329" s="1" t="n">
        <v>2006</v>
      </c>
      <c r="N5329" s="1" t="n">
        <v>48.7426913158708</v>
      </c>
      <c r="O5329" s="1" t="n">
        <v>-67.7979807828016</v>
      </c>
      <c r="Q5329" s="1" t="s">
        <v>6021</v>
      </c>
      <c r="R5329" s="1" t="s">
        <v>24</v>
      </c>
    </row>
    <row r="5330" customFormat="false" ht="15" hidden="false" customHeight="false" outlineLevel="0" collapsed="false">
      <c r="A5330" s="2" t="s">
        <v>6017</v>
      </c>
      <c r="B5330" s="2" t="s">
        <v>6018</v>
      </c>
      <c r="C5330" s="2" t="s">
        <v>6019</v>
      </c>
      <c r="D5330" s="1" t="n">
        <v>109.5</v>
      </c>
      <c r="E5330" s="1" t="s">
        <v>6023</v>
      </c>
      <c r="F5330" s="1" t="n">
        <v>3</v>
      </c>
      <c r="G5330" s="1" t="str">
        <f aca="false">F5330&amp;"/"&amp;73</f>
        <v>3/73</v>
      </c>
      <c r="H5330" s="1" t="n">
        <v>1500</v>
      </c>
      <c r="I5330" s="1" t="n">
        <v>77</v>
      </c>
      <c r="J5330" s="1" t="n">
        <v>80</v>
      </c>
      <c r="K5330" s="1" t="s">
        <v>271</v>
      </c>
      <c r="L5330" s="1" t="s">
        <v>402</v>
      </c>
      <c r="M5330" s="1" t="n">
        <v>2006</v>
      </c>
      <c r="N5330" s="1" t="n">
        <v>48.7361235859581</v>
      </c>
      <c r="O5330" s="1" t="n">
        <v>-67.8059385003962</v>
      </c>
      <c r="Q5330" s="1" t="s">
        <v>6021</v>
      </c>
      <c r="R5330" s="1" t="s">
        <v>24</v>
      </c>
    </row>
    <row r="5331" customFormat="false" ht="15" hidden="false" customHeight="false" outlineLevel="0" collapsed="false">
      <c r="A5331" s="2" t="s">
        <v>6017</v>
      </c>
      <c r="B5331" s="2" t="s">
        <v>6018</v>
      </c>
      <c r="C5331" s="2" t="s">
        <v>6019</v>
      </c>
      <c r="D5331" s="1" t="n">
        <v>109.5</v>
      </c>
      <c r="E5331" s="1" t="s">
        <v>6024</v>
      </c>
      <c r="F5331" s="1" t="n">
        <v>4</v>
      </c>
      <c r="G5331" s="1" t="str">
        <f aca="false">F5331&amp;"/"&amp;73</f>
        <v>4/73</v>
      </c>
      <c r="H5331" s="1" t="n">
        <v>1500</v>
      </c>
      <c r="I5331" s="1" t="n">
        <v>77</v>
      </c>
      <c r="J5331" s="1" t="n">
        <v>80</v>
      </c>
      <c r="K5331" s="1" t="s">
        <v>271</v>
      </c>
      <c r="L5331" s="1" t="s">
        <v>402</v>
      </c>
      <c r="M5331" s="1" t="n">
        <v>2006</v>
      </c>
      <c r="N5331" s="1" t="n">
        <v>48.7397879058531</v>
      </c>
      <c r="O5331" s="1" t="n">
        <v>-67.7935731148587</v>
      </c>
      <c r="Q5331" s="1" t="s">
        <v>6021</v>
      </c>
      <c r="R5331" s="1" t="s">
        <v>24</v>
      </c>
    </row>
    <row r="5332" customFormat="false" ht="15" hidden="false" customHeight="false" outlineLevel="0" collapsed="false">
      <c r="A5332" s="2" t="s">
        <v>6017</v>
      </c>
      <c r="B5332" s="2" t="s">
        <v>6018</v>
      </c>
      <c r="C5332" s="2" t="s">
        <v>6019</v>
      </c>
      <c r="D5332" s="1" t="n">
        <v>109.5</v>
      </c>
      <c r="E5332" s="1" t="s">
        <v>6025</v>
      </c>
      <c r="F5332" s="1" t="n">
        <v>5</v>
      </c>
      <c r="G5332" s="1" t="str">
        <f aca="false">F5332&amp;"/"&amp;73</f>
        <v>5/73</v>
      </c>
      <c r="H5332" s="1" t="n">
        <v>1500</v>
      </c>
      <c r="I5332" s="1" t="n">
        <v>77</v>
      </c>
      <c r="J5332" s="1" t="n">
        <v>80</v>
      </c>
      <c r="K5332" s="1" t="s">
        <v>271</v>
      </c>
      <c r="L5332" s="1" t="s">
        <v>402</v>
      </c>
      <c r="M5332" s="1" t="n">
        <v>2006</v>
      </c>
      <c r="N5332" s="1" t="n">
        <v>48.7333937670626</v>
      </c>
      <c r="O5332" s="1" t="n">
        <v>-67.7989888490183</v>
      </c>
      <c r="Q5332" s="1" t="s">
        <v>6021</v>
      </c>
      <c r="R5332" s="1" t="s">
        <v>24</v>
      </c>
    </row>
    <row r="5333" customFormat="false" ht="15" hidden="false" customHeight="false" outlineLevel="0" collapsed="false">
      <c r="A5333" s="2" t="s">
        <v>6017</v>
      </c>
      <c r="B5333" s="2" t="s">
        <v>6018</v>
      </c>
      <c r="C5333" s="2" t="s">
        <v>6019</v>
      </c>
      <c r="D5333" s="1" t="n">
        <v>109.5</v>
      </c>
      <c r="E5333" s="1" t="s">
        <v>6026</v>
      </c>
      <c r="F5333" s="1" t="n">
        <v>6</v>
      </c>
      <c r="G5333" s="1" t="str">
        <f aca="false">F5333&amp;"/"&amp;73</f>
        <v>6/73</v>
      </c>
      <c r="H5333" s="1" t="n">
        <v>1500</v>
      </c>
      <c r="I5333" s="1" t="n">
        <v>77</v>
      </c>
      <c r="J5333" s="1" t="n">
        <v>80</v>
      </c>
      <c r="K5333" s="1" t="s">
        <v>271</v>
      </c>
      <c r="L5333" s="1" t="s">
        <v>402</v>
      </c>
      <c r="M5333" s="1" t="n">
        <v>2006</v>
      </c>
      <c r="N5333" s="1" t="n">
        <v>48.725987472804</v>
      </c>
      <c r="O5333" s="1" t="n">
        <v>-67.7929818572098</v>
      </c>
      <c r="Q5333" s="1" t="s">
        <v>6021</v>
      </c>
      <c r="R5333" s="1" t="s">
        <v>24</v>
      </c>
    </row>
    <row r="5334" customFormat="false" ht="15" hidden="false" customHeight="false" outlineLevel="0" collapsed="false">
      <c r="A5334" s="2" t="s">
        <v>6017</v>
      </c>
      <c r="B5334" s="2" t="s">
        <v>6018</v>
      </c>
      <c r="C5334" s="2" t="s">
        <v>6019</v>
      </c>
      <c r="D5334" s="1" t="n">
        <v>109.5</v>
      </c>
      <c r="E5334" s="1" t="s">
        <v>6027</v>
      </c>
      <c r="F5334" s="1" t="n">
        <v>7</v>
      </c>
      <c r="G5334" s="1" t="str">
        <f aca="false">F5334&amp;"/"&amp;73</f>
        <v>7/73</v>
      </c>
      <c r="H5334" s="1" t="n">
        <v>1500</v>
      </c>
      <c r="I5334" s="1" t="n">
        <v>77</v>
      </c>
      <c r="J5334" s="1" t="n">
        <v>80</v>
      </c>
      <c r="K5334" s="1" t="s">
        <v>271</v>
      </c>
      <c r="L5334" s="1" t="s">
        <v>402</v>
      </c>
      <c r="M5334" s="1" t="n">
        <v>2006</v>
      </c>
      <c r="N5334" s="1" t="n">
        <v>48.729929805172</v>
      </c>
      <c r="O5334" s="1" t="n">
        <v>-67.8012536033459</v>
      </c>
      <c r="Q5334" s="1" t="s">
        <v>6021</v>
      </c>
      <c r="R5334" s="1" t="s">
        <v>24</v>
      </c>
    </row>
    <row r="5335" customFormat="false" ht="15" hidden="false" customHeight="false" outlineLevel="0" collapsed="false">
      <c r="A5335" s="2" t="s">
        <v>6017</v>
      </c>
      <c r="B5335" s="2" t="s">
        <v>6018</v>
      </c>
      <c r="C5335" s="2" t="s">
        <v>6019</v>
      </c>
      <c r="D5335" s="1" t="n">
        <v>109.5</v>
      </c>
      <c r="E5335" s="1" t="s">
        <v>6028</v>
      </c>
      <c r="F5335" s="1" t="n">
        <v>8</v>
      </c>
      <c r="G5335" s="1" t="str">
        <f aca="false">F5335&amp;"/"&amp;73</f>
        <v>8/73</v>
      </c>
      <c r="H5335" s="1" t="n">
        <v>1500</v>
      </c>
      <c r="I5335" s="1" t="n">
        <v>77</v>
      </c>
      <c r="J5335" s="1" t="n">
        <v>80</v>
      </c>
      <c r="K5335" s="1" t="s">
        <v>271</v>
      </c>
      <c r="L5335" s="1" t="s">
        <v>402</v>
      </c>
      <c r="M5335" s="1" t="n">
        <v>2006</v>
      </c>
      <c r="N5335" s="1" t="n">
        <v>48.7288622333924</v>
      </c>
      <c r="O5335" s="1" t="n">
        <v>-67.8074531515075</v>
      </c>
      <c r="Q5335" s="1" t="s">
        <v>6021</v>
      </c>
      <c r="R5335" s="1" t="s">
        <v>24</v>
      </c>
    </row>
    <row r="5336" customFormat="false" ht="15" hidden="false" customHeight="false" outlineLevel="0" collapsed="false">
      <c r="A5336" s="2" t="s">
        <v>6017</v>
      </c>
      <c r="B5336" s="2" t="s">
        <v>6018</v>
      </c>
      <c r="C5336" s="2" t="s">
        <v>6019</v>
      </c>
      <c r="D5336" s="1" t="n">
        <v>109.5</v>
      </c>
      <c r="E5336" s="1" t="s">
        <v>6029</v>
      </c>
      <c r="F5336" s="1" t="n">
        <v>9</v>
      </c>
      <c r="G5336" s="1" t="str">
        <f aca="false">F5336&amp;"/"&amp;73</f>
        <v>9/73</v>
      </c>
      <c r="H5336" s="1" t="n">
        <v>1500</v>
      </c>
      <c r="I5336" s="1" t="n">
        <v>77</v>
      </c>
      <c r="J5336" s="1" t="n">
        <v>80</v>
      </c>
      <c r="K5336" s="1" t="s">
        <v>271</v>
      </c>
      <c r="L5336" s="1" t="s">
        <v>402</v>
      </c>
      <c r="M5336" s="1" t="n">
        <v>2006</v>
      </c>
      <c r="N5336" s="1" t="n">
        <v>48.7282767199225</v>
      </c>
      <c r="O5336" s="1" t="n">
        <v>-67.8148803008866</v>
      </c>
      <c r="Q5336" s="1" t="s">
        <v>6021</v>
      </c>
      <c r="R5336" s="1" t="s">
        <v>24</v>
      </c>
    </row>
    <row r="5337" customFormat="false" ht="15" hidden="false" customHeight="false" outlineLevel="0" collapsed="false">
      <c r="A5337" s="2" t="s">
        <v>6017</v>
      </c>
      <c r="B5337" s="2" t="s">
        <v>6018</v>
      </c>
      <c r="C5337" s="2" t="s">
        <v>6019</v>
      </c>
      <c r="D5337" s="1" t="n">
        <v>109.5</v>
      </c>
      <c r="E5337" s="1" t="s">
        <v>6030</v>
      </c>
      <c r="F5337" s="1" t="n">
        <v>10</v>
      </c>
      <c r="G5337" s="1" t="str">
        <f aca="false">F5337&amp;"/"&amp;73</f>
        <v>10/73</v>
      </c>
      <c r="H5337" s="1" t="n">
        <v>1500</v>
      </c>
      <c r="I5337" s="1" t="n">
        <v>77</v>
      </c>
      <c r="J5337" s="1" t="n">
        <v>80</v>
      </c>
      <c r="K5337" s="1" t="s">
        <v>271</v>
      </c>
      <c r="L5337" s="1" t="s">
        <v>402</v>
      </c>
      <c r="M5337" s="1" t="n">
        <v>2006</v>
      </c>
      <c r="N5337" s="1" t="n">
        <v>48.7256907</v>
      </c>
      <c r="O5337" s="1" t="n">
        <v>-67.8168009</v>
      </c>
      <c r="Q5337" s="1" t="s">
        <v>6021</v>
      </c>
      <c r="R5337" s="1" t="s">
        <v>24</v>
      </c>
    </row>
    <row r="5338" customFormat="false" ht="15" hidden="false" customHeight="false" outlineLevel="0" collapsed="false">
      <c r="A5338" s="2" t="s">
        <v>6017</v>
      </c>
      <c r="B5338" s="2" t="s">
        <v>6018</v>
      </c>
      <c r="C5338" s="2" t="s">
        <v>6019</v>
      </c>
      <c r="D5338" s="1" t="n">
        <v>109.5</v>
      </c>
      <c r="E5338" s="1" t="s">
        <v>6031</v>
      </c>
      <c r="F5338" s="1" t="n">
        <v>11</v>
      </c>
      <c r="G5338" s="1" t="str">
        <f aca="false">F5338&amp;"/"&amp;73</f>
        <v>11/73</v>
      </c>
      <c r="H5338" s="1" t="n">
        <v>1500</v>
      </c>
      <c r="I5338" s="1" t="n">
        <v>77</v>
      </c>
      <c r="J5338" s="1" t="n">
        <v>80</v>
      </c>
      <c r="K5338" s="1" t="s">
        <v>271</v>
      </c>
      <c r="L5338" s="1" t="s">
        <v>402</v>
      </c>
      <c r="M5338" s="1" t="n">
        <v>2006</v>
      </c>
      <c r="N5338" s="1" t="n">
        <v>48.7205327678008</v>
      </c>
      <c r="O5338" s="1" t="n">
        <v>-67.8205209082939</v>
      </c>
      <c r="Q5338" s="1" t="s">
        <v>6021</v>
      </c>
      <c r="R5338" s="1" t="s">
        <v>24</v>
      </c>
    </row>
    <row r="5339" customFormat="false" ht="15" hidden="false" customHeight="false" outlineLevel="0" collapsed="false">
      <c r="A5339" s="2" t="s">
        <v>6017</v>
      </c>
      <c r="B5339" s="2" t="s">
        <v>6018</v>
      </c>
      <c r="C5339" s="2" t="s">
        <v>6019</v>
      </c>
      <c r="D5339" s="1" t="n">
        <v>109.5</v>
      </c>
      <c r="E5339" s="1" t="s">
        <v>6032</v>
      </c>
      <c r="F5339" s="1" t="n">
        <v>12</v>
      </c>
      <c r="G5339" s="1" t="str">
        <f aca="false">F5339&amp;"/"&amp;73</f>
        <v>12/73</v>
      </c>
      <c r="H5339" s="1" t="n">
        <v>1500</v>
      </c>
      <c r="I5339" s="1" t="n">
        <v>77</v>
      </c>
      <c r="J5339" s="1" t="n">
        <v>80</v>
      </c>
      <c r="K5339" s="1" t="s">
        <v>271</v>
      </c>
      <c r="L5339" s="1" t="s">
        <v>402</v>
      </c>
      <c r="M5339" s="1" t="n">
        <v>2006</v>
      </c>
      <c r="N5339" s="1" t="n">
        <v>48.7176395607444</v>
      </c>
      <c r="O5339" s="1" t="n">
        <v>-67.8262729182258</v>
      </c>
      <c r="Q5339" s="1" t="s">
        <v>6021</v>
      </c>
      <c r="R5339" s="1" t="s">
        <v>24</v>
      </c>
    </row>
    <row r="5340" customFormat="false" ht="15" hidden="false" customHeight="false" outlineLevel="0" collapsed="false">
      <c r="A5340" s="2" t="s">
        <v>6017</v>
      </c>
      <c r="B5340" s="2" t="s">
        <v>6018</v>
      </c>
      <c r="C5340" s="2" t="s">
        <v>6019</v>
      </c>
      <c r="D5340" s="1" t="n">
        <v>109.5</v>
      </c>
      <c r="E5340" s="1" t="s">
        <v>6033</v>
      </c>
      <c r="F5340" s="1" t="n">
        <v>13</v>
      </c>
      <c r="G5340" s="1" t="str">
        <f aca="false">F5340&amp;"/"&amp;73</f>
        <v>13/73</v>
      </c>
      <c r="H5340" s="1" t="n">
        <v>1500</v>
      </c>
      <c r="I5340" s="1" t="n">
        <v>77</v>
      </c>
      <c r="J5340" s="1" t="n">
        <v>80</v>
      </c>
      <c r="K5340" s="1" t="s">
        <v>271</v>
      </c>
      <c r="L5340" s="1" t="s">
        <v>402</v>
      </c>
      <c r="M5340" s="1" t="n">
        <v>2006</v>
      </c>
      <c r="N5340" s="1" t="n">
        <v>48.7147467662103</v>
      </c>
      <c r="O5340" s="1" t="n">
        <v>-67.8318712143591</v>
      </c>
      <c r="Q5340" s="1" t="s">
        <v>6021</v>
      </c>
      <c r="R5340" s="1" t="s">
        <v>24</v>
      </c>
    </row>
    <row r="5341" customFormat="false" ht="15" hidden="false" customHeight="false" outlineLevel="0" collapsed="false">
      <c r="A5341" s="2" t="s">
        <v>6017</v>
      </c>
      <c r="B5341" s="2" t="s">
        <v>6018</v>
      </c>
      <c r="C5341" s="2" t="s">
        <v>6019</v>
      </c>
      <c r="D5341" s="1" t="n">
        <v>109.5</v>
      </c>
      <c r="E5341" s="1" t="s">
        <v>6034</v>
      </c>
      <c r="F5341" s="1" t="n">
        <v>14</v>
      </c>
      <c r="G5341" s="1" t="str">
        <f aca="false">F5341&amp;"/"&amp;73</f>
        <v>14/73</v>
      </c>
      <c r="H5341" s="1" t="n">
        <v>1500</v>
      </c>
      <c r="I5341" s="1" t="n">
        <v>77</v>
      </c>
      <c r="J5341" s="1" t="n">
        <v>80</v>
      </c>
      <c r="K5341" s="1" t="s">
        <v>271</v>
      </c>
      <c r="L5341" s="1" t="s">
        <v>402</v>
      </c>
      <c r="M5341" s="1" t="n">
        <v>2006</v>
      </c>
      <c r="N5341" s="1" t="n">
        <v>48.7391814239254</v>
      </c>
      <c r="O5341" s="1" t="n">
        <v>-67.8377661497827</v>
      </c>
      <c r="Q5341" s="1" t="s">
        <v>6021</v>
      </c>
      <c r="R5341" s="1" t="s">
        <v>24</v>
      </c>
    </row>
    <row r="5342" customFormat="false" ht="15" hidden="false" customHeight="false" outlineLevel="0" collapsed="false">
      <c r="A5342" s="2" t="s">
        <v>6017</v>
      </c>
      <c r="B5342" s="2" t="s">
        <v>6018</v>
      </c>
      <c r="C5342" s="2" t="s">
        <v>6019</v>
      </c>
      <c r="D5342" s="1" t="n">
        <v>109.5</v>
      </c>
      <c r="E5342" s="1" t="s">
        <v>6035</v>
      </c>
      <c r="F5342" s="1" t="n">
        <v>15</v>
      </c>
      <c r="G5342" s="1" t="str">
        <f aca="false">F5342&amp;"/"&amp;73</f>
        <v>15/73</v>
      </c>
      <c r="H5342" s="1" t="n">
        <v>1500</v>
      </c>
      <c r="I5342" s="1" t="n">
        <v>77</v>
      </c>
      <c r="J5342" s="1" t="n">
        <v>80</v>
      </c>
      <c r="K5342" s="1" t="s">
        <v>271</v>
      </c>
      <c r="L5342" s="1" t="s">
        <v>402</v>
      </c>
      <c r="M5342" s="1" t="n">
        <v>2006</v>
      </c>
      <c r="N5342" s="1" t="n">
        <v>48.7354955111427</v>
      </c>
      <c r="O5342" s="1" t="n">
        <v>-67.8344279176993</v>
      </c>
      <c r="Q5342" s="1" t="s">
        <v>6021</v>
      </c>
      <c r="R5342" s="1" t="s">
        <v>24</v>
      </c>
    </row>
    <row r="5343" customFormat="false" ht="15" hidden="false" customHeight="false" outlineLevel="0" collapsed="false">
      <c r="A5343" s="2" t="s">
        <v>6017</v>
      </c>
      <c r="B5343" s="2" t="s">
        <v>6018</v>
      </c>
      <c r="C5343" s="2" t="s">
        <v>6019</v>
      </c>
      <c r="D5343" s="1" t="n">
        <v>109.5</v>
      </c>
      <c r="E5343" s="1" t="s">
        <v>6036</v>
      </c>
      <c r="F5343" s="1" t="n">
        <v>16</v>
      </c>
      <c r="G5343" s="1" t="str">
        <f aca="false">F5343&amp;"/"&amp;73</f>
        <v>16/73</v>
      </c>
      <c r="H5343" s="1" t="n">
        <v>1500</v>
      </c>
      <c r="I5343" s="1" t="n">
        <v>77</v>
      </c>
      <c r="J5343" s="1" t="n">
        <v>80</v>
      </c>
      <c r="K5343" s="1" t="s">
        <v>271</v>
      </c>
      <c r="L5343" s="1" t="s">
        <v>402</v>
      </c>
      <c r="M5343" s="1" t="n">
        <v>2006</v>
      </c>
      <c r="N5343" s="1" t="n">
        <v>48.7359596573825</v>
      </c>
      <c r="O5343" s="1" t="n">
        <v>-67.8394186495077</v>
      </c>
      <c r="Q5343" s="1" t="s">
        <v>6021</v>
      </c>
      <c r="R5343" s="1" t="s">
        <v>24</v>
      </c>
    </row>
    <row r="5344" customFormat="false" ht="15" hidden="false" customHeight="false" outlineLevel="0" collapsed="false">
      <c r="A5344" s="2" t="s">
        <v>6017</v>
      </c>
      <c r="B5344" s="2" t="s">
        <v>6018</v>
      </c>
      <c r="C5344" s="2" t="s">
        <v>6019</v>
      </c>
      <c r="D5344" s="1" t="n">
        <v>109.5</v>
      </c>
      <c r="E5344" s="1" t="s">
        <v>6037</v>
      </c>
      <c r="F5344" s="1" t="n">
        <v>17</v>
      </c>
      <c r="G5344" s="1" t="str">
        <f aca="false">F5344&amp;"/"&amp;73</f>
        <v>17/73</v>
      </c>
      <c r="H5344" s="1" t="n">
        <v>1500</v>
      </c>
      <c r="I5344" s="1" t="n">
        <v>77</v>
      </c>
      <c r="J5344" s="1" t="n">
        <v>80</v>
      </c>
      <c r="K5344" s="1" t="s">
        <v>271</v>
      </c>
      <c r="L5344" s="1" t="s">
        <v>402</v>
      </c>
      <c r="M5344" s="1" t="n">
        <v>2006</v>
      </c>
      <c r="N5344" s="1" t="n">
        <v>48.7348104975799</v>
      </c>
      <c r="O5344" s="1" t="n">
        <v>-67.8469111552306</v>
      </c>
      <c r="Q5344" s="1" t="s">
        <v>6021</v>
      </c>
      <c r="R5344" s="1" t="s">
        <v>24</v>
      </c>
    </row>
    <row r="5345" customFormat="false" ht="15" hidden="false" customHeight="false" outlineLevel="0" collapsed="false">
      <c r="A5345" s="2" t="s">
        <v>6017</v>
      </c>
      <c r="B5345" s="2" t="s">
        <v>6018</v>
      </c>
      <c r="C5345" s="2" t="s">
        <v>6019</v>
      </c>
      <c r="D5345" s="1" t="n">
        <v>109.5</v>
      </c>
      <c r="E5345" s="1" t="s">
        <v>6038</v>
      </c>
      <c r="F5345" s="1" t="n">
        <v>18</v>
      </c>
      <c r="G5345" s="1" t="str">
        <f aca="false">F5345&amp;"/"&amp;73</f>
        <v>18/73</v>
      </c>
      <c r="H5345" s="1" t="n">
        <v>1500</v>
      </c>
      <c r="I5345" s="1" t="n">
        <v>77</v>
      </c>
      <c r="J5345" s="1" t="n">
        <v>80</v>
      </c>
      <c r="K5345" s="1" t="s">
        <v>271</v>
      </c>
      <c r="L5345" s="1" t="s">
        <v>402</v>
      </c>
      <c r="M5345" s="1" t="n">
        <v>2006</v>
      </c>
      <c r="N5345" s="1" t="n">
        <v>48.7329260073882</v>
      </c>
      <c r="O5345" s="1" t="n">
        <v>-67.8439283346043</v>
      </c>
      <c r="Q5345" s="1" t="s">
        <v>6021</v>
      </c>
      <c r="R5345" s="1" t="s">
        <v>24</v>
      </c>
    </row>
    <row r="5346" customFormat="false" ht="15" hidden="false" customHeight="false" outlineLevel="0" collapsed="false">
      <c r="A5346" s="2" t="s">
        <v>6017</v>
      </c>
      <c r="B5346" s="2" t="s">
        <v>6018</v>
      </c>
      <c r="C5346" s="2" t="s">
        <v>6019</v>
      </c>
      <c r="D5346" s="1" t="n">
        <v>109.5</v>
      </c>
      <c r="E5346" s="1" t="s">
        <v>6039</v>
      </c>
      <c r="F5346" s="1" t="n">
        <v>19</v>
      </c>
      <c r="G5346" s="1" t="str">
        <f aca="false">F5346&amp;"/"&amp;73</f>
        <v>19/73</v>
      </c>
      <c r="H5346" s="1" t="n">
        <v>1500</v>
      </c>
      <c r="I5346" s="1" t="n">
        <v>77</v>
      </c>
      <c r="J5346" s="1" t="n">
        <v>80</v>
      </c>
      <c r="K5346" s="1" t="s">
        <v>271</v>
      </c>
      <c r="L5346" s="1" t="s">
        <v>402</v>
      </c>
      <c r="M5346" s="1" t="n">
        <v>2006</v>
      </c>
      <c r="N5346" s="1" t="n">
        <v>48.7315456615652</v>
      </c>
      <c r="O5346" s="1" t="n">
        <v>-67.8395642241356</v>
      </c>
      <c r="Q5346" s="1" t="s">
        <v>6021</v>
      </c>
      <c r="R5346" s="1" t="s">
        <v>24</v>
      </c>
    </row>
    <row r="5347" customFormat="false" ht="15" hidden="false" customHeight="false" outlineLevel="0" collapsed="false">
      <c r="A5347" s="2" t="s">
        <v>6017</v>
      </c>
      <c r="B5347" s="2" t="s">
        <v>6018</v>
      </c>
      <c r="C5347" s="2" t="s">
        <v>6019</v>
      </c>
      <c r="D5347" s="1" t="n">
        <v>109.5</v>
      </c>
      <c r="E5347" s="1" t="s">
        <v>6040</v>
      </c>
      <c r="F5347" s="1" t="n">
        <v>20</v>
      </c>
      <c r="G5347" s="1" t="str">
        <f aca="false">F5347&amp;"/"&amp;73</f>
        <v>20/73</v>
      </c>
      <c r="H5347" s="1" t="n">
        <v>1500</v>
      </c>
      <c r="I5347" s="1" t="n">
        <v>77</v>
      </c>
      <c r="J5347" s="1" t="n">
        <v>80</v>
      </c>
      <c r="K5347" s="1" t="s">
        <v>271</v>
      </c>
      <c r="L5347" s="1" t="s">
        <v>402</v>
      </c>
      <c r="M5347" s="1" t="n">
        <v>2006</v>
      </c>
      <c r="N5347" s="1" t="n">
        <v>48.729162374513</v>
      </c>
      <c r="O5347" s="1" t="n">
        <v>-67.8370972997958</v>
      </c>
      <c r="Q5347" s="1" t="s">
        <v>6021</v>
      </c>
      <c r="R5347" s="1" t="s">
        <v>24</v>
      </c>
    </row>
    <row r="5348" customFormat="false" ht="15" hidden="false" customHeight="false" outlineLevel="0" collapsed="false">
      <c r="A5348" s="2" t="s">
        <v>6017</v>
      </c>
      <c r="B5348" s="2" t="s">
        <v>6018</v>
      </c>
      <c r="C5348" s="2" t="s">
        <v>6019</v>
      </c>
      <c r="D5348" s="1" t="n">
        <v>109.5</v>
      </c>
      <c r="E5348" s="1" t="s">
        <v>6041</v>
      </c>
      <c r="F5348" s="1" t="n">
        <v>21</v>
      </c>
      <c r="G5348" s="1" t="str">
        <f aca="false">F5348&amp;"/"&amp;73</f>
        <v>21/73</v>
      </c>
      <c r="H5348" s="1" t="n">
        <v>1500</v>
      </c>
      <c r="I5348" s="1" t="n">
        <v>77</v>
      </c>
      <c r="J5348" s="1" t="n">
        <v>80</v>
      </c>
      <c r="K5348" s="1" t="s">
        <v>271</v>
      </c>
      <c r="L5348" s="1" t="s">
        <v>402</v>
      </c>
      <c r="M5348" s="1" t="n">
        <v>2006</v>
      </c>
      <c r="N5348" s="1" t="n">
        <v>48.7277406425155</v>
      </c>
      <c r="O5348" s="1" t="n">
        <v>-67.8548319179967</v>
      </c>
      <c r="Q5348" s="1" t="s">
        <v>6021</v>
      </c>
      <c r="R5348" s="1" t="s">
        <v>24</v>
      </c>
    </row>
    <row r="5349" customFormat="false" ht="15" hidden="false" customHeight="false" outlineLevel="0" collapsed="false">
      <c r="A5349" s="2" t="s">
        <v>6017</v>
      </c>
      <c r="B5349" s="2" t="s">
        <v>6018</v>
      </c>
      <c r="C5349" s="2" t="s">
        <v>6019</v>
      </c>
      <c r="D5349" s="1" t="n">
        <v>109.5</v>
      </c>
      <c r="E5349" s="1" t="s">
        <v>6042</v>
      </c>
      <c r="F5349" s="1" t="n">
        <v>22</v>
      </c>
      <c r="G5349" s="1" t="str">
        <f aca="false">F5349&amp;"/"&amp;73</f>
        <v>22/73</v>
      </c>
      <c r="H5349" s="1" t="n">
        <v>1500</v>
      </c>
      <c r="I5349" s="1" t="n">
        <v>77</v>
      </c>
      <c r="J5349" s="1" t="n">
        <v>80</v>
      </c>
      <c r="K5349" s="1" t="s">
        <v>271</v>
      </c>
      <c r="L5349" s="1" t="s">
        <v>402</v>
      </c>
      <c r="M5349" s="1" t="n">
        <v>2006</v>
      </c>
      <c r="N5349" s="1" t="n">
        <v>48.7251289219092</v>
      </c>
      <c r="O5349" s="1" t="n">
        <v>-67.8512492077124</v>
      </c>
      <c r="Q5349" s="1" t="s">
        <v>6021</v>
      </c>
      <c r="R5349" s="1" t="s">
        <v>24</v>
      </c>
    </row>
    <row r="5350" customFormat="false" ht="15" hidden="false" customHeight="false" outlineLevel="0" collapsed="false">
      <c r="A5350" s="2" t="s">
        <v>6017</v>
      </c>
      <c r="B5350" s="2" t="s">
        <v>6018</v>
      </c>
      <c r="C5350" s="2" t="s">
        <v>6019</v>
      </c>
      <c r="D5350" s="1" t="n">
        <v>109.5</v>
      </c>
      <c r="E5350" s="1" t="s">
        <v>6043</v>
      </c>
      <c r="F5350" s="1" t="n">
        <v>23</v>
      </c>
      <c r="G5350" s="1" t="str">
        <f aca="false">F5350&amp;"/"&amp;73</f>
        <v>23/73</v>
      </c>
      <c r="H5350" s="1" t="n">
        <v>1500</v>
      </c>
      <c r="I5350" s="1" t="n">
        <v>77</v>
      </c>
      <c r="J5350" s="1" t="n">
        <v>80</v>
      </c>
      <c r="K5350" s="1" t="s">
        <v>271</v>
      </c>
      <c r="L5350" s="1" t="s">
        <v>402</v>
      </c>
      <c r="M5350" s="1" t="n">
        <v>2006</v>
      </c>
      <c r="N5350" s="1" t="n">
        <v>48.7278889498688</v>
      </c>
      <c r="O5350" s="1" t="n">
        <v>-67.8648002041915</v>
      </c>
      <c r="Q5350" s="1" t="s">
        <v>6021</v>
      </c>
      <c r="R5350" s="1" t="s">
        <v>24</v>
      </c>
    </row>
    <row r="5351" customFormat="false" ht="15" hidden="false" customHeight="false" outlineLevel="0" collapsed="false">
      <c r="A5351" s="2" t="s">
        <v>6017</v>
      </c>
      <c r="B5351" s="2" t="s">
        <v>6018</v>
      </c>
      <c r="C5351" s="2" t="s">
        <v>6019</v>
      </c>
      <c r="D5351" s="1" t="n">
        <v>109.5</v>
      </c>
      <c r="E5351" s="1" t="s">
        <v>6044</v>
      </c>
      <c r="F5351" s="1" t="n">
        <v>24</v>
      </c>
      <c r="G5351" s="1" t="str">
        <f aca="false">F5351&amp;"/"&amp;73</f>
        <v>24/73</v>
      </c>
      <c r="H5351" s="1" t="n">
        <v>1500</v>
      </c>
      <c r="I5351" s="1" t="n">
        <v>77</v>
      </c>
      <c r="J5351" s="1" t="n">
        <v>80</v>
      </c>
      <c r="K5351" s="1" t="s">
        <v>271</v>
      </c>
      <c r="L5351" s="1" t="s">
        <v>402</v>
      </c>
      <c r="M5351" s="1" t="n">
        <v>2006</v>
      </c>
      <c r="N5351" s="1" t="n">
        <v>48.7238986930122</v>
      </c>
      <c r="O5351" s="1" t="n">
        <v>-67.8565812040334</v>
      </c>
      <c r="Q5351" s="1" t="s">
        <v>6021</v>
      </c>
      <c r="R5351" s="1" t="s">
        <v>24</v>
      </c>
    </row>
    <row r="5352" customFormat="false" ht="15" hidden="false" customHeight="false" outlineLevel="0" collapsed="false">
      <c r="A5352" s="2" t="s">
        <v>6017</v>
      </c>
      <c r="B5352" s="2" t="s">
        <v>6018</v>
      </c>
      <c r="C5352" s="2" t="s">
        <v>6019</v>
      </c>
      <c r="D5352" s="1" t="n">
        <v>109.5</v>
      </c>
      <c r="E5352" s="1" t="s">
        <v>6045</v>
      </c>
      <c r="F5352" s="1" t="n">
        <v>25</v>
      </c>
      <c r="G5352" s="1" t="str">
        <f aca="false">F5352&amp;"/"&amp;73</f>
        <v>25/73</v>
      </c>
      <c r="H5352" s="1" t="n">
        <v>1500</v>
      </c>
      <c r="I5352" s="1" t="n">
        <v>77</v>
      </c>
      <c r="J5352" s="1" t="n">
        <v>80</v>
      </c>
      <c r="K5352" s="1" t="s">
        <v>271</v>
      </c>
      <c r="L5352" s="1" t="s">
        <v>402</v>
      </c>
      <c r="M5352" s="1" t="n">
        <v>2006</v>
      </c>
      <c r="N5352" s="1" t="n">
        <v>48.7208776571403</v>
      </c>
      <c r="O5352" s="1" t="n">
        <v>-67.8595340778186</v>
      </c>
      <c r="Q5352" s="1" t="s">
        <v>6021</v>
      </c>
      <c r="R5352" s="1" t="s">
        <v>24</v>
      </c>
    </row>
    <row r="5353" customFormat="false" ht="15" hidden="false" customHeight="false" outlineLevel="0" collapsed="false">
      <c r="A5353" s="2" t="s">
        <v>6017</v>
      </c>
      <c r="B5353" s="2" t="s">
        <v>6018</v>
      </c>
      <c r="C5353" s="2" t="s">
        <v>6019</v>
      </c>
      <c r="D5353" s="1" t="n">
        <v>109.5</v>
      </c>
      <c r="E5353" s="1" t="s">
        <v>6046</v>
      </c>
      <c r="F5353" s="1" t="n">
        <v>26</v>
      </c>
      <c r="G5353" s="1" t="str">
        <f aca="false">F5353&amp;"/"&amp;73</f>
        <v>26/73</v>
      </c>
      <c r="H5353" s="1" t="n">
        <v>1500</v>
      </c>
      <c r="I5353" s="1" t="n">
        <v>77</v>
      </c>
      <c r="J5353" s="1" t="n">
        <v>80</v>
      </c>
      <c r="K5353" s="1" t="s">
        <v>271</v>
      </c>
      <c r="L5353" s="1" t="s">
        <v>402</v>
      </c>
      <c r="M5353" s="1" t="n">
        <v>2006</v>
      </c>
      <c r="N5353" s="1" t="n">
        <v>48.7185678983109</v>
      </c>
      <c r="O5353" s="1" t="n">
        <v>-67.8729224852002</v>
      </c>
      <c r="Q5353" s="1" t="s">
        <v>6021</v>
      </c>
      <c r="R5353" s="1" t="s">
        <v>24</v>
      </c>
    </row>
    <row r="5354" customFormat="false" ht="15" hidden="false" customHeight="false" outlineLevel="0" collapsed="false">
      <c r="A5354" s="2" t="s">
        <v>6017</v>
      </c>
      <c r="B5354" s="2" t="s">
        <v>6018</v>
      </c>
      <c r="C5354" s="2" t="s">
        <v>6019</v>
      </c>
      <c r="D5354" s="1" t="n">
        <v>109.5</v>
      </c>
      <c r="E5354" s="1" t="s">
        <v>6047</v>
      </c>
      <c r="F5354" s="1" t="n">
        <v>27</v>
      </c>
      <c r="G5354" s="1" t="str">
        <f aca="false">F5354&amp;"/"&amp;73</f>
        <v>27/73</v>
      </c>
      <c r="H5354" s="1" t="n">
        <v>1500</v>
      </c>
      <c r="I5354" s="1" t="n">
        <v>77</v>
      </c>
      <c r="J5354" s="1" t="n">
        <v>80</v>
      </c>
      <c r="K5354" s="1" t="s">
        <v>271</v>
      </c>
      <c r="L5354" s="1" t="s">
        <v>402</v>
      </c>
      <c r="M5354" s="1" t="n">
        <v>2006</v>
      </c>
      <c r="N5354" s="1" t="n">
        <v>48.7165523817571</v>
      </c>
      <c r="O5354" s="1" t="n">
        <v>-67.8660435460491</v>
      </c>
      <c r="Q5354" s="1" t="s">
        <v>6021</v>
      </c>
      <c r="R5354" s="1" t="s">
        <v>24</v>
      </c>
    </row>
    <row r="5355" customFormat="false" ht="15" hidden="false" customHeight="false" outlineLevel="0" collapsed="false">
      <c r="A5355" s="2" t="s">
        <v>6017</v>
      </c>
      <c r="B5355" s="2" t="s">
        <v>6018</v>
      </c>
      <c r="C5355" s="2" t="s">
        <v>6019</v>
      </c>
      <c r="D5355" s="1" t="n">
        <v>109.5</v>
      </c>
      <c r="E5355" s="1" t="s">
        <v>6048</v>
      </c>
      <c r="F5355" s="1" t="n">
        <v>28</v>
      </c>
      <c r="G5355" s="1" t="str">
        <f aca="false">F5355&amp;"/"&amp;73</f>
        <v>28/73</v>
      </c>
      <c r="H5355" s="1" t="n">
        <v>1500</v>
      </c>
      <c r="I5355" s="1" t="n">
        <v>77</v>
      </c>
      <c r="J5355" s="1" t="n">
        <v>80</v>
      </c>
      <c r="K5355" s="1" t="s">
        <v>271</v>
      </c>
      <c r="L5355" s="1" t="s">
        <v>402</v>
      </c>
      <c r="M5355" s="1" t="n">
        <v>2006</v>
      </c>
      <c r="N5355" s="1" t="n">
        <v>48.7149262666731</v>
      </c>
      <c r="O5355" s="1" t="n">
        <v>-67.8713708353261</v>
      </c>
      <c r="Q5355" s="1" t="s">
        <v>6021</v>
      </c>
      <c r="R5355" s="1" t="s">
        <v>24</v>
      </c>
    </row>
    <row r="5356" customFormat="false" ht="15" hidden="false" customHeight="false" outlineLevel="0" collapsed="false">
      <c r="A5356" s="2" t="s">
        <v>6017</v>
      </c>
      <c r="B5356" s="2" t="s">
        <v>6018</v>
      </c>
      <c r="C5356" s="2" t="s">
        <v>6019</v>
      </c>
      <c r="D5356" s="1" t="n">
        <v>109.5</v>
      </c>
      <c r="E5356" s="1" t="s">
        <v>6049</v>
      </c>
      <c r="F5356" s="1" t="n">
        <v>29</v>
      </c>
      <c r="G5356" s="1" t="str">
        <f aca="false">F5356&amp;"/"&amp;73</f>
        <v>29/73</v>
      </c>
      <c r="H5356" s="1" t="n">
        <v>1500</v>
      </c>
      <c r="I5356" s="1" t="n">
        <v>77</v>
      </c>
      <c r="J5356" s="1" t="n">
        <v>80</v>
      </c>
      <c r="K5356" s="1" t="s">
        <v>271</v>
      </c>
      <c r="L5356" s="1" t="s">
        <v>402</v>
      </c>
      <c r="M5356" s="1" t="n">
        <v>2006</v>
      </c>
      <c r="N5356" s="1" t="n">
        <v>48.712830925002</v>
      </c>
      <c r="O5356" s="1" t="n">
        <v>-67.8738304411181</v>
      </c>
      <c r="Q5356" s="1" t="s">
        <v>6021</v>
      </c>
      <c r="R5356" s="1" t="s">
        <v>24</v>
      </c>
    </row>
    <row r="5357" customFormat="false" ht="15" hidden="false" customHeight="false" outlineLevel="0" collapsed="false">
      <c r="A5357" s="2" t="s">
        <v>6017</v>
      </c>
      <c r="B5357" s="2" t="s">
        <v>6018</v>
      </c>
      <c r="C5357" s="2" t="s">
        <v>6019</v>
      </c>
      <c r="D5357" s="1" t="n">
        <v>109.5</v>
      </c>
      <c r="E5357" s="1" t="s">
        <v>6050</v>
      </c>
      <c r="F5357" s="1" t="n">
        <v>30</v>
      </c>
      <c r="G5357" s="1" t="str">
        <f aca="false">F5357&amp;"/"&amp;73</f>
        <v>30/73</v>
      </c>
      <c r="H5357" s="1" t="n">
        <v>1500</v>
      </c>
      <c r="I5357" s="1" t="n">
        <v>77</v>
      </c>
      <c r="J5357" s="1" t="n">
        <v>80</v>
      </c>
      <c r="K5357" s="1" t="s">
        <v>271</v>
      </c>
      <c r="L5357" s="1" t="s">
        <v>402</v>
      </c>
      <c r="M5357" s="1" t="n">
        <v>2006</v>
      </c>
      <c r="N5357" s="1" t="n">
        <v>48.7115070190833</v>
      </c>
      <c r="O5357" s="1" t="n">
        <v>-67.867214648483</v>
      </c>
      <c r="Q5357" s="1" t="s">
        <v>6021</v>
      </c>
      <c r="R5357" s="1" t="s">
        <v>24</v>
      </c>
    </row>
    <row r="5358" customFormat="false" ht="15" hidden="false" customHeight="false" outlineLevel="0" collapsed="false">
      <c r="A5358" s="2" t="s">
        <v>6017</v>
      </c>
      <c r="B5358" s="2" t="s">
        <v>6018</v>
      </c>
      <c r="C5358" s="2" t="s">
        <v>6019</v>
      </c>
      <c r="D5358" s="1" t="n">
        <v>109.5</v>
      </c>
      <c r="E5358" s="1" t="s">
        <v>6051</v>
      </c>
      <c r="F5358" s="1" t="n">
        <v>31</v>
      </c>
      <c r="G5358" s="1" t="str">
        <f aca="false">F5358&amp;"/"&amp;73</f>
        <v>31/73</v>
      </c>
      <c r="H5358" s="1" t="n">
        <v>1500</v>
      </c>
      <c r="I5358" s="1" t="n">
        <v>77</v>
      </c>
      <c r="J5358" s="1" t="n">
        <v>80</v>
      </c>
      <c r="K5358" s="1" t="s">
        <v>271</v>
      </c>
      <c r="L5358" s="1" t="s">
        <v>402</v>
      </c>
      <c r="M5358" s="1" t="n">
        <v>2006</v>
      </c>
      <c r="N5358" s="1" t="n">
        <v>48.7121018937974</v>
      </c>
      <c r="O5358" s="1" t="n">
        <v>-67.8613781153946</v>
      </c>
      <c r="Q5358" s="1" t="s">
        <v>6021</v>
      </c>
      <c r="R5358" s="1" t="s">
        <v>24</v>
      </c>
    </row>
    <row r="5359" customFormat="false" ht="15" hidden="false" customHeight="false" outlineLevel="0" collapsed="false">
      <c r="A5359" s="2" t="s">
        <v>6017</v>
      </c>
      <c r="B5359" s="2" t="s">
        <v>6018</v>
      </c>
      <c r="C5359" s="2" t="s">
        <v>6019</v>
      </c>
      <c r="D5359" s="1" t="n">
        <v>109.5</v>
      </c>
      <c r="E5359" s="1" t="s">
        <v>6052</v>
      </c>
      <c r="F5359" s="1" t="n">
        <v>32</v>
      </c>
      <c r="G5359" s="1" t="str">
        <f aca="false">F5359&amp;"/"&amp;73</f>
        <v>32/73</v>
      </c>
      <c r="H5359" s="1" t="n">
        <v>1500</v>
      </c>
      <c r="I5359" s="1" t="n">
        <v>77</v>
      </c>
      <c r="J5359" s="1" t="n">
        <v>80</v>
      </c>
      <c r="K5359" s="1" t="s">
        <v>271</v>
      </c>
      <c r="L5359" s="1" t="s">
        <v>402</v>
      </c>
      <c r="M5359" s="1" t="n">
        <v>2006</v>
      </c>
      <c r="N5359" s="1" t="n">
        <v>48.699744800584</v>
      </c>
      <c r="O5359" s="1" t="n">
        <v>-67.8971604814699</v>
      </c>
      <c r="Q5359" s="1" t="s">
        <v>6021</v>
      </c>
      <c r="R5359" s="1" t="s">
        <v>24</v>
      </c>
    </row>
    <row r="5360" customFormat="false" ht="15" hidden="false" customHeight="false" outlineLevel="0" collapsed="false">
      <c r="A5360" s="2" t="s">
        <v>6017</v>
      </c>
      <c r="B5360" s="2" t="s">
        <v>6018</v>
      </c>
      <c r="C5360" s="2" t="s">
        <v>6019</v>
      </c>
      <c r="D5360" s="1" t="n">
        <v>109.5</v>
      </c>
      <c r="E5360" s="1" t="s">
        <v>6053</v>
      </c>
      <c r="F5360" s="1" t="n">
        <v>33</v>
      </c>
      <c r="G5360" s="1" t="str">
        <f aca="false">F5360&amp;"/"&amp;73</f>
        <v>33/73</v>
      </c>
      <c r="H5360" s="1" t="n">
        <v>1500</v>
      </c>
      <c r="I5360" s="1" t="n">
        <v>77</v>
      </c>
      <c r="J5360" s="1" t="n">
        <v>80</v>
      </c>
      <c r="K5360" s="1" t="s">
        <v>271</v>
      </c>
      <c r="L5360" s="1" t="s">
        <v>402</v>
      </c>
      <c r="M5360" s="1" t="n">
        <v>2006</v>
      </c>
      <c r="N5360" s="1" t="n">
        <v>48.6981807001131</v>
      </c>
      <c r="O5360" s="1" t="n">
        <v>-67.8915602751256</v>
      </c>
      <c r="Q5360" s="1" t="s">
        <v>6021</v>
      </c>
      <c r="R5360" s="1" t="s">
        <v>24</v>
      </c>
    </row>
    <row r="5361" customFormat="false" ht="15" hidden="false" customHeight="false" outlineLevel="0" collapsed="false">
      <c r="A5361" s="2" t="s">
        <v>6017</v>
      </c>
      <c r="B5361" s="2" t="s">
        <v>6018</v>
      </c>
      <c r="C5361" s="2" t="s">
        <v>6019</v>
      </c>
      <c r="D5361" s="1" t="n">
        <v>109.5</v>
      </c>
      <c r="E5361" s="1" t="s">
        <v>6054</v>
      </c>
      <c r="F5361" s="1" t="n">
        <v>34</v>
      </c>
      <c r="G5361" s="1" t="str">
        <f aca="false">F5361&amp;"/"&amp;73</f>
        <v>34/73</v>
      </c>
      <c r="H5361" s="1" t="n">
        <v>1500</v>
      </c>
      <c r="I5361" s="1" t="n">
        <v>77</v>
      </c>
      <c r="J5361" s="1" t="n">
        <v>80</v>
      </c>
      <c r="K5361" s="1" t="s">
        <v>271</v>
      </c>
      <c r="L5361" s="1" t="s">
        <v>402</v>
      </c>
      <c r="M5361" s="1" t="n">
        <v>2006</v>
      </c>
      <c r="N5361" s="1" t="n">
        <v>48.7028212587654</v>
      </c>
      <c r="O5361" s="1" t="n">
        <v>-67.8884047554688</v>
      </c>
      <c r="Q5361" s="1" t="s">
        <v>6021</v>
      </c>
      <c r="R5361" s="1" t="s">
        <v>24</v>
      </c>
    </row>
    <row r="5362" customFormat="false" ht="15" hidden="false" customHeight="false" outlineLevel="0" collapsed="false">
      <c r="A5362" s="2" t="s">
        <v>6017</v>
      </c>
      <c r="B5362" s="2" t="s">
        <v>6018</v>
      </c>
      <c r="C5362" s="2" t="s">
        <v>6019</v>
      </c>
      <c r="D5362" s="1" t="n">
        <v>109.5</v>
      </c>
      <c r="E5362" s="1" t="s">
        <v>6055</v>
      </c>
      <c r="F5362" s="1" t="n">
        <v>35</v>
      </c>
      <c r="G5362" s="1" t="str">
        <f aca="false">F5362&amp;"/"&amp;73</f>
        <v>35/73</v>
      </c>
      <c r="H5362" s="1" t="n">
        <v>1500</v>
      </c>
      <c r="I5362" s="1" t="n">
        <v>77</v>
      </c>
      <c r="J5362" s="1" t="n">
        <v>80</v>
      </c>
      <c r="K5362" s="1" t="s">
        <v>271</v>
      </c>
      <c r="L5362" s="1" t="s">
        <v>402</v>
      </c>
      <c r="M5362" s="1" t="n">
        <v>2006</v>
      </c>
      <c r="N5362" s="1" t="n">
        <v>48.6954100210306</v>
      </c>
      <c r="O5362" s="1" t="n">
        <v>-67.8867916540467</v>
      </c>
      <c r="Q5362" s="1" t="s">
        <v>6021</v>
      </c>
      <c r="R5362" s="1" t="s">
        <v>24</v>
      </c>
    </row>
    <row r="5363" customFormat="false" ht="15" hidden="false" customHeight="false" outlineLevel="0" collapsed="false">
      <c r="A5363" s="2" t="s">
        <v>6017</v>
      </c>
      <c r="B5363" s="2" t="s">
        <v>6018</v>
      </c>
      <c r="C5363" s="2" t="s">
        <v>6019</v>
      </c>
      <c r="D5363" s="1" t="n">
        <v>109.5</v>
      </c>
      <c r="E5363" s="1" t="s">
        <v>6056</v>
      </c>
      <c r="F5363" s="1" t="n">
        <v>36</v>
      </c>
      <c r="G5363" s="1" t="str">
        <f aca="false">F5363&amp;"/"&amp;73</f>
        <v>36/73</v>
      </c>
      <c r="H5363" s="1" t="n">
        <v>1500</v>
      </c>
      <c r="I5363" s="1" t="n">
        <v>77</v>
      </c>
      <c r="J5363" s="1" t="n">
        <v>80</v>
      </c>
      <c r="K5363" s="1" t="s">
        <v>271</v>
      </c>
      <c r="L5363" s="1" t="s">
        <v>402</v>
      </c>
      <c r="M5363" s="1" t="n">
        <v>2006</v>
      </c>
      <c r="N5363" s="1" t="n">
        <v>48.6937469782989</v>
      </c>
      <c r="O5363" s="1" t="n">
        <v>-67.8897159786436</v>
      </c>
      <c r="Q5363" s="1" t="s">
        <v>6021</v>
      </c>
      <c r="R5363" s="1" t="s">
        <v>24</v>
      </c>
    </row>
    <row r="5364" customFormat="false" ht="15" hidden="false" customHeight="false" outlineLevel="0" collapsed="false">
      <c r="A5364" s="2" t="s">
        <v>6017</v>
      </c>
      <c r="B5364" s="2" t="s">
        <v>6018</v>
      </c>
      <c r="C5364" s="2" t="s">
        <v>6019</v>
      </c>
      <c r="D5364" s="1" t="n">
        <v>109.5</v>
      </c>
      <c r="E5364" s="1" t="s">
        <v>6057</v>
      </c>
      <c r="F5364" s="1" t="n">
        <v>37</v>
      </c>
      <c r="G5364" s="1" t="str">
        <f aca="false">F5364&amp;"/"&amp;73</f>
        <v>37/73</v>
      </c>
      <c r="H5364" s="1" t="n">
        <v>1500</v>
      </c>
      <c r="I5364" s="1" t="n">
        <v>77</v>
      </c>
      <c r="J5364" s="1" t="n">
        <v>80</v>
      </c>
      <c r="K5364" s="1" t="s">
        <v>271</v>
      </c>
      <c r="L5364" s="1" t="s">
        <v>402</v>
      </c>
      <c r="M5364" s="1" t="n">
        <v>2006</v>
      </c>
      <c r="N5364" s="1" t="n">
        <v>48.6918351999713</v>
      </c>
      <c r="O5364" s="1" t="n">
        <v>-67.8941147730545</v>
      </c>
      <c r="Q5364" s="1" t="s">
        <v>6021</v>
      </c>
      <c r="R5364" s="1" t="s">
        <v>24</v>
      </c>
    </row>
    <row r="5365" customFormat="false" ht="15" hidden="false" customHeight="false" outlineLevel="0" collapsed="false">
      <c r="A5365" s="2" t="s">
        <v>6017</v>
      </c>
      <c r="B5365" s="2" t="s">
        <v>6018</v>
      </c>
      <c r="C5365" s="2" t="s">
        <v>6019</v>
      </c>
      <c r="D5365" s="1" t="n">
        <v>109.5</v>
      </c>
      <c r="E5365" s="1" t="s">
        <v>6058</v>
      </c>
      <c r="F5365" s="1" t="n">
        <v>38</v>
      </c>
      <c r="G5365" s="1" t="str">
        <f aca="false">F5365&amp;"/"&amp;73</f>
        <v>38/73</v>
      </c>
      <c r="H5365" s="1" t="n">
        <v>1500</v>
      </c>
      <c r="I5365" s="1" t="n">
        <v>77</v>
      </c>
      <c r="J5365" s="1" t="n">
        <v>80</v>
      </c>
      <c r="K5365" s="1" t="s">
        <v>271</v>
      </c>
      <c r="L5365" s="1" t="s">
        <v>402</v>
      </c>
      <c r="M5365" s="1" t="n">
        <v>2006</v>
      </c>
      <c r="N5365" s="1" t="n">
        <v>48.6896135189671</v>
      </c>
      <c r="O5365" s="1" t="n">
        <v>-67.8979379860759</v>
      </c>
      <c r="Q5365" s="1" t="s">
        <v>6021</v>
      </c>
      <c r="R5365" s="1" t="s">
        <v>24</v>
      </c>
    </row>
    <row r="5366" customFormat="false" ht="15" hidden="false" customHeight="false" outlineLevel="0" collapsed="false">
      <c r="A5366" s="2" t="s">
        <v>6017</v>
      </c>
      <c r="B5366" s="2" t="s">
        <v>6018</v>
      </c>
      <c r="C5366" s="2" t="s">
        <v>6019</v>
      </c>
      <c r="D5366" s="1" t="n">
        <v>109.5</v>
      </c>
      <c r="E5366" s="1" t="s">
        <v>6059</v>
      </c>
      <c r="F5366" s="1" t="n">
        <v>39</v>
      </c>
      <c r="G5366" s="1" t="str">
        <f aca="false">F5366&amp;"/"&amp;73</f>
        <v>39/73</v>
      </c>
      <c r="H5366" s="1" t="n">
        <v>1500</v>
      </c>
      <c r="I5366" s="1" t="n">
        <v>77</v>
      </c>
      <c r="J5366" s="1" t="n">
        <v>80</v>
      </c>
      <c r="K5366" s="1" t="s">
        <v>271</v>
      </c>
      <c r="L5366" s="1" t="s">
        <v>402</v>
      </c>
      <c r="M5366" s="1" t="n">
        <v>2006</v>
      </c>
      <c r="N5366" s="1" t="n">
        <v>48.6914721103129</v>
      </c>
      <c r="O5366" s="1" t="n">
        <v>-67.8684528943605</v>
      </c>
      <c r="Q5366" s="1" t="s">
        <v>6021</v>
      </c>
      <c r="R5366" s="1" t="s">
        <v>24</v>
      </c>
    </row>
    <row r="5367" customFormat="false" ht="15" hidden="false" customHeight="false" outlineLevel="0" collapsed="false">
      <c r="A5367" s="2" t="s">
        <v>6017</v>
      </c>
      <c r="B5367" s="2" t="s">
        <v>6018</v>
      </c>
      <c r="C5367" s="2" t="s">
        <v>6019</v>
      </c>
      <c r="D5367" s="1" t="n">
        <v>109.5</v>
      </c>
      <c r="E5367" s="1" t="s">
        <v>6060</v>
      </c>
      <c r="F5367" s="1" t="n">
        <v>40</v>
      </c>
      <c r="G5367" s="1" t="str">
        <f aca="false">F5367&amp;"/"&amp;73</f>
        <v>40/73</v>
      </c>
      <c r="H5367" s="1" t="n">
        <v>1500</v>
      </c>
      <c r="I5367" s="1" t="n">
        <v>77</v>
      </c>
      <c r="J5367" s="1" t="n">
        <v>80</v>
      </c>
      <c r="K5367" s="1" t="s">
        <v>271</v>
      </c>
      <c r="L5367" s="1" t="s">
        <v>402</v>
      </c>
      <c r="M5367" s="1" t="n">
        <v>2006</v>
      </c>
      <c r="N5367" s="1" t="n">
        <v>48.6850726399434</v>
      </c>
      <c r="O5367" s="1" t="n">
        <v>-67.8743154988074</v>
      </c>
      <c r="Q5367" s="1" t="s">
        <v>6021</v>
      </c>
      <c r="R5367" s="1" t="s">
        <v>24</v>
      </c>
    </row>
    <row r="5368" customFormat="false" ht="15" hidden="false" customHeight="false" outlineLevel="0" collapsed="false">
      <c r="A5368" s="2" t="s">
        <v>6017</v>
      </c>
      <c r="B5368" s="2" t="s">
        <v>6018</v>
      </c>
      <c r="C5368" s="2" t="s">
        <v>6019</v>
      </c>
      <c r="D5368" s="1" t="n">
        <v>109.5</v>
      </c>
      <c r="E5368" s="1" t="s">
        <v>6061</v>
      </c>
      <c r="F5368" s="1" t="n">
        <v>41</v>
      </c>
      <c r="G5368" s="1" t="str">
        <f aca="false">F5368&amp;"/"&amp;73</f>
        <v>41/73</v>
      </c>
      <c r="H5368" s="1" t="n">
        <v>1500</v>
      </c>
      <c r="I5368" s="1" t="n">
        <v>77</v>
      </c>
      <c r="J5368" s="1" t="n">
        <v>80</v>
      </c>
      <c r="K5368" s="1" t="s">
        <v>271</v>
      </c>
      <c r="L5368" s="1" t="s">
        <v>402</v>
      </c>
      <c r="M5368" s="1" t="n">
        <v>2006</v>
      </c>
      <c r="N5368" s="1" t="n">
        <v>48.6799798160289</v>
      </c>
      <c r="O5368" s="1" t="n">
        <v>-67.8802522656327</v>
      </c>
      <c r="Q5368" s="1" t="s">
        <v>6021</v>
      </c>
      <c r="R5368" s="1" t="s">
        <v>24</v>
      </c>
    </row>
    <row r="5369" customFormat="false" ht="15" hidden="false" customHeight="false" outlineLevel="0" collapsed="false">
      <c r="A5369" s="2" t="s">
        <v>6017</v>
      </c>
      <c r="B5369" s="2" t="s">
        <v>6018</v>
      </c>
      <c r="C5369" s="2" t="s">
        <v>6019</v>
      </c>
      <c r="D5369" s="1" t="n">
        <v>109.5</v>
      </c>
      <c r="E5369" s="1" t="s">
        <v>6062</v>
      </c>
      <c r="F5369" s="1" t="n">
        <v>42</v>
      </c>
      <c r="G5369" s="1" t="str">
        <f aca="false">F5369&amp;"/"&amp;73</f>
        <v>42/73</v>
      </c>
      <c r="H5369" s="1" t="n">
        <v>1500</v>
      </c>
      <c r="I5369" s="1" t="n">
        <v>77</v>
      </c>
      <c r="J5369" s="1" t="n">
        <v>80</v>
      </c>
      <c r="K5369" s="1" t="s">
        <v>271</v>
      </c>
      <c r="L5369" s="1" t="s">
        <v>402</v>
      </c>
      <c r="M5369" s="1" t="n">
        <v>2006</v>
      </c>
      <c r="N5369" s="1" t="n">
        <v>48.6773080150751</v>
      </c>
      <c r="O5369" s="1" t="n">
        <v>-67.8819970444714</v>
      </c>
      <c r="Q5369" s="1" t="s">
        <v>6021</v>
      </c>
      <c r="R5369" s="1" t="s">
        <v>24</v>
      </c>
    </row>
    <row r="5370" customFormat="false" ht="15" hidden="false" customHeight="false" outlineLevel="0" collapsed="false">
      <c r="A5370" s="2" t="s">
        <v>6017</v>
      </c>
      <c r="B5370" s="2" t="s">
        <v>6018</v>
      </c>
      <c r="C5370" s="2" t="s">
        <v>6019</v>
      </c>
      <c r="D5370" s="1" t="n">
        <v>109.5</v>
      </c>
      <c r="E5370" s="1" t="s">
        <v>6063</v>
      </c>
      <c r="F5370" s="1" t="n">
        <v>43</v>
      </c>
      <c r="G5370" s="1" t="str">
        <f aca="false">F5370&amp;"/"&amp;73</f>
        <v>43/73</v>
      </c>
      <c r="H5370" s="1" t="n">
        <v>1500</v>
      </c>
      <c r="I5370" s="1" t="n">
        <v>77</v>
      </c>
      <c r="J5370" s="1" t="n">
        <v>80</v>
      </c>
      <c r="K5370" s="1" t="s">
        <v>271</v>
      </c>
      <c r="L5370" s="1" t="s">
        <v>402</v>
      </c>
      <c r="M5370" s="1" t="n">
        <v>2006</v>
      </c>
      <c r="N5370" s="1" t="n">
        <v>48.675896766805</v>
      </c>
      <c r="O5370" s="1" t="n">
        <v>-67.8775251330247</v>
      </c>
      <c r="Q5370" s="1" t="s">
        <v>6021</v>
      </c>
      <c r="R5370" s="1" t="s">
        <v>24</v>
      </c>
    </row>
    <row r="5371" customFormat="false" ht="15" hidden="false" customHeight="false" outlineLevel="0" collapsed="false">
      <c r="A5371" s="2" t="s">
        <v>6017</v>
      </c>
      <c r="B5371" s="2" t="s">
        <v>6018</v>
      </c>
      <c r="C5371" s="2" t="s">
        <v>6019</v>
      </c>
      <c r="D5371" s="1" t="n">
        <v>109.5</v>
      </c>
      <c r="E5371" s="1" t="s">
        <v>6064</v>
      </c>
      <c r="F5371" s="1" t="n">
        <v>44</v>
      </c>
      <c r="G5371" s="1" t="str">
        <f aca="false">F5371&amp;"/"&amp;73</f>
        <v>44/73</v>
      </c>
      <c r="H5371" s="1" t="n">
        <v>1500</v>
      </c>
      <c r="I5371" s="1" t="n">
        <v>77</v>
      </c>
      <c r="J5371" s="1" t="n">
        <v>80</v>
      </c>
      <c r="K5371" s="1" t="s">
        <v>271</v>
      </c>
      <c r="L5371" s="1" t="s">
        <v>402</v>
      </c>
      <c r="M5371" s="1" t="n">
        <v>2006</v>
      </c>
      <c r="N5371" s="1" t="n">
        <v>48.6738390582226</v>
      </c>
      <c r="O5371" s="1" t="n">
        <v>-67.8889779843082</v>
      </c>
      <c r="Q5371" s="1" t="s">
        <v>6021</v>
      </c>
      <c r="R5371" s="1" t="s">
        <v>24</v>
      </c>
    </row>
    <row r="5372" customFormat="false" ht="15" hidden="false" customHeight="false" outlineLevel="0" collapsed="false">
      <c r="A5372" s="2" t="s">
        <v>6017</v>
      </c>
      <c r="B5372" s="2" t="s">
        <v>6018</v>
      </c>
      <c r="C5372" s="2" t="s">
        <v>6019</v>
      </c>
      <c r="D5372" s="1" t="n">
        <v>109.5</v>
      </c>
      <c r="E5372" s="1" t="s">
        <v>6065</v>
      </c>
      <c r="F5372" s="1" t="n">
        <v>45</v>
      </c>
      <c r="G5372" s="1" t="str">
        <f aca="false">F5372&amp;"/"&amp;73</f>
        <v>45/73</v>
      </c>
      <c r="H5372" s="1" t="n">
        <v>1500</v>
      </c>
      <c r="I5372" s="1" t="n">
        <v>77</v>
      </c>
      <c r="J5372" s="1" t="n">
        <v>80</v>
      </c>
      <c r="K5372" s="1" t="s">
        <v>271</v>
      </c>
      <c r="L5372" s="1" t="s">
        <v>402</v>
      </c>
      <c r="M5372" s="1" t="n">
        <v>2006</v>
      </c>
      <c r="N5372" s="1" t="n">
        <v>48.671647211528</v>
      </c>
      <c r="O5372" s="1" t="n">
        <v>-67.8907794181618</v>
      </c>
      <c r="Q5372" s="1" t="s">
        <v>6021</v>
      </c>
      <c r="R5372" s="1" t="s">
        <v>24</v>
      </c>
    </row>
    <row r="5373" customFormat="false" ht="15" hidden="false" customHeight="false" outlineLevel="0" collapsed="false">
      <c r="A5373" s="2" t="s">
        <v>6017</v>
      </c>
      <c r="B5373" s="2" t="s">
        <v>6018</v>
      </c>
      <c r="C5373" s="2" t="s">
        <v>6019</v>
      </c>
      <c r="D5373" s="1" t="n">
        <v>109.5</v>
      </c>
      <c r="E5373" s="1" t="s">
        <v>6066</v>
      </c>
      <c r="F5373" s="1" t="n">
        <v>46</v>
      </c>
      <c r="G5373" s="1" t="str">
        <f aca="false">F5373&amp;"/"&amp;73</f>
        <v>46/73</v>
      </c>
      <c r="H5373" s="1" t="n">
        <v>1500</v>
      </c>
      <c r="I5373" s="1" t="n">
        <v>77</v>
      </c>
      <c r="J5373" s="1" t="n">
        <v>80</v>
      </c>
      <c r="K5373" s="1" t="s">
        <v>271</v>
      </c>
      <c r="L5373" s="1" t="s">
        <v>402</v>
      </c>
      <c r="M5373" s="1" t="n">
        <v>2006</v>
      </c>
      <c r="N5373" s="1" t="n">
        <v>48.6687141713241</v>
      </c>
      <c r="O5373" s="1" t="n">
        <v>-67.8852635007501</v>
      </c>
      <c r="Q5373" s="1" t="s">
        <v>6021</v>
      </c>
      <c r="R5373" s="1" t="s">
        <v>24</v>
      </c>
    </row>
    <row r="5374" customFormat="false" ht="15" hidden="false" customHeight="false" outlineLevel="0" collapsed="false">
      <c r="A5374" s="2" t="s">
        <v>6017</v>
      </c>
      <c r="B5374" s="2" t="s">
        <v>6018</v>
      </c>
      <c r="C5374" s="2" t="s">
        <v>6019</v>
      </c>
      <c r="D5374" s="1" t="n">
        <v>109.5</v>
      </c>
      <c r="E5374" s="1" t="s">
        <v>6067</v>
      </c>
      <c r="F5374" s="1" t="n">
        <v>47</v>
      </c>
      <c r="G5374" s="1" t="str">
        <f aca="false">F5374&amp;"/"&amp;73</f>
        <v>47/73</v>
      </c>
      <c r="H5374" s="1" t="n">
        <v>1500</v>
      </c>
      <c r="I5374" s="1" t="n">
        <v>77</v>
      </c>
      <c r="J5374" s="1" t="n">
        <v>80</v>
      </c>
      <c r="K5374" s="1" t="s">
        <v>271</v>
      </c>
      <c r="L5374" s="1" t="s">
        <v>402</v>
      </c>
      <c r="M5374" s="1" t="n">
        <v>2006</v>
      </c>
      <c r="N5374" s="1" t="n">
        <v>48.66769861017</v>
      </c>
      <c r="O5374" s="1" t="n">
        <v>-67.8922927225144</v>
      </c>
      <c r="Q5374" s="1" t="s">
        <v>6021</v>
      </c>
      <c r="R5374" s="1" t="s">
        <v>24</v>
      </c>
    </row>
    <row r="5375" customFormat="false" ht="15" hidden="false" customHeight="false" outlineLevel="0" collapsed="false">
      <c r="A5375" s="2" t="s">
        <v>6017</v>
      </c>
      <c r="B5375" s="2" t="s">
        <v>6018</v>
      </c>
      <c r="C5375" s="2" t="s">
        <v>6019</v>
      </c>
      <c r="D5375" s="1" t="n">
        <v>109.5</v>
      </c>
      <c r="E5375" s="1" t="s">
        <v>6068</v>
      </c>
      <c r="F5375" s="1" t="n">
        <v>48</v>
      </c>
      <c r="G5375" s="1" t="str">
        <f aca="false">F5375&amp;"/"&amp;73</f>
        <v>48/73</v>
      </c>
      <c r="H5375" s="1" t="n">
        <v>1500</v>
      </c>
      <c r="I5375" s="1" t="n">
        <v>77</v>
      </c>
      <c r="J5375" s="1" t="n">
        <v>80</v>
      </c>
      <c r="K5375" s="1" t="s">
        <v>271</v>
      </c>
      <c r="L5375" s="1" t="s">
        <v>402</v>
      </c>
      <c r="M5375" s="1" t="n">
        <v>2006</v>
      </c>
      <c r="N5375" s="1" t="n">
        <v>48.6842759063819</v>
      </c>
      <c r="O5375" s="1" t="n">
        <v>-67.8549043762953</v>
      </c>
      <c r="Q5375" s="1" t="s">
        <v>6021</v>
      </c>
      <c r="R5375" s="1" t="s">
        <v>24</v>
      </c>
    </row>
    <row r="5376" customFormat="false" ht="15" hidden="false" customHeight="false" outlineLevel="0" collapsed="false">
      <c r="A5376" s="2" t="s">
        <v>6017</v>
      </c>
      <c r="B5376" s="2" t="s">
        <v>6018</v>
      </c>
      <c r="C5376" s="2" t="s">
        <v>6019</v>
      </c>
      <c r="D5376" s="1" t="n">
        <v>109.5</v>
      </c>
      <c r="E5376" s="1" t="s">
        <v>6069</v>
      </c>
      <c r="F5376" s="1" t="n">
        <v>49</v>
      </c>
      <c r="G5376" s="1" t="str">
        <f aca="false">F5376&amp;"/"&amp;73</f>
        <v>49/73</v>
      </c>
      <c r="H5376" s="1" t="n">
        <v>1500</v>
      </c>
      <c r="I5376" s="1" t="n">
        <v>77</v>
      </c>
      <c r="J5376" s="1" t="n">
        <v>80</v>
      </c>
      <c r="K5376" s="1" t="s">
        <v>271</v>
      </c>
      <c r="L5376" s="1" t="s">
        <v>402</v>
      </c>
      <c r="M5376" s="1" t="n">
        <v>2006</v>
      </c>
      <c r="N5376" s="1" t="n">
        <v>48.6788061260381</v>
      </c>
      <c r="O5376" s="1" t="n">
        <v>-67.8598042168787</v>
      </c>
      <c r="Q5376" s="1" t="s">
        <v>6021</v>
      </c>
      <c r="R5376" s="1" t="s">
        <v>24</v>
      </c>
    </row>
    <row r="5377" customFormat="false" ht="15" hidden="false" customHeight="false" outlineLevel="0" collapsed="false">
      <c r="A5377" s="2" t="s">
        <v>6017</v>
      </c>
      <c r="B5377" s="2" t="s">
        <v>6018</v>
      </c>
      <c r="C5377" s="2" t="s">
        <v>6019</v>
      </c>
      <c r="D5377" s="1" t="n">
        <v>109.5</v>
      </c>
      <c r="E5377" s="1" t="s">
        <v>6070</v>
      </c>
      <c r="F5377" s="1" t="n">
        <v>50</v>
      </c>
      <c r="G5377" s="1" t="str">
        <f aca="false">F5377&amp;"/"&amp;73</f>
        <v>50/73</v>
      </c>
      <c r="H5377" s="1" t="n">
        <v>1500</v>
      </c>
      <c r="I5377" s="1" t="n">
        <v>77</v>
      </c>
      <c r="J5377" s="1" t="n">
        <v>80</v>
      </c>
      <c r="K5377" s="1" t="s">
        <v>271</v>
      </c>
      <c r="L5377" s="1" t="s">
        <v>402</v>
      </c>
      <c r="M5377" s="1" t="n">
        <v>2006</v>
      </c>
      <c r="N5377" s="1" t="n">
        <v>48.6681710888654</v>
      </c>
      <c r="O5377" s="1" t="n">
        <v>-67.8764739123851</v>
      </c>
      <c r="Q5377" s="1" t="s">
        <v>6021</v>
      </c>
      <c r="R5377" s="1" t="s">
        <v>24</v>
      </c>
    </row>
    <row r="5378" customFormat="false" ht="15" hidden="false" customHeight="false" outlineLevel="0" collapsed="false">
      <c r="A5378" s="2" t="s">
        <v>6017</v>
      </c>
      <c r="B5378" s="2" t="s">
        <v>6018</v>
      </c>
      <c r="C5378" s="2" t="s">
        <v>6019</v>
      </c>
      <c r="D5378" s="1" t="n">
        <v>109.5</v>
      </c>
      <c r="E5378" s="1" t="s">
        <v>6071</v>
      </c>
      <c r="F5378" s="1" t="n">
        <v>51</v>
      </c>
      <c r="G5378" s="1" t="str">
        <f aca="false">F5378&amp;"/"&amp;73</f>
        <v>51/73</v>
      </c>
      <c r="H5378" s="1" t="n">
        <v>1500</v>
      </c>
      <c r="I5378" s="1" t="n">
        <v>77</v>
      </c>
      <c r="J5378" s="1" t="n">
        <v>80</v>
      </c>
      <c r="K5378" s="1" t="s">
        <v>271</v>
      </c>
      <c r="L5378" s="1" t="s">
        <v>402</v>
      </c>
      <c r="M5378" s="1" t="n">
        <v>2006</v>
      </c>
      <c r="N5378" s="1" t="n">
        <v>48.662060656178</v>
      </c>
      <c r="O5378" s="1" t="n">
        <v>-67.9011054634467</v>
      </c>
      <c r="Q5378" s="1" t="s">
        <v>6021</v>
      </c>
      <c r="R5378" s="1" t="s">
        <v>24</v>
      </c>
    </row>
    <row r="5379" customFormat="false" ht="15" hidden="false" customHeight="false" outlineLevel="0" collapsed="false">
      <c r="A5379" s="2" t="s">
        <v>6017</v>
      </c>
      <c r="B5379" s="2" t="s">
        <v>6018</v>
      </c>
      <c r="C5379" s="2" t="s">
        <v>6019</v>
      </c>
      <c r="D5379" s="1" t="n">
        <v>109.5</v>
      </c>
      <c r="E5379" s="1" t="s">
        <v>6072</v>
      </c>
      <c r="F5379" s="1" t="n">
        <v>52</v>
      </c>
      <c r="G5379" s="1" t="str">
        <f aca="false">F5379&amp;"/"&amp;73</f>
        <v>52/73</v>
      </c>
      <c r="H5379" s="1" t="n">
        <v>1500</v>
      </c>
      <c r="I5379" s="1" t="n">
        <v>77</v>
      </c>
      <c r="J5379" s="1" t="n">
        <v>80</v>
      </c>
      <c r="K5379" s="1" t="s">
        <v>271</v>
      </c>
      <c r="L5379" s="1" t="s">
        <v>402</v>
      </c>
      <c r="M5379" s="1" t="n">
        <v>2006</v>
      </c>
      <c r="N5379" s="1" t="n">
        <v>48.7095612898173</v>
      </c>
      <c r="O5379" s="1" t="n">
        <v>-67.8955245444918</v>
      </c>
      <c r="Q5379" s="1" t="s">
        <v>6021</v>
      </c>
      <c r="R5379" s="1" t="s">
        <v>24</v>
      </c>
    </row>
    <row r="5380" customFormat="false" ht="15" hidden="false" customHeight="false" outlineLevel="0" collapsed="false">
      <c r="A5380" s="2" t="s">
        <v>6017</v>
      </c>
      <c r="B5380" s="2" t="s">
        <v>6018</v>
      </c>
      <c r="C5380" s="2" t="s">
        <v>6019</v>
      </c>
      <c r="D5380" s="1" t="n">
        <v>109.5</v>
      </c>
      <c r="E5380" s="1" t="s">
        <v>6073</v>
      </c>
      <c r="F5380" s="1" t="n">
        <v>53</v>
      </c>
      <c r="G5380" s="1" t="str">
        <f aca="false">F5380&amp;"/"&amp;73</f>
        <v>53/73</v>
      </c>
      <c r="H5380" s="1" t="n">
        <v>1500</v>
      </c>
      <c r="I5380" s="1" t="n">
        <v>77</v>
      </c>
      <c r="J5380" s="1" t="n">
        <v>80</v>
      </c>
      <c r="K5380" s="1" t="s">
        <v>271</v>
      </c>
      <c r="L5380" s="1" t="s">
        <v>402</v>
      </c>
      <c r="M5380" s="1" t="n">
        <v>2006</v>
      </c>
      <c r="N5380" s="1" t="n">
        <v>48.7079231327251</v>
      </c>
      <c r="O5380" s="1" t="n">
        <v>-67.8979749793028</v>
      </c>
      <c r="Q5380" s="1" t="s">
        <v>6021</v>
      </c>
      <c r="R5380" s="1" t="s">
        <v>24</v>
      </c>
    </row>
    <row r="5381" customFormat="false" ht="15" hidden="false" customHeight="false" outlineLevel="0" collapsed="false">
      <c r="A5381" s="2" t="s">
        <v>6017</v>
      </c>
      <c r="B5381" s="2" t="s">
        <v>6018</v>
      </c>
      <c r="C5381" s="2" t="s">
        <v>6019</v>
      </c>
      <c r="D5381" s="1" t="n">
        <v>109.5</v>
      </c>
      <c r="E5381" s="1" t="s">
        <v>6074</v>
      </c>
      <c r="F5381" s="1" t="n">
        <v>54</v>
      </c>
      <c r="G5381" s="1" t="str">
        <f aca="false">F5381&amp;"/"&amp;73</f>
        <v>54/73</v>
      </c>
      <c r="H5381" s="1" t="n">
        <v>1500</v>
      </c>
      <c r="I5381" s="1" t="n">
        <v>77</v>
      </c>
      <c r="J5381" s="1" t="n">
        <v>80</v>
      </c>
      <c r="K5381" s="1" t="s">
        <v>271</v>
      </c>
      <c r="L5381" s="1" t="s">
        <v>402</v>
      </c>
      <c r="M5381" s="1" t="n">
        <v>2006</v>
      </c>
      <c r="N5381" s="1" t="n">
        <v>48.7054721425334</v>
      </c>
      <c r="O5381" s="1" t="n">
        <v>-67.9006987088057</v>
      </c>
      <c r="Q5381" s="1" t="s">
        <v>6021</v>
      </c>
      <c r="R5381" s="1" t="s">
        <v>24</v>
      </c>
    </row>
    <row r="5382" customFormat="false" ht="15" hidden="false" customHeight="false" outlineLevel="0" collapsed="false">
      <c r="A5382" s="2" t="s">
        <v>6017</v>
      </c>
      <c r="B5382" s="2" t="s">
        <v>6018</v>
      </c>
      <c r="C5382" s="2" t="s">
        <v>6019</v>
      </c>
      <c r="D5382" s="1" t="n">
        <v>109.5</v>
      </c>
      <c r="E5382" s="1" t="s">
        <v>6075</v>
      </c>
      <c r="F5382" s="1" t="n">
        <v>55</v>
      </c>
      <c r="G5382" s="1" t="str">
        <f aca="false">F5382&amp;"/"&amp;73</f>
        <v>55/73</v>
      </c>
      <c r="H5382" s="1" t="n">
        <v>1500</v>
      </c>
      <c r="I5382" s="1" t="n">
        <v>77</v>
      </c>
      <c r="J5382" s="1" t="n">
        <v>80</v>
      </c>
      <c r="K5382" s="1" t="s">
        <v>271</v>
      </c>
      <c r="L5382" s="1" t="s">
        <v>402</v>
      </c>
      <c r="M5382" s="1" t="n">
        <v>2006</v>
      </c>
      <c r="N5382" s="1" t="n">
        <v>48.7039763394833</v>
      </c>
      <c r="O5382" s="1" t="n">
        <v>-67.903938600386</v>
      </c>
      <c r="Q5382" s="1" t="s">
        <v>6021</v>
      </c>
      <c r="R5382" s="1" t="s">
        <v>24</v>
      </c>
    </row>
    <row r="5383" customFormat="false" ht="15" hidden="false" customHeight="false" outlineLevel="0" collapsed="false">
      <c r="A5383" s="2" t="s">
        <v>6017</v>
      </c>
      <c r="B5383" s="2" t="s">
        <v>6018</v>
      </c>
      <c r="C5383" s="2" t="s">
        <v>6019</v>
      </c>
      <c r="D5383" s="1" t="n">
        <v>109.5</v>
      </c>
      <c r="E5383" s="1" t="s">
        <v>6076</v>
      </c>
      <c r="F5383" s="1" t="n">
        <v>56</v>
      </c>
      <c r="G5383" s="1" t="str">
        <f aca="false">F5383&amp;"/"&amp;73</f>
        <v>56/73</v>
      </c>
      <c r="H5383" s="1" t="n">
        <v>1500</v>
      </c>
      <c r="I5383" s="1" t="n">
        <v>77</v>
      </c>
      <c r="J5383" s="1" t="n">
        <v>80</v>
      </c>
      <c r="K5383" s="1" t="s">
        <v>271</v>
      </c>
      <c r="L5383" s="1" t="s">
        <v>402</v>
      </c>
      <c r="M5383" s="1" t="n">
        <v>2006</v>
      </c>
      <c r="N5383" s="1" t="n">
        <v>48.7011829624821</v>
      </c>
      <c r="O5383" s="1" t="n">
        <v>-67.9082256622753</v>
      </c>
      <c r="Q5383" s="1" t="s">
        <v>6021</v>
      </c>
      <c r="R5383" s="1" t="s">
        <v>24</v>
      </c>
    </row>
    <row r="5384" customFormat="false" ht="15" hidden="false" customHeight="false" outlineLevel="0" collapsed="false">
      <c r="A5384" s="2" t="s">
        <v>6017</v>
      </c>
      <c r="B5384" s="2" t="s">
        <v>6018</v>
      </c>
      <c r="C5384" s="2" t="s">
        <v>6019</v>
      </c>
      <c r="D5384" s="1" t="n">
        <v>109.5</v>
      </c>
      <c r="E5384" s="1" t="s">
        <v>6077</v>
      </c>
      <c r="F5384" s="1" t="n">
        <v>57</v>
      </c>
      <c r="G5384" s="1" t="str">
        <f aca="false">F5384&amp;"/"&amp;73</f>
        <v>57/73</v>
      </c>
      <c r="H5384" s="1" t="n">
        <v>1500</v>
      </c>
      <c r="I5384" s="1" t="n">
        <v>77</v>
      </c>
      <c r="J5384" s="1" t="n">
        <v>80</v>
      </c>
      <c r="K5384" s="1" t="s">
        <v>271</v>
      </c>
      <c r="L5384" s="1" t="s">
        <v>402</v>
      </c>
      <c r="M5384" s="1" t="n">
        <v>2006</v>
      </c>
      <c r="N5384" s="1" t="n">
        <v>48.6804012762267</v>
      </c>
      <c r="O5384" s="1" t="n">
        <v>-67.9093346315896</v>
      </c>
      <c r="Q5384" s="1" t="s">
        <v>6021</v>
      </c>
      <c r="R5384" s="1" t="s">
        <v>24</v>
      </c>
    </row>
    <row r="5385" customFormat="false" ht="15" hidden="false" customHeight="false" outlineLevel="0" collapsed="false">
      <c r="A5385" s="2" t="s">
        <v>6017</v>
      </c>
      <c r="B5385" s="2" t="s">
        <v>6018</v>
      </c>
      <c r="C5385" s="2" t="s">
        <v>6019</v>
      </c>
      <c r="D5385" s="1" t="n">
        <v>109.5</v>
      </c>
      <c r="E5385" s="1" t="s">
        <v>6078</v>
      </c>
      <c r="F5385" s="1" t="n">
        <v>58</v>
      </c>
      <c r="G5385" s="1" t="str">
        <f aca="false">F5385&amp;"/"&amp;73</f>
        <v>58/73</v>
      </c>
      <c r="H5385" s="1" t="n">
        <v>1500</v>
      </c>
      <c r="I5385" s="1" t="n">
        <v>77</v>
      </c>
      <c r="J5385" s="1" t="n">
        <v>80</v>
      </c>
      <c r="K5385" s="1" t="s">
        <v>271</v>
      </c>
      <c r="L5385" s="1" t="s">
        <v>402</v>
      </c>
      <c r="M5385" s="1" t="n">
        <v>2006</v>
      </c>
      <c r="N5385" s="1" t="n">
        <v>48.6881290780081</v>
      </c>
      <c r="O5385" s="1" t="n">
        <v>-67.9196339795587</v>
      </c>
      <c r="Q5385" s="1" t="s">
        <v>6021</v>
      </c>
      <c r="R5385" s="1" t="s">
        <v>24</v>
      </c>
    </row>
    <row r="5386" customFormat="false" ht="15" hidden="false" customHeight="false" outlineLevel="0" collapsed="false">
      <c r="A5386" s="2" t="s">
        <v>6017</v>
      </c>
      <c r="B5386" s="2" t="s">
        <v>6018</v>
      </c>
      <c r="C5386" s="2" t="s">
        <v>6019</v>
      </c>
      <c r="D5386" s="1" t="n">
        <v>109.5</v>
      </c>
      <c r="E5386" s="1" t="s">
        <v>6079</v>
      </c>
      <c r="F5386" s="1" t="n">
        <v>59</v>
      </c>
      <c r="G5386" s="1" t="str">
        <f aca="false">F5386&amp;"/"&amp;73</f>
        <v>59/73</v>
      </c>
      <c r="H5386" s="1" t="n">
        <v>1500</v>
      </c>
      <c r="I5386" s="1" t="n">
        <v>77</v>
      </c>
      <c r="J5386" s="1" t="n">
        <v>80</v>
      </c>
      <c r="K5386" s="1" t="s">
        <v>271</v>
      </c>
      <c r="L5386" s="1" t="s">
        <v>402</v>
      </c>
      <c r="M5386" s="1" t="n">
        <v>2006</v>
      </c>
      <c r="N5386" s="1" t="n">
        <v>48.6890444324671</v>
      </c>
      <c r="O5386" s="1" t="n">
        <v>-67.9283917055791</v>
      </c>
      <c r="Q5386" s="1" t="s">
        <v>6021</v>
      </c>
      <c r="R5386" s="1" t="s">
        <v>24</v>
      </c>
    </row>
    <row r="5387" customFormat="false" ht="15" hidden="false" customHeight="false" outlineLevel="0" collapsed="false">
      <c r="A5387" s="2" t="s">
        <v>6017</v>
      </c>
      <c r="B5387" s="2" t="s">
        <v>6018</v>
      </c>
      <c r="C5387" s="2" t="s">
        <v>6019</v>
      </c>
      <c r="D5387" s="1" t="n">
        <v>109.5</v>
      </c>
      <c r="E5387" s="1" t="s">
        <v>6080</v>
      </c>
      <c r="F5387" s="1" t="n">
        <v>60</v>
      </c>
      <c r="G5387" s="1" t="str">
        <f aca="false">F5387&amp;"/"&amp;73</f>
        <v>60/73</v>
      </c>
      <c r="H5387" s="1" t="n">
        <v>1500</v>
      </c>
      <c r="I5387" s="1" t="n">
        <v>77</v>
      </c>
      <c r="J5387" s="1" t="n">
        <v>80</v>
      </c>
      <c r="K5387" s="1" t="s">
        <v>271</v>
      </c>
      <c r="L5387" s="1" t="s">
        <v>402</v>
      </c>
      <c r="M5387" s="1" t="n">
        <v>2006</v>
      </c>
      <c r="N5387" s="1" t="n">
        <v>48.6869194197608</v>
      </c>
      <c r="O5387" s="1" t="n">
        <v>-67.9263638757889</v>
      </c>
      <c r="Q5387" s="1" t="s">
        <v>6021</v>
      </c>
      <c r="R5387" s="1" t="s">
        <v>24</v>
      </c>
    </row>
    <row r="5388" customFormat="false" ht="15" hidden="false" customHeight="false" outlineLevel="0" collapsed="false">
      <c r="A5388" s="2" t="s">
        <v>6017</v>
      </c>
      <c r="B5388" s="2" t="s">
        <v>6018</v>
      </c>
      <c r="C5388" s="2" t="s">
        <v>6019</v>
      </c>
      <c r="D5388" s="1" t="n">
        <v>109.5</v>
      </c>
      <c r="E5388" s="1" t="s">
        <v>6081</v>
      </c>
      <c r="F5388" s="1" t="n">
        <v>61</v>
      </c>
      <c r="G5388" s="1" t="str">
        <f aca="false">F5388&amp;"/"&amp;73</f>
        <v>61/73</v>
      </c>
      <c r="H5388" s="1" t="n">
        <v>1500</v>
      </c>
      <c r="I5388" s="1" t="n">
        <v>77</v>
      </c>
      <c r="J5388" s="1" t="n">
        <v>80</v>
      </c>
      <c r="K5388" s="1" t="s">
        <v>271</v>
      </c>
      <c r="L5388" s="1" t="s">
        <v>402</v>
      </c>
      <c r="M5388" s="1" t="n">
        <v>2006</v>
      </c>
      <c r="N5388" s="1" t="n">
        <v>48.6868725798891</v>
      </c>
      <c r="O5388" s="1" t="n">
        <v>-67.933521137008</v>
      </c>
      <c r="Q5388" s="1" t="s">
        <v>6021</v>
      </c>
      <c r="R5388" s="1" t="s">
        <v>24</v>
      </c>
    </row>
    <row r="5389" customFormat="false" ht="15" hidden="false" customHeight="false" outlineLevel="0" collapsed="false">
      <c r="A5389" s="2" t="s">
        <v>6017</v>
      </c>
      <c r="B5389" s="2" t="s">
        <v>6018</v>
      </c>
      <c r="C5389" s="2" t="s">
        <v>6019</v>
      </c>
      <c r="D5389" s="1" t="n">
        <v>109.5</v>
      </c>
      <c r="E5389" s="1" t="s">
        <v>6082</v>
      </c>
      <c r="F5389" s="1" t="n">
        <v>62</v>
      </c>
      <c r="G5389" s="1" t="str">
        <f aca="false">F5389&amp;"/"&amp;73</f>
        <v>62/73</v>
      </c>
      <c r="H5389" s="1" t="n">
        <v>1500</v>
      </c>
      <c r="I5389" s="1" t="n">
        <v>77</v>
      </c>
      <c r="J5389" s="1" t="n">
        <v>80</v>
      </c>
      <c r="K5389" s="1" t="s">
        <v>271</v>
      </c>
      <c r="L5389" s="1" t="s">
        <v>402</v>
      </c>
      <c r="M5389" s="1" t="n">
        <v>2006</v>
      </c>
      <c r="N5389" s="1" t="n">
        <v>48.6844260171972</v>
      </c>
      <c r="O5389" s="1" t="n">
        <v>-67.9299778805506</v>
      </c>
      <c r="Q5389" s="1" t="s">
        <v>6021</v>
      </c>
      <c r="R5389" s="1" t="s">
        <v>24</v>
      </c>
    </row>
    <row r="5390" customFormat="false" ht="15" hidden="false" customHeight="false" outlineLevel="0" collapsed="false">
      <c r="A5390" s="2" t="s">
        <v>6017</v>
      </c>
      <c r="B5390" s="2" t="s">
        <v>6018</v>
      </c>
      <c r="C5390" s="2" t="s">
        <v>6019</v>
      </c>
      <c r="D5390" s="1" t="n">
        <v>109.5</v>
      </c>
      <c r="E5390" s="1" t="s">
        <v>6083</v>
      </c>
      <c r="F5390" s="1" t="n">
        <v>63</v>
      </c>
      <c r="G5390" s="1" t="str">
        <f aca="false">F5390&amp;"/"&amp;73</f>
        <v>63/73</v>
      </c>
      <c r="H5390" s="1" t="n">
        <v>1500</v>
      </c>
      <c r="I5390" s="1" t="n">
        <v>77</v>
      </c>
      <c r="J5390" s="1" t="n">
        <v>80</v>
      </c>
      <c r="K5390" s="1" t="s">
        <v>271</v>
      </c>
      <c r="L5390" s="1" t="s">
        <v>402</v>
      </c>
      <c r="M5390" s="1" t="n">
        <v>2006</v>
      </c>
      <c r="N5390" s="1" t="n">
        <v>48.6822163162634</v>
      </c>
      <c r="O5390" s="1" t="n">
        <v>-67.935520991378</v>
      </c>
      <c r="Q5390" s="1" t="s">
        <v>6021</v>
      </c>
      <c r="R5390" s="1" t="s">
        <v>24</v>
      </c>
    </row>
    <row r="5391" customFormat="false" ht="15" hidden="false" customHeight="false" outlineLevel="0" collapsed="false">
      <c r="A5391" s="2" t="s">
        <v>6017</v>
      </c>
      <c r="B5391" s="2" t="s">
        <v>6018</v>
      </c>
      <c r="C5391" s="2" t="s">
        <v>6019</v>
      </c>
      <c r="D5391" s="1" t="n">
        <v>109.5</v>
      </c>
      <c r="E5391" s="1" t="s">
        <v>6084</v>
      </c>
      <c r="F5391" s="1" t="n">
        <v>64</v>
      </c>
      <c r="G5391" s="1" t="str">
        <f aca="false">F5391&amp;"/"&amp;73</f>
        <v>64/73</v>
      </c>
      <c r="H5391" s="1" t="n">
        <v>1500</v>
      </c>
      <c r="I5391" s="1" t="n">
        <v>77</v>
      </c>
      <c r="J5391" s="1" t="n">
        <v>80</v>
      </c>
      <c r="K5391" s="1" t="s">
        <v>271</v>
      </c>
      <c r="L5391" s="1" t="s">
        <v>402</v>
      </c>
      <c r="M5391" s="1" t="n">
        <v>2006</v>
      </c>
      <c r="N5391" s="1" t="n">
        <v>48.6840761449777</v>
      </c>
      <c r="O5391" s="1" t="n">
        <v>-67.93868425896</v>
      </c>
      <c r="Q5391" s="1" t="s">
        <v>6021</v>
      </c>
      <c r="R5391" s="1" t="s">
        <v>24</v>
      </c>
    </row>
    <row r="5392" customFormat="false" ht="15" hidden="false" customHeight="false" outlineLevel="0" collapsed="false">
      <c r="A5392" s="2" t="s">
        <v>6017</v>
      </c>
      <c r="B5392" s="2" t="s">
        <v>6018</v>
      </c>
      <c r="C5392" s="2" t="s">
        <v>6019</v>
      </c>
      <c r="D5392" s="1" t="n">
        <v>109.5</v>
      </c>
      <c r="E5392" s="1" t="s">
        <v>6085</v>
      </c>
      <c r="F5392" s="1" t="n">
        <v>65</v>
      </c>
      <c r="G5392" s="1" t="str">
        <f aca="false">F5392&amp;"/"&amp;73</f>
        <v>65/73</v>
      </c>
      <c r="H5392" s="1" t="n">
        <v>1500</v>
      </c>
      <c r="I5392" s="1" t="n">
        <v>77</v>
      </c>
      <c r="J5392" s="1" t="n">
        <v>80</v>
      </c>
      <c r="K5392" s="1" t="s">
        <v>271</v>
      </c>
      <c r="L5392" s="1" t="s">
        <v>402</v>
      </c>
      <c r="M5392" s="1" t="n">
        <v>2006</v>
      </c>
      <c r="N5392" s="1" t="n">
        <v>48.6821246121148</v>
      </c>
      <c r="O5392" s="1" t="n">
        <v>-67.9438160496806</v>
      </c>
      <c r="Q5392" s="1" t="s">
        <v>6021</v>
      </c>
      <c r="R5392" s="1" t="s">
        <v>24</v>
      </c>
    </row>
    <row r="5393" customFormat="false" ht="15" hidden="false" customHeight="false" outlineLevel="0" collapsed="false">
      <c r="A5393" s="2" t="s">
        <v>6017</v>
      </c>
      <c r="B5393" s="2" t="s">
        <v>6018</v>
      </c>
      <c r="C5393" s="2" t="s">
        <v>6019</v>
      </c>
      <c r="D5393" s="1" t="n">
        <v>109.5</v>
      </c>
      <c r="E5393" s="1" t="s">
        <v>6086</v>
      </c>
      <c r="F5393" s="1" t="n">
        <v>66</v>
      </c>
      <c r="G5393" s="1" t="str">
        <f aca="false">F5393&amp;"/"&amp;73</f>
        <v>66/73</v>
      </c>
      <c r="H5393" s="1" t="n">
        <v>1500</v>
      </c>
      <c r="I5393" s="1" t="n">
        <v>77</v>
      </c>
      <c r="J5393" s="1" t="n">
        <v>80</v>
      </c>
      <c r="K5393" s="1" t="s">
        <v>271</v>
      </c>
      <c r="L5393" s="1" t="s">
        <v>402</v>
      </c>
      <c r="M5393" s="1" t="n">
        <v>2006</v>
      </c>
      <c r="N5393" s="1" t="n">
        <v>48.6786301295492</v>
      </c>
      <c r="O5393" s="1" t="n">
        <v>-67.9414038398425</v>
      </c>
      <c r="Q5393" s="1" t="s">
        <v>6021</v>
      </c>
      <c r="R5393" s="1" t="s">
        <v>24</v>
      </c>
    </row>
    <row r="5394" customFormat="false" ht="15" hidden="false" customHeight="false" outlineLevel="0" collapsed="false">
      <c r="A5394" s="2" t="s">
        <v>6017</v>
      </c>
      <c r="B5394" s="2" t="s">
        <v>6018</v>
      </c>
      <c r="C5394" s="2" t="s">
        <v>6019</v>
      </c>
      <c r="D5394" s="1" t="n">
        <v>109.5</v>
      </c>
      <c r="E5394" s="1" t="s">
        <v>6087</v>
      </c>
      <c r="F5394" s="1" t="n">
        <v>67</v>
      </c>
      <c r="G5394" s="1" t="str">
        <f aca="false">F5394&amp;"/"&amp;73</f>
        <v>67/73</v>
      </c>
      <c r="H5394" s="1" t="n">
        <v>1500</v>
      </c>
      <c r="I5394" s="1" t="n">
        <v>77</v>
      </c>
      <c r="J5394" s="1" t="n">
        <v>80</v>
      </c>
      <c r="K5394" s="1" t="s">
        <v>271</v>
      </c>
      <c r="L5394" s="1" t="s">
        <v>402</v>
      </c>
      <c r="M5394" s="1" t="n">
        <v>2006</v>
      </c>
      <c r="N5394" s="1" t="n">
        <v>48.6755036018374</v>
      </c>
      <c r="O5394" s="1" t="n">
        <v>-67.9450877654551</v>
      </c>
      <c r="Q5394" s="1" t="s">
        <v>6021</v>
      </c>
      <c r="R5394" s="1" t="s">
        <v>24</v>
      </c>
    </row>
    <row r="5395" customFormat="false" ht="15" hidden="false" customHeight="false" outlineLevel="0" collapsed="false">
      <c r="A5395" s="2" t="s">
        <v>6017</v>
      </c>
      <c r="B5395" s="2" t="s">
        <v>6018</v>
      </c>
      <c r="C5395" s="2" t="s">
        <v>6019</v>
      </c>
      <c r="D5395" s="1" t="n">
        <v>109.5</v>
      </c>
      <c r="E5395" s="1" t="s">
        <v>6088</v>
      </c>
      <c r="F5395" s="1" t="n">
        <v>68</v>
      </c>
      <c r="G5395" s="1" t="str">
        <f aca="false">F5395&amp;"/"&amp;73</f>
        <v>68/73</v>
      </c>
      <c r="H5395" s="1" t="n">
        <v>1500</v>
      </c>
      <c r="I5395" s="1" t="n">
        <v>77</v>
      </c>
      <c r="J5395" s="1" t="n">
        <v>80</v>
      </c>
      <c r="K5395" s="1" t="s">
        <v>271</v>
      </c>
      <c r="L5395" s="1" t="s">
        <v>402</v>
      </c>
      <c r="M5395" s="1" t="n">
        <v>2006</v>
      </c>
      <c r="N5395" s="1" t="n">
        <v>48.6724370159644</v>
      </c>
      <c r="O5395" s="1" t="n">
        <v>-67.9477829822271</v>
      </c>
      <c r="Q5395" s="1" t="s">
        <v>6021</v>
      </c>
      <c r="R5395" s="1" t="s">
        <v>24</v>
      </c>
    </row>
    <row r="5396" customFormat="false" ht="15" hidden="false" customHeight="false" outlineLevel="0" collapsed="false">
      <c r="A5396" s="2" t="s">
        <v>6017</v>
      </c>
      <c r="B5396" s="2" t="s">
        <v>6018</v>
      </c>
      <c r="C5396" s="2" t="s">
        <v>6019</v>
      </c>
      <c r="D5396" s="1" t="n">
        <v>109.5</v>
      </c>
      <c r="E5396" s="1" t="s">
        <v>6089</v>
      </c>
      <c r="F5396" s="1" t="n">
        <v>69</v>
      </c>
      <c r="G5396" s="1" t="str">
        <f aca="false">F5396&amp;"/"&amp;73</f>
        <v>69/73</v>
      </c>
      <c r="H5396" s="1" t="n">
        <v>1500</v>
      </c>
      <c r="I5396" s="1" t="n">
        <v>77</v>
      </c>
      <c r="J5396" s="1" t="n">
        <v>80</v>
      </c>
      <c r="K5396" s="1" t="s">
        <v>271</v>
      </c>
      <c r="L5396" s="1" t="s">
        <v>402</v>
      </c>
      <c r="M5396" s="1" t="n">
        <v>2006</v>
      </c>
      <c r="N5396" s="1" t="n">
        <v>48.669922114865</v>
      </c>
      <c r="O5396" s="1" t="n">
        <v>-67.9505963033862</v>
      </c>
      <c r="Q5396" s="1" t="s">
        <v>6021</v>
      </c>
      <c r="R5396" s="1" t="s">
        <v>24</v>
      </c>
    </row>
    <row r="5397" customFormat="false" ht="15" hidden="false" customHeight="false" outlineLevel="0" collapsed="false">
      <c r="A5397" s="2" t="s">
        <v>6017</v>
      </c>
      <c r="B5397" s="2" t="s">
        <v>6018</v>
      </c>
      <c r="C5397" s="2" t="s">
        <v>6019</v>
      </c>
      <c r="D5397" s="1" t="n">
        <v>109.5</v>
      </c>
      <c r="E5397" s="1" t="s">
        <v>6090</v>
      </c>
      <c r="F5397" s="1" t="n">
        <v>70</v>
      </c>
      <c r="G5397" s="1" t="str">
        <f aca="false">F5397&amp;"/"&amp;73</f>
        <v>70/73</v>
      </c>
      <c r="H5397" s="1" t="n">
        <v>1500</v>
      </c>
      <c r="I5397" s="1" t="n">
        <v>77</v>
      </c>
      <c r="J5397" s="1" t="n">
        <v>80</v>
      </c>
      <c r="K5397" s="1" t="s">
        <v>271</v>
      </c>
      <c r="L5397" s="1" t="s">
        <v>402</v>
      </c>
      <c r="M5397" s="1" t="n">
        <v>2006</v>
      </c>
      <c r="N5397" s="1" t="n">
        <v>48.6722998595899</v>
      </c>
      <c r="O5397" s="1" t="n">
        <v>-67.9546514294829</v>
      </c>
      <c r="Q5397" s="1" t="s">
        <v>6021</v>
      </c>
      <c r="R5397" s="1" t="s">
        <v>24</v>
      </c>
    </row>
    <row r="5398" customFormat="false" ht="15" hidden="false" customHeight="false" outlineLevel="0" collapsed="false">
      <c r="A5398" s="2" t="s">
        <v>6017</v>
      </c>
      <c r="B5398" s="2" t="s">
        <v>6018</v>
      </c>
      <c r="C5398" s="2" t="s">
        <v>6019</v>
      </c>
      <c r="D5398" s="1" t="n">
        <v>109.5</v>
      </c>
      <c r="E5398" s="1" t="s">
        <v>6091</v>
      </c>
      <c r="F5398" s="1" t="n">
        <v>71</v>
      </c>
      <c r="G5398" s="1" t="str">
        <f aca="false">F5398&amp;"/"&amp;73</f>
        <v>71/73</v>
      </c>
      <c r="H5398" s="1" t="n">
        <v>1500</v>
      </c>
      <c r="I5398" s="1" t="n">
        <v>77</v>
      </c>
      <c r="J5398" s="1" t="n">
        <v>80</v>
      </c>
      <c r="K5398" s="1" t="s">
        <v>271</v>
      </c>
      <c r="L5398" s="1" t="s">
        <v>402</v>
      </c>
      <c r="M5398" s="1" t="n">
        <v>2006</v>
      </c>
      <c r="N5398" s="1" t="n">
        <v>48.6677873742675</v>
      </c>
      <c r="O5398" s="1" t="n">
        <v>-67.954708081407</v>
      </c>
      <c r="Q5398" s="1" t="s">
        <v>6021</v>
      </c>
      <c r="R5398" s="1" t="s">
        <v>24</v>
      </c>
    </row>
    <row r="5399" customFormat="false" ht="15" hidden="false" customHeight="false" outlineLevel="0" collapsed="false">
      <c r="A5399" s="2" t="s">
        <v>6017</v>
      </c>
      <c r="B5399" s="2" t="s">
        <v>6018</v>
      </c>
      <c r="C5399" s="2" t="s">
        <v>6019</v>
      </c>
      <c r="D5399" s="1" t="n">
        <v>109.5</v>
      </c>
      <c r="E5399" s="1" t="s">
        <v>6092</v>
      </c>
      <c r="F5399" s="1" t="n">
        <v>72</v>
      </c>
      <c r="G5399" s="1" t="str">
        <f aca="false">F5399&amp;"/"&amp;73</f>
        <v>72/73</v>
      </c>
      <c r="H5399" s="1" t="n">
        <v>1500</v>
      </c>
      <c r="I5399" s="1" t="n">
        <v>77</v>
      </c>
      <c r="J5399" s="1" t="n">
        <v>80</v>
      </c>
      <c r="K5399" s="1" t="s">
        <v>271</v>
      </c>
      <c r="L5399" s="1" t="s">
        <v>402</v>
      </c>
      <c r="M5399" s="1" t="n">
        <v>2006</v>
      </c>
      <c r="N5399" s="1" t="n">
        <v>48.6656691797086</v>
      </c>
      <c r="O5399" s="1" t="n">
        <v>-67.9537667719254</v>
      </c>
      <c r="Q5399" s="1" t="s">
        <v>6021</v>
      </c>
      <c r="R5399" s="1" t="s">
        <v>24</v>
      </c>
    </row>
    <row r="5400" customFormat="false" ht="15" hidden="false" customHeight="false" outlineLevel="0" collapsed="false">
      <c r="A5400" s="2" t="s">
        <v>6017</v>
      </c>
      <c r="B5400" s="2" t="s">
        <v>6018</v>
      </c>
      <c r="C5400" s="2" t="s">
        <v>6019</v>
      </c>
      <c r="D5400" s="1" t="n">
        <v>109.5</v>
      </c>
      <c r="E5400" s="1" t="s">
        <v>6093</v>
      </c>
      <c r="F5400" s="1" t="n">
        <v>73</v>
      </c>
      <c r="G5400" s="1" t="str">
        <f aca="false">F5400&amp;"/"&amp;73</f>
        <v>73/73</v>
      </c>
      <c r="H5400" s="1" t="n">
        <v>1500</v>
      </c>
      <c r="I5400" s="1" t="n">
        <v>77</v>
      </c>
      <c r="J5400" s="1" t="n">
        <v>80</v>
      </c>
      <c r="K5400" s="1" t="s">
        <v>271</v>
      </c>
      <c r="L5400" s="1" t="s">
        <v>402</v>
      </c>
      <c r="M5400" s="1" t="n">
        <v>2006</v>
      </c>
      <c r="N5400" s="1" t="n">
        <v>48.6947145766846</v>
      </c>
      <c r="O5400" s="1" t="n">
        <v>-67.8987143389007</v>
      </c>
      <c r="Q5400" s="1" t="s">
        <v>6021</v>
      </c>
      <c r="R5400" s="1" t="s">
        <v>24</v>
      </c>
    </row>
    <row r="5401" customFormat="false" ht="15" hidden="false" customHeight="false" outlineLevel="0" collapsed="false">
      <c r="A5401" s="1" t="s">
        <v>6017</v>
      </c>
      <c r="B5401" s="1" t="s">
        <v>6018</v>
      </c>
      <c r="C5401" s="1" t="s">
        <v>6094</v>
      </c>
      <c r="D5401" s="1" t="n">
        <v>109.5</v>
      </c>
      <c r="E5401" s="1" t="s">
        <v>6095</v>
      </c>
      <c r="F5401" s="1" t="n">
        <v>1</v>
      </c>
      <c r="G5401" s="1" t="str">
        <f aca="false">F5401&amp;"/"&amp;73</f>
        <v>1/73</v>
      </c>
      <c r="H5401" s="1" t="n">
        <v>1500</v>
      </c>
      <c r="I5401" s="1" t="n">
        <v>77</v>
      </c>
      <c r="J5401" s="1" t="n">
        <v>80</v>
      </c>
      <c r="K5401" s="1" t="s">
        <v>271</v>
      </c>
      <c r="L5401" s="1" t="s">
        <v>402</v>
      </c>
      <c r="M5401" s="1" t="n">
        <v>2008</v>
      </c>
      <c r="N5401" s="1" t="n">
        <v>48.1749595425434</v>
      </c>
      <c r="O5401" s="1" t="n">
        <v>-66.1453653798573</v>
      </c>
      <c r="Q5401" s="1" t="s">
        <v>6096</v>
      </c>
      <c r="R5401" s="1" t="s">
        <v>24</v>
      </c>
    </row>
    <row r="5402" customFormat="false" ht="15" hidden="false" customHeight="false" outlineLevel="0" collapsed="false">
      <c r="A5402" s="1" t="s">
        <v>6017</v>
      </c>
      <c r="B5402" s="1" t="s">
        <v>6018</v>
      </c>
      <c r="C5402" s="1" t="s">
        <v>6094</v>
      </c>
      <c r="D5402" s="1" t="n">
        <v>109.5</v>
      </c>
      <c r="E5402" s="1" t="s">
        <v>6097</v>
      </c>
      <c r="F5402" s="1" t="n">
        <v>2</v>
      </c>
      <c r="G5402" s="1" t="str">
        <f aca="false">F5402&amp;"/"&amp;73</f>
        <v>2/73</v>
      </c>
      <c r="H5402" s="1" t="n">
        <v>1500</v>
      </c>
      <c r="I5402" s="1" t="n">
        <v>77</v>
      </c>
      <c r="J5402" s="1" t="n">
        <v>80</v>
      </c>
      <c r="K5402" s="1" t="s">
        <v>271</v>
      </c>
      <c r="L5402" s="1" t="s">
        <v>402</v>
      </c>
      <c r="M5402" s="1" t="n">
        <v>2008</v>
      </c>
      <c r="N5402" s="1" t="n">
        <v>48.1785744038088</v>
      </c>
      <c r="O5402" s="1" t="n">
        <v>-66.1489025154492</v>
      </c>
      <c r="Q5402" s="1" t="s">
        <v>6096</v>
      </c>
      <c r="R5402" s="1" t="s">
        <v>24</v>
      </c>
    </row>
    <row r="5403" customFormat="false" ht="15" hidden="false" customHeight="false" outlineLevel="0" collapsed="false">
      <c r="A5403" s="1" t="s">
        <v>6017</v>
      </c>
      <c r="B5403" s="1" t="s">
        <v>6018</v>
      </c>
      <c r="C5403" s="1" t="s">
        <v>6094</v>
      </c>
      <c r="D5403" s="1" t="n">
        <v>109.5</v>
      </c>
      <c r="E5403" s="1" t="s">
        <v>6098</v>
      </c>
      <c r="F5403" s="1" t="n">
        <v>3</v>
      </c>
      <c r="G5403" s="1" t="str">
        <f aca="false">F5403&amp;"/"&amp;73</f>
        <v>3/73</v>
      </c>
      <c r="H5403" s="1" t="n">
        <v>1500</v>
      </c>
      <c r="I5403" s="1" t="n">
        <v>77</v>
      </c>
      <c r="J5403" s="1" t="n">
        <v>80</v>
      </c>
      <c r="K5403" s="1" t="s">
        <v>271</v>
      </c>
      <c r="L5403" s="1" t="s">
        <v>402</v>
      </c>
      <c r="M5403" s="1" t="n">
        <v>2008</v>
      </c>
      <c r="N5403" s="1" t="n">
        <v>48.1808047319338</v>
      </c>
      <c r="O5403" s="1" t="n">
        <v>-66.149558317809</v>
      </c>
      <c r="Q5403" s="1" t="s">
        <v>6096</v>
      </c>
      <c r="R5403" s="1" t="s">
        <v>24</v>
      </c>
    </row>
    <row r="5404" customFormat="false" ht="15" hidden="false" customHeight="false" outlineLevel="0" collapsed="false">
      <c r="A5404" s="1" t="s">
        <v>6017</v>
      </c>
      <c r="B5404" s="1" t="s">
        <v>6018</v>
      </c>
      <c r="C5404" s="1" t="s">
        <v>6094</v>
      </c>
      <c r="D5404" s="1" t="n">
        <v>109.5</v>
      </c>
      <c r="E5404" s="1" t="s">
        <v>6099</v>
      </c>
      <c r="F5404" s="1" t="n">
        <v>4</v>
      </c>
      <c r="G5404" s="1" t="str">
        <f aca="false">F5404&amp;"/"&amp;73</f>
        <v>4/73</v>
      </c>
      <c r="H5404" s="1" t="n">
        <v>1500</v>
      </c>
      <c r="I5404" s="1" t="n">
        <v>77</v>
      </c>
      <c r="J5404" s="1" t="n">
        <v>80</v>
      </c>
      <c r="K5404" s="1" t="s">
        <v>271</v>
      </c>
      <c r="L5404" s="1" t="s">
        <v>402</v>
      </c>
      <c r="M5404" s="1" t="n">
        <v>2008</v>
      </c>
      <c r="N5404" s="1" t="n">
        <v>48.1826337732457</v>
      </c>
      <c r="O5404" s="1" t="n">
        <v>-66.1485413495367</v>
      </c>
      <c r="Q5404" s="1" t="s">
        <v>6096</v>
      </c>
      <c r="R5404" s="1" t="s">
        <v>24</v>
      </c>
    </row>
    <row r="5405" customFormat="false" ht="15" hidden="false" customHeight="false" outlineLevel="0" collapsed="false">
      <c r="A5405" s="1" t="s">
        <v>6017</v>
      </c>
      <c r="B5405" s="1" t="s">
        <v>6018</v>
      </c>
      <c r="C5405" s="1" t="s">
        <v>6094</v>
      </c>
      <c r="D5405" s="1" t="n">
        <v>109.5</v>
      </c>
      <c r="E5405" s="1" t="s">
        <v>6100</v>
      </c>
      <c r="F5405" s="1" t="n">
        <v>5</v>
      </c>
      <c r="G5405" s="1" t="str">
        <f aca="false">F5405&amp;"/"&amp;73</f>
        <v>5/73</v>
      </c>
      <c r="H5405" s="1" t="n">
        <v>1500</v>
      </c>
      <c r="I5405" s="1" t="n">
        <v>77</v>
      </c>
      <c r="J5405" s="1" t="n">
        <v>80</v>
      </c>
      <c r="K5405" s="1" t="s">
        <v>271</v>
      </c>
      <c r="L5405" s="1" t="s">
        <v>402</v>
      </c>
      <c r="M5405" s="1" t="n">
        <v>2008</v>
      </c>
      <c r="N5405" s="1" t="n">
        <v>48.1714124592602</v>
      </c>
      <c r="O5405" s="1" t="n">
        <v>-66.1497588498829</v>
      </c>
      <c r="Q5405" s="1" t="s">
        <v>6096</v>
      </c>
      <c r="R5405" s="1" t="s">
        <v>24</v>
      </c>
    </row>
    <row r="5406" customFormat="false" ht="15" hidden="false" customHeight="false" outlineLevel="0" collapsed="false">
      <c r="A5406" s="1" t="s">
        <v>6017</v>
      </c>
      <c r="B5406" s="1" t="s">
        <v>6018</v>
      </c>
      <c r="C5406" s="1" t="s">
        <v>6094</v>
      </c>
      <c r="D5406" s="1" t="n">
        <v>109.5</v>
      </c>
      <c r="E5406" s="1" t="s">
        <v>6101</v>
      </c>
      <c r="F5406" s="1" t="n">
        <v>6</v>
      </c>
      <c r="G5406" s="1" t="str">
        <f aca="false">F5406&amp;"/"&amp;73</f>
        <v>6/73</v>
      </c>
      <c r="H5406" s="1" t="n">
        <v>1500</v>
      </c>
      <c r="I5406" s="1" t="n">
        <v>77</v>
      </c>
      <c r="J5406" s="1" t="n">
        <v>80</v>
      </c>
      <c r="K5406" s="1" t="s">
        <v>271</v>
      </c>
      <c r="L5406" s="1" t="s">
        <v>402</v>
      </c>
      <c r="M5406" s="1" t="n">
        <v>2008</v>
      </c>
      <c r="N5406" s="1" t="n">
        <v>48.16905856501</v>
      </c>
      <c r="O5406" s="1" t="n">
        <v>-66.1476533703243</v>
      </c>
      <c r="Q5406" s="1" t="s">
        <v>6096</v>
      </c>
      <c r="R5406" s="1" t="s">
        <v>24</v>
      </c>
    </row>
    <row r="5407" customFormat="false" ht="15" hidden="false" customHeight="false" outlineLevel="0" collapsed="false">
      <c r="A5407" s="1" t="s">
        <v>6017</v>
      </c>
      <c r="B5407" s="1" t="s">
        <v>6018</v>
      </c>
      <c r="C5407" s="1" t="s">
        <v>6094</v>
      </c>
      <c r="D5407" s="1" t="n">
        <v>109.5</v>
      </c>
      <c r="E5407" s="1" t="s">
        <v>6102</v>
      </c>
      <c r="F5407" s="1" t="n">
        <v>7</v>
      </c>
      <c r="G5407" s="1" t="str">
        <f aca="false">F5407&amp;"/"&amp;73</f>
        <v>7/73</v>
      </c>
      <c r="H5407" s="1" t="n">
        <v>1500</v>
      </c>
      <c r="I5407" s="1" t="n">
        <v>77</v>
      </c>
      <c r="J5407" s="1" t="n">
        <v>80</v>
      </c>
      <c r="K5407" s="1" t="s">
        <v>271</v>
      </c>
      <c r="L5407" s="1" t="s">
        <v>402</v>
      </c>
      <c r="M5407" s="1" t="n">
        <v>2008</v>
      </c>
      <c r="N5407" s="1" t="n">
        <v>48.1666151973286</v>
      </c>
      <c r="O5407" s="1" t="n">
        <v>-66.1477958663857</v>
      </c>
      <c r="Q5407" s="1" t="s">
        <v>6096</v>
      </c>
      <c r="R5407" s="1" t="s">
        <v>24</v>
      </c>
    </row>
    <row r="5408" customFormat="false" ht="15" hidden="false" customHeight="false" outlineLevel="0" collapsed="false">
      <c r="A5408" s="1" t="s">
        <v>6017</v>
      </c>
      <c r="B5408" s="1" t="s">
        <v>6018</v>
      </c>
      <c r="C5408" s="1" t="s">
        <v>6094</v>
      </c>
      <c r="D5408" s="1" t="n">
        <v>109.5</v>
      </c>
      <c r="E5408" s="1" t="s">
        <v>6103</v>
      </c>
      <c r="F5408" s="1" t="n">
        <v>8</v>
      </c>
      <c r="G5408" s="1" t="str">
        <f aca="false">F5408&amp;"/"&amp;73</f>
        <v>8/73</v>
      </c>
      <c r="H5408" s="1" t="n">
        <v>1500</v>
      </c>
      <c r="I5408" s="1" t="n">
        <v>77</v>
      </c>
      <c r="J5408" s="1" t="n">
        <v>80</v>
      </c>
      <c r="K5408" s="1" t="s">
        <v>271</v>
      </c>
      <c r="L5408" s="1" t="s">
        <v>402</v>
      </c>
      <c r="M5408" s="1" t="n">
        <v>2008</v>
      </c>
      <c r="N5408" s="1" t="n">
        <v>48.1654066880237</v>
      </c>
      <c r="O5408" s="1" t="n">
        <v>-66.1431637874508</v>
      </c>
      <c r="Q5408" s="1" t="s">
        <v>6096</v>
      </c>
      <c r="R5408" s="1" t="s">
        <v>24</v>
      </c>
    </row>
    <row r="5409" customFormat="false" ht="15" hidden="false" customHeight="false" outlineLevel="0" collapsed="false">
      <c r="A5409" s="1" t="s">
        <v>6017</v>
      </c>
      <c r="B5409" s="1" t="s">
        <v>6018</v>
      </c>
      <c r="C5409" s="1" t="s">
        <v>6094</v>
      </c>
      <c r="D5409" s="1" t="n">
        <v>109.5</v>
      </c>
      <c r="E5409" s="1" t="s">
        <v>6104</v>
      </c>
      <c r="F5409" s="1" t="n">
        <v>9</v>
      </c>
      <c r="G5409" s="1" t="str">
        <f aca="false">F5409&amp;"/"&amp;73</f>
        <v>9/73</v>
      </c>
      <c r="H5409" s="1" t="n">
        <v>1500</v>
      </c>
      <c r="I5409" s="1" t="n">
        <v>77</v>
      </c>
      <c r="J5409" s="1" t="n">
        <v>80</v>
      </c>
      <c r="K5409" s="1" t="s">
        <v>271</v>
      </c>
      <c r="L5409" s="1" t="s">
        <v>402</v>
      </c>
      <c r="M5409" s="1" t="n">
        <v>2008</v>
      </c>
      <c r="N5409" s="1" t="n">
        <v>48.1621998445972</v>
      </c>
      <c r="O5409" s="1" t="n">
        <v>-66.1407449669998</v>
      </c>
      <c r="Q5409" s="1" t="s">
        <v>6096</v>
      </c>
      <c r="R5409" s="1" t="s">
        <v>24</v>
      </c>
    </row>
    <row r="5410" customFormat="false" ht="15" hidden="false" customHeight="false" outlineLevel="0" collapsed="false">
      <c r="A5410" s="1" t="s">
        <v>6017</v>
      </c>
      <c r="B5410" s="1" t="s">
        <v>6018</v>
      </c>
      <c r="C5410" s="1" t="s">
        <v>6094</v>
      </c>
      <c r="D5410" s="1" t="n">
        <v>109.5</v>
      </c>
      <c r="E5410" s="1" t="s">
        <v>6105</v>
      </c>
      <c r="F5410" s="1" t="n">
        <v>10</v>
      </c>
      <c r="G5410" s="1" t="str">
        <f aca="false">F5410&amp;"/"&amp;73</f>
        <v>10/73</v>
      </c>
      <c r="H5410" s="1" t="n">
        <v>1500</v>
      </c>
      <c r="I5410" s="1" t="n">
        <v>77</v>
      </c>
      <c r="J5410" s="1" t="n">
        <v>80</v>
      </c>
      <c r="K5410" s="1" t="s">
        <v>271</v>
      </c>
      <c r="L5410" s="1" t="s">
        <v>402</v>
      </c>
      <c r="M5410" s="1" t="n">
        <v>2008</v>
      </c>
      <c r="N5410" s="1" t="n">
        <v>48.1604436795004</v>
      </c>
      <c r="O5410" s="1" t="n">
        <v>-66.1423188980389</v>
      </c>
      <c r="Q5410" s="1" t="s">
        <v>6096</v>
      </c>
      <c r="R5410" s="1" t="s">
        <v>24</v>
      </c>
    </row>
    <row r="5411" customFormat="false" ht="15" hidden="false" customHeight="false" outlineLevel="0" collapsed="false">
      <c r="A5411" s="1" t="s">
        <v>6017</v>
      </c>
      <c r="B5411" s="1" t="s">
        <v>6018</v>
      </c>
      <c r="C5411" s="1" t="s">
        <v>6094</v>
      </c>
      <c r="D5411" s="1" t="n">
        <v>109.5</v>
      </c>
      <c r="E5411" s="1" t="s">
        <v>6106</v>
      </c>
      <c r="F5411" s="1" t="n">
        <v>11</v>
      </c>
      <c r="G5411" s="1" t="str">
        <f aca="false">F5411&amp;"/"&amp;73</f>
        <v>11/73</v>
      </c>
      <c r="H5411" s="1" t="n">
        <v>1500</v>
      </c>
      <c r="I5411" s="1" t="n">
        <v>77</v>
      </c>
      <c r="J5411" s="1" t="n">
        <v>80</v>
      </c>
      <c r="K5411" s="1" t="s">
        <v>271</v>
      </c>
      <c r="L5411" s="1" t="s">
        <v>402</v>
      </c>
      <c r="M5411" s="1" t="n">
        <v>2008</v>
      </c>
      <c r="N5411" s="1" t="n">
        <v>48.1777945904303</v>
      </c>
      <c r="O5411" s="1" t="n">
        <v>-66.1280858436749</v>
      </c>
      <c r="Q5411" s="1" t="s">
        <v>6096</v>
      </c>
      <c r="R5411" s="1" t="s">
        <v>24</v>
      </c>
    </row>
    <row r="5412" customFormat="false" ht="15" hidden="false" customHeight="false" outlineLevel="0" collapsed="false">
      <c r="A5412" s="1" t="s">
        <v>6017</v>
      </c>
      <c r="B5412" s="1" t="s">
        <v>6018</v>
      </c>
      <c r="C5412" s="1" t="s">
        <v>6094</v>
      </c>
      <c r="D5412" s="1" t="n">
        <v>109.5</v>
      </c>
      <c r="E5412" s="1" t="s">
        <v>6107</v>
      </c>
      <c r="F5412" s="1" t="n">
        <v>12</v>
      </c>
      <c r="G5412" s="1" t="str">
        <f aca="false">F5412&amp;"/"&amp;73</f>
        <v>12/73</v>
      </c>
      <c r="H5412" s="1" t="n">
        <v>1500</v>
      </c>
      <c r="I5412" s="1" t="n">
        <v>77</v>
      </c>
      <c r="J5412" s="1" t="n">
        <v>80</v>
      </c>
      <c r="K5412" s="1" t="s">
        <v>271</v>
      </c>
      <c r="L5412" s="1" t="s">
        <v>402</v>
      </c>
      <c r="M5412" s="1" t="n">
        <v>2008</v>
      </c>
      <c r="N5412" s="1" t="n">
        <v>48.1757300706304</v>
      </c>
      <c r="O5412" s="1" t="n">
        <v>-66.1291804135698</v>
      </c>
      <c r="Q5412" s="1" t="s">
        <v>6096</v>
      </c>
      <c r="R5412" s="1" t="s">
        <v>24</v>
      </c>
    </row>
    <row r="5413" customFormat="false" ht="15" hidden="false" customHeight="false" outlineLevel="0" collapsed="false">
      <c r="A5413" s="1" t="s">
        <v>6017</v>
      </c>
      <c r="B5413" s="1" t="s">
        <v>6018</v>
      </c>
      <c r="C5413" s="1" t="s">
        <v>6094</v>
      </c>
      <c r="D5413" s="1" t="n">
        <v>109.5</v>
      </c>
      <c r="E5413" s="1" t="s">
        <v>6108</v>
      </c>
      <c r="F5413" s="1" t="n">
        <v>13</v>
      </c>
      <c r="G5413" s="1" t="str">
        <f aca="false">F5413&amp;"/"&amp;73</f>
        <v>13/73</v>
      </c>
      <c r="H5413" s="1" t="n">
        <v>1500</v>
      </c>
      <c r="I5413" s="1" t="n">
        <v>77</v>
      </c>
      <c r="J5413" s="1" t="n">
        <v>80</v>
      </c>
      <c r="K5413" s="1" t="s">
        <v>271</v>
      </c>
      <c r="L5413" s="1" t="s">
        <v>402</v>
      </c>
      <c r="M5413" s="1" t="n">
        <v>2008</v>
      </c>
      <c r="N5413" s="1" t="n">
        <v>48.1736990831461</v>
      </c>
      <c r="O5413" s="1" t="n">
        <v>-66.1307066403543</v>
      </c>
      <c r="Q5413" s="1" t="s">
        <v>6096</v>
      </c>
      <c r="R5413" s="1" t="s">
        <v>24</v>
      </c>
    </row>
    <row r="5414" customFormat="false" ht="15" hidden="false" customHeight="false" outlineLevel="0" collapsed="false">
      <c r="A5414" s="1" t="s">
        <v>6017</v>
      </c>
      <c r="B5414" s="1" t="s">
        <v>6018</v>
      </c>
      <c r="C5414" s="1" t="s">
        <v>6094</v>
      </c>
      <c r="D5414" s="1" t="n">
        <v>109.5</v>
      </c>
      <c r="E5414" s="1" t="s">
        <v>6109</v>
      </c>
      <c r="F5414" s="1" t="n">
        <v>14</v>
      </c>
      <c r="G5414" s="1" t="str">
        <f aca="false">F5414&amp;"/"&amp;73</f>
        <v>14/73</v>
      </c>
      <c r="H5414" s="1" t="n">
        <v>1500</v>
      </c>
      <c r="I5414" s="1" t="n">
        <v>77</v>
      </c>
      <c r="J5414" s="1" t="n">
        <v>80</v>
      </c>
      <c r="K5414" s="1" t="s">
        <v>271</v>
      </c>
      <c r="L5414" s="1" t="s">
        <v>402</v>
      </c>
      <c r="M5414" s="1" t="n">
        <v>2008</v>
      </c>
      <c r="N5414" s="1" t="n">
        <v>48.1716056719493</v>
      </c>
      <c r="O5414" s="1" t="n">
        <v>-66.1312013045435</v>
      </c>
      <c r="Q5414" s="1" t="s">
        <v>6096</v>
      </c>
      <c r="R5414" s="1" t="s">
        <v>24</v>
      </c>
    </row>
    <row r="5415" customFormat="false" ht="15" hidden="false" customHeight="false" outlineLevel="0" collapsed="false">
      <c r="A5415" s="1" t="s">
        <v>6017</v>
      </c>
      <c r="B5415" s="1" t="s">
        <v>6018</v>
      </c>
      <c r="C5415" s="1" t="s">
        <v>6094</v>
      </c>
      <c r="D5415" s="1" t="n">
        <v>109.5</v>
      </c>
      <c r="E5415" s="1" t="s">
        <v>6110</v>
      </c>
      <c r="F5415" s="1" t="n">
        <v>15</v>
      </c>
      <c r="G5415" s="1" t="str">
        <f aca="false">F5415&amp;"/"&amp;73</f>
        <v>15/73</v>
      </c>
      <c r="H5415" s="1" t="n">
        <v>1500</v>
      </c>
      <c r="I5415" s="1" t="n">
        <v>77</v>
      </c>
      <c r="J5415" s="1" t="n">
        <v>80</v>
      </c>
      <c r="K5415" s="1" t="s">
        <v>271</v>
      </c>
      <c r="L5415" s="1" t="s">
        <v>402</v>
      </c>
      <c r="M5415" s="1" t="n">
        <v>2008</v>
      </c>
      <c r="N5415" s="1" t="n">
        <v>48.183059223252</v>
      </c>
      <c r="O5415" s="1" t="n">
        <v>-66.132051593778</v>
      </c>
      <c r="Q5415" s="1" t="s">
        <v>6096</v>
      </c>
      <c r="R5415" s="1" t="s">
        <v>24</v>
      </c>
    </row>
    <row r="5416" customFormat="false" ht="15" hidden="false" customHeight="false" outlineLevel="0" collapsed="false">
      <c r="A5416" s="1" t="s">
        <v>6017</v>
      </c>
      <c r="B5416" s="1" t="s">
        <v>6018</v>
      </c>
      <c r="C5416" s="1" t="s">
        <v>6094</v>
      </c>
      <c r="D5416" s="1" t="n">
        <v>109.5</v>
      </c>
      <c r="E5416" s="1" t="s">
        <v>6111</v>
      </c>
      <c r="F5416" s="1" t="n">
        <v>16</v>
      </c>
      <c r="G5416" s="1" t="str">
        <f aca="false">F5416&amp;"/"&amp;73</f>
        <v>16/73</v>
      </c>
      <c r="H5416" s="1" t="n">
        <v>1500</v>
      </c>
      <c r="I5416" s="1" t="n">
        <v>77</v>
      </c>
      <c r="J5416" s="1" t="n">
        <v>80</v>
      </c>
      <c r="K5416" s="1" t="s">
        <v>271</v>
      </c>
      <c r="L5416" s="1" t="s">
        <v>402</v>
      </c>
      <c r="M5416" s="1" t="n">
        <v>2008</v>
      </c>
      <c r="N5416" s="1" t="n">
        <v>48.1819185493679</v>
      </c>
      <c r="O5416" s="1" t="n">
        <v>-66.1239606780594</v>
      </c>
      <c r="Q5416" s="1" t="s">
        <v>6096</v>
      </c>
      <c r="R5416" s="1" t="s">
        <v>24</v>
      </c>
    </row>
    <row r="5417" customFormat="false" ht="15" hidden="false" customHeight="false" outlineLevel="0" collapsed="false">
      <c r="A5417" s="1" t="s">
        <v>6017</v>
      </c>
      <c r="B5417" s="1" t="s">
        <v>6018</v>
      </c>
      <c r="C5417" s="1" t="s">
        <v>6094</v>
      </c>
      <c r="D5417" s="1" t="n">
        <v>109.5</v>
      </c>
      <c r="E5417" s="1" t="s">
        <v>6112</v>
      </c>
      <c r="F5417" s="1" t="n">
        <v>17</v>
      </c>
      <c r="G5417" s="1" t="str">
        <f aca="false">F5417&amp;"/"&amp;73</f>
        <v>17/73</v>
      </c>
      <c r="H5417" s="1" t="n">
        <v>1500</v>
      </c>
      <c r="I5417" s="1" t="n">
        <v>77</v>
      </c>
      <c r="J5417" s="1" t="n">
        <v>80</v>
      </c>
      <c r="K5417" s="1" t="s">
        <v>271</v>
      </c>
      <c r="L5417" s="1" t="s">
        <v>402</v>
      </c>
      <c r="M5417" s="1" t="n">
        <v>2008</v>
      </c>
      <c r="N5417" s="1" t="n">
        <v>48.1678609087036</v>
      </c>
      <c r="O5417" s="1" t="n">
        <v>-66.1253004672566</v>
      </c>
      <c r="Q5417" s="1" t="s">
        <v>6096</v>
      </c>
      <c r="R5417" s="1" t="s">
        <v>24</v>
      </c>
    </row>
    <row r="5418" customFormat="false" ht="15" hidden="false" customHeight="false" outlineLevel="0" collapsed="false">
      <c r="A5418" s="1" t="s">
        <v>6017</v>
      </c>
      <c r="B5418" s="1" t="s">
        <v>6018</v>
      </c>
      <c r="C5418" s="1" t="s">
        <v>6094</v>
      </c>
      <c r="D5418" s="1" t="n">
        <v>109.5</v>
      </c>
      <c r="E5418" s="1" t="s">
        <v>6113</v>
      </c>
      <c r="F5418" s="1" t="n">
        <v>18</v>
      </c>
      <c r="G5418" s="1" t="str">
        <f aca="false">F5418&amp;"/"&amp;73</f>
        <v>18/73</v>
      </c>
      <c r="H5418" s="1" t="n">
        <v>1500</v>
      </c>
      <c r="I5418" s="1" t="n">
        <v>77</v>
      </c>
      <c r="J5418" s="1" t="n">
        <v>80</v>
      </c>
      <c r="K5418" s="1" t="s">
        <v>271</v>
      </c>
      <c r="L5418" s="1" t="s">
        <v>402</v>
      </c>
      <c r="M5418" s="1" t="n">
        <v>2008</v>
      </c>
      <c r="N5418" s="1" t="n">
        <v>48.1658454574185</v>
      </c>
      <c r="O5418" s="1" t="n">
        <v>-66.1239044646416</v>
      </c>
      <c r="Q5418" s="1" t="s">
        <v>6096</v>
      </c>
      <c r="R5418" s="1" t="s">
        <v>24</v>
      </c>
    </row>
    <row r="5419" customFormat="false" ht="15" hidden="false" customHeight="false" outlineLevel="0" collapsed="false">
      <c r="A5419" s="1" t="s">
        <v>6017</v>
      </c>
      <c r="B5419" s="1" t="s">
        <v>6018</v>
      </c>
      <c r="C5419" s="1" t="s">
        <v>6094</v>
      </c>
      <c r="D5419" s="1" t="n">
        <v>109.5</v>
      </c>
      <c r="E5419" s="1" t="s">
        <v>6114</v>
      </c>
      <c r="F5419" s="1" t="n">
        <v>19</v>
      </c>
      <c r="G5419" s="1" t="str">
        <f aca="false">F5419&amp;"/"&amp;73</f>
        <v>19/73</v>
      </c>
      <c r="H5419" s="1" t="n">
        <v>1500</v>
      </c>
      <c r="I5419" s="1" t="n">
        <v>77</v>
      </c>
      <c r="J5419" s="1" t="n">
        <v>80</v>
      </c>
      <c r="K5419" s="1" t="s">
        <v>271</v>
      </c>
      <c r="L5419" s="1" t="s">
        <v>402</v>
      </c>
      <c r="M5419" s="1" t="n">
        <v>2008</v>
      </c>
      <c r="N5419" s="1" t="n">
        <v>48.1639554092631</v>
      </c>
      <c r="O5419" s="1" t="n">
        <v>-66.1218384530299</v>
      </c>
      <c r="Q5419" s="1" t="s">
        <v>6096</v>
      </c>
      <c r="R5419" s="1" t="s">
        <v>24</v>
      </c>
    </row>
    <row r="5420" customFormat="false" ht="15" hidden="false" customHeight="false" outlineLevel="0" collapsed="false">
      <c r="A5420" s="1" t="s">
        <v>6017</v>
      </c>
      <c r="B5420" s="1" t="s">
        <v>6018</v>
      </c>
      <c r="C5420" s="1" t="s">
        <v>6094</v>
      </c>
      <c r="D5420" s="1" t="n">
        <v>109.5</v>
      </c>
      <c r="E5420" s="1" t="s">
        <v>6115</v>
      </c>
      <c r="F5420" s="1" t="n">
        <v>20</v>
      </c>
      <c r="G5420" s="1" t="str">
        <f aca="false">F5420&amp;"/"&amp;73</f>
        <v>20/73</v>
      </c>
      <c r="H5420" s="1" t="n">
        <v>1500</v>
      </c>
      <c r="I5420" s="1" t="n">
        <v>77</v>
      </c>
      <c r="J5420" s="1" t="n">
        <v>80</v>
      </c>
      <c r="K5420" s="1" t="s">
        <v>271</v>
      </c>
      <c r="L5420" s="1" t="s">
        <v>402</v>
      </c>
      <c r="M5420" s="1" t="n">
        <v>2008</v>
      </c>
      <c r="N5420" s="1" t="n">
        <v>48.1647394846067</v>
      </c>
      <c r="O5420" s="1" t="n">
        <v>-66.1282256003502</v>
      </c>
      <c r="Q5420" s="1" t="s">
        <v>6096</v>
      </c>
      <c r="R5420" s="1" t="s">
        <v>24</v>
      </c>
    </row>
    <row r="5421" customFormat="false" ht="15" hidden="false" customHeight="false" outlineLevel="0" collapsed="false">
      <c r="A5421" s="1" t="s">
        <v>6017</v>
      </c>
      <c r="B5421" s="1" t="s">
        <v>6018</v>
      </c>
      <c r="C5421" s="1" t="s">
        <v>6094</v>
      </c>
      <c r="D5421" s="1" t="n">
        <v>109.5</v>
      </c>
      <c r="E5421" s="1" t="s">
        <v>6116</v>
      </c>
      <c r="F5421" s="1" t="n">
        <v>21</v>
      </c>
      <c r="G5421" s="1" t="str">
        <f aca="false">F5421&amp;"/"&amp;73</f>
        <v>21/73</v>
      </c>
      <c r="H5421" s="1" t="n">
        <v>1500</v>
      </c>
      <c r="I5421" s="1" t="n">
        <v>77</v>
      </c>
      <c r="J5421" s="1" t="n">
        <v>80</v>
      </c>
      <c r="K5421" s="1" t="s">
        <v>271</v>
      </c>
      <c r="L5421" s="1" t="s">
        <v>402</v>
      </c>
      <c r="M5421" s="1" t="n">
        <v>2008</v>
      </c>
      <c r="N5421" s="1" t="n">
        <v>48.1630335077249</v>
      </c>
      <c r="O5421" s="1" t="n">
        <v>-66.125880783668</v>
      </c>
      <c r="Q5421" s="1" t="s">
        <v>6096</v>
      </c>
      <c r="R5421" s="1" t="s">
        <v>24</v>
      </c>
    </row>
    <row r="5422" customFormat="false" ht="15" hidden="false" customHeight="false" outlineLevel="0" collapsed="false">
      <c r="A5422" s="1" t="s">
        <v>6017</v>
      </c>
      <c r="B5422" s="1" t="s">
        <v>6018</v>
      </c>
      <c r="C5422" s="1" t="s">
        <v>6094</v>
      </c>
      <c r="D5422" s="1" t="n">
        <v>109.5</v>
      </c>
      <c r="E5422" s="1" t="s">
        <v>6117</v>
      </c>
      <c r="F5422" s="1" t="n">
        <v>22</v>
      </c>
      <c r="G5422" s="1" t="str">
        <f aca="false">F5422&amp;"/"&amp;73</f>
        <v>22/73</v>
      </c>
      <c r="H5422" s="1" t="n">
        <v>1500</v>
      </c>
      <c r="I5422" s="1" t="n">
        <v>77</v>
      </c>
      <c r="J5422" s="1" t="n">
        <v>80</v>
      </c>
      <c r="K5422" s="1" t="s">
        <v>271</v>
      </c>
      <c r="L5422" s="1" t="s">
        <v>402</v>
      </c>
      <c r="M5422" s="1" t="n">
        <v>2008</v>
      </c>
      <c r="N5422" s="1" t="n">
        <v>48.1555319809267</v>
      </c>
      <c r="O5422" s="1" t="n">
        <v>-66.1290349155894</v>
      </c>
      <c r="Q5422" s="1" t="s">
        <v>6096</v>
      </c>
      <c r="R5422" s="1" t="s">
        <v>24</v>
      </c>
    </row>
    <row r="5423" customFormat="false" ht="15" hidden="false" customHeight="false" outlineLevel="0" collapsed="false">
      <c r="A5423" s="1" t="s">
        <v>6017</v>
      </c>
      <c r="B5423" s="1" t="s">
        <v>6018</v>
      </c>
      <c r="C5423" s="1" t="s">
        <v>6094</v>
      </c>
      <c r="D5423" s="1" t="n">
        <v>109.5</v>
      </c>
      <c r="E5423" s="1" t="s">
        <v>6118</v>
      </c>
      <c r="F5423" s="1" t="n">
        <v>23</v>
      </c>
      <c r="G5423" s="1" t="str">
        <f aca="false">F5423&amp;"/"&amp;73</f>
        <v>23/73</v>
      </c>
      <c r="H5423" s="1" t="n">
        <v>1500</v>
      </c>
      <c r="I5423" s="1" t="n">
        <v>77</v>
      </c>
      <c r="J5423" s="1" t="n">
        <v>80</v>
      </c>
      <c r="K5423" s="1" t="s">
        <v>271</v>
      </c>
      <c r="L5423" s="1" t="s">
        <v>402</v>
      </c>
      <c r="M5423" s="1" t="n">
        <v>2008</v>
      </c>
      <c r="N5423" s="1" t="n">
        <v>48.1552590541216</v>
      </c>
      <c r="O5423" s="1" t="n">
        <v>-66.1160547280761</v>
      </c>
      <c r="Q5423" s="1" t="s">
        <v>6096</v>
      </c>
      <c r="R5423" s="1" t="s">
        <v>24</v>
      </c>
    </row>
    <row r="5424" customFormat="false" ht="15" hidden="false" customHeight="false" outlineLevel="0" collapsed="false">
      <c r="A5424" s="1" t="s">
        <v>6017</v>
      </c>
      <c r="B5424" s="1" t="s">
        <v>6018</v>
      </c>
      <c r="C5424" s="1" t="s">
        <v>6094</v>
      </c>
      <c r="D5424" s="1" t="n">
        <v>109.5</v>
      </c>
      <c r="E5424" s="1" t="s">
        <v>6119</v>
      </c>
      <c r="F5424" s="1" t="n">
        <v>24</v>
      </c>
      <c r="G5424" s="1" t="str">
        <f aca="false">F5424&amp;"/"&amp;73</f>
        <v>24/73</v>
      </c>
      <c r="H5424" s="1" t="n">
        <v>1500</v>
      </c>
      <c r="I5424" s="1" t="n">
        <v>77</v>
      </c>
      <c r="J5424" s="1" t="n">
        <v>80</v>
      </c>
      <c r="K5424" s="1" t="s">
        <v>271</v>
      </c>
      <c r="L5424" s="1" t="s">
        <v>402</v>
      </c>
      <c r="M5424" s="1" t="n">
        <v>2008</v>
      </c>
      <c r="N5424" s="1" t="n">
        <v>48.1573919842024</v>
      </c>
      <c r="O5424" s="1" t="n">
        <v>-66.1153100756939</v>
      </c>
      <c r="Q5424" s="1" t="s">
        <v>6096</v>
      </c>
      <c r="R5424" s="1" t="s">
        <v>24</v>
      </c>
    </row>
    <row r="5425" customFormat="false" ht="15" hidden="false" customHeight="false" outlineLevel="0" collapsed="false">
      <c r="A5425" s="1" t="s">
        <v>6017</v>
      </c>
      <c r="B5425" s="1" t="s">
        <v>6018</v>
      </c>
      <c r="C5425" s="1" t="s">
        <v>6094</v>
      </c>
      <c r="D5425" s="1" t="n">
        <v>109.5</v>
      </c>
      <c r="E5425" s="1" t="s">
        <v>6120</v>
      </c>
      <c r="F5425" s="1" t="n">
        <v>25</v>
      </c>
      <c r="G5425" s="1" t="str">
        <f aca="false">F5425&amp;"/"&amp;73</f>
        <v>25/73</v>
      </c>
      <c r="H5425" s="1" t="n">
        <v>1500</v>
      </c>
      <c r="I5425" s="1" t="n">
        <v>77</v>
      </c>
      <c r="J5425" s="1" t="n">
        <v>80</v>
      </c>
      <c r="K5425" s="1" t="s">
        <v>271</v>
      </c>
      <c r="L5425" s="1" t="s">
        <v>402</v>
      </c>
      <c r="M5425" s="1" t="n">
        <v>2008</v>
      </c>
      <c r="N5425" s="1" t="n">
        <v>48.159526283659</v>
      </c>
      <c r="O5425" s="1" t="n">
        <v>-66.1150054998331</v>
      </c>
      <c r="Q5425" s="1" t="s">
        <v>6096</v>
      </c>
      <c r="R5425" s="1" t="s">
        <v>24</v>
      </c>
    </row>
    <row r="5426" customFormat="false" ht="15" hidden="false" customHeight="false" outlineLevel="0" collapsed="false">
      <c r="A5426" s="1" t="s">
        <v>6017</v>
      </c>
      <c r="B5426" s="1" t="s">
        <v>6018</v>
      </c>
      <c r="C5426" s="1" t="s">
        <v>6094</v>
      </c>
      <c r="D5426" s="1" t="n">
        <v>109.5</v>
      </c>
      <c r="E5426" s="1" t="s">
        <v>6121</v>
      </c>
      <c r="F5426" s="1" t="n">
        <v>26</v>
      </c>
      <c r="G5426" s="1" t="str">
        <f aca="false">F5426&amp;"/"&amp;73</f>
        <v>26/73</v>
      </c>
      <c r="H5426" s="1" t="n">
        <v>1500</v>
      </c>
      <c r="I5426" s="1" t="n">
        <v>77</v>
      </c>
      <c r="J5426" s="1" t="n">
        <v>80</v>
      </c>
      <c r="K5426" s="1" t="s">
        <v>271</v>
      </c>
      <c r="L5426" s="1" t="s">
        <v>402</v>
      </c>
      <c r="M5426" s="1" t="n">
        <v>2008</v>
      </c>
      <c r="N5426" s="1" t="n">
        <v>48.1616585764094</v>
      </c>
      <c r="O5426" s="1" t="n">
        <v>-66.1149045748038</v>
      </c>
      <c r="Q5426" s="1" t="s">
        <v>6096</v>
      </c>
      <c r="R5426" s="1" t="s">
        <v>24</v>
      </c>
    </row>
    <row r="5427" customFormat="false" ht="15" hidden="false" customHeight="false" outlineLevel="0" collapsed="false">
      <c r="A5427" s="1" t="s">
        <v>6017</v>
      </c>
      <c r="B5427" s="1" t="s">
        <v>6018</v>
      </c>
      <c r="C5427" s="1" t="s">
        <v>6094</v>
      </c>
      <c r="D5427" s="1" t="n">
        <v>109.5</v>
      </c>
      <c r="E5427" s="1" t="s">
        <v>6122</v>
      </c>
      <c r="F5427" s="1" t="n">
        <v>27</v>
      </c>
      <c r="G5427" s="1" t="str">
        <f aca="false">F5427&amp;"/"&amp;73</f>
        <v>27/73</v>
      </c>
      <c r="H5427" s="1" t="n">
        <v>1500</v>
      </c>
      <c r="I5427" s="1" t="n">
        <v>77</v>
      </c>
      <c r="J5427" s="1" t="n">
        <v>80</v>
      </c>
      <c r="K5427" s="1" t="s">
        <v>271</v>
      </c>
      <c r="L5427" s="1" t="s">
        <v>402</v>
      </c>
      <c r="M5427" s="1" t="n">
        <v>2008</v>
      </c>
      <c r="N5427" s="1" t="n">
        <v>48.1631378525406</v>
      </c>
      <c r="O5427" s="1" t="n">
        <v>-66.1034906266734</v>
      </c>
      <c r="Q5427" s="1" t="s">
        <v>6096</v>
      </c>
      <c r="R5427" s="1" t="s">
        <v>24</v>
      </c>
    </row>
    <row r="5428" customFormat="false" ht="15" hidden="false" customHeight="false" outlineLevel="0" collapsed="false">
      <c r="A5428" s="1" t="s">
        <v>6017</v>
      </c>
      <c r="B5428" s="1" t="s">
        <v>6018</v>
      </c>
      <c r="C5428" s="1" t="s">
        <v>6094</v>
      </c>
      <c r="D5428" s="1" t="n">
        <v>109.5</v>
      </c>
      <c r="E5428" s="1" t="s">
        <v>6123</v>
      </c>
      <c r="F5428" s="1" t="n">
        <v>28</v>
      </c>
      <c r="G5428" s="1" t="str">
        <f aca="false">F5428&amp;"/"&amp;73</f>
        <v>28/73</v>
      </c>
      <c r="H5428" s="1" t="n">
        <v>1500</v>
      </c>
      <c r="I5428" s="1" t="n">
        <v>77</v>
      </c>
      <c r="J5428" s="1" t="n">
        <v>80</v>
      </c>
      <c r="K5428" s="1" t="s">
        <v>271</v>
      </c>
      <c r="L5428" s="1" t="s">
        <v>402</v>
      </c>
      <c r="M5428" s="1" t="n">
        <v>2008</v>
      </c>
      <c r="N5428" s="1" t="n">
        <v>48.1655200354524</v>
      </c>
      <c r="O5428" s="1" t="n">
        <v>-66.1045467438644</v>
      </c>
      <c r="Q5428" s="1" t="s">
        <v>6096</v>
      </c>
      <c r="R5428" s="1" t="s">
        <v>24</v>
      </c>
    </row>
    <row r="5429" customFormat="false" ht="15" hidden="false" customHeight="false" outlineLevel="0" collapsed="false">
      <c r="A5429" s="1" t="s">
        <v>6017</v>
      </c>
      <c r="B5429" s="1" t="s">
        <v>6018</v>
      </c>
      <c r="C5429" s="1" t="s">
        <v>6094</v>
      </c>
      <c r="D5429" s="1" t="n">
        <v>109.5</v>
      </c>
      <c r="E5429" s="1" t="s">
        <v>6124</v>
      </c>
      <c r="F5429" s="1" t="n">
        <v>29</v>
      </c>
      <c r="G5429" s="1" t="str">
        <f aca="false">F5429&amp;"/"&amp;73</f>
        <v>29/73</v>
      </c>
      <c r="H5429" s="1" t="n">
        <v>1500</v>
      </c>
      <c r="I5429" s="1" t="n">
        <v>77</v>
      </c>
      <c r="J5429" s="1" t="n">
        <v>80</v>
      </c>
      <c r="K5429" s="1" t="s">
        <v>271</v>
      </c>
      <c r="L5429" s="1" t="s">
        <v>402</v>
      </c>
      <c r="M5429" s="1" t="n">
        <v>2008</v>
      </c>
      <c r="N5429" s="1" t="n">
        <v>48.1676363520805</v>
      </c>
      <c r="O5429" s="1" t="n">
        <v>-66.1040159266438</v>
      </c>
      <c r="Q5429" s="1" t="s">
        <v>6096</v>
      </c>
      <c r="R5429" s="1" t="s">
        <v>24</v>
      </c>
    </row>
    <row r="5430" customFormat="false" ht="15" hidden="false" customHeight="false" outlineLevel="0" collapsed="false">
      <c r="A5430" s="1" t="s">
        <v>6017</v>
      </c>
      <c r="B5430" s="1" t="s">
        <v>6018</v>
      </c>
      <c r="C5430" s="1" t="s">
        <v>6094</v>
      </c>
      <c r="D5430" s="1" t="n">
        <v>109.5</v>
      </c>
      <c r="E5430" s="1" t="s">
        <v>6125</v>
      </c>
      <c r="F5430" s="1" t="n">
        <v>30</v>
      </c>
      <c r="G5430" s="1" t="str">
        <f aca="false">F5430&amp;"/"&amp;73</f>
        <v>30/73</v>
      </c>
      <c r="H5430" s="1" t="n">
        <v>1500</v>
      </c>
      <c r="I5430" s="1" t="n">
        <v>77</v>
      </c>
      <c r="J5430" s="1" t="n">
        <v>80</v>
      </c>
      <c r="K5430" s="1" t="s">
        <v>271</v>
      </c>
      <c r="L5430" s="1" t="s">
        <v>402</v>
      </c>
      <c r="M5430" s="1" t="n">
        <v>2008</v>
      </c>
      <c r="N5430" s="1" t="n">
        <v>48.170021121875</v>
      </c>
      <c r="O5430" s="1" t="n">
        <v>-66.1039505553647</v>
      </c>
      <c r="Q5430" s="1" t="s">
        <v>6096</v>
      </c>
      <c r="R5430" s="1" t="s">
        <v>24</v>
      </c>
    </row>
    <row r="5431" customFormat="false" ht="15" hidden="false" customHeight="false" outlineLevel="0" collapsed="false">
      <c r="A5431" s="1" t="s">
        <v>6017</v>
      </c>
      <c r="B5431" s="1" t="s">
        <v>6018</v>
      </c>
      <c r="C5431" s="1" t="s">
        <v>6094</v>
      </c>
      <c r="D5431" s="1" t="n">
        <v>109.5</v>
      </c>
      <c r="E5431" s="1" t="s">
        <v>6126</v>
      </c>
      <c r="F5431" s="1" t="n">
        <v>31</v>
      </c>
      <c r="G5431" s="1" t="str">
        <f aca="false">F5431&amp;"/"&amp;73</f>
        <v>31/73</v>
      </c>
      <c r="H5431" s="1" t="n">
        <v>1500</v>
      </c>
      <c r="I5431" s="1" t="n">
        <v>77</v>
      </c>
      <c r="J5431" s="1" t="n">
        <v>80</v>
      </c>
      <c r="K5431" s="1" t="s">
        <v>271</v>
      </c>
      <c r="L5431" s="1" t="s">
        <v>402</v>
      </c>
      <c r="M5431" s="1" t="n">
        <v>2008</v>
      </c>
      <c r="N5431" s="1" t="n">
        <v>48.1718623472651</v>
      </c>
      <c r="O5431" s="1" t="n">
        <v>-66.1069104636013</v>
      </c>
      <c r="Q5431" s="1" t="s">
        <v>6096</v>
      </c>
      <c r="R5431" s="1" t="s">
        <v>24</v>
      </c>
    </row>
    <row r="5432" customFormat="false" ht="15" hidden="false" customHeight="false" outlineLevel="0" collapsed="false">
      <c r="A5432" s="1" t="s">
        <v>6017</v>
      </c>
      <c r="B5432" s="1" t="s">
        <v>6018</v>
      </c>
      <c r="C5432" s="1" t="s">
        <v>6094</v>
      </c>
      <c r="D5432" s="1" t="n">
        <v>109.5</v>
      </c>
      <c r="E5432" s="1" t="s">
        <v>6127</v>
      </c>
      <c r="F5432" s="1" t="n">
        <v>32</v>
      </c>
      <c r="G5432" s="1" t="str">
        <f aca="false">F5432&amp;"/"&amp;73</f>
        <v>32/73</v>
      </c>
      <c r="H5432" s="1" t="n">
        <v>1500</v>
      </c>
      <c r="I5432" s="1" t="n">
        <v>77</v>
      </c>
      <c r="J5432" s="1" t="n">
        <v>80</v>
      </c>
      <c r="K5432" s="1" t="s">
        <v>271</v>
      </c>
      <c r="L5432" s="1" t="s">
        <v>402</v>
      </c>
      <c r="M5432" s="1" t="n">
        <v>2008</v>
      </c>
      <c r="N5432" s="1" t="n">
        <v>48.1854349999999</v>
      </c>
      <c r="O5432" s="1" t="n">
        <v>-66.1327819999999</v>
      </c>
      <c r="Q5432" s="1" t="s">
        <v>6096</v>
      </c>
      <c r="R5432" s="1" t="s">
        <v>24</v>
      </c>
    </row>
    <row r="5433" customFormat="false" ht="15" hidden="false" customHeight="false" outlineLevel="0" collapsed="false">
      <c r="A5433" s="1" t="s">
        <v>6017</v>
      </c>
      <c r="B5433" s="1" t="s">
        <v>6018</v>
      </c>
      <c r="C5433" s="1" t="s">
        <v>6094</v>
      </c>
      <c r="D5433" s="1" t="n">
        <v>109.5</v>
      </c>
      <c r="E5433" s="1" t="s">
        <v>6128</v>
      </c>
      <c r="F5433" s="1" t="n">
        <v>33</v>
      </c>
      <c r="G5433" s="1" t="str">
        <f aca="false">F5433&amp;"/"&amp;73</f>
        <v>33/73</v>
      </c>
      <c r="H5433" s="1" t="n">
        <v>1500</v>
      </c>
      <c r="I5433" s="1" t="n">
        <v>77</v>
      </c>
      <c r="J5433" s="1" t="n">
        <v>80</v>
      </c>
      <c r="K5433" s="1" t="s">
        <v>271</v>
      </c>
      <c r="L5433" s="1" t="s">
        <v>402</v>
      </c>
      <c r="M5433" s="1" t="n">
        <v>2008</v>
      </c>
      <c r="N5433" s="1" t="n">
        <v>48.188125</v>
      </c>
      <c r="O5433" s="1" t="n">
        <v>-66.1342839999999</v>
      </c>
      <c r="Q5433" s="1" t="s">
        <v>6096</v>
      </c>
      <c r="R5433" s="1" t="s">
        <v>24</v>
      </c>
    </row>
    <row r="5434" customFormat="false" ht="15" hidden="false" customHeight="false" outlineLevel="0" collapsed="false">
      <c r="A5434" s="1" t="s">
        <v>6017</v>
      </c>
      <c r="B5434" s="1" t="s">
        <v>6018</v>
      </c>
      <c r="C5434" s="1" t="s">
        <v>6094</v>
      </c>
      <c r="D5434" s="1" t="n">
        <v>109.5</v>
      </c>
      <c r="E5434" s="1" t="s">
        <v>6129</v>
      </c>
      <c r="F5434" s="1" t="n">
        <v>34</v>
      </c>
      <c r="G5434" s="1" t="str">
        <f aca="false">F5434&amp;"/"&amp;73</f>
        <v>34/73</v>
      </c>
      <c r="H5434" s="1" t="n">
        <v>1500</v>
      </c>
      <c r="I5434" s="1" t="n">
        <v>77</v>
      </c>
      <c r="J5434" s="1" t="n">
        <v>80</v>
      </c>
      <c r="K5434" s="1" t="s">
        <v>271</v>
      </c>
      <c r="L5434" s="1" t="s">
        <v>402</v>
      </c>
      <c r="M5434" s="1" t="n">
        <v>2008</v>
      </c>
      <c r="N5434" s="1" t="n">
        <v>48.193789</v>
      </c>
      <c r="O5434" s="1" t="n">
        <v>-66.1401639999999</v>
      </c>
      <c r="Q5434" s="1" t="s">
        <v>6096</v>
      </c>
      <c r="R5434" s="1" t="s">
        <v>24</v>
      </c>
    </row>
    <row r="5435" customFormat="false" ht="15" hidden="false" customHeight="false" outlineLevel="0" collapsed="false">
      <c r="A5435" s="1" t="s">
        <v>6017</v>
      </c>
      <c r="B5435" s="1" t="s">
        <v>6018</v>
      </c>
      <c r="C5435" s="1" t="s">
        <v>6094</v>
      </c>
      <c r="D5435" s="1" t="n">
        <v>109.5</v>
      </c>
      <c r="E5435" s="1" t="s">
        <v>6130</v>
      </c>
      <c r="F5435" s="1" t="n">
        <v>35</v>
      </c>
      <c r="G5435" s="1" t="str">
        <f aca="false">F5435&amp;"/"&amp;73</f>
        <v>35/73</v>
      </c>
      <c r="H5435" s="1" t="n">
        <v>1500</v>
      </c>
      <c r="I5435" s="1" t="n">
        <v>77</v>
      </c>
      <c r="J5435" s="1" t="n">
        <v>80</v>
      </c>
      <c r="K5435" s="1" t="s">
        <v>271</v>
      </c>
      <c r="L5435" s="1" t="s">
        <v>402</v>
      </c>
      <c r="M5435" s="1" t="n">
        <v>2008</v>
      </c>
      <c r="N5435" s="1" t="n">
        <v>48.200397</v>
      </c>
      <c r="O5435" s="1" t="n">
        <v>-66.1372449999999</v>
      </c>
      <c r="Q5435" s="1" t="s">
        <v>6096</v>
      </c>
      <c r="R5435" s="1" t="s">
        <v>24</v>
      </c>
    </row>
    <row r="5436" customFormat="false" ht="15" hidden="false" customHeight="false" outlineLevel="0" collapsed="false">
      <c r="A5436" s="1" t="s">
        <v>6017</v>
      </c>
      <c r="B5436" s="1" t="s">
        <v>6018</v>
      </c>
      <c r="C5436" s="1" t="s">
        <v>6094</v>
      </c>
      <c r="D5436" s="1" t="n">
        <v>109.5</v>
      </c>
      <c r="E5436" s="1" t="s">
        <v>6131</v>
      </c>
      <c r="F5436" s="1" t="n">
        <v>36</v>
      </c>
      <c r="G5436" s="1" t="str">
        <f aca="false">F5436&amp;"/"&amp;73</f>
        <v>36/73</v>
      </c>
      <c r="H5436" s="1" t="n">
        <v>1500</v>
      </c>
      <c r="I5436" s="1" t="n">
        <v>77</v>
      </c>
      <c r="J5436" s="1" t="n">
        <v>80</v>
      </c>
      <c r="K5436" s="1" t="s">
        <v>271</v>
      </c>
      <c r="L5436" s="1" t="s">
        <v>402</v>
      </c>
      <c r="M5436" s="1" t="n">
        <v>2008</v>
      </c>
      <c r="N5436" s="1" t="n">
        <v>48.18512</v>
      </c>
      <c r="O5436" s="1" t="n">
        <v>-66.1029989999999</v>
      </c>
      <c r="Q5436" s="1" t="s">
        <v>6096</v>
      </c>
      <c r="R5436" s="1" t="s">
        <v>24</v>
      </c>
    </row>
    <row r="5437" customFormat="false" ht="15" hidden="false" customHeight="false" outlineLevel="0" collapsed="false">
      <c r="A5437" s="1" t="s">
        <v>6017</v>
      </c>
      <c r="B5437" s="1" t="s">
        <v>6018</v>
      </c>
      <c r="C5437" s="1" t="s">
        <v>6094</v>
      </c>
      <c r="D5437" s="1" t="n">
        <v>109.5</v>
      </c>
      <c r="E5437" s="1" t="s">
        <v>6132</v>
      </c>
      <c r="F5437" s="1" t="n">
        <v>37</v>
      </c>
      <c r="G5437" s="1" t="str">
        <f aca="false">F5437&amp;"/"&amp;73</f>
        <v>37/73</v>
      </c>
      <c r="H5437" s="1" t="n">
        <v>1500</v>
      </c>
      <c r="I5437" s="1" t="n">
        <v>77</v>
      </c>
      <c r="J5437" s="1" t="n">
        <v>80</v>
      </c>
      <c r="K5437" s="1" t="s">
        <v>271</v>
      </c>
      <c r="L5437" s="1" t="s">
        <v>402</v>
      </c>
      <c r="M5437" s="1" t="n">
        <v>2008</v>
      </c>
      <c r="N5437" s="1" t="n">
        <v>48.1872089999999</v>
      </c>
      <c r="O5437" s="1" t="n">
        <v>-66.103471</v>
      </c>
      <c r="Q5437" s="1" t="s">
        <v>6096</v>
      </c>
      <c r="R5437" s="1" t="s">
        <v>24</v>
      </c>
    </row>
    <row r="5438" customFormat="false" ht="15" hidden="false" customHeight="false" outlineLevel="0" collapsed="false">
      <c r="A5438" s="1" t="s">
        <v>6017</v>
      </c>
      <c r="B5438" s="1" t="s">
        <v>6018</v>
      </c>
      <c r="C5438" s="1" t="s">
        <v>6094</v>
      </c>
      <c r="D5438" s="1" t="n">
        <v>109.5</v>
      </c>
      <c r="E5438" s="1" t="s">
        <v>6133</v>
      </c>
      <c r="F5438" s="1" t="n">
        <v>38</v>
      </c>
      <c r="G5438" s="1" t="str">
        <f aca="false">F5438&amp;"/"&amp;73</f>
        <v>38/73</v>
      </c>
      <c r="H5438" s="1" t="n">
        <v>1500</v>
      </c>
      <c r="I5438" s="1" t="n">
        <v>77</v>
      </c>
      <c r="J5438" s="1" t="n">
        <v>80</v>
      </c>
      <c r="K5438" s="1" t="s">
        <v>271</v>
      </c>
      <c r="L5438" s="1" t="s">
        <v>402</v>
      </c>
      <c r="M5438" s="1" t="n">
        <v>2008</v>
      </c>
      <c r="N5438" s="1" t="n">
        <v>48.189212</v>
      </c>
      <c r="O5438" s="1" t="n">
        <v>-66.104673</v>
      </c>
      <c r="Q5438" s="1" t="s">
        <v>6096</v>
      </c>
      <c r="R5438" s="1" t="s">
        <v>24</v>
      </c>
    </row>
    <row r="5439" customFormat="false" ht="15" hidden="false" customHeight="false" outlineLevel="0" collapsed="false">
      <c r="A5439" s="1" t="s">
        <v>6017</v>
      </c>
      <c r="B5439" s="1" t="s">
        <v>6018</v>
      </c>
      <c r="C5439" s="1" t="s">
        <v>6094</v>
      </c>
      <c r="D5439" s="1" t="n">
        <v>109.5</v>
      </c>
      <c r="E5439" s="1" t="s">
        <v>6134</v>
      </c>
      <c r="F5439" s="1" t="n">
        <v>39</v>
      </c>
      <c r="G5439" s="1" t="str">
        <f aca="false">F5439&amp;"/"&amp;73</f>
        <v>39/73</v>
      </c>
      <c r="H5439" s="1" t="n">
        <v>1500</v>
      </c>
      <c r="I5439" s="1" t="n">
        <v>77</v>
      </c>
      <c r="J5439" s="1" t="n">
        <v>80</v>
      </c>
      <c r="K5439" s="1" t="s">
        <v>271</v>
      </c>
      <c r="L5439" s="1" t="s">
        <v>402</v>
      </c>
      <c r="M5439" s="1" t="n">
        <v>2008</v>
      </c>
      <c r="N5439" s="1" t="n">
        <v>48.194161</v>
      </c>
      <c r="O5439" s="1" t="n">
        <v>-66.107977</v>
      </c>
      <c r="Q5439" s="1" t="s">
        <v>6096</v>
      </c>
      <c r="R5439" s="1" t="s">
        <v>24</v>
      </c>
    </row>
    <row r="5440" customFormat="false" ht="15" hidden="false" customHeight="false" outlineLevel="0" collapsed="false">
      <c r="A5440" s="1" t="s">
        <v>6017</v>
      </c>
      <c r="B5440" s="1" t="s">
        <v>6018</v>
      </c>
      <c r="C5440" s="1" t="s">
        <v>6094</v>
      </c>
      <c r="D5440" s="1" t="n">
        <v>109.5</v>
      </c>
      <c r="E5440" s="1" t="s">
        <v>6135</v>
      </c>
      <c r="F5440" s="1" t="n">
        <v>40</v>
      </c>
      <c r="G5440" s="1" t="str">
        <f aca="false">F5440&amp;"/"&amp;73</f>
        <v>40/73</v>
      </c>
      <c r="H5440" s="1" t="n">
        <v>1500</v>
      </c>
      <c r="I5440" s="1" t="n">
        <v>77</v>
      </c>
      <c r="J5440" s="1" t="n">
        <v>80</v>
      </c>
      <c r="K5440" s="1" t="s">
        <v>271</v>
      </c>
      <c r="L5440" s="1" t="s">
        <v>402</v>
      </c>
      <c r="M5440" s="1" t="n">
        <v>2008</v>
      </c>
      <c r="N5440" s="1" t="n">
        <v>48.193475</v>
      </c>
      <c r="O5440" s="1" t="n">
        <v>-66.112483</v>
      </c>
      <c r="Q5440" s="1" t="s">
        <v>6096</v>
      </c>
      <c r="R5440" s="1" t="s">
        <v>24</v>
      </c>
    </row>
    <row r="5441" customFormat="false" ht="15" hidden="false" customHeight="false" outlineLevel="0" collapsed="false">
      <c r="A5441" s="1" t="s">
        <v>6017</v>
      </c>
      <c r="B5441" s="1" t="s">
        <v>6018</v>
      </c>
      <c r="C5441" s="1" t="s">
        <v>6094</v>
      </c>
      <c r="D5441" s="1" t="n">
        <v>109.5</v>
      </c>
      <c r="E5441" s="1" t="s">
        <v>6136</v>
      </c>
      <c r="F5441" s="1" t="n">
        <v>41</v>
      </c>
      <c r="G5441" s="1" t="str">
        <f aca="false">F5441&amp;"/"&amp;73</f>
        <v>41/73</v>
      </c>
      <c r="H5441" s="1" t="n">
        <v>1500</v>
      </c>
      <c r="I5441" s="1" t="n">
        <v>77</v>
      </c>
      <c r="J5441" s="1" t="n">
        <v>80</v>
      </c>
      <c r="K5441" s="1" t="s">
        <v>271</v>
      </c>
      <c r="L5441" s="1" t="s">
        <v>402</v>
      </c>
      <c r="M5441" s="1" t="n">
        <v>2008</v>
      </c>
      <c r="N5441" s="1" t="n">
        <v>48.194164</v>
      </c>
      <c r="O5441" s="1" t="n">
        <v>-66.1135989999999</v>
      </c>
      <c r="Q5441" s="1" t="s">
        <v>6096</v>
      </c>
      <c r="R5441" s="1" t="s">
        <v>24</v>
      </c>
    </row>
    <row r="5442" customFormat="false" ht="15" hidden="false" customHeight="false" outlineLevel="0" collapsed="false">
      <c r="A5442" s="1" t="s">
        <v>6017</v>
      </c>
      <c r="B5442" s="1" t="s">
        <v>6018</v>
      </c>
      <c r="C5442" s="1" t="s">
        <v>6094</v>
      </c>
      <c r="D5442" s="1" t="n">
        <v>109.5</v>
      </c>
      <c r="E5442" s="1" t="s">
        <v>6137</v>
      </c>
      <c r="F5442" s="1" t="n">
        <v>42</v>
      </c>
      <c r="G5442" s="1" t="str">
        <f aca="false">F5442&amp;"/"&amp;73</f>
        <v>42/73</v>
      </c>
      <c r="H5442" s="1" t="n">
        <v>1500</v>
      </c>
      <c r="I5442" s="1" t="n">
        <v>77</v>
      </c>
      <c r="J5442" s="1" t="n">
        <v>80</v>
      </c>
      <c r="K5442" s="1" t="s">
        <v>271</v>
      </c>
      <c r="L5442" s="1" t="s">
        <v>402</v>
      </c>
      <c r="M5442" s="1" t="n">
        <v>2008</v>
      </c>
      <c r="N5442" s="1" t="n">
        <v>48.198567</v>
      </c>
      <c r="O5442" s="1" t="n">
        <v>-66.1154399999999</v>
      </c>
      <c r="Q5442" s="1" t="s">
        <v>6096</v>
      </c>
      <c r="R5442" s="1" t="s">
        <v>24</v>
      </c>
    </row>
    <row r="5443" customFormat="false" ht="15" hidden="false" customHeight="false" outlineLevel="0" collapsed="false">
      <c r="A5443" s="1" t="s">
        <v>6017</v>
      </c>
      <c r="B5443" s="1" t="s">
        <v>6018</v>
      </c>
      <c r="C5443" s="1" t="s">
        <v>6094</v>
      </c>
      <c r="D5443" s="1" t="n">
        <v>109.5</v>
      </c>
      <c r="E5443" s="1" t="s">
        <v>6138</v>
      </c>
      <c r="F5443" s="1" t="n">
        <v>43</v>
      </c>
      <c r="G5443" s="1" t="str">
        <f aca="false">F5443&amp;"/"&amp;73</f>
        <v>43/73</v>
      </c>
      <c r="H5443" s="1" t="n">
        <v>1500</v>
      </c>
      <c r="I5443" s="1" t="n">
        <v>77</v>
      </c>
      <c r="J5443" s="1" t="n">
        <v>80</v>
      </c>
      <c r="K5443" s="1" t="s">
        <v>271</v>
      </c>
      <c r="L5443" s="1" t="s">
        <v>402</v>
      </c>
      <c r="M5443" s="1" t="n">
        <v>2008</v>
      </c>
      <c r="N5443" s="1" t="n">
        <v>48.200512</v>
      </c>
      <c r="O5443" s="1" t="n">
        <v>-66.1180619999999</v>
      </c>
      <c r="Q5443" s="1" t="s">
        <v>6096</v>
      </c>
      <c r="R5443" s="1" t="s">
        <v>24</v>
      </c>
    </row>
    <row r="5444" customFormat="false" ht="15" hidden="false" customHeight="false" outlineLevel="0" collapsed="false">
      <c r="A5444" s="1" t="s">
        <v>6017</v>
      </c>
      <c r="B5444" s="1" t="s">
        <v>6018</v>
      </c>
      <c r="C5444" s="1" t="s">
        <v>6094</v>
      </c>
      <c r="D5444" s="1" t="n">
        <v>109.5</v>
      </c>
      <c r="E5444" s="1" t="s">
        <v>6139</v>
      </c>
      <c r="F5444" s="1" t="n">
        <v>44</v>
      </c>
      <c r="G5444" s="1" t="str">
        <f aca="false">F5444&amp;"/"&amp;73</f>
        <v>44/73</v>
      </c>
      <c r="H5444" s="1" t="n">
        <v>1500</v>
      </c>
      <c r="I5444" s="1" t="n">
        <v>77</v>
      </c>
      <c r="J5444" s="1" t="n">
        <v>80</v>
      </c>
      <c r="K5444" s="1" t="s">
        <v>271</v>
      </c>
      <c r="L5444" s="1" t="s">
        <v>402</v>
      </c>
      <c r="M5444" s="1" t="n">
        <v>2008</v>
      </c>
      <c r="N5444" s="1" t="n">
        <v>48.197165</v>
      </c>
      <c r="O5444" s="1" t="n">
        <v>-66.160978</v>
      </c>
      <c r="Q5444" s="1" t="s">
        <v>6096</v>
      </c>
      <c r="R5444" s="1" t="s">
        <v>24</v>
      </c>
    </row>
    <row r="5445" customFormat="false" ht="15" hidden="false" customHeight="false" outlineLevel="0" collapsed="false">
      <c r="A5445" s="1" t="s">
        <v>6017</v>
      </c>
      <c r="B5445" s="1" t="s">
        <v>6018</v>
      </c>
      <c r="C5445" s="1" t="s">
        <v>6094</v>
      </c>
      <c r="D5445" s="1" t="n">
        <v>109.5</v>
      </c>
      <c r="E5445" s="1" t="s">
        <v>6140</v>
      </c>
      <c r="F5445" s="1" t="n">
        <v>45</v>
      </c>
      <c r="G5445" s="1" t="str">
        <f aca="false">F5445&amp;"/"&amp;73</f>
        <v>45/73</v>
      </c>
      <c r="H5445" s="1" t="n">
        <v>1500</v>
      </c>
      <c r="I5445" s="1" t="n">
        <v>77</v>
      </c>
      <c r="J5445" s="1" t="n">
        <v>80</v>
      </c>
      <c r="K5445" s="1" t="s">
        <v>271</v>
      </c>
      <c r="L5445" s="1" t="s">
        <v>402</v>
      </c>
      <c r="M5445" s="1" t="n">
        <v>2008</v>
      </c>
      <c r="N5445" s="1" t="n">
        <v>48.2012839999999</v>
      </c>
      <c r="O5445" s="1" t="n">
        <v>-66.1566429999999</v>
      </c>
      <c r="Q5445" s="1" t="s">
        <v>6096</v>
      </c>
      <c r="R5445" s="1" t="s">
        <v>24</v>
      </c>
    </row>
    <row r="5446" customFormat="false" ht="15" hidden="false" customHeight="false" outlineLevel="0" collapsed="false">
      <c r="A5446" s="1" t="s">
        <v>6017</v>
      </c>
      <c r="B5446" s="1" t="s">
        <v>6018</v>
      </c>
      <c r="C5446" s="1" t="s">
        <v>6094</v>
      </c>
      <c r="D5446" s="1" t="n">
        <v>109.5</v>
      </c>
      <c r="E5446" s="1" t="s">
        <v>6141</v>
      </c>
      <c r="F5446" s="1" t="n">
        <v>46</v>
      </c>
      <c r="G5446" s="1" t="str">
        <f aca="false">F5446&amp;"/"&amp;73</f>
        <v>46/73</v>
      </c>
      <c r="H5446" s="1" t="n">
        <v>1500</v>
      </c>
      <c r="I5446" s="1" t="n">
        <v>77</v>
      </c>
      <c r="J5446" s="1" t="n">
        <v>80</v>
      </c>
      <c r="K5446" s="1" t="s">
        <v>271</v>
      </c>
      <c r="L5446" s="1" t="s">
        <v>402</v>
      </c>
      <c r="M5446" s="1" t="n">
        <v>2008</v>
      </c>
      <c r="N5446" s="1" t="n">
        <v>48.203086</v>
      </c>
      <c r="O5446" s="1" t="n">
        <v>-66.1553989999999</v>
      </c>
      <c r="Q5446" s="1" t="s">
        <v>6096</v>
      </c>
      <c r="R5446" s="1" t="s">
        <v>24</v>
      </c>
    </row>
    <row r="5447" customFormat="false" ht="15" hidden="false" customHeight="false" outlineLevel="0" collapsed="false">
      <c r="A5447" s="1" t="s">
        <v>6017</v>
      </c>
      <c r="B5447" s="1" t="s">
        <v>6018</v>
      </c>
      <c r="C5447" s="1" t="s">
        <v>6094</v>
      </c>
      <c r="D5447" s="1" t="n">
        <v>109.5</v>
      </c>
      <c r="E5447" s="1" t="s">
        <v>6142</v>
      </c>
      <c r="F5447" s="1" t="n">
        <v>47</v>
      </c>
      <c r="G5447" s="1" t="str">
        <f aca="false">F5447&amp;"/"&amp;73</f>
        <v>47/73</v>
      </c>
      <c r="H5447" s="1" t="n">
        <v>1500</v>
      </c>
      <c r="I5447" s="1" t="n">
        <v>77</v>
      </c>
      <c r="J5447" s="1" t="n">
        <v>80</v>
      </c>
      <c r="K5447" s="1" t="s">
        <v>271</v>
      </c>
      <c r="L5447" s="1" t="s">
        <v>402</v>
      </c>
      <c r="M5447" s="1" t="n">
        <v>2008</v>
      </c>
      <c r="N5447" s="1" t="n">
        <v>48.2049449999999</v>
      </c>
      <c r="O5447" s="1" t="n">
        <v>-66.154411</v>
      </c>
      <c r="Q5447" s="1" t="s">
        <v>6096</v>
      </c>
      <c r="R5447" s="1" t="s">
        <v>24</v>
      </c>
    </row>
    <row r="5448" customFormat="false" ht="15" hidden="false" customHeight="false" outlineLevel="0" collapsed="false">
      <c r="A5448" s="1" t="s">
        <v>6017</v>
      </c>
      <c r="B5448" s="1" t="s">
        <v>6018</v>
      </c>
      <c r="C5448" s="1" t="s">
        <v>6094</v>
      </c>
      <c r="D5448" s="1" t="n">
        <v>109.5</v>
      </c>
      <c r="E5448" s="1" t="s">
        <v>6143</v>
      </c>
      <c r="F5448" s="1" t="n">
        <v>48</v>
      </c>
      <c r="G5448" s="1" t="str">
        <f aca="false">F5448&amp;"/"&amp;73</f>
        <v>48/73</v>
      </c>
      <c r="H5448" s="1" t="n">
        <v>1500</v>
      </c>
      <c r="I5448" s="1" t="n">
        <v>77</v>
      </c>
      <c r="J5448" s="1" t="n">
        <v>80</v>
      </c>
      <c r="K5448" s="1" t="s">
        <v>271</v>
      </c>
      <c r="L5448" s="1" t="s">
        <v>402</v>
      </c>
      <c r="M5448" s="1" t="n">
        <v>2008</v>
      </c>
      <c r="N5448" s="1" t="n">
        <v>48.206719</v>
      </c>
      <c r="O5448" s="1" t="n">
        <v>-66.1526089999999</v>
      </c>
      <c r="Q5448" s="1" t="s">
        <v>6096</v>
      </c>
      <c r="R5448" s="1" t="s">
        <v>24</v>
      </c>
    </row>
    <row r="5449" customFormat="false" ht="15" hidden="false" customHeight="false" outlineLevel="0" collapsed="false">
      <c r="A5449" s="1" t="s">
        <v>6017</v>
      </c>
      <c r="B5449" s="1" t="s">
        <v>6018</v>
      </c>
      <c r="C5449" s="1" t="s">
        <v>6094</v>
      </c>
      <c r="D5449" s="1" t="n">
        <v>109.5</v>
      </c>
      <c r="E5449" s="1" t="s">
        <v>6144</v>
      </c>
      <c r="F5449" s="1" t="n">
        <v>49</v>
      </c>
      <c r="G5449" s="1" t="str">
        <f aca="false">F5449&amp;"/"&amp;73</f>
        <v>49/73</v>
      </c>
      <c r="H5449" s="1" t="n">
        <v>1500</v>
      </c>
      <c r="I5449" s="1" t="n">
        <v>77</v>
      </c>
      <c r="J5449" s="1" t="n">
        <v>80</v>
      </c>
      <c r="K5449" s="1" t="s">
        <v>271</v>
      </c>
      <c r="L5449" s="1" t="s">
        <v>402</v>
      </c>
      <c r="M5449" s="1" t="n">
        <v>2008</v>
      </c>
      <c r="N5449" s="1" t="n">
        <v>48.211294</v>
      </c>
      <c r="O5449" s="1" t="n">
        <v>-66.1611919999999</v>
      </c>
      <c r="Q5449" s="1" t="s">
        <v>6096</v>
      </c>
      <c r="R5449" s="1" t="s">
        <v>24</v>
      </c>
    </row>
    <row r="5450" customFormat="false" ht="15" hidden="false" customHeight="false" outlineLevel="0" collapsed="false">
      <c r="A5450" s="1" t="s">
        <v>6017</v>
      </c>
      <c r="B5450" s="1" t="s">
        <v>6018</v>
      </c>
      <c r="C5450" s="1" t="s">
        <v>6094</v>
      </c>
      <c r="D5450" s="1" t="n">
        <v>109.5</v>
      </c>
      <c r="E5450" s="1" t="s">
        <v>6145</v>
      </c>
      <c r="F5450" s="1" t="n">
        <v>50</v>
      </c>
      <c r="G5450" s="1" t="str">
        <f aca="false">F5450&amp;"/"&amp;73</f>
        <v>50/73</v>
      </c>
      <c r="H5450" s="1" t="n">
        <v>1500</v>
      </c>
      <c r="I5450" s="1" t="n">
        <v>77</v>
      </c>
      <c r="J5450" s="1" t="n">
        <v>80</v>
      </c>
      <c r="K5450" s="1" t="s">
        <v>271</v>
      </c>
      <c r="L5450" s="1" t="s">
        <v>402</v>
      </c>
      <c r="M5450" s="1" t="n">
        <v>2008</v>
      </c>
      <c r="N5450" s="1" t="n">
        <v>48.2155269999999</v>
      </c>
      <c r="O5450" s="1" t="n">
        <v>-66.159433</v>
      </c>
      <c r="Q5450" s="1" t="s">
        <v>6096</v>
      </c>
      <c r="R5450" s="1" t="s">
        <v>24</v>
      </c>
    </row>
    <row r="5451" customFormat="false" ht="15" hidden="false" customHeight="false" outlineLevel="0" collapsed="false">
      <c r="A5451" s="1" t="s">
        <v>6017</v>
      </c>
      <c r="B5451" s="1" t="s">
        <v>6018</v>
      </c>
      <c r="C5451" s="1" t="s">
        <v>6094</v>
      </c>
      <c r="D5451" s="1" t="n">
        <v>109.5</v>
      </c>
      <c r="E5451" s="1" t="s">
        <v>6146</v>
      </c>
      <c r="F5451" s="1" t="n">
        <v>51</v>
      </c>
      <c r="G5451" s="1" t="str">
        <f aca="false">F5451&amp;"/"&amp;73</f>
        <v>51/73</v>
      </c>
      <c r="H5451" s="1" t="n">
        <v>1500</v>
      </c>
      <c r="I5451" s="1" t="n">
        <v>77</v>
      </c>
      <c r="J5451" s="1" t="n">
        <v>80</v>
      </c>
      <c r="K5451" s="1" t="s">
        <v>271</v>
      </c>
      <c r="L5451" s="1" t="s">
        <v>402</v>
      </c>
      <c r="M5451" s="1" t="n">
        <v>2008</v>
      </c>
      <c r="N5451" s="1" t="n">
        <v>48.217471</v>
      </c>
      <c r="O5451" s="1" t="n">
        <v>-66.157544</v>
      </c>
      <c r="Q5451" s="1" t="s">
        <v>6096</v>
      </c>
      <c r="R5451" s="1" t="s">
        <v>24</v>
      </c>
    </row>
    <row r="5452" customFormat="false" ht="15" hidden="false" customHeight="false" outlineLevel="0" collapsed="false">
      <c r="A5452" s="1" t="s">
        <v>6017</v>
      </c>
      <c r="B5452" s="1" t="s">
        <v>6018</v>
      </c>
      <c r="C5452" s="1" t="s">
        <v>6094</v>
      </c>
      <c r="D5452" s="1" t="n">
        <v>109.5</v>
      </c>
      <c r="E5452" s="1" t="s">
        <v>6147</v>
      </c>
      <c r="F5452" s="1" t="n">
        <v>52</v>
      </c>
      <c r="G5452" s="1" t="str">
        <f aca="false">F5452&amp;"/"&amp;73</f>
        <v>52/73</v>
      </c>
      <c r="H5452" s="1" t="n">
        <v>1500</v>
      </c>
      <c r="I5452" s="1" t="n">
        <v>77</v>
      </c>
      <c r="J5452" s="1" t="n">
        <v>80</v>
      </c>
      <c r="K5452" s="1" t="s">
        <v>271</v>
      </c>
      <c r="L5452" s="1" t="s">
        <v>402</v>
      </c>
      <c r="M5452" s="1" t="n">
        <v>2008</v>
      </c>
      <c r="N5452" s="1" t="n">
        <v>48.211466</v>
      </c>
      <c r="O5452" s="1" t="n">
        <v>-66.1478879999999</v>
      </c>
      <c r="Q5452" s="1" t="s">
        <v>6096</v>
      </c>
      <c r="R5452" s="1" t="s">
        <v>24</v>
      </c>
    </row>
    <row r="5453" customFormat="false" ht="15" hidden="false" customHeight="false" outlineLevel="0" collapsed="false">
      <c r="A5453" s="1" t="s">
        <v>6017</v>
      </c>
      <c r="B5453" s="1" t="s">
        <v>6018</v>
      </c>
      <c r="C5453" s="1" t="s">
        <v>6094</v>
      </c>
      <c r="D5453" s="1" t="n">
        <v>109.5</v>
      </c>
      <c r="E5453" s="1" t="s">
        <v>6148</v>
      </c>
      <c r="F5453" s="1" t="n">
        <v>53</v>
      </c>
      <c r="G5453" s="1" t="str">
        <f aca="false">F5453&amp;"/"&amp;73</f>
        <v>53/73</v>
      </c>
      <c r="H5453" s="1" t="n">
        <v>1500</v>
      </c>
      <c r="I5453" s="1" t="n">
        <v>77</v>
      </c>
      <c r="J5453" s="1" t="n">
        <v>80</v>
      </c>
      <c r="K5453" s="1" t="s">
        <v>271</v>
      </c>
      <c r="L5453" s="1" t="s">
        <v>402</v>
      </c>
      <c r="M5453" s="1" t="n">
        <v>2008</v>
      </c>
      <c r="N5453" s="1" t="n">
        <v>48.213554</v>
      </c>
      <c r="O5453" s="1" t="n">
        <v>-66.1473299999999</v>
      </c>
      <c r="Q5453" s="1" t="s">
        <v>6096</v>
      </c>
      <c r="R5453" s="1" t="s">
        <v>24</v>
      </c>
    </row>
    <row r="5454" customFormat="false" ht="15" hidden="false" customHeight="false" outlineLevel="0" collapsed="false">
      <c r="A5454" s="1" t="s">
        <v>6017</v>
      </c>
      <c r="B5454" s="1" t="s">
        <v>6018</v>
      </c>
      <c r="C5454" s="1" t="s">
        <v>6094</v>
      </c>
      <c r="D5454" s="1" t="n">
        <v>109.5</v>
      </c>
      <c r="E5454" s="1" t="s">
        <v>6149</v>
      </c>
      <c r="F5454" s="1" t="n">
        <v>54</v>
      </c>
      <c r="G5454" s="1" t="str">
        <f aca="false">F5454&amp;"/"&amp;73</f>
        <v>54/73</v>
      </c>
      <c r="H5454" s="1" t="n">
        <v>1500</v>
      </c>
      <c r="I5454" s="1" t="n">
        <v>77</v>
      </c>
      <c r="J5454" s="1" t="n">
        <v>80</v>
      </c>
      <c r="K5454" s="1" t="s">
        <v>271</v>
      </c>
      <c r="L5454" s="1" t="s">
        <v>402</v>
      </c>
      <c r="M5454" s="1" t="n">
        <v>2008</v>
      </c>
      <c r="N5454" s="1" t="n">
        <v>48.215613</v>
      </c>
      <c r="O5454" s="1" t="n">
        <v>-66.1464719999999</v>
      </c>
      <c r="Q5454" s="1" t="s">
        <v>6096</v>
      </c>
      <c r="R5454" s="1" t="s">
        <v>24</v>
      </c>
    </row>
    <row r="5455" customFormat="false" ht="15" hidden="false" customHeight="false" outlineLevel="0" collapsed="false">
      <c r="A5455" s="1" t="s">
        <v>6017</v>
      </c>
      <c r="B5455" s="1" t="s">
        <v>6018</v>
      </c>
      <c r="C5455" s="1" t="s">
        <v>6094</v>
      </c>
      <c r="D5455" s="1" t="n">
        <v>109.5</v>
      </c>
      <c r="E5455" s="1" t="s">
        <v>6150</v>
      </c>
      <c r="F5455" s="1" t="n">
        <v>55</v>
      </c>
      <c r="G5455" s="1" t="str">
        <f aca="false">F5455&amp;"/"&amp;73</f>
        <v>55/73</v>
      </c>
      <c r="H5455" s="1" t="n">
        <v>1500</v>
      </c>
      <c r="I5455" s="1" t="n">
        <v>77</v>
      </c>
      <c r="J5455" s="1" t="n">
        <v>80</v>
      </c>
      <c r="K5455" s="1" t="s">
        <v>271</v>
      </c>
      <c r="L5455" s="1" t="s">
        <v>402</v>
      </c>
      <c r="M5455" s="1" t="n">
        <v>2008</v>
      </c>
      <c r="N5455" s="1" t="n">
        <v>48.2236469999999</v>
      </c>
      <c r="O5455" s="1" t="n">
        <v>-66.1469009999999</v>
      </c>
      <c r="Q5455" s="1" t="s">
        <v>6096</v>
      </c>
      <c r="R5455" s="1" t="s">
        <v>24</v>
      </c>
    </row>
    <row r="5456" customFormat="false" ht="15" hidden="false" customHeight="false" outlineLevel="0" collapsed="false">
      <c r="A5456" s="1" t="s">
        <v>6017</v>
      </c>
      <c r="B5456" s="1" t="s">
        <v>6018</v>
      </c>
      <c r="C5456" s="1" t="s">
        <v>6094</v>
      </c>
      <c r="D5456" s="1" t="n">
        <v>109.5</v>
      </c>
      <c r="E5456" s="1" t="s">
        <v>6151</v>
      </c>
      <c r="F5456" s="1" t="n">
        <v>56</v>
      </c>
      <c r="G5456" s="1" t="str">
        <f aca="false">F5456&amp;"/"&amp;73</f>
        <v>56/73</v>
      </c>
      <c r="H5456" s="1" t="n">
        <v>1500</v>
      </c>
      <c r="I5456" s="1" t="n">
        <v>77</v>
      </c>
      <c r="J5456" s="1" t="n">
        <v>80</v>
      </c>
      <c r="K5456" s="1" t="s">
        <v>271</v>
      </c>
      <c r="L5456" s="1" t="s">
        <v>402</v>
      </c>
      <c r="M5456" s="1" t="n">
        <v>2008</v>
      </c>
      <c r="N5456" s="1" t="n">
        <v>48.228508</v>
      </c>
      <c r="O5456" s="1" t="n">
        <v>-66.1449699999999</v>
      </c>
      <c r="Q5456" s="1" t="s">
        <v>6096</v>
      </c>
      <c r="R5456" s="1" t="s">
        <v>24</v>
      </c>
    </row>
    <row r="5457" customFormat="false" ht="15" hidden="false" customHeight="false" outlineLevel="0" collapsed="false">
      <c r="A5457" s="1" t="s">
        <v>6017</v>
      </c>
      <c r="B5457" s="1" t="s">
        <v>6018</v>
      </c>
      <c r="C5457" s="1" t="s">
        <v>6094</v>
      </c>
      <c r="D5457" s="1" t="n">
        <v>109.5</v>
      </c>
      <c r="E5457" s="1" t="s">
        <v>6152</v>
      </c>
      <c r="F5457" s="1" t="n">
        <v>57</v>
      </c>
      <c r="G5457" s="1" t="str">
        <f aca="false">F5457&amp;"/"&amp;73</f>
        <v>57/73</v>
      </c>
      <c r="H5457" s="1" t="n">
        <v>1500</v>
      </c>
      <c r="I5457" s="1" t="n">
        <v>77</v>
      </c>
      <c r="J5457" s="1" t="n">
        <v>80</v>
      </c>
      <c r="K5457" s="1" t="s">
        <v>271</v>
      </c>
      <c r="L5457" s="1" t="s">
        <v>402</v>
      </c>
      <c r="M5457" s="1" t="n">
        <v>2008</v>
      </c>
      <c r="N5457" s="1" t="n">
        <v>48.219273</v>
      </c>
      <c r="O5457" s="1" t="n">
        <v>-66.1291769999999</v>
      </c>
      <c r="Q5457" s="1" t="s">
        <v>6096</v>
      </c>
      <c r="R5457" s="1" t="s">
        <v>24</v>
      </c>
    </row>
    <row r="5458" customFormat="false" ht="15" hidden="false" customHeight="false" outlineLevel="0" collapsed="false">
      <c r="A5458" s="1" t="s">
        <v>6017</v>
      </c>
      <c r="B5458" s="1" t="s">
        <v>6018</v>
      </c>
      <c r="C5458" s="1" t="s">
        <v>6094</v>
      </c>
      <c r="D5458" s="1" t="n">
        <v>109.5</v>
      </c>
      <c r="E5458" s="1" t="s">
        <v>6153</v>
      </c>
      <c r="F5458" s="1" t="n">
        <v>58</v>
      </c>
      <c r="G5458" s="1" t="str">
        <f aca="false">F5458&amp;"/"&amp;73</f>
        <v>58/73</v>
      </c>
      <c r="H5458" s="1" t="n">
        <v>1500</v>
      </c>
      <c r="I5458" s="1" t="n">
        <v>77</v>
      </c>
      <c r="J5458" s="1" t="n">
        <v>80</v>
      </c>
      <c r="K5458" s="1" t="s">
        <v>271</v>
      </c>
      <c r="L5458" s="1" t="s">
        <v>402</v>
      </c>
      <c r="M5458" s="1" t="n">
        <v>2008</v>
      </c>
      <c r="N5458" s="1" t="n">
        <v>48.221331</v>
      </c>
      <c r="O5458" s="1" t="n">
        <v>-66.127418</v>
      </c>
      <c r="Q5458" s="1" t="s">
        <v>6096</v>
      </c>
      <c r="R5458" s="1" t="s">
        <v>24</v>
      </c>
    </row>
    <row r="5459" customFormat="false" ht="15" hidden="false" customHeight="false" outlineLevel="0" collapsed="false">
      <c r="A5459" s="1" t="s">
        <v>6017</v>
      </c>
      <c r="B5459" s="1" t="s">
        <v>6018</v>
      </c>
      <c r="C5459" s="1" t="s">
        <v>6094</v>
      </c>
      <c r="D5459" s="1" t="n">
        <v>109.5</v>
      </c>
      <c r="E5459" s="1" t="s">
        <v>6154</v>
      </c>
      <c r="F5459" s="1" t="n">
        <v>59</v>
      </c>
      <c r="G5459" s="1" t="str">
        <f aca="false">F5459&amp;"/"&amp;73</f>
        <v>59/73</v>
      </c>
      <c r="H5459" s="1" t="n">
        <v>1500</v>
      </c>
      <c r="I5459" s="1" t="n">
        <v>77</v>
      </c>
      <c r="J5459" s="1" t="n">
        <v>80</v>
      </c>
      <c r="K5459" s="1" t="s">
        <v>271</v>
      </c>
      <c r="L5459" s="1" t="s">
        <v>402</v>
      </c>
      <c r="M5459" s="1" t="n">
        <v>2008</v>
      </c>
      <c r="N5459" s="1" t="n">
        <v>48.220073</v>
      </c>
      <c r="O5459" s="1" t="n">
        <v>-66.1408929999999</v>
      </c>
      <c r="Q5459" s="1" t="s">
        <v>6096</v>
      </c>
      <c r="R5459" s="1" t="s">
        <v>24</v>
      </c>
    </row>
    <row r="5460" customFormat="false" ht="15" hidden="false" customHeight="false" outlineLevel="0" collapsed="false">
      <c r="A5460" s="1" t="s">
        <v>6017</v>
      </c>
      <c r="B5460" s="1" t="s">
        <v>6018</v>
      </c>
      <c r="C5460" s="1" t="s">
        <v>6094</v>
      </c>
      <c r="D5460" s="1" t="n">
        <v>109.5</v>
      </c>
      <c r="E5460" s="1" t="s">
        <v>6155</v>
      </c>
      <c r="F5460" s="1" t="n">
        <v>60</v>
      </c>
      <c r="G5460" s="1" t="str">
        <f aca="false">F5460&amp;"/"&amp;73</f>
        <v>60/73</v>
      </c>
      <c r="H5460" s="1" t="n">
        <v>1500</v>
      </c>
      <c r="I5460" s="1" t="n">
        <v>77</v>
      </c>
      <c r="J5460" s="1" t="n">
        <v>80</v>
      </c>
      <c r="K5460" s="1" t="s">
        <v>271</v>
      </c>
      <c r="L5460" s="1" t="s">
        <v>402</v>
      </c>
      <c r="M5460" s="1" t="n">
        <v>2008</v>
      </c>
      <c r="N5460" s="1" t="n">
        <v>48.2220459999999</v>
      </c>
      <c r="O5460" s="1" t="n">
        <v>-66.1388759999999</v>
      </c>
      <c r="Q5460" s="1" t="s">
        <v>6096</v>
      </c>
      <c r="R5460" s="1" t="s">
        <v>24</v>
      </c>
    </row>
    <row r="5461" customFormat="false" ht="15" hidden="false" customHeight="false" outlineLevel="0" collapsed="false">
      <c r="A5461" s="1" t="s">
        <v>6017</v>
      </c>
      <c r="B5461" s="1" t="s">
        <v>6018</v>
      </c>
      <c r="C5461" s="1" t="s">
        <v>6094</v>
      </c>
      <c r="D5461" s="1" t="n">
        <v>109.5</v>
      </c>
      <c r="E5461" s="1" t="s">
        <v>6156</v>
      </c>
      <c r="F5461" s="1" t="n">
        <v>61</v>
      </c>
      <c r="G5461" s="1" t="str">
        <f aca="false">F5461&amp;"/"&amp;73</f>
        <v>61/73</v>
      </c>
      <c r="H5461" s="1" t="n">
        <v>1500</v>
      </c>
      <c r="I5461" s="1" t="n">
        <v>77</v>
      </c>
      <c r="J5461" s="1" t="n">
        <v>80</v>
      </c>
      <c r="K5461" s="1" t="s">
        <v>271</v>
      </c>
      <c r="L5461" s="1" t="s">
        <v>402</v>
      </c>
      <c r="M5461" s="1" t="n">
        <v>2008</v>
      </c>
      <c r="N5461" s="1" t="n">
        <v>48.223819</v>
      </c>
      <c r="O5461" s="1" t="n">
        <v>-66.1363009999999</v>
      </c>
      <c r="Q5461" s="1" t="s">
        <v>6096</v>
      </c>
      <c r="R5461" s="1" t="s">
        <v>24</v>
      </c>
    </row>
    <row r="5462" customFormat="false" ht="15" hidden="false" customHeight="false" outlineLevel="0" collapsed="false">
      <c r="A5462" s="1" t="s">
        <v>6017</v>
      </c>
      <c r="B5462" s="1" t="s">
        <v>6018</v>
      </c>
      <c r="C5462" s="1" t="s">
        <v>6094</v>
      </c>
      <c r="D5462" s="1" t="n">
        <v>109.5</v>
      </c>
      <c r="E5462" s="1" t="s">
        <v>6157</v>
      </c>
      <c r="F5462" s="1" t="n">
        <v>62</v>
      </c>
      <c r="G5462" s="1" t="str">
        <f aca="false">F5462&amp;"/"&amp;73</f>
        <v>62/73</v>
      </c>
      <c r="H5462" s="1" t="n">
        <v>1500</v>
      </c>
      <c r="I5462" s="1" t="n">
        <v>77</v>
      </c>
      <c r="J5462" s="1" t="n">
        <v>80</v>
      </c>
      <c r="K5462" s="1" t="s">
        <v>271</v>
      </c>
      <c r="L5462" s="1" t="s">
        <v>402</v>
      </c>
      <c r="M5462" s="1" t="n">
        <v>2008</v>
      </c>
      <c r="N5462" s="1" t="n">
        <v>48.225992</v>
      </c>
      <c r="O5462" s="1" t="n">
        <v>-66.1347559999999</v>
      </c>
      <c r="Q5462" s="1" t="s">
        <v>6096</v>
      </c>
      <c r="R5462" s="1" t="s">
        <v>24</v>
      </c>
    </row>
    <row r="5463" customFormat="false" ht="15" hidden="false" customHeight="false" outlineLevel="0" collapsed="false">
      <c r="A5463" s="1" t="s">
        <v>6017</v>
      </c>
      <c r="B5463" s="1" t="s">
        <v>6018</v>
      </c>
      <c r="C5463" s="1" t="s">
        <v>6094</v>
      </c>
      <c r="D5463" s="1" t="n">
        <v>109.5</v>
      </c>
      <c r="E5463" s="1" t="s">
        <v>6158</v>
      </c>
      <c r="F5463" s="1" t="n">
        <v>63</v>
      </c>
      <c r="G5463" s="1" t="str">
        <f aca="false">F5463&amp;"/"&amp;73</f>
        <v>63/73</v>
      </c>
      <c r="H5463" s="1" t="n">
        <v>1500</v>
      </c>
      <c r="I5463" s="1" t="n">
        <v>77</v>
      </c>
      <c r="J5463" s="1" t="n">
        <v>80</v>
      </c>
      <c r="K5463" s="1" t="s">
        <v>271</v>
      </c>
      <c r="L5463" s="1" t="s">
        <v>402</v>
      </c>
      <c r="M5463" s="1" t="n">
        <v>2008</v>
      </c>
      <c r="N5463" s="1" t="n">
        <v>48.228222</v>
      </c>
      <c r="O5463" s="1" t="n">
        <v>-66.1335119999999</v>
      </c>
      <c r="Q5463" s="1" t="s">
        <v>6096</v>
      </c>
      <c r="R5463" s="1" t="s">
        <v>24</v>
      </c>
    </row>
    <row r="5464" customFormat="false" ht="15" hidden="false" customHeight="false" outlineLevel="0" collapsed="false">
      <c r="A5464" s="1" t="s">
        <v>6017</v>
      </c>
      <c r="B5464" s="1" t="s">
        <v>6018</v>
      </c>
      <c r="C5464" s="1" t="s">
        <v>6094</v>
      </c>
      <c r="D5464" s="1" t="n">
        <v>109.5</v>
      </c>
      <c r="E5464" s="1" t="s">
        <v>6159</v>
      </c>
      <c r="F5464" s="1" t="n">
        <v>64</v>
      </c>
      <c r="G5464" s="1" t="str">
        <f aca="false">F5464&amp;"/"&amp;73</f>
        <v>64/73</v>
      </c>
      <c r="H5464" s="1" t="n">
        <v>1500</v>
      </c>
      <c r="I5464" s="1" t="n">
        <v>77</v>
      </c>
      <c r="J5464" s="1" t="n">
        <v>80</v>
      </c>
      <c r="K5464" s="1" t="s">
        <v>271</v>
      </c>
      <c r="L5464" s="1" t="s">
        <v>402</v>
      </c>
      <c r="M5464" s="1" t="n">
        <v>2008</v>
      </c>
      <c r="N5464" s="1" t="n">
        <v>48.230166</v>
      </c>
      <c r="O5464" s="1" t="n">
        <v>-66.131194</v>
      </c>
      <c r="Q5464" s="1" t="s">
        <v>6096</v>
      </c>
      <c r="R5464" s="1" t="s">
        <v>24</v>
      </c>
    </row>
    <row r="5465" customFormat="false" ht="15" hidden="false" customHeight="false" outlineLevel="0" collapsed="false">
      <c r="A5465" s="1" t="s">
        <v>6017</v>
      </c>
      <c r="B5465" s="1" t="s">
        <v>6018</v>
      </c>
      <c r="C5465" s="1" t="s">
        <v>6094</v>
      </c>
      <c r="D5465" s="1" t="n">
        <v>109.5</v>
      </c>
      <c r="E5465" s="1" t="s">
        <v>6160</v>
      </c>
      <c r="F5465" s="1" t="n">
        <v>65</v>
      </c>
      <c r="G5465" s="1" t="str">
        <f aca="false">F5465&amp;"/"&amp;73</f>
        <v>65/73</v>
      </c>
      <c r="H5465" s="1" t="n">
        <v>1500</v>
      </c>
      <c r="I5465" s="1" t="n">
        <v>77</v>
      </c>
      <c r="J5465" s="1" t="n">
        <v>80</v>
      </c>
      <c r="K5465" s="1" t="s">
        <v>271</v>
      </c>
      <c r="L5465" s="1" t="s">
        <v>402</v>
      </c>
      <c r="M5465" s="1" t="n">
        <v>2008</v>
      </c>
      <c r="N5465" s="1" t="n">
        <v>48.231652</v>
      </c>
      <c r="O5465" s="1" t="n">
        <v>-66.1294349999999</v>
      </c>
      <c r="Q5465" s="1" t="s">
        <v>6096</v>
      </c>
      <c r="R5465" s="1" t="s">
        <v>24</v>
      </c>
    </row>
    <row r="5466" customFormat="false" ht="15" hidden="false" customHeight="false" outlineLevel="0" collapsed="false">
      <c r="A5466" s="1" t="s">
        <v>6017</v>
      </c>
      <c r="B5466" s="1" t="s">
        <v>6018</v>
      </c>
      <c r="C5466" s="1" t="s">
        <v>6094</v>
      </c>
      <c r="D5466" s="1" t="n">
        <v>109.5</v>
      </c>
      <c r="E5466" s="1" t="s">
        <v>6161</v>
      </c>
      <c r="F5466" s="1" t="n">
        <v>66</v>
      </c>
      <c r="G5466" s="1" t="str">
        <f aca="false">F5466&amp;"/"&amp;73</f>
        <v>66/73</v>
      </c>
      <c r="H5466" s="1" t="n">
        <v>1500</v>
      </c>
      <c r="I5466" s="1" t="n">
        <v>77</v>
      </c>
      <c r="J5466" s="1" t="n">
        <v>80</v>
      </c>
      <c r="K5466" s="1" t="s">
        <v>271</v>
      </c>
      <c r="L5466" s="1" t="s">
        <v>402</v>
      </c>
      <c r="M5466" s="1" t="n">
        <v>2008</v>
      </c>
      <c r="N5466" s="1" t="n">
        <v>48.231366</v>
      </c>
      <c r="O5466" s="1" t="n">
        <v>-66.1111529999999</v>
      </c>
      <c r="Q5466" s="1" t="s">
        <v>6096</v>
      </c>
      <c r="R5466" s="1" t="s">
        <v>24</v>
      </c>
    </row>
    <row r="5467" customFormat="false" ht="15" hidden="false" customHeight="false" outlineLevel="0" collapsed="false">
      <c r="A5467" s="1" t="s">
        <v>6017</v>
      </c>
      <c r="B5467" s="1" t="s">
        <v>6018</v>
      </c>
      <c r="C5467" s="1" t="s">
        <v>6094</v>
      </c>
      <c r="D5467" s="1" t="n">
        <v>109.5</v>
      </c>
      <c r="E5467" s="1" t="s">
        <v>6162</v>
      </c>
      <c r="F5467" s="1" t="n">
        <v>67</v>
      </c>
      <c r="G5467" s="1" t="str">
        <f aca="false">F5467&amp;"/"&amp;73</f>
        <v>67/73</v>
      </c>
      <c r="H5467" s="1" t="n">
        <v>1500</v>
      </c>
      <c r="I5467" s="1" t="n">
        <v>77</v>
      </c>
      <c r="J5467" s="1" t="n">
        <v>80</v>
      </c>
      <c r="K5467" s="1" t="s">
        <v>271</v>
      </c>
      <c r="L5467" s="1" t="s">
        <v>402</v>
      </c>
      <c r="M5467" s="1" t="n">
        <v>2008</v>
      </c>
      <c r="N5467" s="1" t="n">
        <v>48.233625</v>
      </c>
      <c r="O5467" s="1" t="n">
        <v>-66.1122259999999</v>
      </c>
      <c r="Q5467" s="1" t="s">
        <v>6096</v>
      </c>
      <c r="R5467" s="1" t="s">
        <v>24</v>
      </c>
    </row>
    <row r="5468" customFormat="false" ht="15" hidden="false" customHeight="false" outlineLevel="0" collapsed="false">
      <c r="A5468" s="1" t="s">
        <v>6017</v>
      </c>
      <c r="B5468" s="1" t="s">
        <v>6018</v>
      </c>
      <c r="C5468" s="1" t="s">
        <v>6094</v>
      </c>
      <c r="D5468" s="1" t="n">
        <v>109.5</v>
      </c>
      <c r="E5468" s="1" t="s">
        <v>6163</v>
      </c>
      <c r="F5468" s="1" t="n">
        <v>68</v>
      </c>
      <c r="G5468" s="1" t="str">
        <f aca="false">F5468&amp;"/"&amp;73</f>
        <v>68/73</v>
      </c>
      <c r="H5468" s="1" t="n">
        <v>1500</v>
      </c>
      <c r="I5468" s="1" t="n">
        <v>77</v>
      </c>
      <c r="J5468" s="1" t="n">
        <v>80</v>
      </c>
      <c r="K5468" s="1" t="s">
        <v>271</v>
      </c>
      <c r="L5468" s="1" t="s">
        <v>402</v>
      </c>
      <c r="M5468" s="1" t="n">
        <v>2008</v>
      </c>
      <c r="N5468" s="1" t="n">
        <v>48.2413709999999</v>
      </c>
      <c r="O5468" s="1" t="n">
        <v>-66.143296</v>
      </c>
      <c r="Q5468" s="1" t="s">
        <v>6096</v>
      </c>
      <c r="R5468" s="1" t="s">
        <v>24</v>
      </c>
    </row>
    <row r="5469" customFormat="false" ht="15" hidden="false" customHeight="false" outlineLevel="0" collapsed="false">
      <c r="A5469" s="1" t="s">
        <v>6017</v>
      </c>
      <c r="B5469" s="1" t="s">
        <v>6018</v>
      </c>
      <c r="C5469" s="1" t="s">
        <v>6094</v>
      </c>
      <c r="D5469" s="1" t="n">
        <v>109.5</v>
      </c>
      <c r="E5469" s="1" t="s">
        <v>6164</v>
      </c>
      <c r="F5469" s="1" t="n">
        <v>69</v>
      </c>
      <c r="G5469" s="1" t="str">
        <f aca="false">F5469&amp;"/"&amp;73</f>
        <v>69/73</v>
      </c>
      <c r="H5469" s="1" t="n">
        <v>1500</v>
      </c>
      <c r="I5469" s="1" t="n">
        <v>77</v>
      </c>
      <c r="J5469" s="1" t="n">
        <v>80</v>
      </c>
      <c r="K5469" s="1" t="s">
        <v>271</v>
      </c>
      <c r="L5469" s="1" t="s">
        <v>402</v>
      </c>
      <c r="M5469" s="1" t="n">
        <v>2008</v>
      </c>
      <c r="N5469" s="1" t="n">
        <v>48.2420279999999</v>
      </c>
      <c r="O5469" s="1" t="n">
        <v>-66.123684</v>
      </c>
      <c r="Q5469" s="1" t="s">
        <v>6096</v>
      </c>
      <c r="R5469" s="1" t="s">
        <v>24</v>
      </c>
    </row>
    <row r="5470" customFormat="false" ht="15" hidden="false" customHeight="false" outlineLevel="0" collapsed="false">
      <c r="A5470" s="1" t="s">
        <v>6017</v>
      </c>
      <c r="B5470" s="1" t="s">
        <v>6018</v>
      </c>
      <c r="C5470" s="1" t="s">
        <v>6094</v>
      </c>
      <c r="D5470" s="1" t="n">
        <v>109.5</v>
      </c>
      <c r="E5470" s="1" t="s">
        <v>6165</v>
      </c>
      <c r="F5470" s="1" t="n">
        <v>70</v>
      </c>
      <c r="G5470" s="1" t="str">
        <f aca="false">F5470&amp;"/"&amp;73</f>
        <v>70/73</v>
      </c>
      <c r="H5470" s="1" t="n">
        <v>1500</v>
      </c>
      <c r="I5470" s="1" t="n">
        <v>77</v>
      </c>
      <c r="J5470" s="1" t="n">
        <v>80</v>
      </c>
      <c r="K5470" s="1" t="s">
        <v>271</v>
      </c>
      <c r="L5470" s="1" t="s">
        <v>402</v>
      </c>
      <c r="M5470" s="1" t="n">
        <v>2008</v>
      </c>
      <c r="N5470" s="1" t="n">
        <v>48.244029</v>
      </c>
      <c r="O5470" s="1" t="n">
        <v>-66.123512</v>
      </c>
      <c r="Q5470" s="1" t="s">
        <v>6096</v>
      </c>
      <c r="R5470" s="1" t="s">
        <v>24</v>
      </c>
    </row>
    <row r="5471" customFormat="false" ht="15" hidden="false" customHeight="false" outlineLevel="0" collapsed="false">
      <c r="A5471" s="1" t="s">
        <v>6017</v>
      </c>
      <c r="B5471" s="1" t="s">
        <v>6018</v>
      </c>
      <c r="C5471" s="1" t="s">
        <v>6094</v>
      </c>
      <c r="D5471" s="1" t="n">
        <v>109.5</v>
      </c>
      <c r="E5471" s="1" t="s">
        <v>6166</v>
      </c>
      <c r="F5471" s="1" t="n">
        <v>71</v>
      </c>
      <c r="G5471" s="1" t="str">
        <f aca="false">F5471&amp;"/"&amp;73</f>
        <v>71/73</v>
      </c>
      <c r="H5471" s="1" t="n">
        <v>1500</v>
      </c>
      <c r="I5471" s="1" t="n">
        <v>77</v>
      </c>
      <c r="J5471" s="1" t="n">
        <v>80</v>
      </c>
      <c r="K5471" s="1" t="s">
        <v>271</v>
      </c>
      <c r="L5471" s="1" t="s">
        <v>402</v>
      </c>
      <c r="M5471" s="1" t="n">
        <v>2008</v>
      </c>
      <c r="N5471" s="1" t="n">
        <v>48.246258</v>
      </c>
      <c r="O5471" s="1" t="n">
        <v>-66.1231259999999</v>
      </c>
      <c r="Q5471" s="1" t="s">
        <v>6096</v>
      </c>
      <c r="R5471" s="1" t="s">
        <v>24</v>
      </c>
    </row>
    <row r="5472" customFormat="false" ht="15" hidden="false" customHeight="false" outlineLevel="0" collapsed="false">
      <c r="A5472" s="1" t="s">
        <v>6017</v>
      </c>
      <c r="B5472" s="1" t="s">
        <v>6018</v>
      </c>
      <c r="C5472" s="1" t="s">
        <v>6094</v>
      </c>
      <c r="D5472" s="1" t="n">
        <v>109.5</v>
      </c>
      <c r="E5472" s="1" t="s">
        <v>6167</v>
      </c>
      <c r="F5472" s="1" t="n">
        <v>72</v>
      </c>
      <c r="G5472" s="1" t="str">
        <f aca="false">F5472&amp;"/"&amp;73</f>
        <v>72/73</v>
      </c>
      <c r="H5472" s="1" t="n">
        <v>1500</v>
      </c>
      <c r="I5472" s="1" t="n">
        <v>77</v>
      </c>
      <c r="J5472" s="1" t="n">
        <v>80</v>
      </c>
      <c r="K5472" s="1" t="s">
        <v>271</v>
      </c>
      <c r="L5472" s="1" t="s">
        <v>402</v>
      </c>
      <c r="M5472" s="1" t="n">
        <v>2008</v>
      </c>
      <c r="N5472" s="1" t="n">
        <v>48.2480869999999</v>
      </c>
      <c r="O5472" s="1" t="n">
        <v>-66.1223539999999</v>
      </c>
      <c r="Q5472" s="1" t="s">
        <v>6096</v>
      </c>
      <c r="R5472" s="1" t="s">
        <v>24</v>
      </c>
    </row>
    <row r="5473" customFormat="false" ht="15" hidden="false" customHeight="false" outlineLevel="0" collapsed="false">
      <c r="A5473" s="1" t="s">
        <v>6017</v>
      </c>
      <c r="B5473" s="1" t="s">
        <v>6018</v>
      </c>
      <c r="C5473" s="1" t="s">
        <v>6094</v>
      </c>
      <c r="D5473" s="1" t="n">
        <v>109.5</v>
      </c>
      <c r="E5473" s="1" t="s">
        <v>6168</v>
      </c>
      <c r="F5473" s="1" t="n">
        <v>73</v>
      </c>
      <c r="G5473" s="1" t="str">
        <f aca="false">F5473&amp;"/"&amp;73</f>
        <v>73/73</v>
      </c>
      <c r="H5473" s="1" t="n">
        <v>1500</v>
      </c>
      <c r="I5473" s="1" t="n">
        <v>77</v>
      </c>
      <c r="J5473" s="1" t="n">
        <v>80</v>
      </c>
      <c r="K5473" s="1" t="s">
        <v>271</v>
      </c>
      <c r="L5473" s="1" t="s">
        <v>402</v>
      </c>
      <c r="M5473" s="1" t="n">
        <v>2008</v>
      </c>
      <c r="N5473" s="1" t="n">
        <v>48.250259</v>
      </c>
      <c r="O5473" s="1" t="n">
        <v>-66.1215379999999</v>
      </c>
      <c r="Q5473" s="1" t="s">
        <v>6096</v>
      </c>
      <c r="R5473" s="1" t="s">
        <v>24</v>
      </c>
    </row>
    <row r="5474" customFormat="false" ht="15" hidden="false" customHeight="false" outlineLevel="0" collapsed="false">
      <c r="A5474" s="1" t="s">
        <v>6017</v>
      </c>
      <c r="B5474" s="1" t="s">
        <v>6018</v>
      </c>
      <c r="C5474" s="1" t="s">
        <v>6169</v>
      </c>
      <c r="D5474" s="1" t="n">
        <v>23.5</v>
      </c>
      <c r="E5474" s="1" t="s">
        <v>6170</v>
      </c>
      <c r="F5474" s="1" t="n">
        <v>1</v>
      </c>
      <c r="G5474" s="1" t="str">
        <f aca="false">F5474&amp;"/"&amp;10</f>
        <v>1/10</v>
      </c>
      <c r="H5474" s="1" t="n">
        <v>2350</v>
      </c>
      <c r="I5474" s="1" t="n">
        <v>92</v>
      </c>
      <c r="J5474" s="1" t="n">
        <v>85</v>
      </c>
      <c r="K5474" s="1" t="s">
        <v>357</v>
      </c>
      <c r="L5474" s="1" t="s">
        <v>2218</v>
      </c>
      <c r="M5474" s="1" t="n">
        <v>2015</v>
      </c>
      <c r="N5474" s="1" t="n">
        <v>47.2820335946733</v>
      </c>
      <c r="O5474" s="1" t="n">
        <v>-70.8831294959247</v>
      </c>
      <c r="Q5474" s="1" t="s">
        <v>6171</v>
      </c>
      <c r="R5474" s="1" t="s">
        <v>24</v>
      </c>
    </row>
    <row r="5475" customFormat="false" ht="15" hidden="false" customHeight="false" outlineLevel="0" collapsed="false">
      <c r="A5475" s="1" t="s">
        <v>6017</v>
      </c>
      <c r="B5475" s="1" t="s">
        <v>6018</v>
      </c>
      <c r="C5475" s="1" t="s">
        <v>6169</v>
      </c>
      <c r="D5475" s="1" t="n">
        <v>23.5</v>
      </c>
      <c r="E5475" s="1" t="s">
        <v>6172</v>
      </c>
      <c r="F5475" s="1" t="n">
        <v>2</v>
      </c>
      <c r="G5475" s="1" t="str">
        <f aca="false">F5475&amp;"/"&amp;10</f>
        <v>2/10</v>
      </c>
      <c r="H5475" s="1" t="n">
        <v>2350</v>
      </c>
      <c r="I5475" s="1" t="n">
        <v>92</v>
      </c>
      <c r="J5475" s="1" t="n">
        <v>85</v>
      </c>
      <c r="K5475" s="1" t="s">
        <v>357</v>
      </c>
      <c r="L5475" s="1" t="s">
        <v>2218</v>
      </c>
      <c r="M5475" s="1" t="n">
        <v>2015</v>
      </c>
      <c r="N5475" s="1" t="n">
        <v>47.2779571027467</v>
      </c>
      <c r="O5475" s="1" t="n">
        <v>-70.8849784804092</v>
      </c>
      <c r="Q5475" s="1" t="s">
        <v>6171</v>
      </c>
      <c r="R5475" s="1" t="s">
        <v>24</v>
      </c>
    </row>
    <row r="5476" customFormat="false" ht="15" hidden="false" customHeight="false" outlineLevel="0" collapsed="false">
      <c r="A5476" s="1" t="s">
        <v>6017</v>
      </c>
      <c r="B5476" s="1" t="s">
        <v>6018</v>
      </c>
      <c r="C5476" s="1" t="s">
        <v>6169</v>
      </c>
      <c r="D5476" s="1" t="n">
        <v>23.5</v>
      </c>
      <c r="E5476" s="1" t="s">
        <v>6173</v>
      </c>
      <c r="F5476" s="1" t="n">
        <v>3</v>
      </c>
      <c r="G5476" s="1" t="str">
        <f aca="false">F5476&amp;"/"&amp;10</f>
        <v>3/10</v>
      </c>
      <c r="H5476" s="1" t="n">
        <v>2350</v>
      </c>
      <c r="I5476" s="1" t="n">
        <v>92</v>
      </c>
      <c r="J5476" s="1" t="n">
        <v>85</v>
      </c>
      <c r="K5476" s="1" t="s">
        <v>357</v>
      </c>
      <c r="L5476" s="1" t="s">
        <v>2218</v>
      </c>
      <c r="M5476" s="1" t="n">
        <v>2015</v>
      </c>
      <c r="N5476" s="1" t="n">
        <v>47.2850459434805</v>
      </c>
      <c r="O5476" s="1" t="n">
        <v>-70.8836718528368</v>
      </c>
      <c r="Q5476" s="1" t="s">
        <v>6171</v>
      </c>
      <c r="R5476" s="1" t="s">
        <v>24</v>
      </c>
    </row>
    <row r="5477" customFormat="false" ht="15" hidden="false" customHeight="false" outlineLevel="0" collapsed="false">
      <c r="A5477" s="1" t="s">
        <v>6017</v>
      </c>
      <c r="B5477" s="1" t="s">
        <v>6018</v>
      </c>
      <c r="C5477" s="1" t="s">
        <v>6169</v>
      </c>
      <c r="D5477" s="1" t="n">
        <v>23.5</v>
      </c>
      <c r="E5477" s="1" t="s">
        <v>6174</v>
      </c>
      <c r="F5477" s="1" t="n">
        <v>4</v>
      </c>
      <c r="G5477" s="1" t="str">
        <f aca="false">F5477&amp;"/"&amp;10</f>
        <v>4/10</v>
      </c>
      <c r="H5477" s="1" t="n">
        <v>2350</v>
      </c>
      <c r="I5477" s="1" t="n">
        <v>92</v>
      </c>
      <c r="J5477" s="1" t="n">
        <v>85</v>
      </c>
      <c r="K5477" s="1" t="s">
        <v>357</v>
      </c>
      <c r="L5477" s="1" t="s">
        <v>2218</v>
      </c>
      <c r="M5477" s="1" t="n">
        <v>2015</v>
      </c>
      <c r="N5477" s="1" t="n">
        <v>47.2995664568071</v>
      </c>
      <c r="O5477" s="1" t="n">
        <v>-70.8810671458089</v>
      </c>
      <c r="Q5477" s="1" t="s">
        <v>6171</v>
      </c>
      <c r="R5477" s="1" t="s">
        <v>24</v>
      </c>
    </row>
    <row r="5478" customFormat="false" ht="15" hidden="false" customHeight="false" outlineLevel="0" collapsed="false">
      <c r="A5478" s="1" t="s">
        <v>6017</v>
      </c>
      <c r="B5478" s="1" t="s">
        <v>6018</v>
      </c>
      <c r="C5478" s="1" t="s">
        <v>6169</v>
      </c>
      <c r="D5478" s="1" t="n">
        <v>23.5</v>
      </c>
      <c r="E5478" s="1" t="s">
        <v>6175</v>
      </c>
      <c r="F5478" s="1" t="n">
        <v>5</v>
      </c>
      <c r="G5478" s="1" t="str">
        <f aca="false">F5478&amp;"/"&amp;10</f>
        <v>5/10</v>
      </c>
      <c r="H5478" s="1" t="n">
        <v>2350</v>
      </c>
      <c r="I5478" s="1" t="n">
        <v>92</v>
      </c>
      <c r="J5478" s="1" t="n">
        <v>85</v>
      </c>
      <c r="K5478" s="1" t="s">
        <v>357</v>
      </c>
      <c r="L5478" s="1" t="s">
        <v>2218</v>
      </c>
      <c r="M5478" s="1" t="n">
        <v>2015</v>
      </c>
      <c r="N5478" s="1" t="n">
        <v>47.2894544844266</v>
      </c>
      <c r="O5478" s="1" t="n">
        <v>-70.8826452093665</v>
      </c>
      <c r="Q5478" s="1" t="s">
        <v>6171</v>
      </c>
      <c r="R5478" s="1" t="s">
        <v>24</v>
      </c>
    </row>
    <row r="5479" customFormat="false" ht="15" hidden="false" customHeight="false" outlineLevel="0" collapsed="false">
      <c r="A5479" s="1" t="s">
        <v>6017</v>
      </c>
      <c r="B5479" s="1" t="s">
        <v>6018</v>
      </c>
      <c r="C5479" s="1" t="s">
        <v>6169</v>
      </c>
      <c r="D5479" s="1" t="n">
        <v>23.5</v>
      </c>
      <c r="E5479" s="1" t="s">
        <v>6176</v>
      </c>
      <c r="F5479" s="1" t="n">
        <v>6</v>
      </c>
      <c r="G5479" s="1" t="str">
        <f aca="false">F5479&amp;"/"&amp;10</f>
        <v>6/10</v>
      </c>
      <c r="H5479" s="1" t="n">
        <v>2350</v>
      </c>
      <c r="I5479" s="1" t="n">
        <v>92</v>
      </c>
      <c r="J5479" s="1" t="n">
        <v>85</v>
      </c>
      <c r="K5479" s="1" t="s">
        <v>357</v>
      </c>
      <c r="L5479" s="1" t="s">
        <v>2218</v>
      </c>
      <c r="M5479" s="1" t="n">
        <v>2015</v>
      </c>
      <c r="N5479" s="1" t="n">
        <v>47.2937026286829</v>
      </c>
      <c r="O5479" s="1" t="n">
        <v>-70.8815316376089</v>
      </c>
      <c r="Q5479" s="1" t="s">
        <v>6171</v>
      </c>
      <c r="R5479" s="1" t="s">
        <v>24</v>
      </c>
    </row>
    <row r="5480" customFormat="false" ht="15" hidden="false" customHeight="false" outlineLevel="0" collapsed="false">
      <c r="A5480" s="1" t="s">
        <v>6017</v>
      </c>
      <c r="B5480" s="1" t="s">
        <v>6018</v>
      </c>
      <c r="C5480" s="1" t="s">
        <v>6169</v>
      </c>
      <c r="D5480" s="1" t="n">
        <v>23.5</v>
      </c>
      <c r="E5480" s="1" t="s">
        <v>6177</v>
      </c>
      <c r="F5480" s="1" t="n">
        <v>7</v>
      </c>
      <c r="G5480" s="1" t="str">
        <f aca="false">F5480&amp;"/"&amp;10</f>
        <v>7/10</v>
      </c>
      <c r="H5480" s="1" t="n">
        <v>2350</v>
      </c>
      <c r="I5480" s="1" t="n">
        <v>92</v>
      </c>
      <c r="J5480" s="1" t="n">
        <v>85</v>
      </c>
      <c r="K5480" s="1" t="s">
        <v>357</v>
      </c>
      <c r="L5480" s="1" t="s">
        <v>2218</v>
      </c>
      <c r="M5480" s="1" t="n">
        <v>2015</v>
      </c>
      <c r="N5480" s="1" t="n">
        <v>47.3062938519738</v>
      </c>
      <c r="O5480" s="1" t="n">
        <v>-70.8724448957329</v>
      </c>
      <c r="Q5480" s="1" t="s">
        <v>6171</v>
      </c>
      <c r="R5480" s="1" t="s">
        <v>24</v>
      </c>
    </row>
    <row r="5481" customFormat="false" ht="15" hidden="false" customHeight="false" outlineLevel="0" collapsed="false">
      <c r="A5481" s="1" t="s">
        <v>6017</v>
      </c>
      <c r="B5481" s="1" t="s">
        <v>6018</v>
      </c>
      <c r="C5481" s="1" t="s">
        <v>6169</v>
      </c>
      <c r="D5481" s="1" t="n">
        <v>23.5</v>
      </c>
      <c r="E5481" s="1" t="s">
        <v>6178</v>
      </c>
      <c r="F5481" s="1" t="n">
        <v>8</v>
      </c>
      <c r="G5481" s="1" t="str">
        <f aca="false">F5481&amp;"/"&amp;10</f>
        <v>8/10</v>
      </c>
      <c r="H5481" s="1" t="n">
        <v>2350</v>
      </c>
      <c r="I5481" s="1" t="n">
        <v>92</v>
      </c>
      <c r="J5481" s="1" t="n">
        <v>85</v>
      </c>
      <c r="K5481" s="1" t="s">
        <v>357</v>
      </c>
      <c r="L5481" s="1" t="s">
        <v>2218</v>
      </c>
      <c r="M5481" s="1" t="n">
        <v>2015</v>
      </c>
      <c r="N5481" s="1" t="n">
        <v>47.2965316226394</v>
      </c>
      <c r="O5481" s="1" t="n">
        <v>-70.8809494884096</v>
      </c>
      <c r="Q5481" s="1" t="s">
        <v>6171</v>
      </c>
      <c r="R5481" s="1" t="s">
        <v>24</v>
      </c>
    </row>
    <row r="5482" customFormat="false" ht="15" hidden="false" customHeight="false" outlineLevel="0" collapsed="false">
      <c r="A5482" s="1" t="s">
        <v>6017</v>
      </c>
      <c r="B5482" s="1" t="s">
        <v>6018</v>
      </c>
      <c r="C5482" s="1" t="s">
        <v>6169</v>
      </c>
      <c r="D5482" s="1" t="n">
        <v>23.5</v>
      </c>
      <c r="E5482" s="1" t="s">
        <v>6179</v>
      </c>
      <c r="F5482" s="1" t="n">
        <v>9</v>
      </c>
      <c r="G5482" s="1" t="str">
        <f aca="false">F5482&amp;"/"&amp;10</f>
        <v>9/10</v>
      </c>
      <c r="H5482" s="1" t="n">
        <v>2350</v>
      </c>
      <c r="I5482" s="1" t="n">
        <v>92</v>
      </c>
      <c r="J5482" s="1" t="n">
        <v>85</v>
      </c>
      <c r="K5482" s="1" t="s">
        <v>357</v>
      </c>
      <c r="L5482" s="1" t="s">
        <v>2218</v>
      </c>
      <c r="M5482" s="1" t="n">
        <v>2015</v>
      </c>
      <c r="N5482" s="1" t="n">
        <v>47.3092647017279</v>
      </c>
      <c r="O5482" s="1" t="n">
        <v>-70.8720607520094</v>
      </c>
      <c r="Q5482" s="1" t="s">
        <v>6171</v>
      </c>
      <c r="R5482" s="1" t="s">
        <v>24</v>
      </c>
    </row>
    <row r="5483" customFormat="false" ht="15" hidden="false" customHeight="false" outlineLevel="0" collapsed="false">
      <c r="A5483" s="1" t="s">
        <v>6017</v>
      </c>
      <c r="B5483" s="1" t="s">
        <v>6018</v>
      </c>
      <c r="C5483" s="1" t="s">
        <v>6169</v>
      </c>
      <c r="D5483" s="1" t="n">
        <v>23.5</v>
      </c>
      <c r="E5483" s="1" t="s">
        <v>6180</v>
      </c>
      <c r="F5483" s="1" t="n">
        <v>10</v>
      </c>
      <c r="G5483" s="1" t="str">
        <f aca="false">F5483&amp;"/"&amp;10</f>
        <v>10/10</v>
      </c>
      <c r="H5483" s="1" t="n">
        <v>2350</v>
      </c>
      <c r="I5483" s="1" t="n">
        <v>92</v>
      </c>
      <c r="J5483" s="1" t="n">
        <v>85</v>
      </c>
      <c r="K5483" s="1" t="s">
        <v>357</v>
      </c>
      <c r="L5483" s="1" t="s">
        <v>2218</v>
      </c>
      <c r="M5483" s="1" t="n">
        <v>2015</v>
      </c>
      <c r="N5483" s="1" t="n">
        <v>47.3122068367657</v>
      </c>
      <c r="O5483" s="1" t="n">
        <v>-70.8703422173449</v>
      </c>
      <c r="Q5483" s="1" t="s">
        <v>6171</v>
      </c>
      <c r="R5483" s="1" t="s">
        <v>24</v>
      </c>
    </row>
    <row r="5484" customFormat="false" ht="15" hidden="false" customHeight="false" outlineLevel="0" collapsed="false">
      <c r="A5484" s="1" t="s">
        <v>6017</v>
      </c>
      <c r="B5484" s="1" t="s">
        <v>6018</v>
      </c>
      <c r="C5484" s="1" t="s">
        <v>6181</v>
      </c>
      <c r="D5484" s="1" t="n">
        <v>100</v>
      </c>
      <c r="E5484" s="1" t="s">
        <v>6182</v>
      </c>
      <c r="F5484" s="1" t="n">
        <v>1</v>
      </c>
      <c r="G5484" s="1" t="str">
        <f aca="false">F5484&amp;"/"&amp;50</f>
        <v>1/50</v>
      </c>
      <c r="H5484" s="1" t="n">
        <v>2000</v>
      </c>
      <c r="I5484" s="1" t="n">
        <v>82</v>
      </c>
      <c r="J5484" s="1" t="s">
        <v>6183</v>
      </c>
      <c r="K5484" s="1" t="s">
        <v>357</v>
      </c>
      <c r="L5484" s="1" t="s">
        <v>2509</v>
      </c>
      <c r="M5484" s="1" t="n">
        <v>2013</v>
      </c>
      <c r="N5484" s="1" t="n">
        <v>46.1531447151725</v>
      </c>
      <c r="O5484" s="1" t="n">
        <v>-71.6469953060121</v>
      </c>
      <c r="P5484" s="1" t="s">
        <v>6184</v>
      </c>
      <c r="Q5484" s="1" t="s">
        <v>6185</v>
      </c>
      <c r="R5484" s="1" t="s">
        <v>24</v>
      </c>
    </row>
    <row r="5485" customFormat="false" ht="15" hidden="false" customHeight="false" outlineLevel="0" collapsed="false">
      <c r="A5485" s="1" t="s">
        <v>6017</v>
      </c>
      <c r="B5485" s="1" t="s">
        <v>6018</v>
      </c>
      <c r="C5485" s="1" t="s">
        <v>6181</v>
      </c>
      <c r="D5485" s="1" t="n">
        <v>100</v>
      </c>
      <c r="E5485" s="1" t="s">
        <v>6186</v>
      </c>
      <c r="F5485" s="1" t="n">
        <v>2</v>
      </c>
      <c r="G5485" s="1" t="str">
        <f aca="false">F5485&amp;"/"&amp;50</f>
        <v>2/50</v>
      </c>
      <c r="H5485" s="1" t="n">
        <v>2000</v>
      </c>
      <c r="I5485" s="1" t="n">
        <v>82</v>
      </c>
      <c r="J5485" s="1" t="s">
        <v>6183</v>
      </c>
      <c r="K5485" s="1" t="s">
        <v>357</v>
      </c>
      <c r="L5485" s="1" t="s">
        <v>2509</v>
      </c>
      <c r="M5485" s="1" t="n">
        <v>2013</v>
      </c>
      <c r="N5485" s="1" t="n">
        <v>46.1635814770462</v>
      </c>
      <c r="O5485" s="1" t="n">
        <v>-71.6488345603652</v>
      </c>
      <c r="P5485" s="1" t="s">
        <v>6184</v>
      </c>
      <c r="Q5485" s="1" t="s">
        <v>6185</v>
      </c>
      <c r="R5485" s="1" t="s">
        <v>24</v>
      </c>
    </row>
    <row r="5486" customFormat="false" ht="15" hidden="false" customHeight="false" outlineLevel="0" collapsed="false">
      <c r="A5486" s="1" t="s">
        <v>6017</v>
      </c>
      <c r="B5486" s="1" t="s">
        <v>6018</v>
      </c>
      <c r="C5486" s="1" t="s">
        <v>6181</v>
      </c>
      <c r="D5486" s="1" t="n">
        <v>100</v>
      </c>
      <c r="E5486" s="1" t="s">
        <v>6187</v>
      </c>
      <c r="F5486" s="1" t="n">
        <v>3</v>
      </c>
      <c r="G5486" s="1" t="str">
        <f aca="false">F5486&amp;"/"&amp;50</f>
        <v>3/50</v>
      </c>
      <c r="H5486" s="1" t="n">
        <v>2000</v>
      </c>
      <c r="I5486" s="1" t="n">
        <v>82</v>
      </c>
      <c r="J5486" s="1" t="s">
        <v>6183</v>
      </c>
      <c r="K5486" s="1" t="s">
        <v>357</v>
      </c>
      <c r="L5486" s="1" t="s">
        <v>2509</v>
      </c>
      <c r="M5486" s="1" t="n">
        <v>2013</v>
      </c>
      <c r="N5486" s="1" t="n">
        <v>46.1615023179044</v>
      </c>
      <c r="O5486" s="1" t="n">
        <v>-71.6504866891173</v>
      </c>
      <c r="P5486" s="1" t="s">
        <v>6184</v>
      </c>
      <c r="Q5486" s="1" t="s">
        <v>6185</v>
      </c>
      <c r="R5486" s="1" t="s">
        <v>24</v>
      </c>
    </row>
    <row r="5487" customFormat="false" ht="15" hidden="false" customHeight="false" outlineLevel="0" collapsed="false">
      <c r="A5487" s="1" t="s">
        <v>6017</v>
      </c>
      <c r="B5487" s="1" t="s">
        <v>6018</v>
      </c>
      <c r="C5487" s="1" t="s">
        <v>6181</v>
      </c>
      <c r="D5487" s="1" t="n">
        <v>100</v>
      </c>
      <c r="E5487" s="1" t="s">
        <v>6188</v>
      </c>
      <c r="F5487" s="1" t="n">
        <v>4</v>
      </c>
      <c r="G5487" s="1" t="str">
        <f aca="false">F5487&amp;"/"&amp;50</f>
        <v>4/50</v>
      </c>
      <c r="H5487" s="1" t="n">
        <v>2000</v>
      </c>
      <c r="I5487" s="1" t="n">
        <v>82</v>
      </c>
      <c r="J5487" s="1" t="s">
        <v>6183</v>
      </c>
      <c r="K5487" s="1" t="s">
        <v>357</v>
      </c>
      <c r="L5487" s="1" t="s">
        <v>2509</v>
      </c>
      <c r="M5487" s="1" t="n">
        <v>2013</v>
      </c>
      <c r="N5487" s="1" t="n">
        <v>46.1591802175787</v>
      </c>
      <c r="O5487" s="1" t="n">
        <v>-71.6517734903466</v>
      </c>
      <c r="P5487" s="1" t="s">
        <v>6184</v>
      </c>
      <c r="Q5487" s="1" t="s">
        <v>6185</v>
      </c>
      <c r="R5487" s="1" t="s">
        <v>24</v>
      </c>
    </row>
    <row r="5488" customFormat="false" ht="15" hidden="false" customHeight="false" outlineLevel="0" collapsed="false">
      <c r="A5488" s="1" t="s">
        <v>6017</v>
      </c>
      <c r="B5488" s="1" t="s">
        <v>6018</v>
      </c>
      <c r="C5488" s="1" t="s">
        <v>6181</v>
      </c>
      <c r="D5488" s="1" t="n">
        <v>100</v>
      </c>
      <c r="E5488" s="1" t="s">
        <v>6189</v>
      </c>
      <c r="F5488" s="1" t="n">
        <v>5</v>
      </c>
      <c r="G5488" s="1" t="str">
        <f aca="false">F5488&amp;"/"&amp;50</f>
        <v>5/50</v>
      </c>
      <c r="H5488" s="1" t="n">
        <v>2000</v>
      </c>
      <c r="I5488" s="1" t="n">
        <v>82</v>
      </c>
      <c r="J5488" s="1" t="s">
        <v>6183</v>
      </c>
      <c r="K5488" s="1" t="s">
        <v>357</v>
      </c>
      <c r="L5488" s="1" t="s">
        <v>2509</v>
      </c>
      <c r="M5488" s="1" t="n">
        <v>2013</v>
      </c>
      <c r="N5488" s="1" t="n">
        <v>46.1273064528708</v>
      </c>
      <c r="O5488" s="1" t="n">
        <v>-71.6844705878278</v>
      </c>
      <c r="P5488" s="1" t="s">
        <v>6184</v>
      </c>
      <c r="Q5488" s="1" t="s">
        <v>6185</v>
      </c>
      <c r="R5488" s="1" t="s">
        <v>24</v>
      </c>
    </row>
    <row r="5489" customFormat="false" ht="15" hidden="false" customHeight="false" outlineLevel="0" collapsed="false">
      <c r="A5489" s="1" t="s">
        <v>6017</v>
      </c>
      <c r="B5489" s="1" t="s">
        <v>6018</v>
      </c>
      <c r="C5489" s="1" t="s">
        <v>6181</v>
      </c>
      <c r="D5489" s="1" t="n">
        <v>100</v>
      </c>
      <c r="E5489" s="1" t="s">
        <v>6190</v>
      </c>
      <c r="F5489" s="1" t="n">
        <v>6</v>
      </c>
      <c r="G5489" s="1" t="str">
        <f aca="false">F5489&amp;"/"&amp;50</f>
        <v>6/50</v>
      </c>
      <c r="H5489" s="1" t="n">
        <v>2000</v>
      </c>
      <c r="I5489" s="1" t="n">
        <v>82</v>
      </c>
      <c r="J5489" s="1" t="s">
        <v>6183</v>
      </c>
      <c r="K5489" s="1" t="s">
        <v>357</v>
      </c>
      <c r="L5489" s="1" t="s">
        <v>2509</v>
      </c>
      <c r="M5489" s="1" t="n">
        <v>2013</v>
      </c>
      <c r="N5489" s="1" t="n">
        <v>46.129080790493</v>
      </c>
      <c r="O5489" s="1" t="n">
        <v>-71.6808395128074</v>
      </c>
      <c r="P5489" s="1" t="s">
        <v>6184</v>
      </c>
      <c r="Q5489" s="1" t="s">
        <v>6185</v>
      </c>
      <c r="R5489" s="1" t="s">
        <v>24</v>
      </c>
    </row>
    <row r="5490" customFormat="false" ht="15" hidden="false" customHeight="false" outlineLevel="0" collapsed="false">
      <c r="A5490" s="1" t="s">
        <v>6017</v>
      </c>
      <c r="B5490" s="1" t="s">
        <v>6018</v>
      </c>
      <c r="C5490" s="1" t="s">
        <v>6181</v>
      </c>
      <c r="D5490" s="1" t="n">
        <v>100</v>
      </c>
      <c r="E5490" s="1" t="s">
        <v>6191</v>
      </c>
      <c r="F5490" s="1" t="n">
        <v>7</v>
      </c>
      <c r="G5490" s="1" t="str">
        <f aca="false">F5490&amp;"/"&amp;50</f>
        <v>7/50</v>
      </c>
      <c r="H5490" s="1" t="n">
        <v>2000</v>
      </c>
      <c r="I5490" s="1" t="n">
        <v>82</v>
      </c>
      <c r="J5490" s="1" t="s">
        <v>6183</v>
      </c>
      <c r="K5490" s="1" t="s">
        <v>357</v>
      </c>
      <c r="L5490" s="1" t="s">
        <v>2509</v>
      </c>
      <c r="M5490" s="1" t="n">
        <v>2013</v>
      </c>
      <c r="N5490" s="1" t="n">
        <v>46.1312800811535</v>
      </c>
      <c r="O5490" s="1" t="n">
        <v>-71.6768343565135</v>
      </c>
      <c r="P5490" s="1" t="s">
        <v>6184</v>
      </c>
      <c r="Q5490" s="1" t="s">
        <v>6185</v>
      </c>
      <c r="R5490" s="1" t="s">
        <v>24</v>
      </c>
    </row>
    <row r="5491" customFormat="false" ht="15" hidden="false" customHeight="false" outlineLevel="0" collapsed="false">
      <c r="A5491" s="1" t="s">
        <v>6017</v>
      </c>
      <c r="B5491" s="1" t="s">
        <v>6018</v>
      </c>
      <c r="C5491" s="1" t="s">
        <v>6181</v>
      </c>
      <c r="D5491" s="1" t="n">
        <v>100</v>
      </c>
      <c r="E5491" s="1" t="s">
        <v>6192</v>
      </c>
      <c r="F5491" s="1" t="n">
        <v>8</v>
      </c>
      <c r="G5491" s="1" t="str">
        <f aca="false">F5491&amp;"/"&amp;50</f>
        <v>8/50</v>
      </c>
      <c r="H5491" s="1" t="n">
        <v>2000</v>
      </c>
      <c r="I5491" s="1" t="n">
        <v>82</v>
      </c>
      <c r="J5491" s="1" t="s">
        <v>6183</v>
      </c>
      <c r="K5491" s="1" t="s">
        <v>357</v>
      </c>
      <c r="L5491" s="1" t="s">
        <v>2509</v>
      </c>
      <c r="M5491" s="1" t="n">
        <v>2013</v>
      </c>
      <c r="N5491" s="1" t="n">
        <v>46.1233721247098</v>
      </c>
      <c r="O5491" s="1" t="n">
        <v>-71.685688045586</v>
      </c>
      <c r="P5491" s="1" t="s">
        <v>6184</v>
      </c>
      <c r="Q5491" s="1" t="s">
        <v>6185</v>
      </c>
      <c r="R5491" s="1" t="s">
        <v>24</v>
      </c>
    </row>
    <row r="5492" customFormat="false" ht="15" hidden="false" customHeight="false" outlineLevel="0" collapsed="false">
      <c r="A5492" s="1" t="s">
        <v>6017</v>
      </c>
      <c r="B5492" s="1" t="s">
        <v>6018</v>
      </c>
      <c r="C5492" s="1" t="s">
        <v>6181</v>
      </c>
      <c r="D5492" s="1" t="n">
        <v>100</v>
      </c>
      <c r="E5492" s="1" t="s">
        <v>6193</v>
      </c>
      <c r="F5492" s="1" t="n">
        <v>9</v>
      </c>
      <c r="G5492" s="1" t="str">
        <f aca="false">F5492&amp;"/"&amp;50</f>
        <v>9/50</v>
      </c>
      <c r="H5492" s="1" t="n">
        <v>2000</v>
      </c>
      <c r="I5492" s="1" t="n">
        <v>82</v>
      </c>
      <c r="J5492" s="1" t="s">
        <v>6183</v>
      </c>
      <c r="K5492" s="1" t="s">
        <v>357</v>
      </c>
      <c r="L5492" s="1" t="s">
        <v>2509</v>
      </c>
      <c r="M5492" s="1" t="n">
        <v>2013</v>
      </c>
      <c r="N5492" s="1" t="n">
        <v>46.12037515811</v>
      </c>
      <c r="O5492" s="1" t="n">
        <v>-71.6889123820381</v>
      </c>
      <c r="P5492" s="1" t="s">
        <v>6184</v>
      </c>
      <c r="Q5492" s="1" t="s">
        <v>6185</v>
      </c>
      <c r="R5492" s="1" t="s">
        <v>24</v>
      </c>
    </row>
    <row r="5493" customFormat="false" ht="15" hidden="false" customHeight="false" outlineLevel="0" collapsed="false">
      <c r="A5493" s="1" t="s">
        <v>6017</v>
      </c>
      <c r="B5493" s="1" t="s">
        <v>6018</v>
      </c>
      <c r="C5493" s="1" t="s">
        <v>6181</v>
      </c>
      <c r="D5493" s="1" t="n">
        <v>100</v>
      </c>
      <c r="E5493" s="1" t="s">
        <v>6194</v>
      </c>
      <c r="F5493" s="1" t="n">
        <v>10</v>
      </c>
      <c r="G5493" s="1" t="str">
        <f aca="false">F5493&amp;"/"&amp;50</f>
        <v>10/50</v>
      </c>
      <c r="H5493" s="1" t="n">
        <v>2000</v>
      </c>
      <c r="I5493" s="1" t="n">
        <v>82</v>
      </c>
      <c r="J5493" s="1" t="s">
        <v>6183</v>
      </c>
      <c r="K5493" s="1" t="s">
        <v>357</v>
      </c>
      <c r="L5493" s="1" t="s">
        <v>2509</v>
      </c>
      <c r="M5493" s="1" t="n">
        <v>2013</v>
      </c>
      <c r="N5493" s="1" t="n">
        <v>46.1123256320634</v>
      </c>
      <c r="O5493" s="1" t="n">
        <v>-71.6620839399427</v>
      </c>
      <c r="P5493" s="1" t="s">
        <v>6184</v>
      </c>
      <c r="Q5493" s="1" t="s">
        <v>6185</v>
      </c>
      <c r="R5493" s="1" t="s">
        <v>24</v>
      </c>
    </row>
    <row r="5494" customFormat="false" ht="15" hidden="false" customHeight="false" outlineLevel="0" collapsed="false">
      <c r="A5494" s="1" t="s">
        <v>6017</v>
      </c>
      <c r="B5494" s="1" t="s">
        <v>6018</v>
      </c>
      <c r="C5494" s="1" t="s">
        <v>6181</v>
      </c>
      <c r="D5494" s="1" t="n">
        <v>100</v>
      </c>
      <c r="E5494" s="1" t="s">
        <v>6195</v>
      </c>
      <c r="F5494" s="1" t="n">
        <v>11</v>
      </c>
      <c r="G5494" s="1" t="str">
        <f aca="false">F5494&amp;"/"&amp;50</f>
        <v>11/50</v>
      </c>
      <c r="H5494" s="1" t="n">
        <v>2000</v>
      </c>
      <c r="I5494" s="1" t="n">
        <v>82</v>
      </c>
      <c r="J5494" s="1" t="s">
        <v>6183</v>
      </c>
      <c r="K5494" s="1" t="s">
        <v>357</v>
      </c>
      <c r="L5494" s="1" t="s">
        <v>2509</v>
      </c>
      <c r="M5494" s="1" t="n">
        <v>2013</v>
      </c>
      <c r="N5494" s="1" t="n">
        <v>46.1104179144358</v>
      </c>
      <c r="O5494" s="1" t="n">
        <v>-71.6588800885407</v>
      </c>
      <c r="P5494" s="1" t="s">
        <v>6184</v>
      </c>
      <c r="Q5494" s="1" t="s">
        <v>6185</v>
      </c>
      <c r="R5494" s="1" t="s">
        <v>24</v>
      </c>
    </row>
    <row r="5495" customFormat="false" ht="15" hidden="false" customHeight="false" outlineLevel="0" collapsed="false">
      <c r="A5495" s="1" t="s">
        <v>6017</v>
      </c>
      <c r="B5495" s="1" t="s">
        <v>6018</v>
      </c>
      <c r="C5495" s="1" t="s">
        <v>6181</v>
      </c>
      <c r="D5495" s="1" t="n">
        <v>100</v>
      </c>
      <c r="E5495" s="1" t="s">
        <v>6196</v>
      </c>
      <c r="F5495" s="1" t="n">
        <v>12</v>
      </c>
      <c r="G5495" s="1" t="str">
        <f aca="false">F5495&amp;"/"&amp;50</f>
        <v>12/50</v>
      </c>
      <c r="H5495" s="1" t="n">
        <v>2000</v>
      </c>
      <c r="I5495" s="1" t="n">
        <v>82</v>
      </c>
      <c r="J5495" s="1" t="s">
        <v>6183</v>
      </c>
      <c r="K5495" s="1" t="s">
        <v>357</v>
      </c>
      <c r="L5495" s="1" t="s">
        <v>2509</v>
      </c>
      <c r="M5495" s="1" t="n">
        <v>2013</v>
      </c>
      <c r="N5495" s="1" t="n">
        <v>46.1079546488552</v>
      </c>
      <c r="O5495" s="1" t="n">
        <v>-71.6576739230104</v>
      </c>
      <c r="P5495" s="1" t="s">
        <v>6184</v>
      </c>
      <c r="Q5495" s="1" t="s">
        <v>6185</v>
      </c>
      <c r="R5495" s="1" t="s">
        <v>24</v>
      </c>
    </row>
    <row r="5496" customFormat="false" ht="15" hidden="false" customHeight="false" outlineLevel="0" collapsed="false">
      <c r="A5496" s="1" t="s">
        <v>6017</v>
      </c>
      <c r="B5496" s="1" t="s">
        <v>6018</v>
      </c>
      <c r="C5496" s="1" t="s">
        <v>6181</v>
      </c>
      <c r="D5496" s="1" t="n">
        <v>100</v>
      </c>
      <c r="E5496" s="1" t="s">
        <v>6197</v>
      </c>
      <c r="F5496" s="1" t="n">
        <v>13</v>
      </c>
      <c r="G5496" s="1" t="str">
        <f aca="false">F5496&amp;"/"&amp;50</f>
        <v>13/50</v>
      </c>
      <c r="H5496" s="1" t="n">
        <v>2000</v>
      </c>
      <c r="I5496" s="1" t="n">
        <v>82</v>
      </c>
      <c r="J5496" s="1" t="s">
        <v>6183</v>
      </c>
      <c r="K5496" s="1" t="s">
        <v>357</v>
      </c>
      <c r="L5496" s="1" t="s">
        <v>2509</v>
      </c>
      <c r="M5496" s="1" t="n">
        <v>2013</v>
      </c>
      <c r="N5496" s="1" t="n">
        <v>46.1054168076179</v>
      </c>
      <c r="O5496" s="1" t="n">
        <v>-71.6581702138187</v>
      </c>
      <c r="P5496" s="1" t="s">
        <v>6184</v>
      </c>
      <c r="Q5496" s="1" t="s">
        <v>6185</v>
      </c>
      <c r="R5496" s="1" t="s">
        <v>24</v>
      </c>
    </row>
    <row r="5497" customFormat="false" ht="15" hidden="false" customHeight="false" outlineLevel="0" collapsed="false">
      <c r="A5497" s="1" t="s">
        <v>6017</v>
      </c>
      <c r="B5497" s="1" t="s">
        <v>6018</v>
      </c>
      <c r="C5497" s="1" t="s">
        <v>6181</v>
      </c>
      <c r="D5497" s="1" t="n">
        <v>100</v>
      </c>
      <c r="E5497" s="1" t="s">
        <v>6198</v>
      </c>
      <c r="F5497" s="1" t="n">
        <v>14</v>
      </c>
      <c r="G5497" s="1" t="str">
        <f aca="false">F5497&amp;"/"&amp;50</f>
        <v>14/50</v>
      </c>
      <c r="H5497" s="1" t="n">
        <v>2000</v>
      </c>
      <c r="I5497" s="1" t="n">
        <v>82</v>
      </c>
      <c r="J5497" s="1" t="s">
        <v>6183</v>
      </c>
      <c r="K5497" s="1" t="s">
        <v>357</v>
      </c>
      <c r="L5497" s="1" t="s">
        <v>2509</v>
      </c>
      <c r="M5497" s="1" t="n">
        <v>2013</v>
      </c>
      <c r="N5497" s="1" t="n">
        <v>46.0994921873103</v>
      </c>
      <c r="O5497" s="1" t="n">
        <v>-71.6589674814041</v>
      </c>
      <c r="P5497" s="1" t="s">
        <v>6184</v>
      </c>
      <c r="Q5497" s="1" t="s">
        <v>6185</v>
      </c>
      <c r="R5497" s="1" t="s">
        <v>24</v>
      </c>
    </row>
    <row r="5498" customFormat="false" ht="15" hidden="false" customHeight="false" outlineLevel="0" collapsed="false">
      <c r="A5498" s="1" t="s">
        <v>6017</v>
      </c>
      <c r="B5498" s="1" t="s">
        <v>6018</v>
      </c>
      <c r="C5498" s="1" t="s">
        <v>6181</v>
      </c>
      <c r="D5498" s="1" t="n">
        <v>100</v>
      </c>
      <c r="E5498" s="1" t="s">
        <v>6199</v>
      </c>
      <c r="F5498" s="1" t="n">
        <v>15</v>
      </c>
      <c r="G5498" s="1" t="str">
        <f aca="false">F5498&amp;"/"&amp;50</f>
        <v>15/50</v>
      </c>
      <c r="H5498" s="1" t="n">
        <v>2000</v>
      </c>
      <c r="I5498" s="1" t="n">
        <v>82</v>
      </c>
      <c r="J5498" s="1" t="s">
        <v>6183</v>
      </c>
      <c r="K5498" s="1" t="s">
        <v>357</v>
      </c>
      <c r="L5498" s="1" t="s">
        <v>2509</v>
      </c>
      <c r="M5498" s="1" t="n">
        <v>2013</v>
      </c>
      <c r="N5498" s="1" t="n">
        <v>46.1033012314093</v>
      </c>
      <c r="O5498" s="1" t="n">
        <v>-71.6669730105016</v>
      </c>
      <c r="P5498" s="1" t="s">
        <v>6184</v>
      </c>
      <c r="Q5498" s="1" t="s">
        <v>6185</v>
      </c>
      <c r="R5498" s="1" t="s">
        <v>24</v>
      </c>
    </row>
    <row r="5499" customFormat="false" ht="15" hidden="false" customHeight="false" outlineLevel="0" collapsed="false">
      <c r="A5499" s="1" t="s">
        <v>6017</v>
      </c>
      <c r="B5499" s="1" t="s">
        <v>6018</v>
      </c>
      <c r="C5499" s="1" t="s">
        <v>6181</v>
      </c>
      <c r="D5499" s="1" t="n">
        <v>100</v>
      </c>
      <c r="E5499" s="1" t="s">
        <v>6200</v>
      </c>
      <c r="F5499" s="1" t="n">
        <v>16</v>
      </c>
      <c r="G5499" s="1" t="str">
        <f aca="false">F5499&amp;"/"&amp;50</f>
        <v>16/50</v>
      </c>
      <c r="H5499" s="1" t="n">
        <v>2000</v>
      </c>
      <c r="I5499" s="1" t="n">
        <v>82</v>
      </c>
      <c r="J5499" s="1" t="s">
        <v>6183</v>
      </c>
      <c r="K5499" s="1" t="s">
        <v>357</v>
      </c>
      <c r="L5499" s="1" t="s">
        <v>2509</v>
      </c>
      <c r="M5499" s="1" t="n">
        <v>2013</v>
      </c>
      <c r="N5499" s="1" t="n">
        <v>46.093851935515</v>
      </c>
      <c r="O5499" s="1" t="n">
        <v>-71.6918944949559</v>
      </c>
      <c r="P5499" s="1" t="s">
        <v>6184</v>
      </c>
      <c r="Q5499" s="1" t="s">
        <v>6185</v>
      </c>
      <c r="R5499" s="1" t="s">
        <v>24</v>
      </c>
    </row>
    <row r="5500" customFormat="false" ht="15" hidden="false" customHeight="false" outlineLevel="0" collapsed="false">
      <c r="A5500" s="1" t="s">
        <v>6017</v>
      </c>
      <c r="B5500" s="1" t="s">
        <v>6018</v>
      </c>
      <c r="C5500" s="1" t="s">
        <v>6181</v>
      </c>
      <c r="D5500" s="1" t="n">
        <v>100</v>
      </c>
      <c r="E5500" s="1" t="s">
        <v>6201</v>
      </c>
      <c r="F5500" s="1" t="n">
        <v>17</v>
      </c>
      <c r="G5500" s="1" t="str">
        <f aca="false">F5500&amp;"/"&amp;50</f>
        <v>17/50</v>
      </c>
      <c r="H5500" s="1" t="n">
        <v>2000</v>
      </c>
      <c r="I5500" s="1" t="n">
        <v>82</v>
      </c>
      <c r="J5500" s="1" t="s">
        <v>6183</v>
      </c>
      <c r="K5500" s="1" t="s">
        <v>357</v>
      </c>
      <c r="L5500" s="1" t="s">
        <v>2509</v>
      </c>
      <c r="M5500" s="1" t="n">
        <v>2013</v>
      </c>
      <c r="N5500" s="1" t="n">
        <v>46.0959866346398</v>
      </c>
      <c r="O5500" s="1" t="n">
        <v>-71.6926345759761</v>
      </c>
      <c r="P5500" s="1" t="s">
        <v>6184</v>
      </c>
      <c r="Q5500" s="1" t="s">
        <v>6185</v>
      </c>
      <c r="R5500" s="1" t="s">
        <v>24</v>
      </c>
    </row>
    <row r="5501" customFormat="false" ht="15" hidden="false" customHeight="false" outlineLevel="0" collapsed="false">
      <c r="A5501" s="1" t="s">
        <v>6017</v>
      </c>
      <c r="B5501" s="1" t="s">
        <v>6018</v>
      </c>
      <c r="C5501" s="1" t="s">
        <v>6181</v>
      </c>
      <c r="D5501" s="1" t="n">
        <v>100</v>
      </c>
      <c r="E5501" s="1" t="s">
        <v>6202</v>
      </c>
      <c r="F5501" s="1" t="n">
        <v>18</v>
      </c>
      <c r="G5501" s="1" t="str">
        <f aca="false">F5501&amp;"/"&amp;50</f>
        <v>18/50</v>
      </c>
      <c r="H5501" s="1" t="n">
        <v>2000</v>
      </c>
      <c r="I5501" s="1" t="n">
        <v>82</v>
      </c>
      <c r="J5501" s="1" t="s">
        <v>6183</v>
      </c>
      <c r="K5501" s="1" t="s">
        <v>357</v>
      </c>
      <c r="L5501" s="1" t="s">
        <v>2509</v>
      </c>
      <c r="M5501" s="1" t="n">
        <v>2013</v>
      </c>
      <c r="N5501" s="1" t="n">
        <v>46.0941340753212</v>
      </c>
      <c r="O5501" s="1" t="n">
        <v>-71.7083956944671</v>
      </c>
      <c r="P5501" s="1" t="s">
        <v>6184</v>
      </c>
      <c r="Q5501" s="1" t="s">
        <v>6185</v>
      </c>
      <c r="R5501" s="1" t="s">
        <v>24</v>
      </c>
    </row>
    <row r="5502" customFormat="false" ht="15" hidden="false" customHeight="false" outlineLevel="0" collapsed="false">
      <c r="A5502" s="1" t="s">
        <v>6017</v>
      </c>
      <c r="B5502" s="1" t="s">
        <v>6018</v>
      </c>
      <c r="C5502" s="1" t="s">
        <v>6181</v>
      </c>
      <c r="D5502" s="1" t="n">
        <v>100</v>
      </c>
      <c r="E5502" s="1" t="s">
        <v>6203</v>
      </c>
      <c r="F5502" s="1" t="n">
        <v>19</v>
      </c>
      <c r="G5502" s="1" t="str">
        <f aca="false">F5502&amp;"/"&amp;50</f>
        <v>19/50</v>
      </c>
      <c r="H5502" s="1" t="n">
        <v>2000</v>
      </c>
      <c r="I5502" s="1" t="n">
        <v>82</v>
      </c>
      <c r="J5502" s="1" t="s">
        <v>6183</v>
      </c>
      <c r="K5502" s="1" t="s">
        <v>357</v>
      </c>
      <c r="L5502" s="1" t="s">
        <v>2509</v>
      </c>
      <c r="M5502" s="1" t="n">
        <v>2013</v>
      </c>
      <c r="N5502" s="1" t="n">
        <v>46.0954382984042</v>
      </c>
      <c r="O5502" s="1" t="n">
        <v>-71.7048268221362</v>
      </c>
      <c r="P5502" s="1" t="s">
        <v>6184</v>
      </c>
      <c r="Q5502" s="1" t="s">
        <v>6185</v>
      </c>
      <c r="R5502" s="1" t="s">
        <v>24</v>
      </c>
    </row>
    <row r="5503" customFormat="false" ht="15" hidden="false" customHeight="false" outlineLevel="0" collapsed="false">
      <c r="A5503" s="1" t="s">
        <v>6017</v>
      </c>
      <c r="B5503" s="1" t="s">
        <v>6018</v>
      </c>
      <c r="C5503" s="1" t="s">
        <v>6181</v>
      </c>
      <c r="D5503" s="1" t="n">
        <v>100</v>
      </c>
      <c r="E5503" s="1" t="s">
        <v>6204</v>
      </c>
      <c r="F5503" s="1" t="n">
        <v>20</v>
      </c>
      <c r="G5503" s="1" t="str">
        <f aca="false">F5503&amp;"/"&amp;50</f>
        <v>20/50</v>
      </c>
      <c r="H5503" s="1" t="n">
        <v>2000</v>
      </c>
      <c r="I5503" s="1" t="n">
        <v>82</v>
      </c>
      <c r="J5503" s="1" t="s">
        <v>6183</v>
      </c>
      <c r="K5503" s="1" t="s">
        <v>357</v>
      </c>
      <c r="L5503" s="1" t="s">
        <v>2509</v>
      </c>
      <c r="M5503" s="1" t="n">
        <v>2013</v>
      </c>
      <c r="N5503" s="1" t="n">
        <v>46.0979573290944</v>
      </c>
      <c r="O5503" s="1" t="n">
        <v>-71.703741272869</v>
      </c>
      <c r="P5503" s="1" t="s">
        <v>6184</v>
      </c>
      <c r="Q5503" s="1" t="s">
        <v>6185</v>
      </c>
      <c r="R5503" s="1" t="s">
        <v>24</v>
      </c>
    </row>
    <row r="5504" customFormat="false" ht="15" hidden="false" customHeight="false" outlineLevel="0" collapsed="false">
      <c r="A5504" s="1" t="s">
        <v>6017</v>
      </c>
      <c r="B5504" s="1" t="s">
        <v>6018</v>
      </c>
      <c r="C5504" s="1" t="s">
        <v>6181</v>
      </c>
      <c r="D5504" s="1" t="n">
        <v>100</v>
      </c>
      <c r="E5504" s="1" t="s">
        <v>6205</v>
      </c>
      <c r="F5504" s="1" t="n">
        <v>21</v>
      </c>
      <c r="G5504" s="1" t="str">
        <f aca="false">F5504&amp;"/"&amp;50</f>
        <v>21/50</v>
      </c>
      <c r="H5504" s="1" t="n">
        <v>2000</v>
      </c>
      <c r="I5504" s="1" t="n">
        <v>82</v>
      </c>
      <c r="J5504" s="1" t="s">
        <v>6183</v>
      </c>
      <c r="K5504" s="1" t="s">
        <v>357</v>
      </c>
      <c r="L5504" s="1" t="s">
        <v>2509</v>
      </c>
      <c r="M5504" s="1" t="n">
        <v>2013</v>
      </c>
      <c r="N5504" s="1" t="n">
        <v>46.0996454305488</v>
      </c>
      <c r="O5504" s="1" t="n">
        <v>-71.7222984481485</v>
      </c>
      <c r="P5504" s="1" t="s">
        <v>6184</v>
      </c>
      <c r="Q5504" s="1" t="s">
        <v>6185</v>
      </c>
      <c r="R5504" s="1" t="s">
        <v>24</v>
      </c>
    </row>
    <row r="5505" customFormat="false" ht="15" hidden="false" customHeight="false" outlineLevel="0" collapsed="false">
      <c r="A5505" s="1" t="s">
        <v>6017</v>
      </c>
      <c r="B5505" s="1" t="s">
        <v>6018</v>
      </c>
      <c r="C5505" s="1" t="s">
        <v>6181</v>
      </c>
      <c r="D5505" s="1" t="n">
        <v>100</v>
      </c>
      <c r="E5505" s="1" t="s">
        <v>6206</v>
      </c>
      <c r="F5505" s="1" t="n">
        <v>22</v>
      </c>
      <c r="G5505" s="1" t="str">
        <f aca="false">F5505&amp;"/"&amp;50</f>
        <v>22/50</v>
      </c>
      <c r="H5505" s="1" t="n">
        <v>2000</v>
      </c>
      <c r="I5505" s="1" t="n">
        <v>82</v>
      </c>
      <c r="J5505" s="1" t="s">
        <v>6183</v>
      </c>
      <c r="K5505" s="1" t="s">
        <v>357</v>
      </c>
      <c r="L5505" s="1" t="s">
        <v>2509</v>
      </c>
      <c r="M5505" s="1" t="n">
        <v>2013</v>
      </c>
      <c r="N5505" s="1" t="n">
        <v>46.102358553097</v>
      </c>
      <c r="O5505" s="1" t="n">
        <v>-71.717936711418</v>
      </c>
      <c r="P5505" s="1" t="s">
        <v>6184</v>
      </c>
      <c r="Q5505" s="1" t="s">
        <v>6185</v>
      </c>
      <c r="R5505" s="1" t="s">
        <v>24</v>
      </c>
    </row>
    <row r="5506" customFormat="false" ht="15" hidden="false" customHeight="false" outlineLevel="0" collapsed="false">
      <c r="A5506" s="1" t="s">
        <v>6017</v>
      </c>
      <c r="B5506" s="1" t="s">
        <v>6018</v>
      </c>
      <c r="C5506" s="1" t="s">
        <v>6181</v>
      </c>
      <c r="D5506" s="1" t="n">
        <v>100</v>
      </c>
      <c r="E5506" s="1" t="s">
        <v>6207</v>
      </c>
      <c r="F5506" s="1" t="n">
        <v>23</v>
      </c>
      <c r="G5506" s="1" t="str">
        <f aca="false">F5506&amp;"/"&amp;50</f>
        <v>23/50</v>
      </c>
      <c r="H5506" s="1" t="n">
        <v>2000</v>
      </c>
      <c r="I5506" s="1" t="n">
        <v>82</v>
      </c>
      <c r="J5506" s="1" t="s">
        <v>6183</v>
      </c>
      <c r="K5506" s="1" t="s">
        <v>357</v>
      </c>
      <c r="L5506" s="1" t="s">
        <v>2509</v>
      </c>
      <c r="M5506" s="1" t="n">
        <v>2013</v>
      </c>
      <c r="N5506" s="1" t="n">
        <v>46.1295941618823</v>
      </c>
      <c r="O5506" s="1" t="n">
        <v>-71.6970409748602</v>
      </c>
      <c r="P5506" s="1" t="s">
        <v>6184</v>
      </c>
      <c r="Q5506" s="1" t="s">
        <v>6185</v>
      </c>
      <c r="R5506" s="1" t="s">
        <v>24</v>
      </c>
    </row>
    <row r="5507" customFormat="false" ht="15" hidden="false" customHeight="false" outlineLevel="0" collapsed="false">
      <c r="A5507" s="1" t="s">
        <v>6017</v>
      </c>
      <c r="B5507" s="1" t="s">
        <v>6018</v>
      </c>
      <c r="C5507" s="1" t="s">
        <v>6181</v>
      </c>
      <c r="D5507" s="1" t="n">
        <v>100</v>
      </c>
      <c r="E5507" s="1" t="s">
        <v>6208</v>
      </c>
      <c r="F5507" s="1" t="n">
        <v>24</v>
      </c>
      <c r="G5507" s="1" t="str">
        <f aca="false">F5507&amp;"/"&amp;50</f>
        <v>24/50</v>
      </c>
      <c r="H5507" s="1" t="n">
        <v>2000</v>
      </c>
      <c r="I5507" s="1" t="n">
        <v>82</v>
      </c>
      <c r="J5507" s="1" t="s">
        <v>6183</v>
      </c>
      <c r="K5507" s="1" t="s">
        <v>357</v>
      </c>
      <c r="L5507" s="1" t="s">
        <v>2509</v>
      </c>
      <c r="M5507" s="1" t="n">
        <v>2013</v>
      </c>
      <c r="N5507" s="1" t="n">
        <v>46.1265860029984</v>
      </c>
      <c r="O5507" s="1" t="n">
        <v>-71.7005625946298</v>
      </c>
      <c r="P5507" s="1" t="s">
        <v>6184</v>
      </c>
      <c r="Q5507" s="1" t="s">
        <v>6185</v>
      </c>
      <c r="R5507" s="1" t="s">
        <v>24</v>
      </c>
    </row>
    <row r="5508" customFormat="false" ht="15" hidden="false" customHeight="false" outlineLevel="0" collapsed="false">
      <c r="A5508" s="1" t="s">
        <v>6017</v>
      </c>
      <c r="B5508" s="1" t="s">
        <v>6018</v>
      </c>
      <c r="C5508" s="1" t="s">
        <v>6181</v>
      </c>
      <c r="D5508" s="1" t="n">
        <v>100</v>
      </c>
      <c r="E5508" s="1" t="s">
        <v>6209</v>
      </c>
      <c r="F5508" s="1" t="n">
        <v>25</v>
      </c>
      <c r="G5508" s="1" t="str">
        <f aca="false">F5508&amp;"/"&amp;50</f>
        <v>25/50</v>
      </c>
      <c r="H5508" s="1" t="n">
        <v>2000</v>
      </c>
      <c r="I5508" s="1" t="n">
        <v>82</v>
      </c>
      <c r="J5508" s="1" t="s">
        <v>6183</v>
      </c>
      <c r="K5508" s="1" t="s">
        <v>357</v>
      </c>
      <c r="L5508" s="1" t="s">
        <v>2509</v>
      </c>
      <c r="M5508" s="1" t="n">
        <v>2013</v>
      </c>
      <c r="N5508" s="1" t="n">
        <v>46.1298903395106</v>
      </c>
      <c r="O5508" s="1" t="n">
        <v>-71.7100694078347</v>
      </c>
      <c r="P5508" s="1" t="s">
        <v>6184</v>
      </c>
      <c r="Q5508" s="1" t="s">
        <v>6185</v>
      </c>
      <c r="R5508" s="1" t="s">
        <v>24</v>
      </c>
    </row>
    <row r="5509" customFormat="false" ht="15" hidden="false" customHeight="false" outlineLevel="0" collapsed="false">
      <c r="A5509" s="1" t="s">
        <v>6017</v>
      </c>
      <c r="B5509" s="1" t="s">
        <v>6018</v>
      </c>
      <c r="C5509" s="1" t="s">
        <v>6181</v>
      </c>
      <c r="D5509" s="1" t="n">
        <v>100</v>
      </c>
      <c r="E5509" s="1" t="s">
        <v>6210</v>
      </c>
      <c r="F5509" s="1" t="n">
        <v>26</v>
      </c>
      <c r="G5509" s="1" t="str">
        <f aca="false">F5509&amp;"/"&amp;50</f>
        <v>26/50</v>
      </c>
      <c r="H5509" s="1" t="n">
        <v>2000</v>
      </c>
      <c r="I5509" s="1" t="n">
        <v>82</v>
      </c>
      <c r="J5509" s="1" t="s">
        <v>6183</v>
      </c>
      <c r="K5509" s="1" t="s">
        <v>357</v>
      </c>
      <c r="L5509" s="1" t="s">
        <v>2509</v>
      </c>
      <c r="M5509" s="1" t="n">
        <v>2013</v>
      </c>
      <c r="N5509" s="1" t="n">
        <v>46.1334956296567</v>
      </c>
      <c r="O5509" s="1" t="n">
        <v>-71.7181233447734</v>
      </c>
      <c r="P5509" s="1" t="s">
        <v>6184</v>
      </c>
      <c r="Q5509" s="1" t="s">
        <v>6185</v>
      </c>
      <c r="R5509" s="1" t="s">
        <v>24</v>
      </c>
    </row>
    <row r="5510" customFormat="false" ht="15" hidden="false" customHeight="false" outlineLevel="0" collapsed="false">
      <c r="A5510" s="1" t="s">
        <v>6017</v>
      </c>
      <c r="B5510" s="1" t="s">
        <v>6018</v>
      </c>
      <c r="C5510" s="1" t="s">
        <v>6181</v>
      </c>
      <c r="D5510" s="1" t="n">
        <v>100</v>
      </c>
      <c r="E5510" s="1" t="s">
        <v>6211</v>
      </c>
      <c r="F5510" s="1" t="n">
        <v>27</v>
      </c>
      <c r="G5510" s="1" t="str">
        <f aca="false">F5510&amp;"/"&amp;50</f>
        <v>27/50</v>
      </c>
      <c r="H5510" s="1" t="n">
        <v>2000</v>
      </c>
      <c r="I5510" s="1" t="n">
        <v>82</v>
      </c>
      <c r="J5510" s="1" t="s">
        <v>6183</v>
      </c>
      <c r="K5510" s="1" t="s">
        <v>357</v>
      </c>
      <c r="L5510" s="1" t="s">
        <v>2509</v>
      </c>
      <c r="M5510" s="1" t="n">
        <v>2013</v>
      </c>
      <c r="N5510" s="1" t="n">
        <v>46.1356662395696</v>
      </c>
      <c r="O5510" s="1" t="n">
        <v>-71.7176317883165</v>
      </c>
      <c r="P5510" s="1" t="s">
        <v>6184</v>
      </c>
      <c r="Q5510" s="1" t="s">
        <v>6185</v>
      </c>
      <c r="R5510" s="1" t="s">
        <v>24</v>
      </c>
    </row>
    <row r="5511" customFormat="false" ht="15" hidden="false" customHeight="false" outlineLevel="0" collapsed="false">
      <c r="A5511" s="1" t="s">
        <v>6017</v>
      </c>
      <c r="B5511" s="1" t="s">
        <v>6018</v>
      </c>
      <c r="C5511" s="1" t="s">
        <v>6181</v>
      </c>
      <c r="D5511" s="1" t="n">
        <v>100</v>
      </c>
      <c r="E5511" s="1" t="s">
        <v>6212</v>
      </c>
      <c r="F5511" s="1" t="n">
        <v>28</v>
      </c>
      <c r="G5511" s="1" t="str">
        <f aca="false">F5511&amp;"/"&amp;50</f>
        <v>28/50</v>
      </c>
      <c r="H5511" s="1" t="n">
        <v>2000</v>
      </c>
      <c r="I5511" s="1" t="n">
        <v>82</v>
      </c>
      <c r="J5511" s="1" t="s">
        <v>6183</v>
      </c>
      <c r="K5511" s="1" t="s">
        <v>357</v>
      </c>
      <c r="L5511" s="1" t="s">
        <v>2509</v>
      </c>
      <c r="M5511" s="1" t="n">
        <v>2013</v>
      </c>
      <c r="N5511" s="1" t="n">
        <v>46.0767522305085</v>
      </c>
      <c r="O5511" s="1" t="n">
        <v>-71.5787209740462</v>
      </c>
      <c r="P5511" s="1" t="s">
        <v>6184</v>
      </c>
      <c r="Q5511" s="1" t="s">
        <v>6185</v>
      </c>
      <c r="R5511" s="1" t="s">
        <v>24</v>
      </c>
    </row>
    <row r="5512" customFormat="false" ht="15" hidden="false" customHeight="false" outlineLevel="0" collapsed="false">
      <c r="A5512" s="1" t="s">
        <v>6017</v>
      </c>
      <c r="B5512" s="1" t="s">
        <v>6018</v>
      </c>
      <c r="C5512" s="1" t="s">
        <v>6181</v>
      </c>
      <c r="D5512" s="1" t="n">
        <v>100</v>
      </c>
      <c r="E5512" s="1" t="s">
        <v>6213</v>
      </c>
      <c r="F5512" s="1" t="n">
        <v>29</v>
      </c>
      <c r="G5512" s="1" t="str">
        <f aca="false">F5512&amp;"/"&amp;50</f>
        <v>29/50</v>
      </c>
      <c r="H5512" s="1" t="n">
        <v>2000</v>
      </c>
      <c r="I5512" s="1" t="n">
        <v>82</v>
      </c>
      <c r="J5512" s="1" t="s">
        <v>6183</v>
      </c>
      <c r="K5512" s="1" t="s">
        <v>357</v>
      </c>
      <c r="L5512" s="1" t="s">
        <v>2509</v>
      </c>
      <c r="M5512" s="1" t="n">
        <v>2013</v>
      </c>
      <c r="N5512" s="1" t="n">
        <v>46.0744101485781</v>
      </c>
      <c r="O5512" s="1" t="n">
        <v>-71.5791797403627</v>
      </c>
      <c r="P5512" s="1" t="s">
        <v>6184</v>
      </c>
      <c r="Q5512" s="1" t="s">
        <v>6185</v>
      </c>
      <c r="R5512" s="1" t="s">
        <v>24</v>
      </c>
    </row>
    <row r="5513" customFormat="false" ht="15" hidden="false" customHeight="false" outlineLevel="0" collapsed="false">
      <c r="A5513" s="1" t="s">
        <v>6017</v>
      </c>
      <c r="B5513" s="1" t="s">
        <v>6018</v>
      </c>
      <c r="C5513" s="1" t="s">
        <v>6181</v>
      </c>
      <c r="D5513" s="1" t="n">
        <v>100</v>
      </c>
      <c r="E5513" s="1" t="s">
        <v>6214</v>
      </c>
      <c r="F5513" s="1" t="n">
        <v>30</v>
      </c>
      <c r="G5513" s="1" t="str">
        <f aca="false">F5513&amp;"/"&amp;50</f>
        <v>30/50</v>
      </c>
      <c r="H5513" s="1" t="n">
        <v>2000</v>
      </c>
      <c r="I5513" s="1" t="n">
        <v>82</v>
      </c>
      <c r="J5513" s="1" t="s">
        <v>6183</v>
      </c>
      <c r="K5513" s="1" t="s">
        <v>357</v>
      </c>
      <c r="L5513" s="1" t="s">
        <v>2509</v>
      </c>
      <c r="M5513" s="1" t="n">
        <v>2013</v>
      </c>
      <c r="N5513" s="1" t="n">
        <v>46.0718435102516</v>
      </c>
      <c r="O5513" s="1" t="n">
        <v>-71.5784283227264</v>
      </c>
      <c r="P5513" s="1" t="s">
        <v>6184</v>
      </c>
      <c r="Q5513" s="1" t="s">
        <v>6185</v>
      </c>
      <c r="R5513" s="1" t="s">
        <v>24</v>
      </c>
    </row>
    <row r="5514" customFormat="false" ht="15" hidden="false" customHeight="false" outlineLevel="0" collapsed="false">
      <c r="A5514" s="1" t="s">
        <v>6017</v>
      </c>
      <c r="B5514" s="1" t="s">
        <v>6018</v>
      </c>
      <c r="C5514" s="1" t="s">
        <v>6181</v>
      </c>
      <c r="D5514" s="1" t="n">
        <v>100</v>
      </c>
      <c r="E5514" s="1" t="s">
        <v>6215</v>
      </c>
      <c r="F5514" s="1" t="n">
        <v>31</v>
      </c>
      <c r="G5514" s="1" t="str">
        <f aca="false">F5514&amp;"/"&amp;50</f>
        <v>31/50</v>
      </c>
      <c r="H5514" s="1" t="n">
        <v>2000</v>
      </c>
      <c r="I5514" s="1" t="n">
        <v>82</v>
      </c>
      <c r="J5514" s="1" t="s">
        <v>6183</v>
      </c>
      <c r="K5514" s="1" t="s">
        <v>357</v>
      </c>
      <c r="L5514" s="1" t="s">
        <v>2509</v>
      </c>
      <c r="M5514" s="1" t="n">
        <v>2013</v>
      </c>
      <c r="N5514" s="1" t="n">
        <v>46.094994232176</v>
      </c>
      <c r="O5514" s="1" t="n">
        <v>-71.6130935421826</v>
      </c>
      <c r="P5514" s="1" t="s">
        <v>6184</v>
      </c>
      <c r="Q5514" s="1" t="s">
        <v>6185</v>
      </c>
      <c r="R5514" s="1" t="s">
        <v>24</v>
      </c>
    </row>
    <row r="5515" customFormat="false" ht="15" hidden="false" customHeight="false" outlineLevel="0" collapsed="false">
      <c r="A5515" s="1" t="s">
        <v>6017</v>
      </c>
      <c r="B5515" s="1" t="s">
        <v>6018</v>
      </c>
      <c r="C5515" s="1" t="s">
        <v>6181</v>
      </c>
      <c r="D5515" s="1" t="n">
        <v>100</v>
      </c>
      <c r="E5515" s="1" t="s">
        <v>6216</v>
      </c>
      <c r="F5515" s="1" t="n">
        <v>32</v>
      </c>
      <c r="G5515" s="1" t="str">
        <f aca="false">F5515&amp;"/"&amp;50</f>
        <v>32/50</v>
      </c>
      <c r="H5515" s="1" t="n">
        <v>2000</v>
      </c>
      <c r="I5515" s="1" t="n">
        <v>82</v>
      </c>
      <c r="J5515" s="1" t="s">
        <v>6183</v>
      </c>
      <c r="K5515" s="1" t="s">
        <v>357</v>
      </c>
      <c r="L5515" s="1" t="s">
        <v>2509</v>
      </c>
      <c r="M5515" s="1" t="n">
        <v>2013</v>
      </c>
      <c r="N5515" s="1" t="n">
        <v>46.0925730447443</v>
      </c>
      <c r="O5515" s="1" t="n">
        <v>-71.6137557587975</v>
      </c>
      <c r="P5515" s="1" t="s">
        <v>6184</v>
      </c>
      <c r="Q5515" s="1" t="s">
        <v>6185</v>
      </c>
      <c r="R5515" s="1" t="s">
        <v>24</v>
      </c>
    </row>
    <row r="5516" customFormat="false" ht="15" hidden="false" customHeight="false" outlineLevel="0" collapsed="false">
      <c r="A5516" s="1" t="s">
        <v>6017</v>
      </c>
      <c r="B5516" s="1" t="s">
        <v>6018</v>
      </c>
      <c r="C5516" s="1" t="s">
        <v>6181</v>
      </c>
      <c r="D5516" s="1" t="n">
        <v>100</v>
      </c>
      <c r="E5516" s="1" t="s">
        <v>6217</v>
      </c>
      <c r="F5516" s="1" t="n">
        <v>33</v>
      </c>
      <c r="G5516" s="1" t="str">
        <f aca="false">F5516&amp;"/"&amp;50</f>
        <v>33/50</v>
      </c>
      <c r="H5516" s="1" t="n">
        <v>2000</v>
      </c>
      <c r="I5516" s="1" t="n">
        <v>82</v>
      </c>
      <c r="J5516" s="1" t="s">
        <v>6183</v>
      </c>
      <c r="K5516" s="1" t="s">
        <v>357</v>
      </c>
      <c r="L5516" s="1" t="s">
        <v>2509</v>
      </c>
      <c r="M5516" s="1" t="n">
        <v>2013</v>
      </c>
      <c r="N5516" s="1" t="n">
        <v>46.0898847117305</v>
      </c>
      <c r="O5516" s="1" t="n">
        <v>-71.6212044207584</v>
      </c>
      <c r="P5516" s="1" t="s">
        <v>6184</v>
      </c>
      <c r="Q5516" s="1" t="s">
        <v>6185</v>
      </c>
      <c r="R5516" s="1" t="s">
        <v>24</v>
      </c>
    </row>
    <row r="5517" customFormat="false" ht="15" hidden="false" customHeight="false" outlineLevel="0" collapsed="false">
      <c r="A5517" s="1" t="s">
        <v>6017</v>
      </c>
      <c r="B5517" s="1" t="s">
        <v>6018</v>
      </c>
      <c r="C5517" s="1" t="s">
        <v>6181</v>
      </c>
      <c r="D5517" s="1" t="n">
        <v>100</v>
      </c>
      <c r="E5517" s="1" t="s">
        <v>6218</v>
      </c>
      <c r="F5517" s="1" t="n">
        <v>34</v>
      </c>
      <c r="G5517" s="1" t="str">
        <f aca="false">F5517&amp;"/"&amp;50</f>
        <v>34/50</v>
      </c>
      <c r="H5517" s="1" t="n">
        <v>2000</v>
      </c>
      <c r="I5517" s="1" t="n">
        <v>82</v>
      </c>
      <c r="J5517" s="1" t="s">
        <v>6183</v>
      </c>
      <c r="K5517" s="1" t="s">
        <v>357</v>
      </c>
      <c r="L5517" s="1" t="s">
        <v>2509</v>
      </c>
      <c r="M5517" s="1" t="n">
        <v>2013</v>
      </c>
      <c r="N5517" s="1" t="n">
        <v>46.0868399559415</v>
      </c>
      <c r="O5517" s="1" t="n">
        <v>-71.622106504711</v>
      </c>
      <c r="P5517" s="1" t="s">
        <v>6184</v>
      </c>
      <c r="Q5517" s="1" t="s">
        <v>6185</v>
      </c>
      <c r="R5517" s="1" t="s">
        <v>24</v>
      </c>
    </row>
    <row r="5518" customFormat="false" ht="15" hidden="false" customHeight="false" outlineLevel="0" collapsed="false">
      <c r="A5518" s="1" t="s">
        <v>6017</v>
      </c>
      <c r="B5518" s="1" t="s">
        <v>6018</v>
      </c>
      <c r="C5518" s="1" t="s">
        <v>6181</v>
      </c>
      <c r="D5518" s="1" t="n">
        <v>100</v>
      </c>
      <c r="E5518" s="1" t="s">
        <v>6219</v>
      </c>
      <c r="F5518" s="1" t="n">
        <v>35</v>
      </c>
      <c r="G5518" s="1" t="str">
        <f aca="false">F5518&amp;"/"&amp;50</f>
        <v>35/50</v>
      </c>
      <c r="H5518" s="1" t="n">
        <v>2000</v>
      </c>
      <c r="I5518" s="1" t="n">
        <v>82</v>
      </c>
      <c r="J5518" s="1" t="s">
        <v>6183</v>
      </c>
      <c r="K5518" s="1" t="s">
        <v>357</v>
      </c>
      <c r="L5518" s="1" t="s">
        <v>2509</v>
      </c>
      <c r="M5518" s="1" t="n">
        <v>2013</v>
      </c>
      <c r="N5518" s="1" t="n">
        <v>46.0841279889803</v>
      </c>
      <c r="O5518" s="1" t="n">
        <v>-71.6231912584458</v>
      </c>
      <c r="P5518" s="1" t="s">
        <v>6184</v>
      </c>
      <c r="Q5518" s="1" t="s">
        <v>6185</v>
      </c>
      <c r="R5518" s="1" t="s">
        <v>24</v>
      </c>
    </row>
    <row r="5519" customFormat="false" ht="15" hidden="false" customHeight="false" outlineLevel="0" collapsed="false">
      <c r="A5519" s="1" t="s">
        <v>6017</v>
      </c>
      <c r="B5519" s="1" t="s">
        <v>6018</v>
      </c>
      <c r="C5519" s="1" t="s">
        <v>6181</v>
      </c>
      <c r="D5519" s="1" t="n">
        <v>100</v>
      </c>
      <c r="E5519" s="1" t="s">
        <v>6220</v>
      </c>
      <c r="F5519" s="1" t="n">
        <v>36</v>
      </c>
      <c r="G5519" s="1" t="str">
        <f aca="false">F5519&amp;"/"&amp;50</f>
        <v>36/50</v>
      </c>
      <c r="H5519" s="1" t="n">
        <v>2000</v>
      </c>
      <c r="I5519" s="1" t="n">
        <v>82</v>
      </c>
      <c r="J5519" s="1" t="s">
        <v>6183</v>
      </c>
      <c r="K5519" s="1" t="s">
        <v>357</v>
      </c>
      <c r="L5519" s="1" t="s">
        <v>2509</v>
      </c>
      <c r="M5519" s="1" t="n">
        <v>2013</v>
      </c>
      <c r="N5519" s="1" t="n">
        <v>46.0812024880434</v>
      </c>
      <c r="O5519" s="1" t="n">
        <v>-71.6245311581796</v>
      </c>
      <c r="P5519" s="1" t="s">
        <v>6184</v>
      </c>
      <c r="Q5519" s="1" t="s">
        <v>6185</v>
      </c>
      <c r="R5519" s="1" t="s">
        <v>24</v>
      </c>
    </row>
    <row r="5520" customFormat="false" ht="15" hidden="false" customHeight="false" outlineLevel="0" collapsed="false">
      <c r="A5520" s="1" t="s">
        <v>6017</v>
      </c>
      <c r="B5520" s="1" t="s">
        <v>6018</v>
      </c>
      <c r="C5520" s="1" t="s">
        <v>6181</v>
      </c>
      <c r="D5520" s="1" t="n">
        <v>100</v>
      </c>
      <c r="E5520" s="1" t="s">
        <v>6221</v>
      </c>
      <c r="F5520" s="1" t="n">
        <v>37</v>
      </c>
      <c r="G5520" s="1" t="str">
        <f aca="false">F5520&amp;"/"&amp;50</f>
        <v>37/50</v>
      </c>
      <c r="H5520" s="1" t="n">
        <v>2000</v>
      </c>
      <c r="I5520" s="1" t="n">
        <v>82</v>
      </c>
      <c r="J5520" s="1" t="s">
        <v>6183</v>
      </c>
      <c r="K5520" s="1" t="s">
        <v>357</v>
      </c>
      <c r="L5520" s="1" t="s">
        <v>2509</v>
      </c>
      <c r="M5520" s="1" t="n">
        <v>2013</v>
      </c>
      <c r="N5520" s="1" t="n">
        <v>46.0791511525424</v>
      </c>
      <c r="O5520" s="1" t="n">
        <v>-71.6279375679506</v>
      </c>
      <c r="P5520" s="1" t="s">
        <v>6184</v>
      </c>
      <c r="Q5520" s="1" t="s">
        <v>6185</v>
      </c>
      <c r="R5520" s="1" t="s">
        <v>24</v>
      </c>
    </row>
    <row r="5521" customFormat="false" ht="15" hidden="false" customHeight="false" outlineLevel="0" collapsed="false">
      <c r="A5521" s="1" t="s">
        <v>6017</v>
      </c>
      <c r="B5521" s="1" t="s">
        <v>6018</v>
      </c>
      <c r="C5521" s="1" t="s">
        <v>6181</v>
      </c>
      <c r="D5521" s="1" t="n">
        <v>100</v>
      </c>
      <c r="E5521" s="1" t="s">
        <v>6222</v>
      </c>
      <c r="F5521" s="1" t="n">
        <v>38</v>
      </c>
      <c r="G5521" s="1" t="str">
        <f aca="false">F5521&amp;"/"&amp;50</f>
        <v>38/50</v>
      </c>
      <c r="H5521" s="1" t="n">
        <v>2000</v>
      </c>
      <c r="I5521" s="1" t="n">
        <v>82</v>
      </c>
      <c r="J5521" s="1" t="s">
        <v>6183</v>
      </c>
      <c r="K5521" s="1" t="s">
        <v>357</v>
      </c>
      <c r="L5521" s="1" t="s">
        <v>2509</v>
      </c>
      <c r="M5521" s="1" t="n">
        <v>2013</v>
      </c>
      <c r="N5521" s="1" t="n">
        <v>46.080086629434</v>
      </c>
      <c r="O5521" s="1" t="n">
        <v>-71.6401459346494</v>
      </c>
      <c r="P5521" s="1" t="s">
        <v>6184</v>
      </c>
      <c r="Q5521" s="1" t="s">
        <v>6185</v>
      </c>
      <c r="R5521" s="1" t="s">
        <v>24</v>
      </c>
    </row>
    <row r="5522" customFormat="false" ht="15" hidden="false" customHeight="false" outlineLevel="0" collapsed="false">
      <c r="A5522" s="1" t="s">
        <v>6017</v>
      </c>
      <c r="B5522" s="1" t="s">
        <v>6018</v>
      </c>
      <c r="C5522" s="1" t="s">
        <v>6181</v>
      </c>
      <c r="D5522" s="1" t="n">
        <v>100</v>
      </c>
      <c r="E5522" s="1" t="s">
        <v>6223</v>
      </c>
      <c r="F5522" s="1" t="n">
        <v>39</v>
      </c>
      <c r="G5522" s="1" t="str">
        <f aca="false">F5522&amp;"/"&amp;50</f>
        <v>39/50</v>
      </c>
      <c r="H5522" s="1" t="n">
        <v>2000</v>
      </c>
      <c r="I5522" s="1" t="n">
        <v>82</v>
      </c>
      <c r="J5522" s="1" t="s">
        <v>6183</v>
      </c>
      <c r="K5522" s="1" t="s">
        <v>357</v>
      </c>
      <c r="L5522" s="1" t="s">
        <v>2509</v>
      </c>
      <c r="M5522" s="1" t="n">
        <v>2013</v>
      </c>
      <c r="N5522" s="1" t="n">
        <v>46.0820618558966</v>
      </c>
      <c r="O5522" s="1" t="n">
        <v>-71.6422859131205</v>
      </c>
      <c r="P5522" s="1" t="s">
        <v>6184</v>
      </c>
      <c r="Q5522" s="1" t="s">
        <v>6185</v>
      </c>
      <c r="R5522" s="1" t="s">
        <v>24</v>
      </c>
    </row>
    <row r="5523" customFormat="false" ht="15" hidden="false" customHeight="false" outlineLevel="0" collapsed="false">
      <c r="A5523" s="1" t="s">
        <v>6017</v>
      </c>
      <c r="B5523" s="1" t="s">
        <v>6018</v>
      </c>
      <c r="C5523" s="1" t="s">
        <v>6181</v>
      </c>
      <c r="D5523" s="1" t="n">
        <v>100</v>
      </c>
      <c r="E5523" s="1" t="s">
        <v>6224</v>
      </c>
      <c r="F5523" s="1" t="n">
        <v>40</v>
      </c>
      <c r="G5523" s="1" t="str">
        <f aca="false">F5523&amp;"/"&amp;50</f>
        <v>40/50</v>
      </c>
      <c r="H5523" s="1" t="n">
        <v>2000</v>
      </c>
      <c r="I5523" s="1" t="n">
        <v>82</v>
      </c>
      <c r="J5523" s="1" t="s">
        <v>6183</v>
      </c>
      <c r="K5523" s="1" t="s">
        <v>357</v>
      </c>
      <c r="L5523" s="1" t="s">
        <v>2509</v>
      </c>
      <c r="M5523" s="1" t="n">
        <v>2013</v>
      </c>
      <c r="N5523" s="1" t="n">
        <v>46.0885333645537</v>
      </c>
      <c r="O5523" s="1" t="n">
        <v>-71.6388464117322</v>
      </c>
      <c r="P5523" s="1" t="s">
        <v>6184</v>
      </c>
      <c r="Q5523" s="1" t="s">
        <v>6185</v>
      </c>
      <c r="R5523" s="1" t="s">
        <v>24</v>
      </c>
    </row>
    <row r="5524" customFormat="false" ht="15" hidden="false" customHeight="false" outlineLevel="0" collapsed="false">
      <c r="A5524" s="1" t="s">
        <v>6017</v>
      </c>
      <c r="B5524" s="1" t="s">
        <v>6018</v>
      </c>
      <c r="C5524" s="1" t="s">
        <v>6181</v>
      </c>
      <c r="D5524" s="1" t="n">
        <v>100</v>
      </c>
      <c r="E5524" s="1" t="s">
        <v>6225</v>
      </c>
      <c r="F5524" s="1" t="n">
        <v>41</v>
      </c>
      <c r="G5524" s="1" t="str">
        <f aca="false">F5524&amp;"/"&amp;50</f>
        <v>41/50</v>
      </c>
      <c r="H5524" s="1" t="n">
        <v>2000</v>
      </c>
      <c r="I5524" s="1" t="n">
        <v>82</v>
      </c>
      <c r="J5524" s="1" t="s">
        <v>6183</v>
      </c>
      <c r="K5524" s="1" t="s">
        <v>357</v>
      </c>
      <c r="L5524" s="1" t="s">
        <v>2509</v>
      </c>
      <c r="M5524" s="1" t="n">
        <v>2013</v>
      </c>
      <c r="N5524" s="1" t="n">
        <v>46.0864791424192</v>
      </c>
      <c r="O5524" s="1" t="n">
        <v>-71.636706542837</v>
      </c>
      <c r="P5524" s="1" t="s">
        <v>6184</v>
      </c>
      <c r="Q5524" s="1" t="s">
        <v>6185</v>
      </c>
      <c r="R5524" s="1" t="s">
        <v>24</v>
      </c>
    </row>
    <row r="5525" customFormat="false" ht="15" hidden="false" customHeight="false" outlineLevel="0" collapsed="false">
      <c r="A5525" s="1" t="s">
        <v>6017</v>
      </c>
      <c r="B5525" s="1" t="s">
        <v>6018</v>
      </c>
      <c r="C5525" s="1" t="s">
        <v>6181</v>
      </c>
      <c r="D5525" s="1" t="n">
        <v>100</v>
      </c>
      <c r="E5525" s="1" t="s">
        <v>6226</v>
      </c>
      <c r="F5525" s="1" t="n">
        <v>42</v>
      </c>
      <c r="G5525" s="1" t="str">
        <f aca="false">F5525&amp;"/"&amp;50</f>
        <v>42/50</v>
      </c>
      <c r="H5525" s="1" t="n">
        <v>2000</v>
      </c>
      <c r="I5525" s="1" t="n">
        <v>82</v>
      </c>
      <c r="J5525" s="1" t="s">
        <v>6183</v>
      </c>
      <c r="K5525" s="1" t="s">
        <v>357</v>
      </c>
      <c r="L5525" s="1" t="s">
        <v>2509</v>
      </c>
      <c r="M5525" s="1" t="n">
        <v>2013</v>
      </c>
      <c r="N5525" s="1" t="n">
        <v>46.0422278292531</v>
      </c>
      <c r="O5525" s="1" t="n">
        <v>-71.6402335450646</v>
      </c>
      <c r="P5525" s="1" t="s">
        <v>6184</v>
      </c>
      <c r="Q5525" s="1" t="s">
        <v>6185</v>
      </c>
      <c r="R5525" s="1" t="s">
        <v>24</v>
      </c>
    </row>
    <row r="5526" customFormat="false" ht="15" hidden="false" customHeight="false" outlineLevel="0" collapsed="false">
      <c r="A5526" s="1" t="s">
        <v>6017</v>
      </c>
      <c r="B5526" s="1" t="s">
        <v>6018</v>
      </c>
      <c r="C5526" s="1" t="s">
        <v>6181</v>
      </c>
      <c r="D5526" s="1" t="n">
        <v>100</v>
      </c>
      <c r="E5526" s="1" t="s">
        <v>6227</v>
      </c>
      <c r="F5526" s="1" t="n">
        <v>43</v>
      </c>
      <c r="G5526" s="1" t="str">
        <f aca="false">F5526&amp;"/"&amp;50</f>
        <v>43/50</v>
      </c>
      <c r="H5526" s="1" t="n">
        <v>2000</v>
      </c>
      <c r="I5526" s="1" t="n">
        <v>82</v>
      </c>
      <c r="J5526" s="1" t="s">
        <v>6183</v>
      </c>
      <c r="K5526" s="1" t="s">
        <v>357</v>
      </c>
      <c r="L5526" s="1" t="s">
        <v>2509</v>
      </c>
      <c r="M5526" s="1" t="n">
        <v>2013</v>
      </c>
      <c r="N5526" s="1" t="n">
        <v>46.0496591430553</v>
      </c>
      <c r="O5526" s="1" t="n">
        <v>-71.631156722719</v>
      </c>
      <c r="P5526" s="1" t="s">
        <v>6184</v>
      </c>
      <c r="Q5526" s="1" t="s">
        <v>6185</v>
      </c>
      <c r="R5526" s="1" t="s">
        <v>24</v>
      </c>
    </row>
    <row r="5527" customFormat="false" ht="15" hidden="false" customHeight="false" outlineLevel="0" collapsed="false">
      <c r="A5527" s="1" t="s">
        <v>6017</v>
      </c>
      <c r="B5527" s="1" t="s">
        <v>6018</v>
      </c>
      <c r="C5527" s="1" t="s">
        <v>6181</v>
      </c>
      <c r="D5527" s="1" t="n">
        <v>100</v>
      </c>
      <c r="E5527" s="1" t="s">
        <v>6228</v>
      </c>
      <c r="F5527" s="1" t="n">
        <v>44</v>
      </c>
      <c r="G5527" s="1" t="str">
        <f aca="false">F5527&amp;"/"&amp;50</f>
        <v>44/50</v>
      </c>
      <c r="H5527" s="1" t="n">
        <v>2000</v>
      </c>
      <c r="I5527" s="1" t="n">
        <v>82</v>
      </c>
      <c r="J5527" s="1" t="s">
        <v>6183</v>
      </c>
      <c r="K5527" s="1" t="s">
        <v>357</v>
      </c>
      <c r="L5527" s="1" t="s">
        <v>2509</v>
      </c>
      <c r="M5527" s="1" t="n">
        <v>2013</v>
      </c>
      <c r="N5527" s="1" t="n">
        <v>46.0527868799305</v>
      </c>
      <c r="O5527" s="1" t="n">
        <v>-71.6342426283268</v>
      </c>
      <c r="P5527" s="1" t="s">
        <v>6184</v>
      </c>
      <c r="Q5527" s="1" t="s">
        <v>6185</v>
      </c>
      <c r="R5527" s="1" t="s">
        <v>24</v>
      </c>
    </row>
    <row r="5528" customFormat="false" ht="15" hidden="false" customHeight="false" outlineLevel="0" collapsed="false">
      <c r="A5528" s="1" t="s">
        <v>6017</v>
      </c>
      <c r="B5528" s="1" t="s">
        <v>6018</v>
      </c>
      <c r="C5528" s="1" t="s">
        <v>6181</v>
      </c>
      <c r="D5528" s="1" t="n">
        <v>100</v>
      </c>
      <c r="E5528" s="1" t="s">
        <v>6229</v>
      </c>
      <c r="F5528" s="1" t="n">
        <v>45</v>
      </c>
      <c r="G5528" s="1" t="str">
        <f aca="false">F5528&amp;"/"&amp;50</f>
        <v>45/50</v>
      </c>
      <c r="H5528" s="1" t="n">
        <v>2000</v>
      </c>
      <c r="I5528" s="1" t="n">
        <v>82</v>
      </c>
      <c r="J5528" s="1" t="s">
        <v>6183</v>
      </c>
      <c r="K5528" s="1" t="s">
        <v>357</v>
      </c>
      <c r="L5528" s="1" t="s">
        <v>2509</v>
      </c>
      <c r="M5528" s="1" t="n">
        <v>2013</v>
      </c>
      <c r="N5528" s="1" t="n">
        <v>46.045607142098</v>
      </c>
      <c r="O5528" s="1" t="n">
        <v>-71.6385240880773</v>
      </c>
      <c r="P5528" s="1" t="s">
        <v>6184</v>
      </c>
      <c r="Q5528" s="1" t="s">
        <v>6185</v>
      </c>
      <c r="R5528" s="1" t="s">
        <v>24</v>
      </c>
    </row>
    <row r="5529" customFormat="false" ht="15" hidden="false" customHeight="false" outlineLevel="0" collapsed="false">
      <c r="A5529" s="1" t="s">
        <v>6017</v>
      </c>
      <c r="B5529" s="1" t="s">
        <v>6018</v>
      </c>
      <c r="C5529" s="1" t="s">
        <v>6181</v>
      </c>
      <c r="D5529" s="1" t="n">
        <v>100</v>
      </c>
      <c r="E5529" s="1" t="s">
        <v>6230</v>
      </c>
      <c r="F5529" s="1" t="n">
        <v>46</v>
      </c>
      <c r="G5529" s="1" t="str">
        <f aca="false">F5529&amp;"/"&amp;50</f>
        <v>46/50</v>
      </c>
      <c r="H5529" s="1" t="n">
        <v>2000</v>
      </c>
      <c r="I5529" s="1" t="n">
        <v>82</v>
      </c>
      <c r="J5529" s="1" t="s">
        <v>6183</v>
      </c>
      <c r="K5529" s="1" t="s">
        <v>357</v>
      </c>
      <c r="L5529" s="1" t="s">
        <v>2509</v>
      </c>
      <c r="M5529" s="1" t="n">
        <v>2013</v>
      </c>
      <c r="N5529" s="1" t="n">
        <v>46.0433624572687</v>
      </c>
      <c r="O5529" s="1" t="n">
        <v>-71.6175442894839</v>
      </c>
      <c r="P5529" s="1" t="s">
        <v>6184</v>
      </c>
      <c r="Q5529" s="1" t="s">
        <v>6185</v>
      </c>
      <c r="R5529" s="1" t="s">
        <v>24</v>
      </c>
    </row>
    <row r="5530" customFormat="false" ht="15" hidden="false" customHeight="false" outlineLevel="0" collapsed="false">
      <c r="A5530" s="1" t="s">
        <v>6017</v>
      </c>
      <c r="B5530" s="1" t="s">
        <v>6018</v>
      </c>
      <c r="C5530" s="1" t="s">
        <v>6181</v>
      </c>
      <c r="D5530" s="1" t="n">
        <v>100</v>
      </c>
      <c r="E5530" s="1" t="s">
        <v>6231</v>
      </c>
      <c r="F5530" s="1" t="n">
        <v>47</v>
      </c>
      <c r="G5530" s="1" t="str">
        <f aca="false">F5530&amp;"/"&amp;50</f>
        <v>47/50</v>
      </c>
      <c r="H5530" s="1" t="n">
        <v>2000</v>
      </c>
      <c r="I5530" s="1" t="n">
        <v>82</v>
      </c>
      <c r="J5530" s="1" t="s">
        <v>6183</v>
      </c>
      <c r="K5530" s="1" t="s">
        <v>357</v>
      </c>
      <c r="L5530" s="1" t="s">
        <v>2509</v>
      </c>
      <c r="M5530" s="1" t="n">
        <v>2013</v>
      </c>
      <c r="N5530" s="1" t="n">
        <v>46.0405637594566</v>
      </c>
      <c r="O5530" s="1" t="n">
        <v>-71.6175283473597</v>
      </c>
      <c r="P5530" s="1" t="s">
        <v>6184</v>
      </c>
      <c r="Q5530" s="1" t="s">
        <v>6185</v>
      </c>
      <c r="R5530" s="1" t="s">
        <v>24</v>
      </c>
    </row>
    <row r="5531" customFormat="false" ht="15" hidden="false" customHeight="false" outlineLevel="0" collapsed="false">
      <c r="A5531" s="1" t="s">
        <v>6017</v>
      </c>
      <c r="B5531" s="1" t="s">
        <v>6018</v>
      </c>
      <c r="C5531" s="1" t="s">
        <v>6181</v>
      </c>
      <c r="D5531" s="1" t="n">
        <v>100</v>
      </c>
      <c r="E5531" s="1" t="s">
        <v>6232</v>
      </c>
      <c r="F5531" s="1" t="n">
        <v>48</v>
      </c>
      <c r="G5531" s="1" t="str">
        <f aca="false">F5531&amp;"/"&amp;50</f>
        <v>48/50</v>
      </c>
      <c r="H5531" s="1" t="n">
        <v>2000</v>
      </c>
      <c r="I5531" s="1" t="n">
        <v>82</v>
      </c>
      <c r="J5531" s="1" t="s">
        <v>6183</v>
      </c>
      <c r="K5531" s="1" t="s">
        <v>357</v>
      </c>
      <c r="L5531" s="1" t="s">
        <v>2509</v>
      </c>
      <c r="M5531" s="1" t="n">
        <v>2013</v>
      </c>
      <c r="N5531" s="1" t="n">
        <v>46.0374720272757</v>
      </c>
      <c r="O5531" s="1" t="n">
        <v>-71.6204427185971</v>
      </c>
      <c r="P5531" s="1" t="s">
        <v>6184</v>
      </c>
      <c r="Q5531" s="1" t="s">
        <v>6185</v>
      </c>
      <c r="R5531" s="1" t="s">
        <v>24</v>
      </c>
    </row>
    <row r="5532" customFormat="false" ht="15" hidden="false" customHeight="false" outlineLevel="0" collapsed="false">
      <c r="A5532" s="1" t="s">
        <v>6017</v>
      </c>
      <c r="B5532" s="1" t="s">
        <v>6018</v>
      </c>
      <c r="C5532" s="1" t="s">
        <v>6181</v>
      </c>
      <c r="D5532" s="1" t="n">
        <v>100</v>
      </c>
      <c r="E5532" s="1" t="s">
        <v>6233</v>
      </c>
      <c r="F5532" s="1" t="n">
        <v>49</v>
      </c>
      <c r="G5532" s="1" t="str">
        <f aca="false">F5532&amp;"/"&amp;50</f>
        <v>49/50</v>
      </c>
      <c r="H5532" s="1" t="n">
        <v>2000</v>
      </c>
      <c r="I5532" s="1" t="n">
        <v>82</v>
      </c>
      <c r="J5532" s="1" t="s">
        <v>6183</v>
      </c>
      <c r="K5532" s="1" t="s">
        <v>357</v>
      </c>
      <c r="L5532" s="1" t="s">
        <v>2509</v>
      </c>
      <c r="M5532" s="1" t="n">
        <v>2013</v>
      </c>
      <c r="N5532" s="1" t="n">
        <v>46.0343591391295</v>
      </c>
      <c r="O5532" s="1" t="n">
        <v>-71.6214315195896</v>
      </c>
      <c r="P5532" s="1" t="s">
        <v>6184</v>
      </c>
      <c r="Q5532" s="1" t="s">
        <v>6185</v>
      </c>
      <c r="R5532" s="1" t="s">
        <v>24</v>
      </c>
    </row>
    <row r="5533" customFormat="false" ht="15" hidden="false" customHeight="false" outlineLevel="0" collapsed="false">
      <c r="A5533" s="1" t="s">
        <v>6017</v>
      </c>
      <c r="B5533" s="1" t="s">
        <v>6018</v>
      </c>
      <c r="C5533" s="1" t="s">
        <v>6181</v>
      </c>
      <c r="D5533" s="1" t="n">
        <v>100</v>
      </c>
      <c r="E5533" s="1" t="s">
        <v>6234</v>
      </c>
      <c r="F5533" s="1" t="n">
        <v>50</v>
      </c>
      <c r="G5533" s="1" t="str">
        <f aca="false">F5533&amp;"/"&amp;50</f>
        <v>50/50</v>
      </c>
      <c r="H5533" s="1" t="n">
        <v>2000</v>
      </c>
      <c r="I5533" s="1" t="n">
        <v>82</v>
      </c>
      <c r="J5533" s="1" t="s">
        <v>6183</v>
      </c>
      <c r="K5533" s="1" t="s">
        <v>357</v>
      </c>
      <c r="L5533" s="1" t="s">
        <v>2509</v>
      </c>
      <c r="M5533" s="1" t="n">
        <v>2013</v>
      </c>
      <c r="N5533" s="1" t="n">
        <v>46.0328547653184</v>
      </c>
      <c r="O5533" s="1" t="n">
        <v>-71.6237246727003</v>
      </c>
      <c r="P5533" s="1" t="s">
        <v>6184</v>
      </c>
      <c r="Q5533" s="1" t="s">
        <v>6185</v>
      </c>
      <c r="R5533" s="1" t="s">
        <v>24</v>
      </c>
    </row>
    <row r="5534" customFormat="false" ht="15" hidden="false" customHeight="false" outlineLevel="0" collapsed="false">
      <c r="A5534" s="1" t="s">
        <v>6017</v>
      </c>
      <c r="B5534" s="1" t="s">
        <v>6018</v>
      </c>
      <c r="C5534" s="1" t="s">
        <v>6235</v>
      </c>
      <c r="D5534" s="1" t="n">
        <v>24</v>
      </c>
      <c r="E5534" s="1" t="s">
        <v>6236</v>
      </c>
      <c r="F5534" s="1" t="n">
        <v>1</v>
      </c>
      <c r="G5534" s="1" t="str">
        <f aca="false">F5534&amp;"/"&amp;6</f>
        <v>1/6</v>
      </c>
      <c r="H5534" s="1" t="n">
        <v>4000</v>
      </c>
      <c r="I5534" s="1" t="n">
        <v>138.25</v>
      </c>
      <c r="J5534" s="1" t="n">
        <v>131</v>
      </c>
      <c r="K5534" s="1" t="s">
        <v>357</v>
      </c>
      <c r="L5534" s="1" t="s">
        <v>6237</v>
      </c>
      <c r="M5534" s="1" t="n">
        <v>2022</v>
      </c>
      <c r="N5534" s="1" t="n">
        <v>45.2266279324484</v>
      </c>
      <c r="O5534" s="1" t="n">
        <v>-73.6183124131125</v>
      </c>
      <c r="P5534" s="1" t="s">
        <v>6238</v>
      </c>
      <c r="Q5534" s="1" t="s">
        <v>6239</v>
      </c>
      <c r="R5534" s="1" t="s">
        <v>254</v>
      </c>
    </row>
    <row r="5535" customFormat="false" ht="15" hidden="false" customHeight="false" outlineLevel="0" collapsed="false">
      <c r="A5535" s="1" t="s">
        <v>6017</v>
      </c>
      <c r="B5535" s="1" t="s">
        <v>6018</v>
      </c>
      <c r="C5535" s="1" t="s">
        <v>6235</v>
      </c>
      <c r="D5535" s="1" t="n">
        <v>24</v>
      </c>
      <c r="E5535" s="1" t="s">
        <v>6240</v>
      </c>
      <c r="F5535" s="1" t="n">
        <v>2</v>
      </c>
      <c r="G5535" s="1" t="str">
        <f aca="false">F5535&amp;"/"&amp;6</f>
        <v>2/6</v>
      </c>
      <c r="H5535" s="1" t="n">
        <v>4000</v>
      </c>
      <c r="I5535" s="1" t="n">
        <v>138.25</v>
      </c>
      <c r="J5535" s="1" t="n">
        <v>131</v>
      </c>
      <c r="K5535" s="1" t="s">
        <v>357</v>
      </c>
      <c r="L5535" s="1" t="s">
        <v>6237</v>
      </c>
      <c r="M5535" s="1" t="n">
        <v>2022</v>
      </c>
      <c r="N5535" s="1" t="n">
        <v>45.2221977497913</v>
      </c>
      <c r="O5535" s="1" t="n">
        <v>-73.618895505236</v>
      </c>
      <c r="P5535" s="1" t="s">
        <v>6238</v>
      </c>
      <c r="Q5535" s="1" t="s">
        <v>6239</v>
      </c>
      <c r="R5535" s="1" t="s">
        <v>254</v>
      </c>
    </row>
    <row r="5536" customFormat="false" ht="15" hidden="false" customHeight="false" outlineLevel="0" collapsed="false">
      <c r="A5536" s="1" t="s">
        <v>6017</v>
      </c>
      <c r="B5536" s="1" t="s">
        <v>6018</v>
      </c>
      <c r="C5536" s="1" t="s">
        <v>6235</v>
      </c>
      <c r="D5536" s="1" t="n">
        <v>24</v>
      </c>
      <c r="E5536" s="1" t="s">
        <v>6241</v>
      </c>
      <c r="F5536" s="1" t="n">
        <v>3</v>
      </c>
      <c r="G5536" s="1" t="str">
        <f aca="false">F5536&amp;"/"&amp;6</f>
        <v>3/6</v>
      </c>
      <c r="H5536" s="1" t="n">
        <v>4000</v>
      </c>
      <c r="I5536" s="1" t="n">
        <v>138.25</v>
      </c>
      <c r="J5536" s="1" t="n">
        <v>131</v>
      </c>
      <c r="K5536" s="1" t="s">
        <v>357</v>
      </c>
      <c r="L5536" s="1" t="s">
        <v>6237</v>
      </c>
      <c r="M5536" s="1" t="n">
        <v>2022</v>
      </c>
      <c r="N5536" s="1" t="n">
        <v>45.2166750213116</v>
      </c>
      <c r="O5536" s="1" t="n">
        <v>-73.6226264038356</v>
      </c>
      <c r="P5536" s="1" t="s">
        <v>6238</v>
      </c>
      <c r="Q5536" s="1" t="s">
        <v>6239</v>
      </c>
      <c r="R5536" s="1" t="s">
        <v>254</v>
      </c>
    </row>
    <row r="5537" customFormat="false" ht="15" hidden="false" customHeight="false" outlineLevel="0" collapsed="false">
      <c r="A5537" s="1" t="s">
        <v>6017</v>
      </c>
      <c r="B5537" s="1" t="s">
        <v>6018</v>
      </c>
      <c r="C5537" s="1" t="s">
        <v>6235</v>
      </c>
      <c r="D5537" s="1" t="n">
        <v>24</v>
      </c>
      <c r="E5537" s="1" t="s">
        <v>6242</v>
      </c>
      <c r="F5537" s="1" t="n">
        <v>4</v>
      </c>
      <c r="G5537" s="1" t="str">
        <f aca="false">F5537&amp;"/"&amp;6</f>
        <v>4/6</v>
      </c>
      <c r="H5537" s="1" t="n">
        <v>4000</v>
      </c>
      <c r="I5537" s="1" t="n">
        <v>138.25</v>
      </c>
      <c r="J5537" s="1" t="n">
        <v>131</v>
      </c>
      <c r="K5537" s="1" t="s">
        <v>357</v>
      </c>
      <c r="L5537" s="1" t="s">
        <v>6237</v>
      </c>
      <c r="M5537" s="1" t="n">
        <v>2022</v>
      </c>
      <c r="N5537" s="1" t="n">
        <v>45.2188130145212</v>
      </c>
      <c r="O5537" s="1" t="n">
        <v>-73.6085454375608</v>
      </c>
      <c r="P5537" s="1" t="s">
        <v>6238</v>
      </c>
      <c r="Q5537" s="1" t="s">
        <v>6239</v>
      </c>
      <c r="R5537" s="1" t="s">
        <v>254</v>
      </c>
    </row>
    <row r="5538" customFormat="false" ht="15" hidden="false" customHeight="false" outlineLevel="0" collapsed="false">
      <c r="A5538" s="1" t="s">
        <v>6017</v>
      </c>
      <c r="B5538" s="1" t="s">
        <v>6018</v>
      </c>
      <c r="C5538" s="1" t="s">
        <v>6235</v>
      </c>
      <c r="D5538" s="1" t="n">
        <v>24</v>
      </c>
      <c r="E5538" s="1" t="s">
        <v>6243</v>
      </c>
      <c r="F5538" s="1" t="n">
        <v>5</v>
      </c>
      <c r="G5538" s="1" t="str">
        <f aca="false">F5538&amp;"/"&amp;6</f>
        <v>5/6</v>
      </c>
      <c r="H5538" s="1" t="n">
        <v>4000</v>
      </c>
      <c r="I5538" s="1" t="n">
        <v>138.25</v>
      </c>
      <c r="J5538" s="1" t="n">
        <v>131</v>
      </c>
      <c r="K5538" s="1" t="s">
        <v>357</v>
      </c>
      <c r="L5538" s="1" t="s">
        <v>6237</v>
      </c>
      <c r="M5538" s="1" t="n">
        <v>2022</v>
      </c>
      <c r="N5538" s="1" t="n">
        <v>45.2148780149392</v>
      </c>
      <c r="O5538" s="1" t="n">
        <v>-73.6070916305995</v>
      </c>
      <c r="P5538" s="1" t="s">
        <v>6238</v>
      </c>
      <c r="Q5538" s="1" t="s">
        <v>6239</v>
      </c>
      <c r="R5538" s="1" t="s">
        <v>254</v>
      </c>
    </row>
    <row r="5539" customFormat="false" ht="15" hidden="false" customHeight="false" outlineLevel="0" collapsed="false">
      <c r="A5539" s="1" t="s">
        <v>6017</v>
      </c>
      <c r="B5539" s="1" t="s">
        <v>6018</v>
      </c>
      <c r="C5539" s="1" t="s">
        <v>6235</v>
      </c>
      <c r="D5539" s="1" t="n">
        <v>24</v>
      </c>
      <c r="E5539" s="1" t="s">
        <v>6244</v>
      </c>
      <c r="F5539" s="1" t="n">
        <v>6</v>
      </c>
      <c r="G5539" s="1" t="str">
        <f aca="false">F5539&amp;"/"&amp;6</f>
        <v>6/6</v>
      </c>
      <c r="H5539" s="1" t="n">
        <v>4000</v>
      </c>
      <c r="I5539" s="1" t="n">
        <v>138.25</v>
      </c>
      <c r="J5539" s="1" t="n">
        <v>131</v>
      </c>
      <c r="K5539" s="1" t="s">
        <v>357</v>
      </c>
      <c r="L5539" s="1" t="s">
        <v>6237</v>
      </c>
      <c r="M5539" s="1" t="n">
        <v>2022</v>
      </c>
      <c r="N5539" s="1" t="n">
        <v>45.2136496591347</v>
      </c>
      <c r="O5539" s="1" t="n">
        <v>-73.6143032429642</v>
      </c>
      <c r="P5539" s="1" t="s">
        <v>6238</v>
      </c>
      <c r="Q5539" s="1" t="s">
        <v>6239</v>
      </c>
      <c r="R5539" s="1" t="s">
        <v>254</v>
      </c>
    </row>
    <row r="5540" customFormat="false" ht="15" hidden="false" customHeight="false" outlineLevel="0" collapsed="false">
      <c r="A5540" s="1" t="s">
        <v>6017</v>
      </c>
      <c r="B5540" s="1" t="s">
        <v>6018</v>
      </c>
      <c r="C5540" s="1" t="s">
        <v>6245</v>
      </c>
      <c r="D5540" s="1" t="n">
        <v>156.85</v>
      </c>
      <c r="E5540" s="1" t="s">
        <v>6246</v>
      </c>
      <c r="F5540" s="1" t="n">
        <v>1</v>
      </c>
      <c r="G5540" s="1" t="str">
        <f aca="false">F5540&amp;"/"&amp;68</f>
        <v>1/68</v>
      </c>
      <c r="H5540" s="1" t="n">
        <v>2300</v>
      </c>
      <c r="I5540" s="1" t="n">
        <v>82</v>
      </c>
      <c r="J5540" s="1" t="n">
        <v>98</v>
      </c>
      <c r="K5540" s="1" t="s">
        <v>357</v>
      </c>
      <c r="L5540" s="1" t="s">
        <v>2588</v>
      </c>
      <c r="M5540" s="1" t="n">
        <v>2013</v>
      </c>
      <c r="N5540" s="1" t="n">
        <v>46.2170239992498</v>
      </c>
      <c r="O5540" s="1" t="n">
        <v>-71.2870470762271</v>
      </c>
      <c r="Q5540" s="1" t="s">
        <v>6247</v>
      </c>
      <c r="R5540" s="1" t="s">
        <v>24</v>
      </c>
    </row>
    <row r="5541" customFormat="false" ht="15" hidden="false" customHeight="false" outlineLevel="0" collapsed="false">
      <c r="A5541" s="1" t="s">
        <v>6017</v>
      </c>
      <c r="B5541" s="1" t="s">
        <v>6018</v>
      </c>
      <c r="C5541" s="1" t="s">
        <v>6245</v>
      </c>
      <c r="D5541" s="1" t="n">
        <v>156.85</v>
      </c>
      <c r="E5541" s="1" t="s">
        <v>6248</v>
      </c>
      <c r="F5541" s="1" t="n">
        <v>2</v>
      </c>
      <c r="G5541" s="1" t="str">
        <f aca="false">F5541&amp;"/"&amp;68</f>
        <v>2/68</v>
      </c>
      <c r="H5541" s="1" t="n">
        <v>2300</v>
      </c>
      <c r="I5541" s="1" t="n">
        <v>82</v>
      </c>
      <c r="J5541" s="1" t="n">
        <v>98</v>
      </c>
      <c r="K5541" s="1" t="s">
        <v>357</v>
      </c>
      <c r="L5541" s="1" t="s">
        <v>2588</v>
      </c>
      <c r="M5541" s="1" t="n">
        <v>2013</v>
      </c>
      <c r="N5541" s="1" t="n">
        <v>46.1691403341587</v>
      </c>
      <c r="O5541" s="1" t="n">
        <v>-71.3054210122981</v>
      </c>
      <c r="Q5541" s="1" t="s">
        <v>6247</v>
      </c>
      <c r="R5541" s="1" t="s">
        <v>24</v>
      </c>
    </row>
    <row r="5542" customFormat="false" ht="15" hidden="false" customHeight="false" outlineLevel="0" collapsed="false">
      <c r="A5542" s="1" t="s">
        <v>6017</v>
      </c>
      <c r="B5542" s="1" t="s">
        <v>6018</v>
      </c>
      <c r="C5542" s="1" t="s">
        <v>6245</v>
      </c>
      <c r="D5542" s="1" t="n">
        <v>156.85</v>
      </c>
      <c r="E5542" s="1" t="s">
        <v>6249</v>
      </c>
      <c r="F5542" s="1" t="n">
        <v>3</v>
      </c>
      <c r="G5542" s="1" t="str">
        <f aca="false">F5542&amp;"/"&amp;68</f>
        <v>3/68</v>
      </c>
      <c r="H5542" s="1" t="n">
        <v>2300</v>
      </c>
      <c r="I5542" s="1" t="n">
        <v>82</v>
      </c>
      <c r="J5542" s="1" t="n">
        <v>98</v>
      </c>
      <c r="K5542" s="1" t="s">
        <v>357</v>
      </c>
      <c r="L5542" s="1" t="s">
        <v>2588</v>
      </c>
      <c r="M5542" s="1" t="n">
        <v>2013</v>
      </c>
      <c r="N5542" s="1" t="n">
        <v>46.1726309806288</v>
      </c>
      <c r="O5542" s="1" t="n">
        <v>-71.305019917052</v>
      </c>
      <c r="Q5542" s="1" t="s">
        <v>6247</v>
      </c>
      <c r="R5542" s="1" t="s">
        <v>24</v>
      </c>
    </row>
    <row r="5543" customFormat="false" ht="15" hidden="false" customHeight="false" outlineLevel="0" collapsed="false">
      <c r="A5543" s="1" t="s">
        <v>6017</v>
      </c>
      <c r="B5543" s="1" t="s">
        <v>6018</v>
      </c>
      <c r="C5543" s="1" t="s">
        <v>6245</v>
      </c>
      <c r="D5543" s="1" t="n">
        <v>156.85</v>
      </c>
      <c r="E5543" s="1" t="s">
        <v>6250</v>
      </c>
      <c r="F5543" s="1" t="n">
        <v>4</v>
      </c>
      <c r="G5543" s="1" t="str">
        <f aca="false">F5543&amp;"/"&amp;68</f>
        <v>4/68</v>
      </c>
      <c r="H5543" s="1" t="n">
        <v>2300</v>
      </c>
      <c r="I5543" s="1" t="n">
        <v>82</v>
      </c>
      <c r="J5543" s="1" t="n">
        <v>98</v>
      </c>
      <c r="K5543" s="1" t="s">
        <v>357</v>
      </c>
      <c r="L5543" s="1" t="s">
        <v>2588</v>
      </c>
      <c r="M5543" s="1" t="n">
        <v>2013</v>
      </c>
      <c r="N5543" s="1" t="n">
        <v>46.1706525147413</v>
      </c>
      <c r="O5543" s="1" t="n">
        <v>-71.3004314598206</v>
      </c>
      <c r="Q5543" s="1" t="s">
        <v>6247</v>
      </c>
      <c r="R5543" s="1" t="s">
        <v>24</v>
      </c>
    </row>
    <row r="5544" customFormat="false" ht="15" hidden="false" customHeight="false" outlineLevel="0" collapsed="false">
      <c r="A5544" s="1" t="s">
        <v>6017</v>
      </c>
      <c r="B5544" s="1" t="s">
        <v>6018</v>
      </c>
      <c r="C5544" s="1" t="s">
        <v>6245</v>
      </c>
      <c r="D5544" s="1" t="n">
        <v>156.85</v>
      </c>
      <c r="E5544" s="1" t="s">
        <v>6251</v>
      </c>
      <c r="F5544" s="1" t="n">
        <v>5</v>
      </c>
      <c r="G5544" s="1" t="str">
        <f aca="false">F5544&amp;"/"&amp;68</f>
        <v>5/68</v>
      </c>
      <c r="H5544" s="1" t="n">
        <v>2300</v>
      </c>
      <c r="I5544" s="1" t="n">
        <v>82</v>
      </c>
      <c r="J5544" s="1" t="n">
        <v>98</v>
      </c>
      <c r="K5544" s="1" t="s">
        <v>357</v>
      </c>
      <c r="L5544" s="1" t="s">
        <v>2588</v>
      </c>
      <c r="M5544" s="1" t="n">
        <v>2013</v>
      </c>
      <c r="N5544" s="1" t="n">
        <v>46.1502637954141</v>
      </c>
      <c r="O5544" s="1" t="n">
        <v>-71.3172323540129</v>
      </c>
      <c r="Q5544" s="1" t="s">
        <v>6247</v>
      </c>
      <c r="R5544" s="1" t="s">
        <v>24</v>
      </c>
    </row>
    <row r="5545" customFormat="false" ht="15" hidden="false" customHeight="false" outlineLevel="0" collapsed="false">
      <c r="A5545" s="1" t="s">
        <v>6017</v>
      </c>
      <c r="B5545" s="1" t="s">
        <v>6018</v>
      </c>
      <c r="C5545" s="1" t="s">
        <v>6245</v>
      </c>
      <c r="D5545" s="1" t="n">
        <v>156.85</v>
      </c>
      <c r="E5545" s="1" t="s">
        <v>6252</v>
      </c>
      <c r="F5545" s="1" t="n">
        <v>6</v>
      </c>
      <c r="G5545" s="1" t="str">
        <f aca="false">F5545&amp;"/"&amp;68</f>
        <v>6/68</v>
      </c>
      <c r="H5545" s="1" t="n">
        <v>2300</v>
      </c>
      <c r="I5545" s="1" t="n">
        <v>82</v>
      </c>
      <c r="J5545" s="1" t="n">
        <v>98</v>
      </c>
      <c r="K5545" s="1" t="s">
        <v>357</v>
      </c>
      <c r="L5545" s="1" t="s">
        <v>2588</v>
      </c>
      <c r="M5545" s="1" t="n">
        <v>2013</v>
      </c>
      <c r="N5545" s="1" t="n">
        <v>46.148344696816</v>
      </c>
      <c r="O5545" s="1" t="n">
        <v>-71.3117738168315</v>
      </c>
      <c r="Q5545" s="1" t="s">
        <v>6247</v>
      </c>
      <c r="R5545" s="1" t="s">
        <v>24</v>
      </c>
    </row>
    <row r="5546" customFormat="false" ht="15" hidden="false" customHeight="false" outlineLevel="0" collapsed="false">
      <c r="A5546" s="1" t="s">
        <v>6017</v>
      </c>
      <c r="B5546" s="1" t="s">
        <v>6018</v>
      </c>
      <c r="C5546" s="1" t="s">
        <v>6245</v>
      </c>
      <c r="D5546" s="1" t="n">
        <v>156.85</v>
      </c>
      <c r="E5546" s="1" t="s">
        <v>6253</v>
      </c>
      <c r="F5546" s="1" t="n">
        <v>7</v>
      </c>
      <c r="G5546" s="1" t="str">
        <f aca="false">F5546&amp;"/"&amp;68</f>
        <v>7/68</v>
      </c>
      <c r="H5546" s="1" t="n">
        <v>2300</v>
      </c>
      <c r="I5546" s="1" t="n">
        <v>82</v>
      </c>
      <c r="J5546" s="1" t="n">
        <v>98</v>
      </c>
      <c r="K5546" s="1" t="s">
        <v>357</v>
      </c>
      <c r="L5546" s="1" t="s">
        <v>2588</v>
      </c>
      <c r="M5546" s="1" t="n">
        <v>2013</v>
      </c>
      <c r="N5546" s="1" t="n">
        <v>46.1457806116482</v>
      </c>
      <c r="O5546" s="1" t="n">
        <v>-71.3085404481403</v>
      </c>
      <c r="Q5546" s="1" t="s">
        <v>6247</v>
      </c>
      <c r="R5546" s="1" t="s">
        <v>24</v>
      </c>
    </row>
    <row r="5547" customFormat="false" ht="15" hidden="false" customHeight="false" outlineLevel="0" collapsed="false">
      <c r="A5547" s="1" t="s">
        <v>6017</v>
      </c>
      <c r="B5547" s="1" t="s">
        <v>6018</v>
      </c>
      <c r="C5547" s="1" t="s">
        <v>6245</v>
      </c>
      <c r="D5547" s="1" t="n">
        <v>156.85</v>
      </c>
      <c r="E5547" s="1" t="s">
        <v>6254</v>
      </c>
      <c r="F5547" s="1" t="n">
        <v>8</v>
      </c>
      <c r="G5547" s="1" t="str">
        <f aca="false">F5547&amp;"/"&amp;68</f>
        <v>8/68</v>
      </c>
      <c r="H5547" s="1" t="n">
        <v>2300</v>
      </c>
      <c r="I5547" s="1" t="n">
        <v>82</v>
      </c>
      <c r="J5547" s="1" t="n">
        <v>98</v>
      </c>
      <c r="K5547" s="1" t="s">
        <v>357</v>
      </c>
      <c r="L5547" s="1" t="s">
        <v>2588</v>
      </c>
      <c r="M5547" s="1" t="n">
        <v>2013</v>
      </c>
      <c r="N5547" s="1" t="n">
        <v>46.1423280789661</v>
      </c>
      <c r="O5547" s="1" t="n">
        <v>-71.3099513772153</v>
      </c>
      <c r="Q5547" s="1" t="s">
        <v>6247</v>
      </c>
      <c r="R5547" s="1" t="s">
        <v>24</v>
      </c>
    </row>
    <row r="5548" customFormat="false" ht="15" hidden="false" customHeight="false" outlineLevel="0" collapsed="false">
      <c r="A5548" s="1" t="s">
        <v>6017</v>
      </c>
      <c r="B5548" s="1" t="s">
        <v>6018</v>
      </c>
      <c r="C5548" s="1" t="s">
        <v>6245</v>
      </c>
      <c r="D5548" s="1" t="n">
        <v>156.85</v>
      </c>
      <c r="E5548" s="1" t="s">
        <v>6255</v>
      </c>
      <c r="F5548" s="1" t="n">
        <v>9</v>
      </c>
      <c r="G5548" s="1" t="str">
        <f aca="false">F5548&amp;"/"&amp;68</f>
        <v>9/68</v>
      </c>
      <c r="H5548" s="1" t="n">
        <v>2300</v>
      </c>
      <c r="I5548" s="1" t="n">
        <v>82</v>
      </c>
      <c r="J5548" s="1" t="n">
        <v>98</v>
      </c>
      <c r="K5548" s="1" t="s">
        <v>357</v>
      </c>
      <c r="L5548" s="1" t="s">
        <v>2588</v>
      </c>
      <c r="M5548" s="1" t="n">
        <v>2013</v>
      </c>
      <c r="N5548" s="1" t="n">
        <v>46.1478413912209</v>
      </c>
      <c r="O5548" s="1" t="n">
        <v>-71.319676901218</v>
      </c>
      <c r="Q5548" s="1" t="s">
        <v>6247</v>
      </c>
      <c r="R5548" s="1" t="s">
        <v>24</v>
      </c>
    </row>
    <row r="5549" customFormat="false" ht="15" hidden="false" customHeight="false" outlineLevel="0" collapsed="false">
      <c r="A5549" s="1" t="s">
        <v>6017</v>
      </c>
      <c r="B5549" s="1" t="s">
        <v>6018</v>
      </c>
      <c r="C5549" s="1" t="s">
        <v>6245</v>
      </c>
      <c r="D5549" s="1" t="n">
        <v>156.85</v>
      </c>
      <c r="E5549" s="1" t="s">
        <v>6256</v>
      </c>
      <c r="F5549" s="1" t="n">
        <v>10</v>
      </c>
      <c r="G5549" s="1" t="str">
        <f aca="false">F5549&amp;"/"&amp;68</f>
        <v>10/68</v>
      </c>
      <c r="H5549" s="1" t="n">
        <v>2300</v>
      </c>
      <c r="I5549" s="1" t="n">
        <v>82</v>
      </c>
      <c r="J5549" s="1" t="n">
        <v>98</v>
      </c>
      <c r="K5549" s="1" t="s">
        <v>357</v>
      </c>
      <c r="L5549" s="1" t="s">
        <v>2588</v>
      </c>
      <c r="M5549" s="1" t="n">
        <v>2013</v>
      </c>
      <c r="N5549" s="1" t="n">
        <v>46.145335315527</v>
      </c>
      <c r="O5549" s="1" t="n">
        <v>-71.316395749592</v>
      </c>
      <c r="Q5549" s="1" t="s">
        <v>6247</v>
      </c>
      <c r="R5549" s="1" t="s">
        <v>24</v>
      </c>
    </row>
    <row r="5550" customFormat="false" ht="15" hidden="false" customHeight="false" outlineLevel="0" collapsed="false">
      <c r="A5550" s="1" t="s">
        <v>6017</v>
      </c>
      <c r="B5550" s="1" t="s">
        <v>6018</v>
      </c>
      <c r="C5550" s="1" t="s">
        <v>6245</v>
      </c>
      <c r="D5550" s="1" t="n">
        <v>156.85</v>
      </c>
      <c r="E5550" s="1" t="s">
        <v>6257</v>
      </c>
      <c r="F5550" s="1" t="n">
        <v>11</v>
      </c>
      <c r="G5550" s="1" t="str">
        <f aca="false">F5550&amp;"/"&amp;68</f>
        <v>11/68</v>
      </c>
      <c r="H5550" s="1" t="n">
        <v>2300</v>
      </c>
      <c r="I5550" s="1" t="n">
        <v>82</v>
      </c>
      <c r="J5550" s="1" t="n">
        <v>98</v>
      </c>
      <c r="K5550" s="1" t="s">
        <v>357</v>
      </c>
      <c r="L5550" s="1" t="s">
        <v>2588</v>
      </c>
      <c r="M5550" s="1" t="n">
        <v>2013</v>
      </c>
      <c r="N5550" s="1" t="n">
        <v>46.138719210322</v>
      </c>
      <c r="O5550" s="1" t="n">
        <v>-71.3139984610216</v>
      </c>
      <c r="Q5550" s="1" t="s">
        <v>6247</v>
      </c>
      <c r="R5550" s="1" t="s">
        <v>24</v>
      </c>
    </row>
    <row r="5551" customFormat="false" ht="15" hidden="false" customHeight="false" outlineLevel="0" collapsed="false">
      <c r="A5551" s="1" t="s">
        <v>6017</v>
      </c>
      <c r="B5551" s="1" t="s">
        <v>6018</v>
      </c>
      <c r="C5551" s="1" t="s">
        <v>6245</v>
      </c>
      <c r="D5551" s="1" t="n">
        <v>156.85</v>
      </c>
      <c r="E5551" s="1" t="s">
        <v>6258</v>
      </c>
      <c r="F5551" s="1" t="n">
        <v>12</v>
      </c>
      <c r="G5551" s="1" t="str">
        <f aca="false">F5551&amp;"/"&amp;68</f>
        <v>12/68</v>
      </c>
      <c r="H5551" s="1" t="n">
        <v>2300</v>
      </c>
      <c r="I5551" s="1" t="n">
        <v>82</v>
      </c>
      <c r="J5551" s="1" t="n">
        <v>98</v>
      </c>
      <c r="K5551" s="1" t="s">
        <v>357</v>
      </c>
      <c r="L5551" s="1" t="s">
        <v>2588</v>
      </c>
      <c r="M5551" s="1" t="n">
        <v>2013</v>
      </c>
      <c r="N5551" s="1" t="n">
        <v>46.1344185163999</v>
      </c>
      <c r="O5551" s="1" t="n">
        <v>-71.3181972340911</v>
      </c>
      <c r="Q5551" s="1" t="s">
        <v>6247</v>
      </c>
      <c r="R5551" s="1" t="s">
        <v>24</v>
      </c>
    </row>
    <row r="5552" customFormat="false" ht="15" hidden="false" customHeight="false" outlineLevel="0" collapsed="false">
      <c r="A5552" s="1" t="s">
        <v>6017</v>
      </c>
      <c r="B5552" s="1" t="s">
        <v>6018</v>
      </c>
      <c r="C5552" s="1" t="s">
        <v>6245</v>
      </c>
      <c r="D5552" s="1" t="n">
        <v>156.85</v>
      </c>
      <c r="E5552" s="1" t="s">
        <v>6259</v>
      </c>
      <c r="F5552" s="1" t="n">
        <v>13</v>
      </c>
      <c r="G5552" s="1" t="str">
        <f aca="false">F5552&amp;"/"&amp;68</f>
        <v>13/68</v>
      </c>
      <c r="H5552" s="1" t="n">
        <v>2300</v>
      </c>
      <c r="I5552" s="1" t="n">
        <v>82</v>
      </c>
      <c r="J5552" s="1" t="n">
        <v>98</v>
      </c>
      <c r="K5552" s="1" t="s">
        <v>357</v>
      </c>
      <c r="L5552" s="1" t="s">
        <v>2588</v>
      </c>
      <c r="M5552" s="1" t="n">
        <v>2013</v>
      </c>
      <c r="N5552" s="1" t="n">
        <v>46.1308984812767</v>
      </c>
      <c r="O5552" s="1" t="n">
        <v>-71.3172245752556</v>
      </c>
      <c r="Q5552" s="1" t="s">
        <v>6247</v>
      </c>
      <c r="R5552" s="1" t="s">
        <v>24</v>
      </c>
    </row>
    <row r="5553" customFormat="false" ht="15" hidden="false" customHeight="false" outlineLevel="0" collapsed="false">
      <c r="A5553" s="1" t="s">
        <v>6017</v>
      </c>
      <c r="B5553" s="1" t="s">
        <v>6018</v>
      </c>
      <c r="C5553" s="1" t="s">
        <v>6245</v>
      </c>
      <c r="D5553" s="1" t="n">
        <v>156.85</v>
      </c>
      <c r="E5553" s="1" t="s">
        <v>6260</v>
      </c>
      <c r="F5553" s="1" t="n">
        <v>14</v>
      </c>
      <c r="G5553" s="1" t="str">
        <f aca="false">F5553&amp;"/"&amp;68</f>
        <v>14/68</v>
      </c>
      <c r="H5553" s="1" t="n">
        <v>2300</v>
      </c>
      <c r="I5553" s="1" t="n">
        <v>82</v>
      </c>
      <c r="J5553" s="1" t="n">
        <v>98</v>
      </c>
      <c r="K5553" s="1" t="s">
        <v>357</v>
      </c>
      <c r="L5553" s="1" t="s">
        <v>2588</v>
      </c>
      <c r="M5553" s="1" t="n">
        <v>2013</v>
      </c>
      <c r="N5553" s="1" t="n">
        <v>46.1428453662581</v>
      </c>
      <c r="O5553" s="1" t="n">
        <v>-71.3377393956064</v>
      </c>
      <c r="Q5553" s="1" t="s">
        <v>6247</v>
      </c>
      <c r="R5553" s="1" t="s">
        <v>24</v>
      </c>
    </row>
    <row r="5554" customFormat="false" ht="15" hidden="false" customHeight="false" outlineLevel="0" collapsed="false">
      <c r="A5554" s="1" t="s">
        <v>6017</v>
      </c>
      <c r="B5554" s="1" t="s">
        <v>6018</v>
      </c>
      <c r="C5554" s="1" t="s">
        <v>6245</v>
      </c>
      <c r="D5554" s="1" t="n">
        <v>156.85</v>
      </c>
      <c r="E5554" s="1" t="s">
        <v>6261</v>
      </c>
      <c r="F5554" s="1" t="n">
        <v>15</v>
      </c>
      <c r="G5554" s="1" t="str">
        <f aca="false">F5554&amp;"/"&amp;68</f>
        <v>15/68</v>
      </c>
      <c r="H5554" s="1" t="n">
        <v>2300</v>
      </c>
      <c r="I5554" s="1" t="n">
        <v>82</v>
      </c>
      <c r="J5554" s="1" t="n">
        <v>98</v>
      </c>
      <c r="K5554" s="1" t="s">
        <v>357</v>
      </c>
      <c r="L5554" s="1" t="s">
        <v>2588</v>
      </c>
      <c r="M5554" s="1" t="n">
        <v>2013</v>
      </c>
      <c r="N5554" s="1" t="n">
        <v>46.1422044314778</v>
      </c>
      <c r="O5554" s="1" t="n">
        <v>-71.3323352020742</v>
      </c>
      <c r="Q5554" s="1" t="s">
        <v>6247</v>
      </c>
      <c r="R5554" s="1" t="s">
        <v>24</v>
      </c>
    </row>
    <row r="5555" customFormat="false" ht="15" hidden="false" customHeight="false" outlineLevel="0" collapsed="false">
      <c r="A5555" s="1" t="s">
        <v>6017</v>
      </c>
      <c r="B5555" s="1" t="s">
        <v>6018</v>
      </c>
      <c r="C5555" s="1" t="s">
        <v>6245</v>
      </c>
      <c r="D5555" s="1" t="n">
        <v>156.85</v>
      </c>
      <c r="E5555" s="1" t="s">
        <v>6262</v>
      </c>
      <c r="F5555" s="1" t="n">
        <v>16</v>
      </c>
      <c r="G5555" s="1" t="str">
        <f aca="false">F5555&amp;"/"&amp;68</f>
        <v>16/68</v>
      </c>
      <c r="H5555" s="1" t="n">
        <v>2300</v>
      </c>
      <c r="I5555" s="1" t="n">
        <v>82</v>
      </c>
      <c r="J5555" s="1" t="n">
        <v>98</v>
      </c>
      <c r="K5555" s="1" t="s">
        <v>357</v>
      </c>
      <c r="L5555" s="1" t="s">
        <v>2588</v>
      </c>
      <c r="M5555" s="1" t="n">
        <v>2013</v>
      </c>
      <c r="N5555" s="1" t="n">
        <v>46.1389673487591</v>
      </c>
      <c r="O5555" s="1" t="n">
        <v>-71.3354058321729</v>
      </c>
      <c r="Q5555" s="1" t="s">
        <v>6247</v>
      </c>
      <c r="R5555" s="1" t="s">
        <v>24</v>
      </c>
    </row>
    <row r="5556" customFormat="false" ht="15" hidden="false" customHeight="false" outlineLevel="0" collapsed="false">
      <c r="A5556" s="1" t="s">
        <v>6017</v>
      </c>
      <c r="B5556" s="1" t="s">
        <v>6018</v>
      </c>
      <c r="C5556" s="1" t="s">
        <v>6245</v>
      </c>
      <c r="D5556" s="1" t="n">
        <v>156.85</v>
      </c>
      <c r="E5556" s="1" t="s">
        <v>6263</v>
      </c>
      <c r="F5556" s="1" t="n">
        <v>17</v>
      </c>
      <c r="G5556" s="1" t="str">
        <f aca="false">F5556&amp;"/"&amp;68</f>
        <v>17/68</v>
      </c>
      <c r="H5556" s="1" t="n">
        <v>2300</v>
      </c>
      <c r="I5556" s="1" t="n">
        <v>82</v>
      </c>
      <c r="J5556" s="1" t="n">
        <v>98</v>
      </c>
      <c r="K5556" s="1" t="s">
        <v>357</v>
      </c>
      <c r="L5556" s="1" t="s">
        <v>2588</v>
      </c>
      <c r="M5556" s="1" t="n">
        <v>2013</v>
      </c>
      <c r="N5556" s="1" t="n">
        <v>46.1486575804928</v>
      </c>
      <c r="O5556" s="1" t="n">
        <v>-71.341625128096</v>
      </c>
      <c r="Q5556" s="1" t="s">
        <v>6247</v>
      </c>
      <c r="R5556" s="1" t="s">
        <v>24</v>
      </c>
    </row>
    <row r="5557" customFormat="false" ht="15" hidden="false" customHeight="false" outlineLevel="0" collapsed="false">
      <c r="A5557" s="1" t="s">
        <v>6017</v>
      </c>
      <c r="B5557" s="1" t="s">
        <v>6018</v>
      </c>
      <c r="C5557" s="1" t="s">
        <v>6245</v>
      </c>
      <c r="D5557" s="1" t="n">
        <v>156.85</v>
      </c>
      <c r="E5557" s="1" t="s">
        <v>6264</v>
      </c>
      <c r="F5557" s="1" t="n">
        <v>18</v>
      </c>
      <c r="G5557" s="1" t="str">
        <f aca="false">F5557&amp;"/"&amp;68</f>
        <v>18/68</v>
      </c>
      <c r="H5557" s="1" t="n">
        <v>2300</v>
      </c>
      <c r="I5557" s="1" t="n">
        <v>82</v>
      </c>
      <c r="J5557" s="1" t="n">
        <v>98</v>
      </c>
      <c r="K5557" s="1" t="s">
        <v>357</v>
      </c>
      <c r="L5557" s="1" t="s">
        <v>2588</v>
      </c>
      <c r="M5557" s="1" t="n">
        <v>2013</v>
      </c>
      <c r="N5557" s="1" t="n">
        <v>46.1513172468382</v>
      </c>
      <c r="O5557" s="1" t="n">
        <v>-71.3391092613344</v>
      </c>
      <c r="Q5557" s="1" t="s">
        <v>6247</v>
      </c>
      <c r="R5557" s="1" t="s">
        <v>24</v>
      </c>
    </row>
    <row r="5558" customFormat="false" ht="15" hidden="false" customHeight="false" outlineLevel="0" collapsed="false">
      <c r="A5558" s="1" t="s">
        <v>6017</v>
      </c>
      <c r="B5558" s="1" t="s">
        <v>6018</v>
      </c>
      <c r="C5558" s="1" t="s">
        <v>6245</v>
      </c>
      <c r="D5558" s="1" t="n">
        <v>156.85</v>
      </c>
      <c r="E5558" s="1" t="s">
        <v>6265</v>
      </c>
      <c r="F5558" s="1" t="n">
        <v>19</v>
      </c>
      <c r="G5558" s="1" t="str">
        <f aca="false">F5558&amp;"/"&amp;68</f>
        <v>19/68</v>
      </c>
      <c r="H5558" s="1" t="n">
        <v>2300</v>
      </c>
      <c r="I5558" s="1" t="n">
        <v>82</v>
      </c>
      <c r="J5558" s="1" t="n">
        <v>98</v>
      </c>
      <c r="K5558" s="1" t="s">
        <v>357</v>
      </c>
      <c r="L5558" s="1" t="s">
        <v>2588</v>
      </c>
      <c r="M5558" s="1" t="n">
        <v>2013</v>
      </c>
      <c r="N5558" s="1" t="n">
        <v>46.1497434249227</v>
      </c>
      <c r="O5558" s="1" t="n">
        <v>-71.3338767424249</v>
      </c>
      <c r="Q5558" s="1" t="s">
        <v>6247</v>
      </c>
      <c r="R5558" s="1" t="s">
        <v>24</v>
      </c>
    </row>
    <row r="5559" customFormat="false" ht="15" hidden="false" customHeight="false" outlineLevel="0" collapsed="false">
      <c r="A5559" s="1" t="s">
        <v>6017</v>
      </c>
      <c r="B5559" s="1" t="s">
        <v>6018</v>
      </c>
      <c r="C5559" s="1" t="s">
        <v>6245</v>
      </c>
      <c r="D5559" s="1" t="n">
        <v>156.85</v>
      </c>
      <c r="E5559" s="1" t="s">
        <v>6266</v>
      </c>
      <c r="F5559" s="1" t="n">
        <v>20</v>
      </c>
      <c r="G5559" s="1" t="str">
        <f aca="false">F5559&amp;"/"&amp;68</f>
        <v>20/68</v>
      </c>
      <c r="H5559" s="1" t="n">
        <v>2300</v>
      </c>
      <c r="I5559" s="1" t="n">
        <v>82</v>
      </c>
      <c r="J5559" s="1" t="n">
        <v>98</v>
      </c>
      <c r="K5559" s="1" t="s">
        <v>357</v>
      </c>
      <c r="L5559" s="1" t="s">
        <v>2588</v>
      </c>
      <c r="M5559" s="1" t="n">
        <v>2013</v>
      </c>
      <c r="N5559" s="1" t="n">
        <v>46.1691492270868</v>
      </c>
      <c r="O5559" s="1" t="n">
        <v>-71.3561213930021</v>
      </c>
      <c r="Q5559" s="1" t="s">
        <v>6247</v>
      </c>
      <c r="R5559" s="1" t="s">
        <v>24</v>
      </c>
    </row>
    <row r="5560" customFormat="false" ht="15" hidden="false" customHeight="false" outlineLevel="0" collapsed="false">
      <c r="A5560" s="1" t="s">
        <v>6017</v>
      </c>
      <c r="B5560" s="1" t="s">
        <v>6018</v>
      </c>
      <c r="C5560" s="1" t="s">
        <v>6245</v>
      </c>
      <c r="D5560" s="1" t="n">
        <v>156.85</v>
      </c>
      <c r="E5560" s="1" t="s">
        <v>6267</v>
      </c>
      <c r="F5560" s="1" t="n">
        <v>21</v>
      </c>
      <c r="G5560" s="1" t="str">
        <f aca="false">F5560&amp;"/"&amp;68</f>
        <v>21/68</v>
      </c>
      <c r="H5560" s="1" t="n">
        <v>2300</v>
      </c>
      <c r="I5560" s="1" t="n">
        <v>82</v>
      </c>
      <c r="J5560" s="1" t="n">
        <v>98</v>
      </c>
      <c r="K5560" s="1" t="s">
        <v>357</v>
      </c>
      <c r="L5560" s="1" t="s">
        <v>2588</v>
      </c>
      <c r="M5560" s="1" t="n">
        <v>2013</v>
      </c>
      <c r="N5560" s="1" t="n">
        <v>46.1508608784505</v>
      </c>
      <c r="O5560" s="1" t="n">
        <v>-71.3740928667667</v>
      </c>
      <c r="Q5560" s="1" t="s">
        <v>6247</v>
      </c>
      <c r="R5560" s="1" t="s">
        <v>24</v>
      </c>
    </row>
    <row r="5561" customFormat="false" ht="15" hidden="false" customHeight="false" outlineLevel="0" collapsed="false">
      <c r="A5561" s="1" t="s">
        <v>6017</v>
      </c>
      <c r="B5561" s="1" t="s">
        <v>6018</v>
      </c>
      <c r="C5561" s="1" t="s">
        <v>6245</v>
      </c>
      <c r="D5561" s="1" t="n">
        <v>156.85</v>
      </c>
      <c r="E5561" s="1" t="s">
        <v>6268</v>
      </c>
      <c r="F5561" s="1" t="n">
        <v>22</v>
      </c>
      <c r="G5561" s="1" t="str">
        <f aca="false">F5561&amp;"/"&amp;68</f>
        <v>22/68</v>
      </c>
      <c r="H5561" s="1" t="n">
        <v>2300</v>
      </c>
      <c r="I5561" s="1" t="n">
        <v>82</v>
      </c>
      <c r="J5561" s="1" t="n">
        <v>98</v>
      </c>
      <c r="K5561" s="1" t="s">
        <v>357</v>
      </c>
      <c r="L5561" s="1" t="s">
        <v>2588</v>
      </c>
      <c r="M5561" s="1" t="n">
        <v>2013</v>
      </c>
      <c r="N5561" s="1" t="n">
        <v>46.154175265247</v>
      </c>
      <c r="O5561" s="1" t="n">
        <v>-71.3752765706922</v>
      </c>
      <c r="Q5561" s="1" t="s">
        <v>6247</v>
      </c>
      <c r="R5561" s="1" t="s">
        <v>24</v>
      </c>
    </row>
    <row r="5562" customFormat="false" ht="15" hidden="false" customHeight="false" outlineLevel="0" collapsed="false">
      <c r="A5562" s="1" t="s">
        <v>6017</v>
      </c>
      <c r="B5562" s="1" t="s">
        <v>6018</v>
      </c>
      <c r="C5562" s="1" t="s">
        <v>6245</v>
      </c>
      <c r="D5562" s="1" t="n">
        <v>156.85</v>
      </c>
      <c r="E5562" s="1" t="s">
        <v>6269</v>
      </c>
      <c r="F5562" s="1" t="n">
        <v>23</v>
      </c>
      <c r="G5562" s="1" t="str">
        <f aca="false">F5562&amp;"/"&amp;68</f>
        <v>23/68</v>
      </c>
      <c r="H5562" s="1" t="n">
        <v>2300</v>
      </c>
      <c r="I5562" s="1" t="n">
        <v>82</v>
      </c>
      <c r="J5562" s="1" t="n">
        <v>98</v>
      </c>
      <c r="K5562" s="1" t="s">
        <v>357</v>
      </c>
      <c r="L5562" s="1" t="s">
        <v>2588</v>
      </c>
      <c r="M5562" s="1" t="n">
        <v>2013</v>
      </c>
      <c r="N5562" s="1" t="n">
        <v>46.1565493935543</v>
      </c>
      <c r="O5562" s="1" t="n">
        <v>-71.3721619387015</v>
      </c>
      <c r="Q5562" s="1" t="s">
        <v>6247</v>
      </c>
      <c r="R5562" s="1" t="s">
        <v>24</v>
      </c>
    </row>
    <row r="5563" customFormat="false" ht="15" hidden="false" customHeight="false" outlineLevel="0" collapsed="false">
      <c r="A5563" s="1" t="s">
        <v>6017</v>
      </c>
      <c r="B5563" s="1" t="s">
        <v>6018</v>
      </c>
      <c r="C5563" s="1" t="s">
        <v>6245</v>
      </c>
      <c r="D5563" s="1" t="n">
        <v>156.85</v>
      </c>
      <c r="E5563" s="1" t="s">
        <v>6270</v>
      </c>
      <c r="F5563" s="1" t="n">
        <v>24</v>
      </c>
      <c r="G5563" s="1" t="str">
        <f aca="false">F5563&amp;"/"&amp;68</f>
        <v>24/68</v>
      </c>
      <c r="H5563" s="1" t="n">
        <v>2300</v>
      </c>
      <c r="I5563" s="1" t="n">
        <v>82</v>
      </c>
      <c r="J5563" s="1" t="n">
        <v>98</v>
      </c>
      <c r="K5563" s="1" t="s">
        <v>357</v>
      </c>
      <c r="L5563" s="1" t="s">
        <v>2588</v>
      </c>
      <c r="M5563" s="1" t="n">
        <v>2013</v>
      </c>
      <c r="N5563" s="1" t="n">
        <v>46.1574191618517</v>
      </c>
      <c r="O5563" s="1" t="n">
        <v>-71.3776979836813</v>
      </c>
      <c r="Q5563" s="1" t="s">
        <v>6247</v>
      </c>
      <c r="R5563" s="1" t="s">
        <v>24</v>
      </c>
    </row>
    <row r="5564" customFormat="false" ht="15" hidden="false" customHeight="false" outlineLevel="0" collapsed="false">
      <c r="A5564" s="1" t="s">
        <v>6017</v>
      </c>
      <c r="B5564" s="1" t="s">
        <v>6018</v>
      </c>
      <c r="C5564" s="1" t="s">
        <v>6245</v>
      </c>
      <c r="D5564" s="1" t="n">
        <v>156.85</v>
      </c>
      <c r="E5564" s="1" t="s">
        <v>6271</v>
      </c>
      <c r="F5564" s="1" t="n">
        <v>25</v>
      </c>
      <c r="G5564" s="1" t="str">
        <f aca="false">F5564&amp;"/"&amp;68</f>
        <v>25/68</v>
      </c>
      <c r="H5564" s="1" t="n">
        <v>2300</v>
      </c>
      <c r="I5564" s="1" t="n">
        <v>82</v>
      </c>
      <c r="J5564" s="1" t="n">
        <v>98</v>
      </c>
      <c r="K5564" s="1" t="s">
        <v>357</v>
      </c>
      <c r="L5564" s="1" t="s">
        <v>2588</v>
      </c>
      <c r="M5564" s="1" t="n">
        <v>2013</v>
      </c>
      <c r="N5564" s="1" t="n">
        <v>46.1554855216816</v>
      </c>
      <c r="O5564" s="1" t="n">
        <v>-71.3816667982576</v>
      </c>
      <c r="Q5564" s="1" t="s">
        <v>6247</v>
      </c>
      <c r="R5564" s="1" t="s">
        <v>24</v>
      </c>
    </row>
    <row r="5565" customFormat="false" ht="15" hidden="false" customHeight="false" outlineLevel="0" collapsed="false">
      <c r="A5565" s="1" t="s">
        <v>6017</v>
      </c>
      <c r="B5565" s="1" t="s">
        <v>6018</v>
      </c>
      <c r="C5565" s="1" t="s">
        <v>6245</v>
      </c>
      <c r="D5565" s="1" t="n">
        <v>156.85</v>
      </c>
      <c r="E5565" s="1" t="s">
        <v>6272</v>
      </c>
      <c r="F5565" s="1" t="n">
        <v>26</v>
      </c>
      <c r="G5565" s="1" t="str">
        <f aca="false">F5565&amp;"/"&amp;68</f>
        <v>26/68</v>
      </c>
      <c r="H5565" s="1" t="n">
        <v>2300</v>
      </c>
      <c r="I5565" s="1" t="n">
        <v>82</v>
      </c>
      <c r="J5565" s="1" t="n">
        <v>98</v>
      </c>
      <c r="K5565" s="1" t="s">
        <v>357</v>
      </c>
      <c r="L5565" s="1" t="s">
        <v>2588</v>
      </c>
      <c r="M5565" s="1" t="n">
        <v>2013</v>
      </c>
      <c r="N5565" s="1" t="n">
        <v>46.1625369016203</v>
      </c>
      <c r="O5565" s="1" t="n">
        <v>-71.3840113273506</v>
      </c>
      <c r="Q5565" s="1" t="s">
        <v>6247</v>
      </c>
      <c r="R5565" s="1" t="s">
        <v>24</v>
      </c>
    </row>
    <row r="5566" customFormat="false" ht="15" hidden="false" customHeight="false" outlineLevel="0" collapsed="false">
      <c r="A5566" s="1" t="s">
        <v>6017</v>
      </c>
      <c r="B5566" s="1" t="s">
        <v>6018</v>
      </c>
      <c r="C5566" s="1" t="s">
        <v>6245</v>
      </c>
      <c r="D5566" s="1" t="n">
        <v>156.85</v>
      </c>
      <c r="E5566" s="1" t="s">
        <v>6273</v>
      </c>
      <c r="F5566" s="1" t="n">
        <v>27</v>
      </c>
      <c r="G5566" s="1" t="str">
        <f aca="false">F5566&amp;"/"&amp;68</f>
        <v>27/68</v>
      </c>
      <c r="H5566" s="1" t="n">
        <v>2300</v>
      </c>
      <c r="I5566" s="1" t="n">
        <v>82</v>
      </c>
      <c r="J5566" s="1" t="n">
        <v>98</v>
      </c>
      <c r="K5566" s="1" t="s">
        <v>357</v>
      </c>
      <c r="L5566" s="1" t="s">
        <v>2588</v>
      </c>
      <c r="M5566" s="1" t="n">
        <v>2013</v>
      </c>
      <c r="N5566" s="1" t="n">
        <v>46.1846360481028</v>
      </c>
      <c r="O5566" s="1" t="n">
        <v>-71.3642541028843</v>
      </c>
      <c r="Q5566" s="1" t="s">
        <v>6247</v>
      </c>
      <c r="R5566" s="1" t="s">
        <v>24</v>
      </c>
    </row>
    <row r="5567" customFormat="false" ht="15" hidden="false" customHeight="false" outlineLevel="0" collapsed="false">
      <c r="A5567" s="1" t="s">
        <v>6017</v>
      </c>
      <c r="B5567" s="1" t="s">
        <v>6018</v>
      </c>
      <c r="C5567" s="1" t="s">
        <v>6245</v>
      </c>
      <c r="D5567" s="1" t="n">
        <v>156.85</v>
      </c>
      <c r="E5567" s="1" t="s">
        <v>6274</v>
      </c>
      <c r="F5567" s="1" t="n">
        <v>28</v>
      </c>
      <c r="G5567" s="1" t="str">
        <f aca="false">F5567&amp;"/"&amp;68</f>
        <v>28/68</v>
      </c>
      <c r="H5567" s="1" t="n">
        <v>2300</v>
      </c>
      <c r="I5567" s="1" t="n">
        <v>82</v>
      </c>
      <c r="J5567" s="1" t="n">
        <v>98</v>
      </c>
      <c r="K5567" s="1" t="s">
        <v>357</v>
      </c>
      <c r="L5567" s="1" t="s">
        <v>2588</v>
      </c>
      <c r="M5567" s="1" t="n">
        <v>2013</v>
      </c>
      <c r="N5567" s="1" t="n">
        <v>46.1879790075142</v>
      </c>
      <c r="O5567" s="1" t="n">
        <v>-71.3664724636266</v>
      </c>
      <c r="Q5567" s="1" t="s">
        <v>6247</v>
      </c>
      <c r="R5567" s="1" t="s">
        <v>24</v>
      </c>
    </row>
    <row r="5568" customFormat="false" ht="15" hidden="false" customHeight="false" outlineLevel="0" collapsed="false">
      <c r="A5568" s="1" t="s">
        <v>6017</v>
      </c>
      <c r="B5568" s="1" t="s">
        <v>6018</v>
      </c>
      <c r="C5568" s="1" t="s">
        <v>6245</v>
      </c>
      <c r="D5568" s="1" t="n">
        <v>156.85</v>
      </c>
      <c r="E5568" s="1" t="s">
        <v>6275</v>
      </c>
      <c r="F5568" s="1" t="n">
        <v>29</v>
      </c>
      <c r="G5568" s="1" t="str">
        <f aca="false">F5568&amp;"/"&amp;68</f>
        <v>29/68</v>
      </c>
      <c r="H5568" s="1" t="n">
        <v>2300</v>
      </c>
      <c r="I5568" s="1" t="n">
        <v>82</v>
      </c>
      <c r="J5568" s="1" t="n">
        <v>98</v>
      </c>
      <c r="K5568" s="1" t="s">
        <v>357</v>
      </c>
      <c r="L5568" s="1" t="s">
        <v>2588</v>
      </c>
      <c r="M5568" s="1" t="n">
        <v>2013</v>
      </c>
      <c r="N5568" s="1" t="n">
        <v>46.16691723877</v>
      </c>
      <c r="O5568" s="1" t="n">
        <v>-71.3884982226559</v>
      </c>
      <c r="Q5568" s="1" t="s">
        <v>6247</v>
      </c>
      <c r="R5568" s="1" t="s">
        <v>24</v>
      </c>
    </row>
    <row r="5569" customFormat="false" ht="15" hidden="false" customHeight="false" outlineLevel="0" collapsed="false">
      <c r="A5569" s="1" t="s">
        <v>6017</v>
      </c>
      <c r="B5569" s="1" t="s">
        <v>6018</v>
      </c>
      <c r="C5569" s="1" t="s">
        <v>6245</v>
      </c>
      <c r="D5569" s="1" t="n">
        <v>156.85</v>
      </c>
      <c r="E5569" s="1" t="s">
        <v>6276</v>
      </c>
      <c r="F5569" s="1" t="n">
        <v>30</v>
      </c>
      <c r="G5569" s="1" t="str">
        <f aca="false">F5569&amp;"/"&amp;68</f>
        <v>30/68</v>
      </c>
      <c r="H5569" s="1" t="n">
        <v>2300</v>
      </c>
      <c r="I5569" s="1" t="n">
        <v>82</v>
      </c>
      <c r="J5569" s="1" t="n">
        <v>98</v>
      </c>
      <c r="K5569" s="1" t="s">
        <v>357</v>
      </c>
      <c r="L5569" s="1" t="s">
        <v>2588</v>
      </c>
      <c r="M5569" s="1" t="n">
        <v>2013</v>
      </c>
      <c r="N5569" s="1" t="n">
        <v>46.1706855565599</v>
      </c>
      <c r="O5569" s="1" t="n">
        <v>-71.3880506114788</v>
      </c>
      <c r="Q5569" s="1" t="s">
        <v>6247</v>
      </c>
      <c r="R5569" s="1" t="s">
        <v>24</v>
      </c>
    </row>
    <row r="5570" customFormat="false" ht="15" hidden="false" customHeight="false" outlineLevel="0" collapsed="false">
      <c r="A5570" s="1" t="s">
        <v>6017</v>
      </c>
      <c r="B5570" s="1" t="s">
        <v>6018</v>
      </c>
      <c r="C5570" s="1" t="s">
        <v>6245</v>
      </c>
      <c r="D5570" s="1" t="n">
        <v>156.85</v>
      </c>
      <c r="E5570" s="1" t="s">
        <v>6277</v>
      </c>
      <c r="F5570" s="1" t="n">
        <v>31</v>
      </c>
      <c r="G5570" s="1" t="str">
        <f aca="false">F5570&amp;"/"&amp;68</f>
        <v>31/68</v>
      </c>
      <c r="H5570" s="1" t="n">
        <v>2300</v>
      </c>
      <c r="I5570" s="1" t="n">
        <v>82</v>
      </c>
      <c r="J5570" s="1" t="n">
        <v>98</v>
      </c>
      <c r="K5570" s="1" t="s">
        <v>357</v>
      </c>
      <c r="L5570" s="1" t="s">
        <v>2588</v>
      </c>
      <c r="M5570" s="1" t="n">
        <v>2013</v>
      </c>
      <c r="N5570" s="1" t="n">
        <v>46.1693221087562</v>
      </c>
      <c r="O5570" s="1" t="n">
        <v>-71.3930289349685</v>
      </c>
      <c r="Q5570" s="1" t="s">
        <v>6247</v>
      </c>
      <c r="R5570" s="1" t="s">
        <v>24</v>
      </c>
    </row>
    <row r="5571" customFormat="false" ht="15" hidden="false" customHeight="false" outlineLevel="0" collapsed="false">
      <c r="A5571" s="1" t="s">
        <v>6017</v>
      </c>
      <c r="B5571" s="1" t="s">
        <v>6018</v>
      </c>
      <c r="C5571" s="1" t="s">
        <v>6245</v>
      </c>
      <c r="D5571" s="1" t="n">
        <v>156.85</v>
      </c>
      <c r="E5571" s="1" t="s">
        <v>6278</v>
      </c>
      <c r="F5571" s="1" t="n">
        <v>32</v>
      </c>
      <c r="G5571" s="1" t="str">
        <f aca="false">F5571&amp;"/"&amp;68</f>
        <v>32/68</v>
      </c>
      <c r="H5571" s="1" t="n">
        <v>2300</v>
      </c>
      <c r="I5571" s="1" t="n">
        <v>82</v>
      </c>
      <c r="J5571" s="1" t="n">
        <v>98</v>
      </c>
      <c r="K5571" s="1" t="s">
        <v>357</v>
      </c>
      <c r="L5571" s="1" t="s">
        <v>2588</v>
      </c>
      <c r="M5571" s="1" t="n">
        <v>2013</v>
      </c>
      <c r="N5571" s="1" t="n">
        <v>46.1729928537414</v>
      </c>
      <c r="O5571" s="1" t="n">
        <v>-71.4014508020708</v>
      </c>
      <c r="Q5571" s="1" t="s">
        <v>6247</v>
      </c>
      <c r="R5571" s="1" t="s">
        <v>24</v>
      </c>
    </row>
    <row r="5572" customFormat="false" ht="15" hidden="false" customHeight="false" outlineLevel="0" collapsed="false">
      <c r="A5572" s="1" t="s">
        <v>6017</v>
      </c>
      <c r="B5572" s="1" t="s">
        <v>6018</v>
      </c>
      <c r="C5572" s="1" t="s">
        <v>6245</v>
      </c>
      <c r="D5572" s="1" t="n">
        <v>156.85</v>
      </c>
      <c r="E5572" s="1" t="s">
        <v>6279</v>
      </c>
      <c r="F5572" s="1" t="n">
        <v>33</v>
      </c>
      <c r="G5572" s="1" t="str">
        <f aca="false">F5572&amp;"/"&amp;68</f>
        <v>33/68</v>
      </c>
      <c r="H5572" s="1" t="n">
        <v>2300</v>
      </c>
      <c r="I5572" s="1" t="n">
        <v>82</v>
      </c>
      <c r="J5572" s="1" t="n">
        <v>98</v>
      </c>
      <c r="K5572" s="1" t="s">
        <v>357</v>
      </c>
      <c r="L5572" s="1" t="s">
        <v>2588</v>
      </c>
      <c r="M5572" s="1" t="n">
        <v>2013</v>
      </c>
      <c r="N5572" s="1" t="n">
        <v>46.177540332253</v>
      </c>
      <c r="O5572" s="1" t="n">
        <v>-71.4002126315157</v>
      </c>
      <c r="Q5572" s="1" t="s">
        <v>6247</v>
      </c>
      <c r="R5572" s="1" t="s">
        <v>24</v>
      </c>
    </row>
    <row r="5573" customFormat="false" ht="15" hidden="false" customHeight="false" outlineLevel="0" collapsed="false">
      <c r="A5573" s="1" t="s">
        <v>6017</v>
      </c>
      <c r="B5573" s="1" t="s">
        <v>6018</v>
      </c>
      <c r="C5573" s="1" t="s">
        <v>6245</v>
      </c>
      <c r="D5573" s="1" t="n">
        <v>156.85</v>
      </c>
      <c r="E5573" s="1" t="s">
        <v>6280</v>
      </c>
      <c r="F5573" s="1" t="n">
        <v>34</v>
      </c>
      <c r="G5573" s="1" t="str">
        <f aca="false">F5573&amp;"/"&amp;68</f>
        <v>34/68</v>
      </c>
      <c r="H5573" s="1" t="n">
        <v>2300</v>
      </c>
      <c r="I5573" s="1" t="n">
        <v>82</v>
      </c>
      <c r="J5573" s="1" t="n">
        <v>98</v>
      </c>
      <c r="K5573" s="1" t="s">
        <v>357</v>
      </c>
      <c r="L5573" s="1" t="s">
        <v>2588</v>
      </c>
      <c r="M5573" s="1" t="n">
        <v>2013</v>
      </c>
      <c r="N5573" s="1" t="n">
        <v>46.1789955123551</v>
      </c>
      <c r="O5573" s="1" t="n">
        <v>-71.4062387986188</v>
      </c>
      <c r="Q5573" s="1" t="s">
        <v>6247</v>
      </c>
      <c r="R5573" s="1" t="s">
        <v>24</v>
      </c>
    </row>
    <row r="5574" customFormat="false" ht="15" hidden="false" customHeight="false" outlineLevel="0" collapsed="false">
      <c r="A5574" s="1" t="s">
        <v>6017</v>
      </c>
      <c r="B5574" s="1" t="s">
        <v>6018</v>
      </c>
      <c r="C5574" s="1" t="s">
        <v>6245</v>
      </c>
      <c r="D5574" s="1" t="n">
        <v>156.85</v>
      </c>
      <c r="E5574" s="1" t="s">
        <v>6281</v>
      </c>
      <c r="F5574" s="1" t="n">
        <v>35</v>
      </c>
      <c r="G5574" s="1" t="str">
        <f aca="false">F5574&amp;"/"&amp;68</f>
        <v>35/68</v>
      </c>
      <c r="H5574" s="1" t="n">
        <v>2300</v>
      </c>
      <c r="I5574" s="1" t="n">
        <v>82</v>
      </c>
      <c r="J5574" s="1" t="n">
        <v>98</v>
      </c>
      <c r="K5574" s="1" t="s">
        <v>357</v>
      </c>
      <c r="L5574" s="1" t="s">
        <v>2588</v>
      </c>
      <c r="M5574" s="1" t="n">
        <v>2013</v>
      </c>
      <c r="N5574" s="1" t="n">
        <v>46.1879852310692</v>
      </c>
      <c r="O5574" s="1" t="n">
        <v>-71.4071798310006</v>
      </c>
      <c r="Q5574" s="1" t="s">
        <v>6247</v>
      </c>
      <c r="R5574" s="1" t="s">
        <v>24</v>
      </c>
    </row>
    <row r="5575" customFormat="false" ht="15" hidden="false" customHeight="false" outlineLevel="0" collapsed="false">
      <c r="A5575" s="1" t="s">
        <v>6017</v>
      </c>
      <c r="B5575" s="1" t="s">
        <v>6018</v>
      </c>
      <c r="C5575" s="1" t="s">
        <v>6245</v>
      </c>
      <c r="D5575" s="1" t="n">
        <v>156.85</v>
      </c>
      <c r="E5575" s="1" t="s">
        <v>6282</v>
      </c>
      <c r="F5575" s="1" t="n">
        <v>36</v>
      </c>
      <c r="G5575" s="1" t="str">
        <f aca="false">F5575&amp;"/"&amp;68</f>
        <v>36/68</v>
      </c>
      <c r="H5575" s="1" t="n">
        <v>2300</v>
      </c>
      <c r="I5575" s="1" t="n">
        <v>82</v>
      </c>
      <c r="J5575" s="1" t="n">
        <v>98</v>
      </c>
      <c r="K5575" s="1" t="s">
        <v>357</v>
      </c>
      <c r="L5575" s="1" t="s">
        <v>2588</v>
      </c>
      <c r="M5575" s="1" t="n">
        <v>2013</v>
      </c>
      <c r="N5575" s="1" t="n">
        <v>46.1919085228159</v>
      </c>
      <c r="O5575" s="1" t="n">
        <v>-71.4049064440811</v>
      </c>
      <c r="Q5575" s="1" t="s">
        <v>6247</v>
      </c>
      <c r="R5575" s="1" t="s">
        <v>24</v>
      </c>
    </row>
    <row r="5576" customFormat="false" ht="15" hidden="false" customHeight="false" outlineLevel="0" collapsed="false">
      <c r="A5576" s="1" t="s">
        <v>6017</v>
      </c>
      <c r="B5576" s="1" t="s">
        <v>6018</v>
      </c>
      <c r="C5576" s="1" t="s">
        <v>6245</v>
      </c>
      <c r="D5576" s="1" t="n">
        <v>156.85</v>
      </c>
      <c r="E5576" s="1" t="s">
        <v>6283</v>
      </c>
      <c r="F5576" s="1" t="n">
        <v>37</v>
      </c>
      <c r="G5576" s="1" t="str">
        <f aca="false">F5576&amp;"/"&amp;68</f>
        <v>37/68</v>
      </c>
      <c r="H5576" s="1" t="n">
        <v>2300</v>
      </c>
      <c r="I5576" s="1" t="n">
        <v>82</v>
      </c>
      <c r="J5576" s="1" t="n">
        <v>98</v>
      </c>
      <c r="K5576" s="1" t="s">
        <v>357</v>
      </c>
      <c r="L5576" s="1" t="s">
        <v>2588</v>
      </c>
      <c r="M5576" s="1" t="n">
        <v>2013</v>
      </c>
      <c r="N5576" s="1" t="n">
        <v>46.1900158270874</v>
      </c>
      <c r="O5576" s="1" t="n">
        <v>-71.4113745679539</v>
      </c>
      <c r="Q5576" s="1" t="s">
        <v>6247</v>
      </c>
      <c r="R5576" s="1" t="s">
        <v>24</v>
      </c>
    </row>
    <row r="5577" customFormat="false" ht="15" hidden="false" customHeight="false" outlineLevel="0" collapsed="false">
      <c r="A5577" s="1" t="s">
        <v>6017</v>
      </c>
      <c r="B5577" s="1" t="s">
        <v>6018</v>
      </c>
      <c r="C5577" s="1" t="s">
        <v>6245</v>
      </c>
      <c r="D5577" s="1" t="n">
        <v>156.85</v>
      </c>
      <c r="E5577" s="1" t="s">
        <v>6284</v>
      </c>
      <c r="F5577" s="1" t="n">
        <v>38</v>
      </c>
      <c r="G5577" s="1" t="str">
        <f aca="false">F5577&amp;"/"&amp;68</f>
        <v>38/68</v>
      </c>
      <c r="H5577" s="1" t="n">
        <v>2300</v>
      </c>
      <c r="I5577" s="1" t="n">
        <v>82</v>
      </c>
      <c r="J5577" s="1" t="n">
        <v>98</v>
      </c>
      <c r="K5577" s="1" t="s">
        <v>357</v>
      </c>
      <c r="L5577" s="1" t="s">
        <v>2588</v>
      </c>
      <c r="M5577" s="1" t="n">
        <v>2013</v>
      </c>
      <c r="N5577" s="1" t="n">
        <v>46.1949578915536</v>
      </c>
      <c r="O5577" s="1" t="n">
        <v>-71.406425858369</v>
      </c>
      <c r="Q5577" s="1" t="s">
        <v>6247</v>
      </c>
      <c r="R5577" s="1" t="s">
        <v>24</v>
      </c>
    </row>
    <row r="5578" customFormat="false" ht="15" hidden="false" customHeight="false" outlineLevel="0" collapsed="false">
      <c r="A5578" s="1" t="s">
        <v>6017</v>
      </c>
      <c r="B5578" s="1" t="s">
        <v>6018</v>
      </c>
      <c r="C5578" s="1" t="s">
        <v>6245</v>
      </c>
      <c r="D5578" s="1" t="n">
        <v>156.85</v>
      </c>
      <c r="E5578" s="1" t="s">
        <v>6285</v>
      </c>
      <c r="F5578" s="1" t="n">
        <v>39</v>
      </c>
      <c r="G5578" s="1" t="str">
        <f aca="false">F5578&amp;"/"&amp;68</f>
        <v>39/68</v>
      </c>
      <c r="H5578" s="1" t="n">
        <v>2300</v>
      </c>
      <c r="I5578" s="1" t="n">
        <v>82</v>
      </c>
      <c r="J5578" s="1" t="n">
        <v>98</v>
      </c>
      <c r="K5578" s="1" t="s">
        <v>357</v>
      </c>
      <c r="L5578" s="1" t="s">
        <v>2588</v>
      </c>
      <c r="M5578" s="1" t="n">
        <v>2013</v>
      </c>
      <c r="N5578" s="1" t="n">
        <v>46.1934090817818</v>
      </c>
      <c r="O5578" s="1" t="n">
        <v>-71.410874076575</v>
      </c>
      <c r="Q5578" s="1" t="s">
        <v>6247</v>
      </c>
      <c r="R5578" s="1" t="s">
        <v>24</v>
      </c>
    </row>
    <row r="5579" customFormat="false" ht="15" hidden="false" customHeight="false" outlineLevel="0" collapsed="false">
      <c r="A5579" s="1" t="s">
        <v>6017</v>
      </c>
      <c r="B5579" s="1" t="s">
        <v>6018</v>
      </c>
      <c r="C5579" s="1" t="s">
        <v>6245</v>
      </c>
      <c r="D5579" s="1" t="n">
        <v>156.85</v>
      </c>
      <c r="E5579" s="1" t="s">
        <v>6286</v>
      </c>
      <c r="F5579" s="1" t="n">
        <v>40</v>
      </c>
      <c r="G5579" s="1" t="str">
        <f aca="false">F5579&amp;"/"&amp;68</f>
        <v>40/68</v>
      </c>
      <c r="H5579" s="1" t="n">
        <v>2300</v>
      </c>
      <c r="I5579" s="1" t="n">
        <v>82</v>
      </c>
      <c r="J5579" s="1" t="n">
        <v>98</v>
      </c>
      <c r="K5579" s="1" t="s">
        <v>357</v>
      </c>
      <c r="L5579" s="1" t="s">
        <v>2588</v>
      </c>
      <c r="M5579" s="1" t="n">
        <v>2013</v>
      </c>
      <c r="N5579" s="1" t="n">
        <v>46.1963296014994</v>
      </c>
      <c r="O5579" s="1" t="n">
        <v>-71.4130861937196</v>
      </c>
      <c r="Q5579" s="1" t="s">
        <v>6247</v>
      </c>
      <c r="R5579" s="1" t="s">
        <v>24</v>
      </c>
    </row>
    <row r="5580" customFormat="false" ht="15" hidden="false" customHeight="false" outlineLevel="0" collapsed="false">
      <c r="A5580" s="1" t="s">
        <v>6017</v>
      </c>
      <c r="B5580" s="1" t="s">
        <v>6018</v>
      </c>
      <c r="C5580" s="1" t="s">
        <v>6245</v>
      </c>
      <c r="D5580" s="1" t="n">
        <v>156.85</v>
      </c>
      <c r="E5580" s="1" t="s">
        <v>6287</v>
      </c>
      <c r="F5580" s="1" t="n">
        <v>41</v>
      </c>
      <c r="G5580" s="1" t="str">
        <f aca="false">F5580&amp;"/"&amp;68</f>
        <v>41/68</v>
      </c>
      <c r="H5580" s="1" t="n">
        <v>2300</v>
      </c>
      <c r="I5580" s="1" t="n">
        <v>82</v>
      </c>
      <c r="J5580" s="1" t="n">
        <v>98</v>
      </c>
      <c r="K5580" s="1" t="s">
        <v>357</v>
      </c>
      <c r="L5580" s="1" t="s">
        <v>2588</v>
      </c>
      <c r="M5580" s="1" t="n">
        <v>2013</v>
      </c>
      <c r="N5580" s="1" t="n">
        <v>46.1980952893792</v>
      </c>
      <c r="O5580" s="1" t="n">
        <v>-71.4190578800298</v>
      </c>
      <c r="Q5580" s="1" t="s">
        <v>6247</v>
      </c>
      <c r="R5580" s="1" t="s">
        <v>24</v>
      </c>
    </row>
    <row r="5581" customFormat="false" ht="15" hidden="false" customHeight="false" outlineLevel="0" collapsed="false">
      <c r="A5581" s="1" t="s">
        <v>6017</v>
      </c>
      <c r="B5581" s="1" t="s">
        <v>6018</v>
      </c>
      <c r="C5581" s="1" t="s">
        <v>6245</v>
      </c>
      <c r="D5581" s="1" t="n">
        <v>156.85</v>
      </c>
      <c r="E5581" s="1" t="s">
        <v>6288</v>
      </c>
      <c r="F5581" s="1" t="n">
        <v>42</v>
      </c>
      <c r="G5581" s="1" t="str">
        <f aca="false">F5581&amp;"/"&amp;68</f>
        <v>42/68</v>
      </c>
      <c r="H5581" s="1" t="n">
        <v>2300</v>
      </c>
      <c r="I5581" s="1" t="n">
        <v>82</v>
      </c>
      <c r="J5581" s="1" t="n">
        <v>98</v>
      </c>
      <c r="K5581" s="1" t="s">
        <v>357</v>
      </c>
      <c r="L5581" s="1" t="s">
        <v>2588</v>
      </c>
      <c r="M5581" s="1" t="n">
        <v>2013</v>
      </c>
      <c r="N5581" s="1" t="n">
        <v>46.2010620299773</v>
      </c>
      <c r="O5581" s="1" t="n">
        <v>-71.4127957225533</v>
      </c>
      <c r="Q5581" s="1" t="s">
        <v>6247</v>
      </c>
      <c r="R5581" s="1" t="s">
        <v>24</v>
      </c>
    </row>
    <row r="5582" customFormat="false" ht="15" hidden="false" customHeight="false" outlineLevel="0" collapsed="false">
      <c r="A5582" s="1" t="s">
        <v>6017</v>
      </c>
      <c r="B5582" s="1" t="s">
        <v>6018</v>
      </c>
      <c r="C5582" s="1" t="s">
        <v>6245</v>
      </c>
      <c r="D5582" s="1" t="n">
        <v>156.85</v>
      </c>
      <c r="E5582" s="1" t="s">
        <v>6289</v>
      </c>
      <c r="F5582" s="1" t="n">
        <v>43</v>
      </c>
      <c r="G5582" s="1" t="str">
        <f aca="false">F5582&amp;"/"&amp;68</f>
        <v>43/68</v>
      </c>
      <c r="H5582" s="1" t="n">
        <v>2300</v>
      </c>
      <c r="I5582" s="1" t="n">
        <v>82</v>
      </c>
      <c r="J5582" s="1" t="n">
        <v>98</v>
      </c>
      <c r="K5582" s="1" t="s">
        <v>357</v>
      </c>
      <c r="L5582" s="1" t="s">
        <v>2588</v>
      </c>
      <c r="M5582" s="1" t="n">
        <v>2013</v>
      </c>
      <c r="N5582" s="1" t="n">
        <v>46.1989061005427</v>
      </c>
      <c r="O5582" s="1" t="n">
        <v>-71.4089652816395</v>
      </c>
      <c r="Q5582" s="1" t="s">
        <v>6247</v>
      </c>
      <c r="R5582" s="1" t="s">
        <v>24</v>
      </c>
    </row>
    <row r="5583" customFormat="false" ht="15" hidden="false" customHeight="false" outlineLevel="0" collapsed="false">
      <c r="A5583" s="1" t="s">
        <v>6017</v>
      </c>
      <c r="B5583" s="1" t="s">
        <v>6018</v>
      </c>
      <c r="C5583" s="1" t="s">
        <v>6245</v>
      </c>
      <c r="D5583" s="1" t="n">
        <v>156.85</v>
      </c>
      <c r="E5583" s="1" t="s">
        <v>6290</v>
      </c>
      <c r="F5583" s="1" t="n">
        <v>44</v>
      </c>
      <c r="G5583" s="1" t="str">
        <f aca="false">F5583&amp;"/"&amp;68</f>
        <v>44/68</v>
      </c>
      <c r="H5583" s="1" t="n">
        <v>2300</v>
      </c>
      <c r="I5583" s="1" t="n">
        <v>82</v>
      </c>
      <c r="J5583" s="1" t="n">
        <v>98</v>
      </c>
      <c r="K5583" s="1" t="s">
        <v>357</v>
      </c>
      <c r="L5583" s="1" t="s">
        <v>2588</v>
      </c>
      <c r="M5583" s="1" t="n">
        <v>2013</v>
      </c>
      <c r="N5583" s="1" t="n">
        <v>46.2024849472945</v>
      </c>
      <c r="O5583" s="1" t="n">
        <v>-71.4084120976516</v>
      </c>
      <c r="Q5583" s="1" t="s">
        <v>6247</v>
      </c>
      <c r="R5583" s="1" t="s">
        <v>24</v>
      </c>
    </row>
    <row r="5584" customFormat="false" ht="15" hidden="false" customHeight="false" outlineLevel="0" collapsed="false">
      <c r="A5584" s="1" t="s">
        <v>6017</v>
      </c>
      <c r="B5584" s="1" t="s">
        <v>6018</v>
      </c>
      <c r="C5584" s="1" t="s">
        <v>6245</v>
      </c>
      <c r="D5584" s="1" t="n">
        <v>156.85</v>
      </c>
      <c r="E5584" s="1" t="s">
        <v>6291</v>
      </c>
      <c r="F5584" s="1" t="n">
        <v>45</v>
      </c>
      <c r="G5584" s="1" t="str">
        <f aca="false">F5584&amp;"/"&amp;68</f>
        <v>45/68</v>
      </c>
      <c r="H5584" s="1" t="n">
        <v>2300</v>
      </c>
      <c r="I5584" s="1" t="n">
        <v>82</v>
      </c>
      <c r="J5584" s="1" t="n">
        <v>98</v>
      </c>
      <c r="K5584" s="1" t="s">
        <v>357</v>
      </c>
      <c r="L5584" s="1" t="s">
        <v>2588</v>
      </c>
      <c r="M5584" s="1" t="n">
        <v>2013</v>
      </c>
      <c r="N5584" s="1" t="n">
        <v>46.206047946828</v>
      </c>
      <c r="O5584" s="1" t="n">
        <v>-71.4082837798561</v>
      </c>
      <c r="Q5584" s="1" t="s">
        <v>6247</v>
      </c>
      <c r="R5584" s="1" t="s">
        <v>24</v>
      </c>
    </row>
    <row r="5585" customFormat="false" ht="15" hidden="false" customHeight="false" outlineLevel="0" collapsed="false">
      <c r="A5585" s="1" t="s">
        <v>6017</v>
      </c>
      <c r="B5585" s="1" t="s">
        <v>6018</v>
      </c>
      <c r="C5585" s="1" t="s">
        <v>6245</v>
      </c>
      <c r="D5585" s="1" t="n">
        <v>156.85</v>
      </c>
      <c r="E5585" s="1" t="s">
        <v>6292</v>
      </c>
      <c r="F5585" s="1" t="n">
        <v>46</v>
      </c>
      <c r="G5585" s="1" t="str">
        <f aca="false">F5585&amp;"/"&amp;68</f>
        <v>46/68</v>
      </c>
      <c r="H5585" s="1" t="n">
        <v>2300</v>
      </c>
      <c r="I5585" s="1" t="n">
        <v>82</v>
      </c>
      <c r="J5585" s="1" t="n">
        <v>98</v>
      </c>
      <c r="K5585" s="1" t="s">
        <v>357</v>
      </c>
      <c r="L5585" s="1" t="s">
        <v>2588</v>
      </c>
      <c r="M5585" s="1" t="n">
        <v>2013</v>
      </c>
      <c r="N5585" s="1" t="n">
        <v>46.2089625861915</v>
      </c>
      <c r="O5585" s="1" t="n">
        <v>-71.4052789936953</v>
      </c>
      <c r="Q5585" s="1" t="s">
        <v>6247</v>
      </c>
      <c r="R5585" s="1" t="s">
        <v>24</v>
      </c>
    </row>
    <row r="5586" customFormat="false" ht="15" hidden="false" customHeight="false" outlineLevel="0" collapsed="false">
      <c r="A5586" s="1" t="s">
        <v>6017</v>
      </c>
      <c r="B5586" s="1" t="s">
        <v>6018</v>
      </c>
      <c r="C5586" s="1" t="s">
        <v>6245</v>
      </c>
      <c r="D5586" s="1" t="n">
        <v>156.85</v>
      </c>
      <c r="E5586" s="1" t="s">
        <v>6293</v>
      </c>
      <c r="F5586" s="1" t="n">
        <v>47</v>
      </c>
      <c r="G5586" s="1" t="str">
        <f aca="false">F5586&amp;"/"&amp;68</f>
        <v>47/68</v>
      </c>
      <c r="H5586" s="1" t="n">
        <v>2300</v>
      </c>
      <c r="I5586" s="1" t="n">
        <v>82</v>
      </c>
      <c r="J5586" s="1" t="n">
        <v>98</v>
      </c>
      <c r="K5586" s="1" t="s">
        <v>357</v>
      </c>
      <c r="L5586" s="1" t="s">
        <v>2588</v>
      </c>
      <c r="M5586" s="1" t="n">
        <v>2013</v>
      </c>
      <c r="N5586" s="1" t="n">
        <v>46.2134994076107</v>
      </c>
      <c r="O5586" s="1" t="n">
        <v>-71.2863206121688</v>
      </c>
      <c r="Q5586" s="1" t="s">
        <v>6247</v>
      </c>
      <c r="R5586" s="1" t="s">
        <v>24</v>
      </c>
    </row>
    <row r="5587" customFormat="false" ht="15" hidden="false" customHeight="false" outlineLevel="0" collapsed="false">
      <c r="A5587" s="1" t="s">
        <v>6017</v>
      </c>
      <c r="B5587" s="1" t="s">
        <v>6018</v>
      </c>
      <c r="C5587" s="1" t="s">
        <v>6245</v>
      </c>
      <c r="D5587" s="1" t="n">
        <v>156.85</v>
      </c>
      <c r="E5587" s="1" t="s">
        <v>6294</v>
      </c>
      <c r="F5587" s="1" t="n">
        <v>48</v>
      </c>
      <c r="G5587" s="1" t="str">
        <f aca="false">F5587&amp;"/"&amp;68</f>
        <v>48/68</v>
      </c>
      <c r="H5587" s="1" t="n">
        <v>2300</v>
      </c>
      <c r="I5587" s="1" t="n">
        <v>82</v>
      </c>
      <c r="J5587" s="1" t="n">
        <v>98</v>
      </c>
      <c r="K5587" s="1" t="s">
        <v>357</v>
      </c>
      <c r="L5587" s="1" t="s">
        <v>2588</v>
      </c>
      <c r="M5587" s="1" t="n">
        <v>2013</v>
      </c>
      <c r="N5587" s="1" t="n">
        <v>46.209685150087</v>
      </c>
      <c r="O5587" s="1" t="n">
        <v>-71.2889099402033</v>
      </c>
      <c r="Q5587" s="1" t="s">
        <v>6247</v>
      </c>
      <c r="R5587" s="1" t="s">
        <v>24</v>
      </c>
    </row>
    <row r="5588" customFormat="false" ht="15" hidden="false" customHeight="false" outlineLevel="0" collapsed="false">
      <c r="A5588" s="1" t="s">
        <v>6017</v>
      </c>
      <c r="B5588" s="1" t="s">
        <v>6018</v>
      </c>
      <c r="C5588" s="1" t="s">
        <v>6245</v>
      </c>
      <c r="D5588" s="1" t="n">
        <v>156.85</v>
      </c>
      <c r="E5588" s="1" t="s">
        <v>6295</v>
      </c>
      <c r="F5588" s="1" t="n">
        <v>49</v>
      </c>
      <c r="G5588" s="1" t="str">
        <f aca="false">F5588&amp;"/"&amp;68</f>
        <v>49/68</v>
      </c>
      <c r="H5588" s="1" t="n">
        <v>2300</v>
      </c>
      <c r="I5588" s="1" t="n">
        <v>82</v>
      </c>
      <c r="J5588" s="1" t="n">
        <v>98</v>
      </c>
      <c r="K5588" s="1" t="s">
        <v>357</v>
      </c>
      <c r="L5588" s="1" t="s">
        <v>2588</v>
      </c>
      <c r="M5588" s="1" t="n">
        <v>2013</v>
      </c>
      <c r="N5588" s="1" t="n">
        <v>46.2098004088359</v>
      </c>
      <c r="O5588" s="1" t="n">
        <v>-71.2956971669482</v>
      </c>
      <c r="Q5588" s="1" t="s">
        <v>6247</v>
      </c>
      <c r="R5588" s="1" t="s">
        <v>24</v>
      </c>
    </row>
    <row r="5589" customFormat="false" ht="15" hidden="false" customHeight="false" outlineLevel="0" collapsed="false">
      <c r="A5589" s="1" t="s">
        <v>6017</v>
      </c>
      <c r="B5589" s="1" t="s">
        <v>6018</v>
      </c>
      <c r="C5589" s="1" t="s">
        <v>6245</v>
      </c>
      <c r="D5589" s="1" t="n">
        <v>156.85</v>
      </c>
      <c r="E5589" s="1" t="s">
        <v>6296</v>
      </c>
      <c r="F5589" s="1" t="n">
        <v>50</v>
      </c>
      <c r="G5589" s="1" t="str">
        <f aca="false">F5589&amp;"/"&amp;68</f>
        <v>50/68</v>
      </c>
      <c r="H5589" s="1" t="n">
        <v>2300</v>
      </c>
      <c r="I5589" s="1" t="n">
        <v>82</v>
      </c>
      <c r="J5589" s="1" t="n">
        <v>98</v>
      </c>
      <c r="K5589" s="1" t="s">
        <v>357</v>
      </c>
      <c r="L5589" s="1" t="s">
        <v>2588</v>
      </c>
      <c r="M5589" s="1" t="n">
        <v>2013</v>
      </c>
      <c r="N5589" s="1" t="n">
        <v>46.2042865915309</v>
      </c>
      <c r="O5589" s="1" t="n">
        <v>-71.285659902458</v>
      </c>
      <c r="Q5589" s="1" t="s">
        <v>6247</v>
      </c>
      <c r="R5589" s="1" t="s">
        <v>24</v>
      </c>
    </row>
    <row r="5590" customFormat="false" ht="15" hidden="false" customHeight="false" outlineLevel="0" collapsed="false">
      <c r="A5590" s="1" t="s">
        <v>6017</v>
      </c>
      <c r="B5590" s="1" t="s">
        <v>6018</v>
      </c>
      <c r="C5590" s="1" t="s">
        <v>6245</v>
      </c>
      <c r="D5590" s="1" t="n">
        <v>156.85</v>
      </c>
      <c r="E5590" s="1" t="s">
        <v>6297</v>
      </c>
      <c r="F5590" s="1" t="n">
        <v>51</v>
      </c>
      <c r="G5590" s="1" t="str">
        <f aca="false">F5590&amp;"/"&amp;68</f>
        <v>51/68</v>
      </c>
      <c r="H5590" s="1" t="n">
        <v>2300</v>
      </c>
      <c r="I5590" s="1" t="n">
        <v>82</v>
      </c>
      <c r="J5590" s="1" t="n">
        <v>98</v>
      </c>
      <c r="K5590" s="1" t="s">
        <v>357</v>
      </c>
      <c r="L5590" s="1" t="s">
        <v>2588</v>
      </c>
      <c r="M5590" s="1" t="n">
        <v>2013</v>
      </c>
      <c r="N5590" s="1" t="n">
        <v>46.2021573424074</v>
      </c>
      <c r="O5590" s="1" t="n">
        <v>-71.2766049552704</v>
      </c>
      <c r="Q5590" s="1" t="s">
        <v>6247</v>
      </c>
      <c r="R5590" s="1" t="s">
        <v>24</v>
      </c>
    </row>
    <row r="5591" customFormat="false" ht="15" hidden="false" customHeight="false" outlineLevel="0" collapsed="false">
      <c r="A5591" s="1" t="s">
        <v>6017</v>
      </c>
      <c r="B5591" s="1" t="s">
        <v>6018</v>
      </c>
      <c r="C5591" s="1" t="s">
        <v>6245</v>
      </c>
      <c r="D5591" s="1" t="n">
        <v>156.85</v>
      </c>
      <c r="E5591" s="1" t="s">
        <v>6298</v>
      </c>
      <c r="F5591" s="1" t="n">
        <v>52</v>
      </c>
      <c r="G5591" s="1" t="str">
        <f aca="false">F5591&amp;"/"&amp;68</f>
        <v>52/68</v>
      </c>
      <c r="H5591" s="1" t="n">
        <v>2300</v>
      </c>
      <c r="I5591" s="1" t="n">
        <v>82</v>
      </c>
      <c r="J5591" s="1" t="n">
        <v>98</v>
      </c>
      <c r="K5591" s="1" t="s">
        <v>357</v>
      </c>
      <c r="L5591" s="1" t="s">
        <v>2588</v>
      </c>
      <c r="M5591" s="1" t="n">
        <v>2013</v>
      </c>
      <c r="N5591" s="1" t="n">
        <v>46.1997988253585</v>
      </c>
      <c r="O5591" s="1" t="n">
        <v>-71.2805245420068</v>
      </c>
      <c r="Q5591" s="1" t="s">
        <v>6247</v>
      </c>
      <c r="R5591" s="1" t="s">
        <v>24</v>
      </c>
    </row>
    <row r="5592" customFormat="false" ht="15" hidden="false" customHeight="false" outlineLevel="0" collapsed="false">
      <c r="A5592" s="1" t="s">
        <v>6017</v>
      </c>
      <c r="B5592" s="1" t="s">
        <v>6018</v>
      </c>
      <c r="C5592" s="1" t="s">
        <v>6245</v>
      </c>
      <c r="D5592" s="1" t="n">
        <v>156.85</v>
      </c>
      <c r="E5592" s="1" t="s">
        <v>6299</v>
      </c>
      <c r="F5592" s="1" t="n">
        <v>53</v>
      </c>
      <c r="G5592" s="1" t="str">
        <f aca="false">F5592&amp;"/"&amp;68</f>
        <v>53/68</v>
      </c>
      <c r="H5592" s="1" t="n">
        <v>2300</v>
      </c>
      <c r="I5592" s="1" t="n">
        <v>82</v>
      </c>
      <c r="J5592" s="1" t="n">
        <v>98</v>
      </c>
      <c r="K5592" s="1" t="s">
        <v>357</v>
      </c>
      <c r="L5592" s="1" t="s">
        <v>2588</v>
      </c>
      <c r="M5592" s="1" t="n">
        <v>2013</v>
      </c>
      <c r="N5592" s="1" t="n">
        <v>46.1974226132157</v>
      </c>
      <c r="O5592" s="1" t="n">
        <v>-71.2836938014397</v>
      </c>
      <c r="Q5592" s="1" t="s">
        <v>6247</v>
      </c>
      <c r="R5592" s="1" t="s">
        <v>24</v>
      </c>
    </row>
    <row r="5593" customFormat="false" ht="15" hidden="false" customHeight="false" outlineLevel="0" collapsed="false">
      <c r="A5593" s="1" t="s">
        <v>6017</v>
      </c>
      <c r="B5593" s="1" t="s">
        <v>6018</v>
      </c>
      <c r="C5593" s="1" t="s">
        <v>6245</v>
      </c>
      <c r="D5593" s="1" t="n">
        <v>156.85</v>
      </c>
      <c r="E5593" s="1" t="s">
        <v>6300</v>
      </c>
      <c r="F5593" s="1" t="n">
        <v>54</v>
      </c>
      <c r="G5593" s="1" t="str">
        <f aca="false">F5593&amp;"/"&amp;68</f>
        <v>54/68</v>
      </c>
      <c r="H5593" s="1" t="n">
        <v>2300</v>
      </c>
      <c r="I5593" s="1" t="n">
        <v>82</v>
      </c>
      <c r="J5593" s="1" t="n">
        <v>98</v>
      </c>
      <c r="K5593" s="1" t="s">
        <v>357</v>
      </c>
      <c r="L5593" s="1" t="s">
        <v>2588</v>
      </c>
      <c r="M5593" s="1" t="n">
        <v>2013</v>
      </c>
      <c r="N5593" s="1" t="n">
        <v>46.1952001028635</v>
      </c>
      <c r="O5593" s="1" t="n">
        <v>-71.2794894923636</v>
      </c>
      <c r="Q5593" s="1" t="s">
        <v>6247</v>
      </c>
      <c r="R5593" s="1" t="s">
        <v>24</v>
      </c>
    </row>
    <row r="5594" customFormat="false" ht="15" hidden="false" customHeight="false" outlineLevel="0" collapsed="false">
      <c r="A5594" s="1" t="s">
        <v>6017</v>
      </c>
      <c r="B5594" s="1" t="s">
        <v>6018</v>
      </c>
      <c r="C5594" s="1" t="s">
        <v>6245</v>
      </c>
      <c r="D5594" s="1" t="n">
        <v>156.85</v>
      </c>
      <c r="E5594" s="1" t="s">
        <v>6301</v>
      </c>
      <c r="F5594" s="1" t="n">
        <v>55</v>
      </c>
      <c r="G5594" s="1" t="str">
        <f aca="false">F5594&amp;"/"&amp;68</f>
        <v>55/68</v>
      </c>
      <c r="H5594" s="1" t="n">
        <v>2300</v>
      </c>
      <c r="I5594" s="1" t="n">
        <v>82</v>
      </c>
      <c r="J5594" s="1" t="n">
        <v>98</v>
      </c>
      <c r="K5594" s="1" t="s">
        <v>357</v>
      </c>
      <c r="L5594" s="1" t="s">
        <v>2588</v>
      </c>
      <c r="M5594" s="1" t="n">
        <v>2013</v>
      </c>
      <c r="N5594" s="1" t="n">
        <v>46.2009551743065</v>
      </c>
      <c r="O5594" s="1" t="n">
        <v>-71.2709900668383</v>
      </c>
      <c r="Q5594" s="1" t="s">
        <v>6247</v>
      </c>
      <c r="R5594" s="1" t="s">
        <v>24</v>
      </c>
    </row>
    <row r="5595" customFormat="false" ht="15" hidden="false" customHeight="false" outlineLevel="0" collapsed="false">
      <c r="A5595" s="1" t="s">
        <v>6017</v>
      </c>
      <c r="B5595" s="1" t="s">
        <v>6018</v>
      </c>
      <c r="C5595" s="1" t="s">
        <v>6245</v>
      </c>
      <c r="D5595" s="1" t="n">
        <v>156.85</v>
      </c>
      <c r="E5595" s="1" t="s">
        <v>6302</v>
      </c>
      <c r="F5595" s="1" t="n">
        <v>56</v>
      </c>
      <c r="G5595" s="1" t="str">
        <f aca="false">F5595&amp;"/"&amp;68</f>
        <v>56/68</v>
      </c>
      <c r="H5595" s="1" t="n">
        <v>2300</v>
      </c>
      <c r="I5595" s="1" t="n">
        <v>82</v>
      </c>
      <c r="J5595" s="1" t="n">
        <v>98</v>
      </c>
      <c r="K5595" s="1" t="s">
        <v>357</v>
      </c>
      <c r="L5595" s="1" t="s">
        <v>2588</v>
      </c>
      <c r="M5595" s="1" t="n">
        <v>2013</v>
      </c>
      <c r="N5595" s="1" t="n">
        <v>46.1963221466361</v>
      </c>
      <c r="O5595" s="1" t="n">
        <v>-71.2726476256361</v>
      </c>
      <c r="Q5595" s="1" t="s">
        <v>6247</v>
      </c>
      <c r="R5595" s="1" t="s">
        <v>24</v>
      </c>
    </row>
    <row r="5596" customFormat="false" ht="15" hidden="false" customHeight="false" outlineLevel="0" collapsed="false">
      <c r="A5596" s="1" t="s">
        <v>6017</v>
      </c>
      <c r="B5596" s="1" t="s">
        <v>6018</v>
      </c>
      <c r="C5596" s="1" t="s">
        <v>6245</v>
      </c>
      <c r="D5596" s="1" t="n">
        <v>156.85</v>
      </c>
      <c r="E5596" s="1" t="s">
        <v>6303</v>
      </c>
      <c r="F5596" s="1" t="n">
        <v>57</v>
      </c>
      <c r="G5596" s="1" t="str">
        <f aca="false">F5596&amp;"/"&amp;68</f>
        <v>57/68</v>
      </c>
      <c r="H5596" s="1" t="n">
        <v>2300</v>
      </c>
      <c r="I5596" s="1" t="n">
        <v>82</v>
      </c>
      <c r="J5596" s="1" t="n">
        <v>98</v>
      </c>
      <c r="K5596" s="1" t="s">
        <v>357</v>
      </c>
      <c r="L5596" s="1" t="s">
        <v>2588</v>
      </c>
      <c r="M5596" s="1" t="n">
        <v>2013</v>
      </c>
      <c r="N5596" s="1" t="n">
        <v>46.2004642315844</v>
      </c>
      <c r="O5596" s="1" t="n">
        <v>-71.4237136544036</v>
      </c>
      <c r="Q5596" s="1" t="s">
        <v>6247</v>
      </c>
      <c r="R5596" s="1" t="s">
        <v>24</v>
      </c>
    </row>
    <row r="5597" customFormat="false" ht="15" hidden="false" customHeight="false" outlineLevel="0" collapsed="false">
      <c r="A5597" s="1" t="s">
        <v>6017</v>
      </c>
      <c r="B5597" s="1" t="s">
        <v>6018</v>
      </c>
      <c r="C5597" s="1" t="s">
        <v>6245</v>
      </c>
      <c r="D5597" s="1" t="n">
        <v>156.85</v>
      </c>
      <c r="E5597" s="1" t="s">
        <v>6304</v>
      </c>
      <c r="F5597" s="1" t="n">
        <v>58</v>
      </c>
      <c r="G5597" s="1" t="str">
        <f aca="false">F5597&amp;"/"&amp;68</f>
        <v>58/68</v>
      </c>
      <c r="H5597" s="1" t="n">
        <v>2300</v>
      </c>
      <c r="I5597" s="1" t="n">
        <v>82</v>
      </c>
      <c r="J5597" s="1" t="n">
        <v>98</v>
      </c>
      <c r="K5597" s="1" t="s">
        <v>357</v>
      </c>
      <c r="L5597" s="1" t="s">
        <v>2588</v>
      </c>
      <c r="M5597" s="1" t="n">
        <v>2013</v>
      </c>
      <c r="N5597" s="1" t="n">
        <v>46.1351937295849</v>
      </c>
      <c r="O5597" s="1" t="n">
        <v>-71.3359025591063</v>
      </c>
      <c r="Q5597" s="1" t="s">
        <v>6247</v>
      </c>
      <c r="R5597" s="1" t="s">
        <v>24</v>
      </c>
    </row>
    <row r="5598" customFormat="false" ht="15" hidden="false" customHeight="false" outlineLevel="0" collapsed="false">
      <c r="A5598" s="1" t="s">
        <v>6017</v>
      </c>
      <c r="B5598" s="1" t="s">
        <v>6018</v>
      </c>
      <c r="C5598" s="1" t="s">
        <v>6245</v>
      </c>
      <c r="D5598" s="1" t="n">
        <v>156.85</v>
      </c>
      <c r="E5598" s="1" t="s">
        <v>6305</v>
      </c>
      <c r="F5598" s="1" t="n">
        <v>59</v>
      </c>
      <c r="G5598" s="1" t="str">
        <f aca="false">F5598&amp;"/"&amp;68</f>
        <v>59/68</v>
      </c>
      <c r="H5598" s="1" t="n">
        <v>2300</v>
      </c>
      <c r="I5598" s="1" t="n">
        <v>82</v>
      </c>
      <c r="J5598" s="1" t="n">
        <v>98</v>
      </c>
      <c r="K5598" s="1" t="s">
        <v>357</v>
      </c>
      <c r="L5598" s="1" t="s">
        <v>2588</v>
      </c>
      <c r="M5598" s="1" t="n">
        <v>2013</v>
      </c>
      <c r="N5598" s="1" t="n">
        <v>46.1315594540138</v>
      </c>
      <c r="O5598" s="1" t="n">
        <v>-71.3308750723587</v>
      </c>
      <c r="Q5598" s="1" t="s">
        <v>6247</v>
      </c>
      <c r="R5598" s="1" t="s">
        <v>24</v>
      </c>
    </row>
    <row r="5599" customFormat="false" ht="15" hidden="false" customHeight="false" outlineLevel="0" collapsed="false">
      <c r="A5599" s="1" t="s">
        <v>6017</v>
      </c>
      <c r="B5599" s="1" t="s">
        <v>6018</v>
      </c>
      <c r="C5599" s="1" t="s">
        <v>6306</v>
      </c>
      <c r="D5599" s="1" t="n">
        <v>156.85</v>
      </c>
      <c r="E5599" s="1" t="s">
        <v>6307</v>
      </c>
      <c r="F5599" s="1" t="n">
        <v>60</v>
      </c>
      <c r="G5599" s="1" t="str">
        <f aca="false">F5599&amp;"/"&amp;68</f>
        <v>60/68</v>
      </c>
      <c r="H5599" s="1" t="n">
        <v>2350</v>
      </c>
      <c r="I5599" s="1" t="n">
        <v>92</v>
      </c>
      <c r="J5599" s="1" t="n">
        <v>85</v>
      </c>
      <c r="K5599" s="1" t="s">
        <v>357</v>
      </c>
      <c r="L5599" s="1" t="s">
        <v>2218</v>
      </c>
      <c r="M5599" s="1" t="n">
        <v>2014</v>
      </c>
      <c r="N5599" s="1" t="n">
        <v>48.053615</v>
      </c>
      <c r="O5599" s="1" t="n">
        <v>-67.500661</v>
      </c>
      <c r="Q5599" s="1" t="s">
        <v>6247</v>
      </c>
      <c r="R5599" s="1" t="s">
        <v>24</v>
      </c>
    </row>
    <row r="5600" customFormat="false" ht="15" hidden="false" customHeight="false" outlineLevel="0" collapsed="false">
      <c r="A5600" s="1" t="s">
        <v>6017</v>
      </c>
      <c r="B5600" s="1" t="s">
        <v>6018</v>
      </c>
      <c r="C5600" s="1" t="s">
        <v>6306</v>
      </c>
      <c r="D5600" s="1" t="n">
        <v>156.85</v>
      </c>
      <c r="E5600" s="1" t="s">
        <v>6308</v>
      </c>
      <c r="F5600" s="1" t="n">
        <v>61</v>
      </c>
      <c r="G5600" s="1" t="str">
        <f aca="false">F5600&amp;"/"&amp;68</f>
        <v>61/68</v>
      </c>
      <c r="H5600" s="1" t="n">
        <v>2350</v>
      </c>
      <c r="I5600" s="1" t="n">
        <v>92</v>
      </c>
      <c r="J5600" s="1" t="n">
        <v>85</v>
      </c>
      <c r="K5600" s="1" t="s">
        <v>357</v>
      </c>
      <c r="L5600" s="1" t="s">
        <v>2218</v>
      </c>
      <c r="M5600" s="1" t="n">
        <v>2014</v>
      </c>
      <c r="N5600" s="1" t="n">
        <v>48.0353399999999</v>
      </c>
      <c r="O5600" s="1" t="n">
        <v>-67.5069469999999</v>
      </c>
      <c r="Q5600" s="1" t="s">
        <v>6247</v>
      </c>
      <c r="R5600" s="1" t="s">
        <v>24</v>
      </c>
    </row>
    <row r="5601" customFormat="false" ht="15" hidden="false" customHeight="false" outlineLevel="0" collapsed="false">
      <c r="A5601" s="1" t="s">
        <v>6017</v>
      </c>
      <c r="B5601" s="1" t="s">
        <v>6018</v>
      </c>
      <c r="C5601" s="1" t="s">
        <v>6306</v>
      </c>
      <c r="D5601" s="1" t="n">
        <v>156.85</v>
      </c>
      <c r="E5601" s="1" t="s">
        <v>6309</v>
      </c>
      <c r="F5601" s="1" t="n">
        <v>62</v>
      </c>
      <c r="G5601" s="1" t="str">
        <f aca="false">F5601&amp;"/"&amp;68</f>
        <v>62/68</v>
      </c>
      <c r="H5601" s="1" t="n">
        <v>2350</v>
      </c>
      <c r="I5601" s="1" t="n">
        <v>92</v>
      </c>
      <c r="J5601" s="1" t="n">
        <v>85</v>
      </c>
      <c r="K5601" s="1" t="s">
        <v>357</v>
      </c>
      <c r="L5601" s="1" t="s">
        <v>2218</v>
      </c>
      <c r="M5601" s="1" t="n">
        <v>2014</v>
      </c>
      <c r="N5601" s="1" t="n">
        <v>48.0430522595367</v>
      </c>
      <c r="O5601" s="1" t="n">
        <v>-67.5267040226088</v>
      </c>
      <c r="Q5601" s="1" t="s">
        <v>6247</v>
      </c>
      <c r="R5601" s="1" t="s">
        <v>24</v>
      </c>
    </row>
    <row r="5602" customFormat="false" ht="15" hidden="false" customHeight="false" outlineLevel="0" collapsed="false">
      <c r="A5602" s="1" t="s">
        <v>6017</v>
      </c>
      <c r="B5602" s="1" t="s">
        <v>6018</v>
      </c>
      <c r="C5602" s="1" t="s">
        <v>6306</v>
      </c>
      <c r="D5602" s="1" t="n">
        <v>156.85</v>
      </c>
      <c r="E5602" s="1" t="s">
        <v>6310</v>
      </c>
      <c r="F5602" s="1" t="n">
        <v>63</v>
      </c>
      <c r="G5602" s="1" t="str">
        <f aca="false">F5602&amp;"/"&amp;68</f>
        <v>63/68</v>
      </c>
      <c r="H5602" s="1" t="n">
        <v>2350</v>
      </c>
      <c r="I5602" s="1" t="n">
        <v>92</v>
      </c>
      <c r="J5602" s="1" t="n">
        <v>85</v>
      </c>
      <c r="K5602" s="1" t="s">
        <v>357</v>
      </c>
      <c r="L5602" s="1" t="s">
        <v>2218</v>
      </c>
      <c r="M5602" s="1" t="n">
        <v>2014</v>
      </c>
      <c r="N5602" s="1" t="n">
        <v>48.0460190949358</v>
      </c>
      <c r="O5602" s="1" t="n">
        <v>-67.5358933355171</v>
      </c>
      <c r="Q5602" s="1" t="s">
        <v>6247</v>
      </c>
      <c r="R5602" s="1" t="s">
        <v>24</v>
      </c>
    </row>
    <row r="5603" customFormat="false" ht="15" hidden="false" customHeight="false" outlineLevel="0" collapsed="false">
      <c r="A5603" s="1" t="s">
        <v>6017</v>
      </c>
      <c r="B5603" s="1" t="s">
        <v>6018</v>
      </c>
      <c r="C5603" s="1" t="s">
        <v>6306</v>
      </c>
      <c r="D5603" s="1" t="n">
        <v>156.85</v>
      </c>
      <c r="E5603" s="1" t="s">
        <v>6311</v>
      </c>
      <c r="F5603" s="1" t="n">
        <v>64</v>
      </c>
      <c r="G5603" s="1" t="str">
        <f aca="false">F5603&amp;"/"&amp;68</f>
        <v>64/68</v>
      </c>
      <c r="H5603" s="1" t="n">
        <v>2350</v>
      </c>
      <c r="I5603" s="1" t="n">
        <v>92</v>
      </c>
      <c r="J5603" s="1" t="n">
        <v>85</v>
      </c>
      <c r="K5603" s="1" t="s">
        <v>357</v>
      </c>
      <c r="L5603" s="1" t="s">
        <v>2218</v>
      </c>
      <c r="M5603" s="1" t="n">
        <v>2014</v>
      </c>
      <c r="N5603" s="1" t="n">
        <v>48.0468719136511</v>
      </c>
      <c r="O5603" s="1" t="n">
        <v>-67.5395276709109</v>
      </c>
      <c r="Q5603" s="1" t="s">
        <v>6247</v>
      </c>
      <c r="R5603" s="1" t="s">
        <v>24</v>
      </c>
    </row>
    <row r="5604" customFormat="false" ht="15" hidden="false" customHeight="false" outlineLevel="0" collapsed="false">
      <c r="A5604" s="1" t="s">
        <v>6017</v>
      </c>
      <c r="B5604" s="1" t="s">
        <v>6018</v>
      </c>
      <c r="C5604" s="1" t="s">
        <v>6306</v>
      </c>
      <c r="D5604" s="1" t="n">
        <v>156.85</v>
      </c>
      <c r="E5604" s="1" t="s">
        <v>6312</v>
      </c>
      <c r="F5604" s="1" t="n">
        <v>65</v>
      </c>
      <c r="G5604" s="1" t="str">
        <f aca="false">F5604&amp;"/"&amp;68</f>
        <v>65/68</v>
      </c>
      <c r="H5604" s="1" t="n">
        <v>2350</v>
      </c>
      <c r="I5604" s="1" t="n">
        <v>92</v>
      </c>
      <c r="J5604" s="1" t="n">
        <v>85</v>
      </c>
      <c r="K5604" s="1" t="s">
        <v>357</v>
      </c>
      <c r="L5604" s="1" t="s">
        <v>2218</v>
      </c>
      <c r="M5604" s="1" t="n">
        <v>2014</v>
      </c>
      <c r="N5604" s="1" t="n">
        <v>48.0367479104273</v>
      </c>
      <c r="O5604" s="1" t="n">
        <v>-67.5523614018435</v>
      </c>
      <c r="Q5604" s="1" t="s">
        <v>6247</v>
      </c>
      <c r="R5604" s="1" t="s">
        <v>24</v>
      </c>
    </row>
    <row r="5605" customFormat="false" ht="15" hidden="false" customHeight="false" outlineLevel="0" collapsed="false">
      <c r="A5605" s="1" t="s">
        <v>6017</v>
      </c>
      <c r="B5605" s="1" t="s">
        <v>6018</v>
      </c>
      <c r="C5605" s="1" t="s">
        <v>6306</v>
      </c>
      <c r="D5605" s="1" t="n">
        <v>156.85</v>
      </c>
      <c r="E5605" s="1" t="s">
        <v>6313</v>
      </c>
      <c r="F5605" s="1" t="n">
        <v>66</v>
      </c>
      <c r="G5605" s="1" t="str">
        <f aca="false">F5605&amp;"/"&amp;68</f>
        <v>66/68</v>
      </c>
      <c r="H5605" s="1" t="n">
        <v>2350</v>
      </c>
      <c r="I5605" s="1" t="n">
        <v>92</v>
      </c>
      <c r="J5605" s="1" t="n">
        <v>85</v>
      </c>
      <c r="K5605" s="1" t="s">
        <v>357</v>
      </c>
      <c r="L5605" s="1" t="s">
        <v>2218</v>
      </c>
      <c r="M5605" s="1" t="n">
        <v>2014</v>
      </c>
      <c r="N5605" s="1" t="n">
        <v>48.0331762645792</v>
      </c>
      <c r="O5605" s="1" t="n">
        <v>-67.5540370054815</v>
      </c>
      <c r="Q5605" s="1" t="s">
        <v>6247</v>
      </c>
      <c r="R5605" s="1" t="s">
        <v>24</v>
      </c>
    </row>
    <row r="5606" customFormat="false" ht="15" hidden="false" customHeight="false" outlineLevel="0" collapsed="false">
      <c r="A5606" s="1" t="s">
        <v>6017</v>
      </c>
      <c r="B5606" s="1" t="s">
        <v>6018</v>
      </c>
      <c r="C5606" s="1" t="s">
        <v>6306</v>
      </c>
      <c r="D5606" s="1" t="n">
        <v>156.85</v>
      </c>
      <c r="E5606" s="1" t="s">
        <v>6314</v>
      </c>
      <c r="F5606" s="1" t="n">
        <v>67</v>
      </c>
      <c r="G5606" s="1" t="str">
        <f aca="false">F5606&amp;"/"&amp;68</f>
        <v>67/68</v>
      </c>
      <c r="H5606" s="1" t="n">
        <v>2350</v>
      </c>
      <c r="I5606" s="1" t="n">
        <v>92</v>
      </c>
      <c r="J5606" s="1" t="n">
        <v>85</v>
      </c>
      <c r="K5606" s="1" t="s">
        <v>357</v>
      </c>
      <c r="L5606" s="1" t="s">
        <v>2218</v>
      </c>
      <c r="M5606" s="1" t="n">
        <v>2014</v>
      </c>
      <c r="N5606" s="1" t="n">
        <v>48.0331136960808</v>
      </c>
      <c r="O5606" s="1" t="n">
        <v>-67.5484179426559</v>
      </c>
      <c r="Q5606" s="1" t="s">
        <v>6247</v>
      </c>
      <c r="R5606" s="1" t="s">
        <v>24</v>
      </c>
    </row>
    <row r="5607" customFormat="false" ht="15" hidden="false" customHeight="false" outlineLevel="0" collapsed="false">
      <c r="A5607" s="1" t="s">
        <v>6017</v>
      </c>
      <c r="B5607" s="1" t="s">
        <v>6018</v>
      </c>
      <c r="C5607" s="1" t="s">
        <v>6306</v>
      </c>
      <c r="D5607" s="1" t="n">
        <v>156.85</v>
      </c>
      <c r="E5607" s="1" t="s">
        <v>6315</v>
      </c>
      <c r="F5607" s="1" t="n">
        <v>68</v>
      </c>
      <c r="G5607" s="1" t="str">
        <f aca="false">F5607&amp;"/"&amp;68</f>
        <v>68/68</v>
      </c>
      <c r="H5607" s="1" t="n">
        <v>2350</v>
      </c>
      <c r="I5607" s="1" t="n">
        <v>92</v>
      </c>
      <c r="J5607" s="1" t="n">
        <v>85</v>
      </c>
      <c r="K5607" s="1" t="s">
        <v>357</v>
      </c>
      <c r="L5607" s="1" t="s">
        <v>2218</v>
      </c>
      <c r="M5607" s="1" t="n">
        <v>2014</v>
      </c>
      <c r="N5607" s="1" t="n">
        <v>48.0316435592736</v>
      </c>
      <c r="O5607" s="1" t="n">
        <v>-67.544617521633</v>
      </c>
      <c r="Q5607" s="1" t="s">
        <v>6247</v>
      </c>
      <c r="R5607" s="1" t="s">
        <v>24</v>
      </c>
    </row>
    <row r="5608" customFormat="false" ht="15" hidden="false" customHeight="false" outlineLevel="0" collapsed="false">
      <c r="A5608" s="1" t="s">
        <v>6017</v>
      </c>
      <c r="B5608" s="1" t="s">
        <v>6018</v>
      </c>
      <c r="C5608" s="1" t="s">
        <v>6316</v>
      </c>
      <c r="D5608" s="1" t="n">
        <v>24</v>
      </c>
      <c r="E5608" s="1" t="s">
        <v>6317</v>
      </c>
      <c r="F5608" s="1" t="n">
        <v>1</v>
      </c>
      <c r="G5608" s="1" t="str">
        <f aca="false">F5608&amp;"/"&amp;12</f>
        <v>1/12</v>
      </c>
      <c r="H5608" s="1" t="n">
        <v>2000</v>
      </c>
      <c r="I5608" s="1" t="n">
        <v>82</v>
      </c>
      <c r="J5608" s="1" t="n">
        <v>83</v>
      </c>
      <c r="K5608" s="1" t="s">
        <v>357</v>
      </c>
      <c r="L5608" s="1" t="s">
        <v>2509</v>
      </c>
      <c r="M5608" s="1" t="n">
        <v>2015</v>
      </c>
      <c r="N5608" s="1" t="n">
        <v>46.4475360395977</v>
      </c>
      <c r="O5608" s="1" t="n">
        <v>-70.7381201074963</v>
      </c>
      <c r="Q5608" s="1" t="s">
        <v>6318</v>
      </c>
      <c r="R5608" s="1" t="s">
        <v>24</v>
      </c>
    </row>
    <row r="5609" customFormat="false" ht="15" hidden="false" customHeight="false" outlineLevel="0" collapsed="false">
      <c r="A5609" s="1" t="s">
        <v>6017</v>
      </c>
      <c r="B5609" s="1" t="s">
        <v>6018</v>
      </c>
      <c r="C5609" s="1" t="s">
        <v>6316</v>
      </c>
      <c r="D5609" s="1" t="n">
        <v>24</v>
      </c>
      <c r="E5609" s="1" t="s">
        <v>6319</v>
      </c>
      <c r="F5609" s="1" t="n">
        <v>2</v>
      </c>
      <c r="G5609" s="1" t="str">
        <f aca="false">F5609&amp;"/"&amp;12</f>
        <v>2/12</v>
      </c>
      <c r="H5609" s="1" t="n">
        <v>2000</v>
      </c>
      <c r="I5609" s="1" t="n">
        <v>82</v>
      </c>
      <c r="J5609" s="1" t="n">
        <v>83</v>
      </c>
      <c r="K5609" s="1" t="s">
        <v>357</v>
      </c>
      <c r="L5609" s="1" t="s">
        <v>2509</v>
      </c>
      <c r="M5609" s="1" t="n">
        <v>2015</v>
      </c>
      <c r="N5609" s="1" t="n">
        <v>46.4418363798139</v>
      </c>
      <c r="O5609" s="1" t="n">
        <v>-70.7355662054784</v>
      </c>
      <c r="Q5609" s="1" t="s">
        <v>6318</v>
      </c>
      <c r="R5609" s="1" t="s">
        <v>24</v>
      </c>
    </row>
    <row r="5610" customFormat="false" ht="15" hidden="false" customHeight="false" outlineLevel="0" collapsed="false">
      <c r="A5610" s="1" t="s">
        <v>6017</v>
      </c>
      <c r="B5610" s="1" t="s">
        <v>6018</v>
      </c>
      <c r="C5610" s="1" t="s">
        <v>6316</v>
      </c>
      <c r="D5610" s="1" t="n">
        <v>24</v>
      </c>
      <c r="E5610" s="1" t="s">
        <v>6320</v>
      </c>
      <c r="F5610" s="1" t="n">
        <v>3</v>
      </c>
      <c r="G5610" s="1" t="str">
        <f aca="false">F5610&amp;"/"&amp;12</f>
        <v>3/12</v>
      </c>
      <c r="H5610" s="1" t="n">
        <v>2000</v>
      </c>
      <c r="I5610" s="1" t="n">
        <v>82</v>
      </c>
      <c r="J5610" s="1" t="n">
        <v>83</v>
      </c>
      <c r="K5610" s="1" t="s">
        <v>357</v>
      </c>
      <c r="L5610" s="1" t="s">
        <v>2509</v>
      </c>
      <c r="M5610" s="1" t="n">
        <v>2015</v>
      </c>
      <c r="N5610" s="1" t="n">
        <v>46.4443715747125</v>
      </c>
      <c r="O5610" s="1" t="n">
        <v>-70.7368185099656</v>
      </c>
      <c r="Q5610" s="1" t="s">
        <v>6318</v>
      </c>
      <c r="R5610" s="1" t="s">
        <v>24</v>
      </c>
    </row>
    <row r="5611" customFormat="false" ht="15" hidden="false" customHeight="false" outlineLevel="0" collapsed="false">
      <c r="A5611" s="1" t="s">
        <v>6017</v>
      </c>
      <c r="B5611" s="1" t="s">
        <v>6018</v>
      </c>
      <c r="C5611" s="1" t="s">
        <v>6316</v>
      </c>
      <c r="D5611" s="1" t="n">
        <v>24</v>
      </c>
      <c r="E5611" s="1" t="s">
        <v>6321</v>
      </c>
      <c r="F5611" s="1" t="n">
        <v>4</v>
      </c>
      <c r="G5611" s="1" t="str">
        <f aca="false">F5611&amp;"/"&amp;12</f>
        <v>4/12</v>
      </c>
      <c r="H5611" s="1" t="n">
        <v>2000</v>
      </c>
      <c r="I5611" s="1" t="n">
        <v>82</v>
      </c>
      <c r="J5611" s="1" t="n">
        <v>83</v>
      </c>
      <c r="K5611" s="1" t="s">
        <v>357</v>
      </c>
      <c r="L5611" s="1" t="s">
        <v>2509</v>
      </c>
      <c r="M5611" s="1" t="n">
        <v>2015</v>
      </c>
      <c r="N5611" s="1" t="n">
        <v>46.4501312256472</v>
      </c>
      <c r="O5611" s="1" t="n">
        <v>-70.7380319189283</v>
      </c>
      <c r="Q5611" s="1" t="s">
        <v>6318</v>
      </c>
      <c r="R5611" s="1" t="s">
        <v>24</v>
      </c>
    </row>
    <row r="5612" customFormat="false" ht="15" hidden="false" customHeight="false" outlineLevel="0" collapsed="false">
      <c r="A5612" s="1" t="s">
        <v>6017</v>
      </c>
      <c r="B5612" s="1" t="s">
        <v>6018</v>
      </c>
      <c r="C5612" s="1" t="s">
        <v>6316</v>
      </c>
      <c r="D5612" s="1" t="n">
        <v>24</v>
      </c>
      <c r="E5612" s="1" t="s">
        <v>6322</v>
      </c>
      <c r="F5612" s="1" t="n">
        <v>5</v>
      </c>
      <c r="G5612" s="1" t="str">
        <f aca="false">F5612&amp;"/"&amp;12</f>
        <v>5/12</v>
      </c>
      <c r="H5612" s="1" t="n">
        <v>2000</v>
      </c>
      <c r="I5612" s="1" t="n">
        <v>82</v>
      </c>
      <c r="J5612" s="1" t="n">
        <v>83</v>
      </c>
      <c r="K5612" s="1" t="s">
        <v>357</v>
      </c>
      <c r="L5612" s="1" t="s">
        <v>2509</v>
      </c>
      <c r="M5612" s="1" t="n">
        <v>2015</v>
      </c>
      <c r="N5612" s="1" t="n">
        <v>46.452883856546</v>
      </c>
      <c r="O5612" s="1" t="n">
        <v>-70.7391233309858</v>
      </c>
      <c r="Q5612" s="1" t="s">
        <v>6318</v>
      </c>
      <c r="R5612" s="1" t="s">
        <v>24</v>
      </c>
    </row>
    <row r="5613" customFormat="false" ht="15" hidden="false" customHeight="false" outlineLevel="0" collapsed="false">
      <c r="A5613" s="1" t="s">
        <v>6017</v>
      </c>
      <c r="B5613" s="1" t="s">
        <v>6018</v>
      </c>
      <c r="C5613" s="1" t="s">
        <v>6316</v>
      </c>
      <c r="D5613" s="1" t="n">
        <v>24</v>
      </c>
      <c r="E5613" s="1" t="s">
        <v>6323</v>
      </c>
      <c r="F5613" s="1" t="n">
        <v>6</v>
      </c>
      <c r="G5613" s="1" t="str">
        <f aca="false">F5613&amp;"/"&amp;12</f>
        <v>6/12</v>
      </c>
      <c r="H5613" s="1" t="n">
        <v>2000</v>
      </c>
      <c r="I5613" s="1" t="n">
        <v>82</v>
      </c>
      <c r="J5613" s="1" t="n">
        <v>83</v>
      </c>
      <c r="K5613" s="1" t="s">
        <v>357</v>
      </c>
      <c r="L5613" s="1" t="s">
        <v>2509</v>
      </c>
      <c r="M5613" s="1" t="n">
        <v>2015</v>
      </c>
      <c r="N5613" s="1" t="n">
        <v>46.4387319763784</v>
      </c>
      <c r="O5613" s="1" t="n">
        <v>-70.7362433501181</v>
      </c>
      <c r="Q5613" s="1" t="s">
        <v>6318</v>
      </c>
      <c r="R5613" s="1" t="s">
        <v>24</v>
      </c>
    </row>
    <row r="5614" customFormat="false" ht="15" hidden="false" customHeight="false" outlineLevel="0" collapsed="false">
      <c r="A5614" s="1" t="s">
        <v>6017</v>
      </c>
      <c r="B5614" s="1" t="s">
        <v>6018</v>
      </c>
      <c r="C5614" s="1" t="s">
        <v>6316</v>
      </c>
      <c r="D5614" s="1" t="n">
        <v>24</v>
      </c>
      <c r="E5614" s="1" t="s">
        <v>6324</v>
      </c>
      <c r="F5614" s="1" t="n">
        <v>7</v>
      </c>
      <c r="G5614" s="1" t="str">
        <f aca="false">F5614&amp;"/"&amp;12</f>
        <v>7/12</v>
      </c>
      <c r="H5614" s="1" t="n">
        <v>2000</v>
      </c>
      <c r="I5614" s="1" t="n">
        <v>82</v>
      </c>
      <c r="J5614" s="1" t="n">
        <v>83</v>
      </c>
      <c r="K5614" s="1" t="s">
        <v>357</v>
      </c>
      <c r="L5614" s="1" t="s">
        <v>2509</v>
      </c>
      <c r="M5614" s="1" t="n">
        <v>2015</v>
      </c>
      <c r="N5614" s="1" t="n">
        <v>46.4439803343047</v>
      </c>
      <c r="O5614" s="1" t="n">
        <v>-70.7426690972704</v>
      </c>
      <c r="Q5614" s="1" t="s">
        <v>6318</v>
      </c>
      <c r="R5614" s="1" t="s">
        <v>24</v>
      </c>
    </row>
    <row r="5615" customFormat="false" ht="15" hidden="false" customHeight="false" outlineLevel="0" collapsed="false">
      <c r="A5615" s="1" t="s">
        <v>6017</v>
      </c>
      <c r="B5615" s="1" t="s">
        <v>6018</v>
      </c>
      <c r="C5615" s="1" t="s">
        <v>6316</v>
      </c>
      <c r="D5615" s="1" t="n">
        <v>24</v>
      </c>
      <c r="E5615" s="1" t="s">
        <v>6325</v>
      </c>
      <c r="F5615" s="1" t="n">
        <v>8</v>
      </c>
      <c r="G5615" s="1" t="str">
        <f aca="false">F5615&amp;"/"&amp;12</f>
        <v>8/12</v>
      </c>
      <c r="H5615" s="1" t="n">
        <v>2000</v>
      </c>
      <c r="I5615" s="1" t="n">
        <v>82</v>
      </c>
      <c r="J5615" s="1" t="n">
        <v>83</v>
      </c>
      <c r="K5615" s="1" t="s">
        <v>357</v>
      </c>
      <c r="L5615" s="1" t="s">
        <v>2509</v>
      </c>
      <c r="M5615" s="1" t="n">
        <v>2015</v>
      </c>
      <c r="N5615" s="1" t="n">
        <v>46.4410317945434</v>
      </c>
      <c r="O5615" s="1" t="n">
        <v>-70.741395563588</v>
      </c>
      <c r="Q5615" s="1" t="s">
        <v>6318</v>
      </c>
      <c r="R5615" s="1" t="s">
        <v>24</v>
      </c>
    </row>
    <row r="5616" customFormat="false" ht="15" hidden="false" customHeight="false" outlineLevel="0" collapsed="false">
      <c r="A5616" s="1" t="s">
        <v>6017</v>
      </c>
      <c r="B5616" s="1" t="s">
        <v>6018</v>
      </c>
      <c r="C5616" s="1" t="s">
        <v>6316</v>
      </c>
      <c r="D5616" s="1" t="n">
        <v>24</v>
      </c>
      <c r="E5616" s="1" t="s">
        <v>6326</v>
      </c>
      <c r="F5616" s="1" t="n">
        <v>9</v>
      </c>
      <c r="G5616" s="1" t="str">
        <f aca="false">F5616&amp;"/"&amp;12</f>
        <v>9/12</v>
      </c>
      <c r="H5616" s="1" t="n">
        <v>2000</v>
      </c>
      <c r="I5616" s="1" t="n">
        <v>82</v>
      </c>
      <c r="J5616" s="1" t="n">
        <v>83</v>
      </c>
      <c r="K5616" s="1" t="s">
        <v>357</v>
      </c>
      <c r="L5616" s="1" t="s">
        <v>2509</v>
      </c>
      <c r="M5616" s="1" t="n">
        <v>2015</v>
      </c>
      <c r="N5616" s="1" t="n">
        <v>46.4372542385743</v>
      </c>
      <c r="O5616" s="1" t="n">
        <v>-70.7415427060055</v>
      </c>
      <c r="Q5616" s="1" t="s">
        <v>6318</v>
      </c>
      <c r="R5616" s="1" t="s">
        <v>24</v>
      </c>
    </row>
    <row r="5617" customFormat="false" ht="15" hidden="false" customHeight="false" outlineLevel="0" collapsed="false">
      <c r="A5617" s="1" t="s">
        <v>6017</v>
      </c>
      <c r="B5617" s="1" t="s">
        <v>6018</v>
      </c>
      <c r="C5617" s="1" t="s">
        <v>6316</v>
      </c>
      <c r="D5617" s="1" t="n">
        <v>24</v>
      </c>
      <c r="E5617" s="1" t="s">
        <v>6327</v>
      </c>
      <c r="F5617" s="1" t="n">
        <v>10</v>
      </c>
      <c r="G5617" s="1" t="str">
        <f aca="false">F5617&amp;"/"&amp;12</f>
        <v>10/12</v>
      </c>
      <c r="H5617" s="1" t="n">
        <v>2000</v>
      </c>
      <c r="I5617" s="1" t="n">
        <v>82</v>
      </c>
      <c r="J5617" s="1" t="n">
        <v>83</v>
      </c>
      <c r="K5617" s="1" t="s">
        <v>357</v>
      </c>
      <c r="L5617" s="1" t="s">
        <v>2509</v>
      </c>
      <c r="M5617" s="1" t="n">
        <v>2015</v>
      </c>
      <c r="N5617" s="1" t="n">
        <v>46.4330838661571</v>
      </c>
      <c r="O5617" s="1" t="n">
        <v>-70.7307896400876</v>
      </c>
      <c r="Q5617" s="1" t="s">
        <v>6318</v>
      </c>
      <c r="R5617" s="1" t="s">
        <v>24</v>
      </c>
    </row>
    <row r="5618" customFormat="false" ht="15" hidden="false" customHeight="false" outlineLevel="0" collapsed="false">
      <c r="A5618" s="1" t="s">
        <v>6017</v>
      </c>
      <c r="B5618" s="1" t="s">
        <v>6018</v>
      </c>
      <c r="C5618" s="1" t="s">
        <v>6316</v>
      </c>
      <c r="D5618" s="1" t="n">
        <v>24</v>
      </c>
      <c r="E5618" s="1" t="s">
        <v>6328</v>
      </c>
      <c r="F5618" s="1" t="n">
        <v>11</v>
      </c>
      <c r="G5618" s="1" t="str">
        <f aca="false">F5618&amp;"/"&amp;12</f>
        <v>11/12</v>
      </c>
      <c r="H5618" s="1" t="n">
        <v>2000</v>
      </c>
      <c r="I5618" s="1" t="n">
        <v>82</v>
      </c>
      <c r="J5618" s="1" t="n">
        <v>83</v>
      </c>
      <c r="K5618" s="1" t="s">
        <v>357</v>
      </c>
      <c r="L5618" s="1" t="s">
        <v>2509</v>
      </c>
      <c r="M5618" s="1" t="n">
        <v>2015</v>
      </c>
      <c r="N5618" s="1" t="n">
        <v>46.4304214424038</v>
      </c>
      <c r="O5618" s="1" t="n">
        <v>-70.7309045283294</v>
      </c>
      <c r="Q5618" s="1" t="s">
        <v>6318</v>
      </c>
      <c r="R5618" s="1" t="s">
        <v>24</v>
      </c>
    </row>
    <row r="5619" customFormat="false" ht="15" hidden="false" customHeight="false" outlineLevel="0" collapsed="false">
      <c r="A5619" s="1" t="s">
        <v>6017</v>
      </c>
      <c r="B5619" s="1" t="s">
        <v>6018</v>
      </c>
      <c r="C5619" s="1" t="s">
        <v>6316</v>
      </c>
      <c r="D5619" s="1" t="n">
        <v>24</v>
      </c>
      <c r="E5619" s="1" t="s">
        <v>6329</v>
      </c>
      <c r="F5619" s="1" t="n">
        <v>12</v>
      </c>
      <c r="G5619" s="1" t="str">
        <f aca="false">F5619&amp;"/"&amp;12</f>
        <v>12/12</v>
      </c>
      <c r="H5619" s="1" t="n">
        <v>2000</v>
      </c>
      <c r="I5619" s="1" t="n">
        <v>82</v>
      </c>
      <c r="J5619" s="1" t="n">
        <v>83</v>
      </c>
      <c r="K5619" s="1" t="s">
        <v>357</v>
      </c>
      <c r="L5619" s="1" t="s">
        <v>2509</v>
      </c>
      <c r="M5619" s="1" t="n">
        <v>2015</v>
      </c>
      <c r="N5619" s="1" t="n">
        <v>46.4279081414819</v>
      </c>
      <c r="O5619" s="1" t="n">
        <v>-70.7324540913481</v>
      </c>
      <c r="Q5619" s="1" t="s">
        <v>6318</v>
      </c>
      <c r="R5619" s="1" t="s">
        <v>24</v>
      </c>
    </row>
    <row r="5620" customFormat="false" ht="15" hidden="false" customHeight="false" outlineLevel="0" collapsed="false">
      <c r="A5620" s="1" t="s">
        <v>6017</v>
      </c>
      <c r="B5620" s="1" t="s">
        <v>6018</v>
      </c>
      <c r="C5620" s="1" t="s">
        <v>6330</v>
      </c>
      <c r="D5620" s="1" t="n">
        <v>211.5</v>
      </c>
      <c r="E5620" s="1" t="s">
        <v>6331</v>
      </c>
      <c r="F5620" s="1" t="n">
        <v>1</v>
      </c>
      <c r="G5620" s="1" t="str">
        <f aca="false">F5620&amp;"/"&amp;141</f>
        <v>1/141</v>
      </c>
      <c r="H5620" s="1" t="n">
        <v>1500</v>
      </c>
      <c r="I5620" s="1" t="n">
        <v>77</v>
      </c>
      <c r="J5620" s="1" t="n">
        <v>80</v>
      </c>
      <c r="K5620" s="1" t="s">
        <v>271</v>
      </c>
      <c r="L5620" s="1" t="s">
        <v>402</v>
      </c>
      <c r="M5620" s="1" t="s">
        <v>6332</v>
      </c>
      <c r="N5620" s="1" t="n">
        <v>49.2379750690937</v>
      </c>
      <c r="O5620" s="1" t="n">
        <v>-65.4189131785427</v>
      </c>
      <c r="Q5620" s="1" t="s">
        <v>6333</v>
      </c>
      <c r="R5620" s="1" t="s">
        <v>24</v>
      </c>
    </row>
    <row r="5621" customFormat="false" ht="15" hidden="false" customHeight="false" outlineLevel="0" collapsed="false">
      <c r="A5621" s="1" t="s">
        <v>6017</v>
      </c>
      <c r="B5621" s="1" t="s">
        <v>6018</v>
      </c>
      <c r="C5621" s="1" t="s">
        <v>6330</v>
      </c>
      <c r="D5621" s="1" t="n">
        <v>211.5</v>
      </c>
      <c r="E5621" s="1" t="s">
        <v>6334</v>
      </c>
      <c r="F5621" s="1" t="n">
        <v>2</v>
      </c>
      <c r="G5621" s="1" t="str">
        <f aca="false">F5621&amp;"/"&amp;141</f>
        <v>2/141</v>
      </c>
      <c r="H5621" s="1" t="n">
        <v>1500</v>
      </c>
      <c r="I5621" s="1" t="n">
        <v>77</v>
      </c>
      <c r="J5621" s="1" t="n">
        <v>80</v>
      </c>
      <c r="K5621" s="1" t="s">
        <v>271</v>
      </c>
      <c r="L5621" s="1" t="s">
        <v>402</v>
      </c>
      <c r="M5621" s="1" t="s">
        <v>6332</v>
      </c>
      <c r="N5621" s="1" t="n">
        <v>49.2373212818843</v>
      </c>
      <c r="O5621" s="1" t="n">
        <v>-65.4286305845674</v>
      </c>
      <c r="Q5621" s="1" t="s">
        <v>6333</v>
      </c>
      <c r="R5621" s="1" t="s">
        <v>24</v>
      </c>
    </row>
    <row r="5622" customFormat="false" ht="15" hidden="false" customHeight="false" outlineLevel="0" collapsed="false">
      <c r="A5622" s="1" t="s">
        <v>6017</v>
      </c>
      <c r="B5622" s="1" t="s">
        <v>6018</v>
      </c>
      <c r="C5622" s="1" t="s">
        <v>6330</v>
      </c>
      <c r="D5622" s="1" t="n">
        <v>211.5</v>
      </c>
      <c r="E5622" s="1" t="s">
        <v>6335</v>
      </c>
      <c r="F5622" s="1" t="n">
        <v>3</v>
      </c>
      <c r="G5622" s="1" t="str">
        <f aca="false">F5622&amp;"/"&amp;141</f>
        <v>3/141</v>
      </c>
      <c r="H5622" s="1" t="n">
        <v>1500</v>
      </c>
      <c r="I5622" s="1" t="n">
        <v>77</v>
      </c>
      <c r="J5622" s="1" t="n">
        <v>80</v>
      </c>
      <c r="K5622" s="1" t="s">
        <v>271</v>
      </c>
      <c r="L5622" s="1" t="s">
        <v>402</v>
      </c>
      <c r="M5622" s="1" t="s">
        <v>6332</v>
      </c>
      <c r="N5622" s="1" t="n">
        <v>49.2353528537309</v>
      </c>
      <c r="O5622" s="1" t="n">
        <v>-65.428302752697</v>
      </c>
      <c r="Q5622" s="1" t="s">
        <v>6333</v>
      </c>
      <c r="R5622" s="1" t="s">
        <v>24</v>
      </c>
    </row>
    <row r="5623" customFormat="false" ht="15" hidden="false" customHeight="false" outlineLevel="0" collapsed="false">
      <c r="A5623" s="1" t="s">
        <v>6017</v>
      </c>
      <c r="B5623" s="1" t="s">
        <v>6018</v>
      </c>
      <c r="C5623" s="1" t="s">
        <v>6330</v>
      </c>
      <c r="D5623" s="1" t="n">
        <v>211.5</v>
      </c>
      <c r="E5623" s="1" t="s">
        <v>6336</v>
      </c>
      <c r="F5623" s="1" t="n">
        <v>4</v>
      </c>
      <c r="G5623" s="1" t="str">
        <f aca="false">F5623&amp;"/"&amp;141</f>
        <v>4/141</v>
      </c>
      <c r="H5623" s="1" t="n">
        <v>1500</v>
      </c>
      <c r="I5623" s="1" t="n">
        <v>77</v>
      </c>
      <c r="J5623" s="1" t="n">
        <v>80</v>
      </c>
      <c r="K5623" s="1" t="s">
        <v>271</v>
      </c>
      <c r="L5623" s="1" t="s">
        <v>402</v>
      </c>
      <c r="M5623" s="1" t="s">
        <v>6332</v>
      </c>
      <c r="N5623" s="1" t="n">
        <v>49.2333074285439</v>
      </c>
      <c r="O5623" s="1" t="n">
        <v>-65.4233394142629</v>
      </c>
      <c r="Q5623" s="1" t="s">
        <v>6333</v>
      </c>
      <c r="R5623" s="1" t="s">
        <v>24</v>
      </c>
    </row>
    <row r="5624" customFormat="false" ht="15" hidden="false" customHeight="false" outlineLevel="0" collapsed="false">
      <c r="A5624" s="1" t="s">
        <v>6017</v>
      </c>
      <c r="B5624" s="1" t="s">
        <v>6018</v>
      </c>
      <c r="C5624" s="1" t="s">
        <v>6330</v>
      </c>
      <c r="D5624" s="1" t="n">
        <v>211.5</v>
      </c>
      <c r="E5624" s="1" t="s">
        <v>6337</v>
      </c>
      <c r="F5624" s="1" t="n">
        <v>5</v>
      </c>
      <c r="G5624" s="1" t="str">
        <f aca="false">F5624&amp;"/"&amp;141</f>
        <v>5/141</v>
      </c>
      <c r="H5624" s="1" t="n">
        <v>1500</v>
      </c>
      <c r="I5624" s="1" t="n">
        <v>77</v>
      </c>
      <c r="J5624" s="1" t="n">
        <v>80</v>
      </c>
      <c r="K5624" s="1" t="s">
        <v>271</v>
      </c>
      <c r="L5624" s="1" t="s">
        <v>402</v>
      </c>
      <c r="M5624" s="1" t="s">
        <v>6332</v>
      </c>
      <c r="N5624" s="1" t="n">
        <v>49.2313200772014</v>
      </c>
      <c r="O5624" s="1" t="n">
        <v>-65.4220698815536</v>
      </c>
      <c r="Q5624" s="1" t="s">
        <v>6333</v>
      </c>
      <c r="R5624" s="1" t="s">
        <v>24</v>
      </c>
    </row>
    <row r="5625" customFormat="false" ht="15" hidden="false" customHeight="false" outlineLevel="0" collapsed="false">
      <c r="A5625" s="1" t="s">
        <v>6017</v>
      </c>
      <c r="B5625" s="1" t="s">
        <v>6018</v>
      </c>
      <c r="C5625" s="1" t="s">
        <v>6330</v>
      </c>
      <c r="D5625" s="1" t="n">
        <v>211.5</v>
      </c>
      <c r="E5625" s="1" t="s">
        <v>6338</v>
      </c>
      <c r="F5625" s="1" t="n">
        <v>6</v>
      </c>
      <c r="G5625" s="1" t="str">
        <f aca="false">F5625&amp;"/"&amp;141</f>
        <v>6/141</v>
      </c>
      <c r="H5625" s="1" t="n">
        <v>1500</v>
      </c>
      <c r="I5625" s="1" t="n">
        <v>77</v>
      </c>
      <c r="J5625" s="1" t="n">
        <v>80</v>
      </c>
      <c r="K5625" s="1" t="s">
        <v>271</v>
      </c>
      <c r="L5625" s="1" t="s">
        <v>402</v>
      </c>
      <c r="M5625" s="1" t="s">
        <v>6332</v>
      </c>
      <c r="N5625" s="1" t="n">
        <v>49.2293266475578</v>
      </c>
      <c r="O5625" s="1" t="n">
        <v>-65.4196770649645</v>
      </c>
      <c r="Q5625" s="1" t="s">
        <v>6333</v>
      </c>
      <c r="R5625" s="1" t="s">
        <v>24</v>
      </c>
    </row>
    <row r="5626" customFormat="false" ht="15" hidden="false" customHeight="false" outlineLevel="0" collapsed="false">
      <c r="A5626" s="1" t="s">
        <v>6017</v>
      </c>
      <c r="B5626" s="1" t="s">
        <v>6018</v>
      </c>
      <c r="C5626" s="1" t="s">
        <v>6330</v>
      </c>
      <c r="D5626" s="1" t="n">
        <v>211.5</v>
      </c>
      <c r="E5626" s="1" t="s">
        <v>6339</v>
      </c>
      <c r="F5626" s="1" t="n">
        <v>7</v>
      </c>
      <c r="G5626" s="1" t="str">
        <f aca="false">F5626&amp;"/"&amp;141</f>
        <v>7/141</v>
      </c>
      <c r="H5626" s="1" t="n">
        <v>1500</v>
      </c>
      <c r="I5626" s="1" t="n">
        <v>77</v>
      </c>
      <c r="J5626" s="1" t="n">
        <v>80</v>
      </c>
      <c r="K5626" s="1" t="s">
        <v>271</v>
      </c>
      <c r="L5626" s="1" t="s">
        <v>402</v>
      </c>
      <c r="M5626" s="1" t="s">
        <v>6332</v>
      </c>
      <c r="N5626" s="1" t="n">
        <v>49.2239063017968</v>
      </c>
      <c r="O5626" s="1" t="n">
        <v>-65.4214559378103</v>
      </c>
      <c r="Q5626" s="1" t="s">
        <v>6333</v>
      </c>
      <c r="R5626" s="1" t="s">
        <v>24</v>
      </c>
    </row>
    <row r="5627" customFormat="false" ht="15" hidden="false" customHeight="false" outlineLevel="0" collapsed="false">
      <c r="A5627" s="1" t="s">
        <v>6017</v>
      </c>
      <c r="B5627" s="1" t="s">
        <v>6018</v>
      </c>
      <c r="C5627" s="1" t="s">
        <v>6330</v>
      </c>
      <c r="D5627" s="1" t="n">
        <v>211.5</v>
      </c>
      <c r="E5627" s="1" t="s">
        <v>6340</v>
      </c>
      <c r="F5627" s="1" t="n">
        <v>8</v>
      </c>
      <c r="G5627" s="1" t="str">
        <f aca="false">F5627&amp;"/"&amp;141</f>
        <v>8/141</v>
      </c>
      <c r="H5627" s="1" t="n">
        <v>1500</v>
      </c>
      <c r="I5627" s="1" t="n">
        <v>77</v>
      </c>
      <c r="J5627" s="1" t="n">
        <v>80</v>
      </c>
      <c r="K5627" s="1" t="s">
        <v>271</v>
      </c>
      <c r="L5627" s="1" t="s">
        <v>402</v>
      </c>
      <c r="M5627" s="1" t="s">
        <v>6332</v>
      </c>
      <c r="N5627" s="1" t="n">
        <v>49.224681040027</v>
      </c>
      <c r="O5627" s="1" t="n">
        <v>-65.4143952865747</v>
      </c>
      <c r="Q5627" s="1" t="s">
        <v>6333</v>
      </c>
      <c r="R5627" s="1" t="s">
        <v>24</v>
      </c>
    </row>
    <row r="5628" customFormat="false" ht="15" hidden="false" customHeight="false" outlineLevel="0" collapsed="false">
      <c r="A5628" s="1" t="s">
        <v>6017</v>
      </c>
      <c r="B5628" s="1" t="s">
        <v>6018</v>
      </c>
      <c r="C5628" s="1" t="s">
        <v>6330</v>
      </c>
      <c r="D5628" s="1" t="n">
        <v>211.5</v>
      </c>
      <c r="E5628" s="1" t="s">
        <v>6341</v>
      </c>
      <c r="F5628" s="1" t="n">
        <v>9</v>
      </c>
      <c r="G5628" s="1" t="str">
        <f aca="false">F5628&amp;"/"&amp;141</f>
        <v>9/141</v>
      </c>
      <c r="H5628" s="1" t="n">
        <v>1500</v>
      </c>
      <c r="I5628" s="1" t="n">
        <v>77</v>
      </c>
      <c r="J5628" s="1" t="n">
        <v>80</v>
      </c>
      <c r="K5628" s="1" t="s">
        <v>271</v>
      </c>
      <c r="L5628" s="1" t="s">
        <v>402</v>
      </c>
      <c r="M5628" s="1" t="s">
        <v>6332</v>
      </c>
      <c r="N5628" s="1" t="n">
        <v>49.2204781740851</v>
      </c>
      <c r="O5628" s="1" t="n">
        <v>-65.416584562143</v>
      </c>
      <c r="Q5628" s="1" t="s">
        <v>6333</v>
      </c>
      <c r="R5628" s="1" t="s">
        <v>24</v>
      </c>
    </row>
    <row r="5629" customFormat="false" ht="15" hidden="false" customHeight="false" outlineLevel="0" collapsed="false">
      <c r="A5629" s="1" t="s">
        <v>6017</v>
      </c>
      <c r="B5629" s="1" t="s">
        <v>6018</v>
      </c>
      <c r="C5629" s="1" t="s">
        <v>6330</v>
      </c>
      <c r="D5629" s="1" t="n">
        <v>211.5</v>
      </c>
      <c r="E5629" s="1" t="s">
        <v>6342</v>
      </c>
      <c r="F5629" s="1" t="n">
        <v>10</v>
      </c>
      <c r="G5629" s="1" t="str">
        <f aca="false">F5629&amp;"/"&amp;141</f>
        <v>10/141</v>
      </c>
      <c r="H5629" s="1" t="n">
        <v>1500</v>
      </c>
      <c r="I5629" s="1" t="n">
        <v>77</v>
      </c>
      <c r="J5629" s="1" t="n">
        <v>80</v>
      </c>
      <c r="K5629" s="1" t="s">
        <v>271</v>
      </c>
      <c r="L5629" s="1" t="s">
        <v>402</v>
      </c>
      <c r="M5629" s="1" t="s">
        <v>6332</v>
      </c>
      <c r="N5629" s="1" t="n">
        <v>49.2201935027868</v>
      </c>
      <c r="O5629" s="1" t="n">
        <v>-65.4210697475996</v>
      </c>
      <c r="Q5629" s="1" t="s">
        <v>6333</v>
      </c>
      <c r="R5629" s="1" t="s">
        <v>24</v>
      </c>
    </row>
    <row r="5630" customFormat="false" ht="15" hidden="false" customHeight="false" outlineLevel="0" collapsed="false">
      <c r="A5630" s="1" t="s">
        <v>6017</v>
      </c>
      <c r="B5630" s="1" t="s">
        <v>6018</v>
      </c>
      <c r="C5630" s="1" t="s">
        <v>6330</v>
      </c>
      <c r="D5630" s="1" t="n">
        <v>211.5</v>
      </c>
      <c r="E5630" s="1" t="s">
        <v>6343</v>
      </c>
      <c r="F5630" s="1" t="n">
        <v>11</v>
      </c>
      <c r="G5630" s="1" t="str">
        <f aca="false">F5630&amp;"/"&amp;141</f>
        <v>11/141</v>
      </c>
      <c r="H5630" s="1" t="n">
        <v>1500</v>
      </c>
      <c r="I5630" s="1" t="n">
        <v>77</v>
      </c>
      <c r="J5630" s="1" t="n">
        <v>80</v>
      </c>
      <c r="K5630" s="1" t="s">
        <v>271</v>
      </c>
      <c r="L5630" s="1" t="s">
        <v>402</v>
      </c>
      <c r="M5630" s="1" t="s">
        <v>6332</v>
      </c>
      <c r="N5630" s="1" t="n">
        <v>49.2327208930445</v>
      </c>
      <c r="O5630" s="1" t="n">
        <v>-65.4335776555252</v>
      </c>
      <c r="Q5630" s="1" t="s">
        <v>6333</v>
      </c>
      <c r="R5630" s="1" t="s">
        <v>24</v>
      </c>
    </row>
    <row r="5631" customFormat="false" ht="15" hidden="false" customHeight="false" outlineLevel="0" collapsed="false">
      <c r="A5631" s="1" t="s">
        <v>6017</v>
      </c>
      <c r="B5631" s="1" t="s">
        <v>6018</v>
      </c>
      <c r="C5631" s="1" t="s">
        <v>6330</v>
      </c>
      <c r="D5631" s="1" t="n">
        <v>211.5</v>
      </c>
      <c r="E5631" s="1" t="s">
        <v>6344</v>
      </c>
      <c r="F5631" s="1" t="n">
        <v>12</v>
      </c>
      <c r="G5631" s="1" t="str">
        <f aca="false">F5631&amp;"/"&amp;141</f>
        <v>12/141</v>
      </c>
      <c r="H5631" s="1" t="n">
        <v>1500</v>
      </c>
      <c r="I5631" s="1" t="n">
        <v>77</v>
      </c>
      <c r="J5631" s="1" t="n">
        <v>80</v>
      </c>
      <c r="K5631" s="1" t="s">
        <v>271</v>
      </c>
      <c r="L5631" s="1" t="s">
        <v>402</v>
      </c>
      <c r="M5631" s="1" t="s">
        <v>6332</v>
      </c>
      <c r="N5631" s="1" t="n">
        <v>49.2310706424474</v>
      </c>
      <c r="O5631" s="1" t="n">
        <v>-65.4335967428433</v>
      </c>
      <c r="Q5631" s="1" t="s">
        <v>6333</v>
      </c>
      <c r="R5631" s="1" t="s">
        <v>24</v>
      </c>
    </row>
    <row r="5632" customFormat="false" ht="15" hidden="false" customHeight="false" outlineLevel="0" collapsed="false">
      <c r="A5632" s="1" t="s">
        <v>6017</v>
      </c>
      <c r="B5632" s="1" t="s">
        <v>6018</v>
      </c>
      <c r="C5632" s="1" t="s">
        <v>6330</v>
      </c>
      <c r="D5632" s="1" t="n">
        <v>211.5</v>
      </c>
      <c r="E5632" s="1" t="s">
        <v>6345</v>
      </c>
      <c r="F5632" s="1" t="n">
        <v>13</v>
      </c>
      <c r="G5632" s="1" t="str">
        <f aca="false">F5632&amp;"/"&amp;141</f>
        <v>13/141</v>
      </c>
      <c r="H5632" s="1" t="n">
        <v>1500</v>
      </c>
      <c r="I5632" s="1" t="n">
        <v>77</v>
      </c>
      <c r="J5632" s="1" t="n">
        <v>80</v>
      </c>
      <c r="K5632" s="1" t="s">
        <v>271</v>
      </c>
      <c r="L5632" s="1" t="s">
        <v>402</v>
      </c>
      <c r="M5632" s="1" t="s">
        <v>6332</v>
      </c>
      <c r="N5632" s="1" t="n">
        <v>49.2277010500924</v>
      </c>
      <c r="O5632" s="1" t="n">
        <v>-65.4336606694839</v>
      </c>
      <c r="Q5632" s="1" t="s">
        <v>6333</v>
      </c>
      <c r="R5632" s="1" t="s">
        <v>24</v>
      </c>
    </row>
    <row r="5633" customFormat="false" ht="15" hidden="false" customHeight="false" outlineLevel="0" collapsed="false">
      <c r="A5633" s="1" t="s">
        <v>6017</v>
      </c>
      <c r="B5633" s="1" t="s">
        <v>6018</v>
      </c>
      <c r="C5633" s="1" t="s">
        <v>6330</v>
      </c>
      <c r="D5633" s="1" t="n">
        <v>211.5</v>
      </c>
      <c r="E5633" s="1" t="s">
        <v>6346</v>
      </c>
      <c r="F5633" s="1" t="n">
        <v>14</v>
      </c>
      <c r="G5633" s="1" t="str">
        <f aca="false">F5633&amp;"/"&amp;141</f>
        <v>14/141</v>
      </c>
      <c r="H5633" s="1" t="n">
        <v>1500</v>
      </c>
      <c r="I5633" s="1" t="n">
        <v>77</v>
      </c>
      <c r="J5633" s="1" t="n">
        <v>80</v>
      </c>
      <c r="K5633" s="1" t="s">
        <v>271</v>
      </c>
      <c r="L5633" s="1" t="s">
        <v>402</v>
      </c>
      <c r="M5633" s="1" t="s">
        <v>6332</v>
      </c>
      <c r="N5633" s="1" t="n">
        <v>49.2256659824549</v>
      </c>
      <c r="O5633" s="1" t="n">
        <v>-65.433895684885</v>
      </c>
      <c r="Q5633" s="1" t="s">
        <v>6333</v>
      </c>
      <c r="R5633" s="1" t="s">
        <v>24</v>
      </c>
    </row>
    <row r="5634" customFormat="false" ht="15" hidden="false" customHeight="false" outlineLevel="0" collapsed="false">
      <c r="A5634" s="1" t="s">
        <v>6017</v>
      </c>
      <c r="B5634" s="1" t="s">
        <v>6018</v>
      </c>
      <c r="C5634" s="1" t="s">
        <v>6330</v>
      </c>
      <c r="D5634" s="1" t="n">
        <v>211.5</v>
      </c>
      <c r="E5634" s="1" t="s">
        <v>6347</v>
      </c>
      <c r="F5634" s="1" t="n">
        <v>15</v>
      </c>
      <c r="G5634" s="1" t="str">
        <f aca="false">F5634&amp;"/"&amp;141</f>
        <v>15/141</v>
      </c>
      <c r="H5634" s="1" t="n">
        <v>1500</v>
      </c>
      <c r="I5634" s="1" t="n">
        <v>77</v>
      </c>
      <c r="J5634" s="1" t="n">
        <v>80</v>
      </c>
      <c r="K5634" s="1" t="s">
        <v>271</v>
      </c>
      <c r="L5634" s="1" t="s">
        <v>402</v>
      </c>
      <c r="M5634" s="1" t="s">
        <v>6332</v>
      </c>
      <c r="N5634" s="1" t="n">
        <v>49.2237374848312</v>
      </c>
      <c r="O5634" s="1" t="n">
        <v>-65.4334262471178</v>
      </c>
      <c r="Q5634" s="1" t="s">
        <v>6333</v>
      </c>
      <c r="R5634" s="1" t="s">
        <v>24</v>
      </c>
    </row>
    <row r="5635" customFormat="false" ht="15" hidden="false" customHeight="false" outlineLevel="0" collapsed="false">
      <c r="A5635" s="1" t="s">
        <v>6017</v>
      </c>
      <c r="B5635" s="1" t="s">
        <v>6018</v>
      </c>
      <c r="C5635" s="1" t="s">
        <v>6330</v>
      </c>
      <c r="D5635" s="1" t="n">
        <v>211.5</v>
      </c>
      <c r="E5635" s="1" t="s">
        <v>6348</v>
      </c>
      <c r="F5635" s="1" t="n">
        <v>16</v>
      </c>
      <c r="G5635" s="1" t="str">
        <f aca="false">F5635&amp;"/"&amp;141</f>
        <v>16/141</v>
      </c>
      <c r="H5635" s="1" t="n">
        <v>1500</v>
      </c>
      <c r="I5635" s="1" t="n">
        <v>77</v>
      </c>
      <c r="J5635" s="1" t="n">
        <v>80</v>
      </c>
      <c r="K5635" s="1" t="s">
        <v>271</v>
      </c>
      <c r="L5635" s="1" t="s">
        <v>402</v>
      </c>
      <c r="M5635" s="1" t="s">
        <v>6332</v>
      </c>
      <c r="N5635" s="1" t="n">
        <v>49.2216314645151</v>
      </c>
      <c r="O5635" s="1" t="n">
        <v>-65.4329397755123</v>
      </c>
      <c r="Q5635" s="1" t="s">
        <v>6333</v>
      </c>
      <c r="R5635" s="1" t="s">
        <v>24</v>
      </c>
    </row>
    <row r="5636" customFormat="false" ht="15" hidden="false" customHeight="false" outlineLevel="0" collapsed="false">
      <c r="A5636" s="1" t="s">
        <v>6017</v>
      </c>
      <c r="B5636" s="1" t="s">
        <v>6018</v>
      </c>
      <c r="C5636" s="1" t="s">
        <v>6330</v>
      </c>
      <c r="D5636" s="1" t="n">
        <v>211.5</v>
      </c>
      <c r="E5636" s="1" t="s">
        <v>6349</v>
      </c>
      <c r="F5636" s="1" t="n">
        <v>17</v>
      </c>
      <c r="G5636" s="1" t="str">
        <f aca="false">F5636&amp;"/"&amp;141</f>
        <v>17/141</v>
      </c>
      <c r="H5636" s="1" t="n">
        <v>1500</v>
      </c>
      <c r="I5636" s="1" t="n">
        <v>77</v>
      </c>
      <c r="J5636" s="1" t="n">
        <v>80</v>
      </c>
      <c r="K5636" s="1" t="s">
        <v>271</v>
      </c>
      <c r="L5636" s="1" t="s">
        <v>402</v>
      </c>
      <c r="M5636" s="1" t="s">
        <v>6332</v>
      </c>
      <c r="N5636" s="1" t="n">
        <v>49.2196283926165</v>
      </c>
      <c r="O5636" s="1" t="n">
        <v>-65.4329161214341</v>
      </c>
      <c r="Q5636" s="1" t="s">
        <v>6333</v>
      </c>
      <c r="R5636" s="1" t="s">
        <v>24</v>
      </c>
    </row>
    <row r="5637" customFormat="false" ht="15" hidden="false" customHeight="false" outlineLevel="0" collapsed="false">
      <c r="A5637" s="1" t="s">
        <v>6017</v>
      </c>
      <c r="B5637" s="1" t="s">
        <v>6018</v>
      </c>
      <c r="C5637" s="1" t="s">
        <v>6330</v>
      </c>
      <c r="D5637" s="1" t="n">
        <v>211.5</v>
      </c>
      <c r="E5637" s="1" t="s">
        <v>6350</v>
      </c>
      <c r="F5637" s="1" t="n">
        <v>18</v>
      </c>
      <c r="G5637" s="1" t="str">
        <f aca="false">F5637&amp;"/"&amp;141</f>
        <v>18/141</v>
      </c>
      <c r="H5637" s="1" t="n">
        <v>1500</v>
      </c>
      <c r="I5637" s="1" t="n">
        <v>77</v>
      </c>
      <c r="J5637" s="1" t="n">
        <v>80</v>
      </c>
      <c r="K5637" s="1" t="s">
        <v>271</v>
      </c>
      <c r="L5637" s="1" t="s">
        <v>402</v>
      </c>
      <c r="M5637" s="1" t="s">
        <v>6332</v>
      </c>
      <c r="N5637" s="1" t="n">
        <v>49.2175188066366</v>
      </c>
      <c r="O5637" s="1" t="n">
        <v>-65.4326332648019</v>
      </c>
      <c r="Q5637" s="1" t="s">
        <v>6333</v>
      </c>
      <c r="R5637" s="1" t="s">
        <v>24</v>
      </c>
    </row>
    <row r="5638" customFormat="false" ht="15" hidden="false" customHeight="false" outlineLevel="0" collapsed="false">
      <c r="A5638" s="1" t="s">
        <v>6017</v>
      </c>
      <c r="B5638" s="1" t="s">
        <v>6018</v>
      </c>
      <c r="C5638" s="1" t="s">
        <v>6330</v>
      </c>
      <c r="D5638" s="1" t="n">
        <v>211.5</v>
      </c>
      <c r="E5638" s="1" t="s">
        <v>6351</v>
      </c>
      <c r="F5638" s="1" t="n">
        <v>19</v>
      </c>
      <c r="G5638" s="1" t="str">
        <f aca="false">F5638&amp;"/"&amp;141</f>
        <v>19/141</v>
      </c>
      <c r="H5638" s="1" t="n">
        <v>1500</v>
      </c>
      <c r="I5638" s="1" t="n">
        <v>77</v>
      </c>
      <c r="J5638" s="1" t="n">
        <v>80</v>
      </c>
      <c r="K5638" s="1" t="s">
        <v>271</v>
      </c>
      <c r="L5638" s="1" t="s">
        <v>402</v>
      </c>
      <c r="M5638" s="1" t="s">
        <v>6332</v>
      </c>
      <c r="N5638" s="1" t="n">
        <v>49.2154599094383</v>
      </c>
      <c r="O5638" s="1" t="n">
        <v>-65.4323805781936</v>
      </c>
      <c r="Q5638" s="1" t="s">
        <v>6333</v>
      </c>
      <c r="R5638" s="1" t="s">
        <v>24</v>
      </c>
    </row>
    <row r="5639" customFormat="false" ht="15" hidden="false" customHeight="false" outlineLevel="0" collapsed="false">
      <c r="A5639" s="1" t="s">
        <v>6017</v>
      </c>
      <c r="B5639" s="1" t="s">
        <v>6018</v>
      </c>
      <c r="C5639" s="1" t="s">
        <v>6330</v>
      </c>
      <c r="D5639" s="1" t="n">
        <v>211.5</v>
      </c>
      <c r="E5639" s="1" t="s">
        <v>6352</v>
      </c>
      <c r="F5639" s="1" t="n">
        <v>20</v>
      </c>
      <c r="G5639" s="1" t="str">
        <f aca="false">F5639&amp;"/"&amp;141</f>
        <v>20/141</v>
      </c>
      <c r="H5639" s="1" t="n">
        <v>1500</v>
      </c>
      <c r="I5639" s="1" t="n">
        <v>77</v>
      </c>
      <c r="J5639" s="1" t="n">
        <v>80</v>
      </c>
      <c r="K5639" s="1" t="s">
        <v>271</v>
      </c>
      <c r="L5639" s="1" t="s">
        <v>402</v>
      </c>
      <c r="M5639" s="1" t="s">
        <v>6332</v>
      </c>
      <c r="N5639" s="1" t="n">
        <v>49.2133757867889</v>
      </c>
      <c r="O5639" s="1" t="n">
        <v>-65.4322157708155</v>
      </c>
      <c r="Q5639" s="1" t="s">
        <v>6333</v>
      </c>
      <c r="R5639" s="1" t="s">
        <v>24</v>
      </c>
    </row>
    <row r="5640" customFormat="false" ht="15" hidden="false" customHeight="false" outlineLevel="0" collapsed="false">
      <c r="A5640" s="1" t="s">
        <v>6017</v>
      </c>
      <c r="B5640" s="1" t="s">
        <v>6018</v>
      </c>
      <c r="C5640" s="1" t="s">
        <v>6330</v>
      </c>
      <c r="D5640" s="1" t="n">
        <v>211.5</v>
      </c>
      <c r="E5640" s="1" t="s">
        <v>6353</v>
      </c>
      <c r="F5640" s="1" t="n">
        <v>21</v>
      </c>
      <c r="G5640" s="1" t="str">
        <f aca="false">F5640&amp;"/"&amp;141</f>
        <v>21/141</v>
      </c>
      <c r="H5640" s="1" t="n">
        <v>1500</v>
      </c>
      <c r="I5640" s="1" t="n">
        <v>77</v>
      </c>
      <c r="J5640" s="1" t="n">
        <v>80</v>
      </c>
      <c r="K5640" s="1" t="s">
        <v>271</v>
      </c>
      <c r="L5640" s="1" t="s">
        <v>402</v>
      </c>
      <c r="M5640" s="1" t="s">
        <v>6332</v>
      </c>
      <c r="N5640" s="1" t="n">
        <v>49.2108078225614</v>
      </c>
      <c r="O5640" s="1" t="n">
        <v>-65.4306327242942</v>
      </c>
      <c r="Q5640" s="1" t="s">
        <v>6333</v>
      </c>
      <c r="R5640" s="1" t="s">
        <v>24</v>
      </c>
    </row>
    <row r="5641" customFormat="false" ht="15" hidden="false" customHeight="false" outlineLevel="0" collapsed="false">
      <c r="A5641" s="1" t="s">
        <v>6017</v>
      </c>
      <c r="B5641" s="1" t="s">
        <v>6018</v>
      </c>
      <c r="C5641" s="1" t="s">
        <v>6330</v>
      </c>
      <c r="D5641" s="1" t="n">
        <v>211.5</v>
      </c>
      <c r="E5641" s="1" t="s">
        <v>6354</v>
      </c>
      <c r="F5641" s="1" t="n">
        <v>22</v>
      </c>
      <c r="G5641" s="1" t="str">
        <f aca="false">F5641&amp;"/"&amp;141</f>
        <v>22/141</v>
      </c>
      <c r="H5641" s="1" t="n">
        <v>1500</v>
      </c>
      <c r="I5641" s="1" t="n">
        <v>77</v>
      </c>
      <c r="J5641" s="1" t="n">
        <v>80</v>
      </c>
      <c r="K5641" s="1" t="s">
        <v>271</v>
      </c>
      <c r="L5641" s="1" t="s">
        <v>402</v>
      </c>
      <c r="M5641" s="1" t="s">
        <v>6332</v>
      </c>
      <c r="N5641" s="1" t="n">
        <v>49.2090054003315</v>
      </c>
      <c r="O5641" s="1" t="n">
        <v>-65.4307471674976</v>
      </c>
      <c r="Q5641" s="1" t="s">
        <v>6333</v>
      </c>
      <c r="R5641" s="1" t="s">
        <v>24</v>
      </c>
    </row>
    <row r="5642" customFormat="false" ht="15" hidden="false" customHeight="false" outlineLevel="0" collapsed="false">
      <c r="A5642" s="1" t="s">
        <v>6017</v>
      </c>
      <c r="B5642" s="1" t="s">
        <v>6018</v>
      </c>
      <c r="C5642" s="1" t="s">
        <v>6330</v>
      </c>
      <c r="D5642" s="1" t="n">
        <v>211.5</v>
      </c>
      <c r="E5642" s="1" t="s">
        <v>6355</v>
      </c>
      <c r="F5642" s="1" t="n">
        <v>23</v>
      </c>
      <c r="G5642" s="1" t="str">
        <f aca="false">F5642&amp;"/"&amp;141</f>
        <v>23/141</v>
      </c>
      <c r="H5642" s="1" t="n">
        <v>1500</v>
      </c>
      <c r="I5642" s="1" t="n">
        <v>77</v>
      </c>
      <c r="J5642" s="1" t="n">
        <v>80</v>
      </c>
      <c r="K5642" s="1" t="s">
        <v>271</v>
      </c>
      <c r="L5642" s="1" t="s">
        <v>402</v>
      </c>
      <c r="M5642" s="1" t="s">
        <v>6332</v>
      </c>
      <c r="N5642" s="1" t="n">
        <v>49.2067518644066</v>
      </c>
      <c r="O5642" s="1" t="n">
        <v>-65.4312216202369</v>
      </c>
      <c r="Q5642" s="1" t="s">
        <v>6333</v>
      </c>
      <c r="R5642" s="1" t="s">
        <v>24</v>
      </c>
    </row>
    <row r="5643" customFormat="false" ht="15" hidden="false" customHeight="false" outlineLevel="0" collapsed="false">
      <c r="A5643" s="1" t="s">
        <v>6017</v>
      </c>
      <c r="B5643" s="1" t="s">
        <v>6018</v>
      </c>
      <c r="C5643" s="1" t="s">
        <v>6330</v>
      </c>
      <c r="D5643" s="1" t="n">
        <v>211.5</v>
      </c>
      <c r="E5643" s="1" t="s">
        <v>6356</v>
      </c>
      <c r="F5643" s="1" t="n">
        <v>24</v>
      </c>
      <c r="G5643" s="1" t="str">
        <f aca="false">F5643&amp;"/"&amp;141</f>
        <v>24/141</v>
      </c>
      <c r="H5643" s="1" t="n">
        <v>1500</v>
      </c>
      <c r="I5643" s="1" t="n">
        <v>77</v>
      </c>
      <c r="J5643" s="1" t="n">
        <v>80</v>
      </c>
      <c r="K5643" s="1" t="s">
        <v>271</v>
      </c>
      <c r="L5643" s="1" t="s">
        <v>402</v>
      </c>
      <c r="M5643" s="1" t="s">
        <v>6332</v>
      </c>
      <c r="N5643" s="1" t="n">
        <v>49.2048175457008</v>
      </c>
      <c r="O5643" s="1" t="n">
        <v>-65.4326003980409</v>
      </c>
      <c r="Q5643" s="1" t="s">
        <v>6333</v>
      </c>
      <c r="R5643" s="1" t="s">
        <v>24</v>
      </c>
    </row>
    <row r="5644" customFormat="false" ht="15" hidden="false" customHeight="false" outlineLevel="0" collapsed="false">
      <c r="A5644" s="1" t="s">
        <v>6017</v>
      </c>
      <c r="B5644" s="1" t="s">
        <v>6018</v>
      </c>
      <c r="C5644" s="1" t="s">
        <v>6330</v>
      </c>
      <c r="D5644" s="1" t="n">
        <v>211.5</v>
      </c>
      <c r="E5644" s="1" t="s">
        <v>6357</v>
      </c>
      <c r="F5644" s="1" t="n">
        <v>25</v>
      </c>
      <c r="G5644" s="1" t="str">
        <f aca="false">F5644&amp;"/"&amp;141</f>
        <v>25/141</v>
      </c>
      <c r="H5644" s="1" t="n">
        <v>1500</v>
      </c>
      <c r="I5644" s="1" t="n">
        <v>77</v>
      </c>
      <c r="J5644" s="1" t="n">
        <v>80</v>
      </c>
      <c r="K5644" s="1" t="s">
        <v>271</v>
      </c>
      <c r="L5644" s="1" t="s">
        <v>402</v>
      </c>
      <c r="M5644" s="1" t="s">
        <v>6332</v>
      </c>
      <c r="N5644" s="1" t="n">
        <v>49.2029941953622</v>
      </c>
      <c r="O5644" s="1" t="n">
        <v>-65.4348319852526</v>
      </c>
      <c r="Q5644" s="1" t="s">
        <v>6333</v>
      </c>
      <c r="R5644" s="1" t="s">
        <v>24</v>
      </c>
    </row>
    <row r="5645" customFormat="false" ht="15" hidden="false" customHeight="false" outlineLevel="0" collapsed="false">
      <c r="A5645" s="1" t="s">
        <v>6017</v>
      </c>
      <c r="B5645" s="1" t="s">
        <v>6018</v>
      </c>
      <c r="C5645" s="1" t="s">
        <v>6330</v>
      </c>
      <c r="D5645" s="1" t="n">
        <v>211.5</v>
      </c>
      <c r="E5645" s="1" t="s">
        <v>6358</v>
      </c>
      <c r="F5645" s="1" t="n">
        <v>26</v>
      </c>
      <c r="G5645" s="1" t="str">
        <f aca="false">F5645&amp;"/"&amp;141</f>
        <v>26/141</v>
      </c>
      <c r="H5645" s="1" t="n">
        <v>1500</v>
      </c>
      <c r="I5645" s="1" t="n">
        <v>77</v>
      </c>
      <c r="J5645" s="1" t="n">
        <v>80</v>
      </c>
      <c r="K5645" s="1" t="s">
        <v>271</v>
      </c>
      <c r="L5645" s="1" t="s">
        <v>402</v>
      </c>
      <c r="M5645" s="1" t="s">
        <v>6332</v>
      </c>
      <c r="N5645" s="1" t="n">
        <v>49.2004417447928</v>
      </c>
      <c r="O5645" s="1" t="n">
        <v>-65.4304685600112</v>
      </c>
      <c r="Q5645" s="1" t="s">
        <v>6333</v>
      </c>
      <c r="R5645" s="1" t="s">
        <v>24</v>
      </c>
    </row>
    <row r="5646" customFormat="false" ht="15" hidden="false" customHeight="false" outlineLevel="0" collapsed="false">
      <c r="A5646" s="1" t="s">
        <v>6017</v>
      </c>
      <c r="B5646" s="1" t="s">
        <v>6018</v>
      </c>
      <c r="C5646" s="1" t="s">
        <v>6330</v>
      </c>
      <c r="D5646" s="1" t="n">
        <v>211.5</v>
      </c>
      <c r="E5646" s="1" t="s">
        <v>6359</v>
      </c>
      <c r="F5646" s="1" t="n">
        <v>27</v>
      </c>
      <c r="G5646" s="1" t="str">
        <f aca="false">F5646&amp;"/"&amp;141</f>
        <v>27/141</v>
      </c>
      <c r="H5646" s="1" t="n">
        <v>1500</v>
      </c>
      <c r="I5646" s="1" t="n">
        <v>77</v>
      </c>
      <c r="J5646" s="1" t="n">
        <v>80</v>
      </c>
      <c r="K5646" s="1" t="s">
        <v>271</v>
      </c>
      <c r="L5646" s="1" t="s">
        <v>402</v>
      </c>
      <c r="M5646" s="1" t="s">
        <v>6332</v>
      </c>
      <c r="N5646" s="1" t="n">
        <v>49.1982598349012</v>
      </c>
      <c r="O5646" s="1" t="n">
        <v>-65.4300120639942</v>
      </c>
      <c r="Q5646" s="1" t="s">
        <v>6333</v>
      </c>
      <c r="R5646" s="1" t="s">
        <v>24</v>
      </c>
    </row>
    <row r="5647" customFormat="false" ht="15" hidden="false" customHeight="false" outlineLevel="0" collapsed="false">
      <c r="A5647" s="1" t="s">
        <v>6017</v>
      </c>
      <c r="B5647" s="1" t="s">
        <v>6018</v>
      </c>
      <c r="C5647" s="1" t="s">
        <v>6330</v>
      </c>
      <c r="D5647" s="1" t="n">
        <v>211.5</v>
      </c>
      <c r="E5647" s="1" t="s">
        <v>6360</v>
      </c>
      <c r="F5647" s="1" t="n">
        <v>28</v>
      </c>
      <c r="G5647" s="1" t="str">
        <f aca="false">F5647&amp;"/"&amp;141</f>
        <v>28/141</v>
      </c>
      <c r="H5647" s="1" t="n">
        <v>1500</v>
      </c>
      <c r="I5647" s="1" t="n">
        <v>77</v>
      </c>
      <c r="J5647" s="1" t="n">
        <v>80</v>
      </c>
      <c r="K5647" s="1" t="s">
        <v>271</v>
      </c>
      <c r="L5647" s="1" t="s">
        <v>402</v>
      </c>
      <c r="M5647" s="1" t="s">
        <v>6332</v>
      </c>
      <c r="N5647" s="1" t="n">
        <v>49.1961182218836</v>
      </c>
      <c r="O5647" s="1" t="n">
        <v>-65.4293810471509</v>
      </c>
      <c r="Q5647" s="1" t="s">
        <v>6333</v>
      </c>
      <c r="R5647" s="1" t="s">
        <v>24</v>
      </c>
    </row>
    <row r="5648" customFormat="false" ht="15" hidden="false" customHeight="false" outlineLevel="0" collapsed="false">
      <c r="A5648" s="1" t="s">
        <v>6017</v>
      </c>
      <c r="B5648" s="1" t="s">
        <v>6018</v>
      </c>
      <c r="C5648" s="1" t="s">
        <v>6330</v>
      </c>
      <c r="D5648" s="1" t="n">
        <v>211.5</v>
      </c>
      <c r="E5648" s="1" t="s">
        <v>6361</v>
      </c>
      <c r="F5648" s="1" t="n">
        <v>29</v>
      </c>
      <c r="G5648" s="1" t="str">
        <f aca="false">F5648&amp;"/"&amp;141</f>
        <v>29/141</v>
      </c>
      <c r="H5648" s="1" t="n">
        <v>1500</v>
      </c>
      <c r="I5648" s="1" t="n">
        <v>77</v>
      </c>
      <c r="J5648" s="1" t="n">
        <v>80</v>
      </c>
      <c r="K5648" s="1" t="s">
        <v>271</v>
      </c>
      <c r="L5648" s="1" t="s">
        <v>402</v>
      </c>
      <c r="M5648" s="1" t="s">
        <v>6332</v>
      </c>
      <c r="N5648" s="1" t="n">
        <v>49.1940713283956</v>
      </c>
      <c r="O5648" s="1" t="n">
        <v>-65.4287697852859</v>
      </c>
      <c r="Q5648" s="1" t="s">
        <v>6333</v>
      </c>
      <c r="R5648" s="1" t="s">
        <v>24</v>
      </c>
    </row>
    <row r="5649" customFormat="false" ht="15" hidden="false" customHeight="false" outlineLevel="0" collapsed="false">
      <c r="A5649" s="1" t="s">
        <v>6017</v>
      </c>
      <c r="B5649" s="1" t="s">
        <v>6018</v>
      </c>
      <c r="C5649" s="1" t="s">
        <v>6330</v>
      </c>
      <c r="D5649" s="1" t="n">
        <v>211.5</v>
      </c>
      <c r="E5649" s="1" t="s">
        <v>6362</v>
      </c>
      <c r="F5649" s="1" t="n">
        <v>30</v>
      </c>
      <c r="G5649" s="1" t="str">
        <f aca="false">F5649&amp;"/"&amp;141</f>
        <v>30/141</v>
      </c>
      <c r="H5649" s="1" t="n">
        <v>1500</v>
      </c>
      <c r="I5649" s="1" t="n">
        <v>77</v>
      </c>
      <c r="J5649" s="1" t="n">
        <v>80</v>
      </c>
      <c r="K5649" s="1" t="s">
        <v>271</v>
      </c>
      <c r="L5649" s="1" t="s">
        <v>402</v>
      </c>
      <c r="M5649" s="1" t="s">
        <v>6332</v>
      </c>
      <c r="N5649" s="1" t="n">
        <v>49.1916239589941</v>
      </c>
      <c r="O5649" s="1" t="n">
        <v>-65.4278558088402</v>
      </c>
      <c r="Q5649" s="1" t="s">
        <v>6333</v>
      </c>
      <c r="R5649" s="1" t="s">
        <v>24</v>
      </c>
    </row>
    <row r="5650" customFormat="false" ht="15" hidden="false" customHeight="false" outlineLevel="0" collapsed="false">
      <c r="A5650" s="1" t="s">
        <v>6017</v>
      </c>
      <c r="B5650" s="1" t="s">
        <v>6018</v>
      </c>
      <c r="C5650" s="1" t="s">
        <v>6330</v>
      </c>
      <c r="D5650" s="1" t="n">
        <v>211.5</v>
      </c>
      <c r="E5650" s="1" t="s">
        <v>6363</v>
      </c>
      <c r="F5650" s="1" t="n">
        <v>31</v>
      </c>
      <c r="G5650" s="1" t="str">
        <f aca="false">F5650&amp;"/"&amp;141</f>
        <v>31/141</v>
      </c>
      <c r="H5650" s="1" t="n">
        <v>1500</v>
      </c>
      <c r="I5650" s="1" t="n">
        <v>77</v>
      </c>
      <c r="J5650" s="1" t="n">
        <v>80</v>
      </c>
      <c r="K5650" s="1" t="s">
        <v>271</v>
      </c>
      <c r="L5650" s="1" t="s">
        <v>402</v>
      </c>
      <c r="M5650" s="1" t="s">
        <v>6332</v>
      </c>
      <c r="N5650" s="1" t="n">
        <v>49.1896568578101</v>
      </c>
      <c r="O5650" s="1" t="n">
        <v>-65.4269699707814</v>
      </c>
      <c r="Q5650" s="1" t="s">
        <v>6333</v>
      </c>
      <c r="R5650" s="1" t="s">
        <v>24</v>
      </c>
    </row>
    <row r="5651" customFormat="false" ht="15" hidden="false" customHeight="false" outlineLevel="0" collapsed="false">
      <c r="A5651" s="1" t="s">
        <v>6017</v>
      </c>
      <c r="B5651" s="1" t="s">
        <v>6018</v>
      </c>
      <c r="C5651" s="1" t="s">
        <v>6330</v>
      </c>
      <c r="D5651" s="1" t="n">
        <v>211.5</v>
      </c>
      <c r="E5651" s="1" t="s">
        <v>6364</v>
      </c>
      <c r="F5651" s="1" t="n">
        <v>32</v>
      </c>
      <c r="G5651" s="1" t="str">
        <f aca="false">F5651&amp;"/"&amp;141</f>
        <v>32/141</v>
      </c>
      <c r="H5651" s="1" t="n">
        <v>1500</v>
      </c>
      <c r="I5651" s="1" t="n">
        <v>77</v>
      </c>
      <c r="J5651" s="1" t="n">
        <v>80</v>
      </c>
      <c r="K5651" s="1" t="s">
        <v>271</v>
      </c>
      <c r="L5651" s="1" t="s">
        <v>402</v>
      </c>
      <c r="M5651" s="1" t="s">
        <v>6332</v>
      </c>
      <c r="N5651" s="1" t="n">
        <v>49.1862250308604</v>
      </c>
      <c r="O5651" s="1" t="n">
        <v>-65.4254148764982</v>
      </c>
      <c r="Q5651" s="1" t="s">
        <v>6333</v>
      </c>
      <c r="R5651" s="1" t="s">
        <v>24</v>
      </c>
    </row>
    <row r="5652" customFormat="false" ht="15" hidden="false" customHeight="false" outlineLevel="0" collapsed="false">
      <c r="A5652" s="1" t="s">
        <v>6017</v>
      </c>
      <c r="B5652" s="1" t="s">
        <v>6018</v>
      </c>
      <c r="C5652" s="1" t="s">
        <v>6330</v>
      </c>
      <c r="D5652" s="1" t="n">
        <v>211.5</v>
      </c>
      <c r="E5652" s="1" t="s">
        <v>6365</v>
      </c>
      <c r="F5652" s="1" t="n">
        <v>33</v>
      </c>
      <c r="G5652" s="1" t="str">
        <f aca="false">F5652&amp;"/"&amp;141</f>
        <v>33/141</v>
      </c>
      <c r="H5652" s="1" t="n">
        <v>1500</v>
      </c>
      <c r="I5652" s="1" t="n">
        <v>77</v>
      </c>
      <c r="J5652" s="1" t="n">
        <v>80</v>
      </c>
      <c r="K5652" s="1" t="s">
        <v>271</v>
      </c>
      <c r="L5652" s="1" t="s">
        <v>402</v>
      </c>
      <c r="M5652" s="1" t="s">
        <v>6332</v>
      </c>
      <c r="N5652" s="1" t="n">
        <v>49.188239216422</v>
      </c>
      <c r="O5652" s="1" t="n">
        <v>-65.4183296073291</v>
      </c>
      <c r="Q5652" s="1" t="s">
        <v>6333</v>
      </c>
      <c r="R5652" s="1" t="s">
        <v>24</v>
      </c>
    </row>
    <row r="5653" customFormat="false" ht="15" hidden="false" customHeight="false" outlineLevel="0" collapsed="false">
      <c r="A5653" s="1" t="s">
        <v>6017</v>
      </c>
      <c r="B5653" s="1" t="s">
        <v>6018</v>
      </c>
      <c r="C5653" s="1" t="s">
        <v>6330</v>
      </c>
      <c r="D5653" s="1" t="n">
        <v>211.5</v>
      </c>
      <c r="E5653" s="1" t="s">
        <v>6366</v>
      </c>
      <c r="F5653" s="1" t="n">
        <v>34</v>
      </c>
      <c r="G5653" s="1" t="str">
        <f aca="false">F5653&amp;"/"&amp;141</f>
        <v>34/141</v>
      </c>
      <c r="H5653" s="1" t="n">
        <v>1500</v>
      </c>
      <c r="I5653" s="1" t="n">
        <v>77</v>
      </c>
      <c r="J5653" s="1" t="n">
        <v>80</v>
      </c>
      <c r="K5653" s="1" t="s">
        <v>271</v>
      </c>
      <c r="L5653" s="1" t="s">
        <v>402</v>
      </c>
      <c r="M5653" s="1" t="s">
        <v>6332</v>
      </c>
      <c r="N5653" s="1" t="n">
        <v>49.1863116522554</v>
      </c>
      <c r="O5653" s="1" t="n">
        <v>-65.417047093949</v>
      </c>
      <c r="Q5653" s="1" t="s">
        <v>6333</v>
      </c>
      <c r="R5653" s="1" t="s">
        <v>24</v>
      </c>
    </row>
    <row r="5654" customFormat="false" ht="15" hidden="false" customHeight="false" outlineLevel="0" collapsed="false">
      <c r="A5654" s="1" t="s">
        <v>6017</v>
      </c>
      <c r="B5654" s="1" t="s">
        <v>6018</v>
      </c>
      <c r="C5654" s="1" t="s">
        <v>6330</v>
      </c>
      <c r="D5654" s="1" t="n">
        <v>211.5</v>
      </c>
      <c r="E5654" s="1" t="s">
        <v>6367</v>
      </c>
      <c r="F5654" s="1" t="n">
        <v>35</v>
      </c>
      <c r="G5654" s="1" t="str">
        <f aca="false">F5654&amp;"/"&amp;141</f>
        <v>35/141</v>
      </c>
      <c r="H5654" s="1" t="n">
        <v>1500</v>
      </c>
      <c r="I5654" s="1" t="n">
        <v>77</v>
      </c>
      <c r="J5654" s="1" t="n">
        <v>80</v>
      </c>
      <c r="K5654" s="1" t="s">
        <v>271</v>
      </c>
      <c r="L5654" s="1" t="s">
        <v>402</v>
      </c>
      <c r="M5654" s="1" t="s">
        <v>6332</v>
      </c>
      <c r="N5654" s="1" t="n">
        <v>49.1788762891618</v>
      </c>
      <c r="O5654" s="1" t="n">
        <v>-65.4200359951413</v>
      </c>
      <c r="Q5654" s="1" t="s">
        <v>6333</v>
      </c>
      <c r="R5654" s="1" t="s">
        <v>24</v>
      </c>
    </row>
    <row r="5655" customFormat="false" ht="15" hidden="false" customHeight="false" outlineLevel="0" collapsed="false">
      <c r="A5655" s="1" t="s">
        <v>6017</v>
      </c>
      <c r="B5655" s="1" t="s">
        <v>6018</v>
      </c>
      <c r="C5655" s="1" t="s">
        <v>6330</v>
      </c>
      <c r="D5655" s="1" t="n">
        <v>211.5</v>
      </c>
      <c r="E5655" s="1" t="s">
        <v>6368</v>
      </c>
      <c r="F5655" s="1" t="n">
        <v>36</v>
      </c>
      <c r="G5655" s="1" t="str">
        <f aca="false">F5655&amp;"/"&amp;141</f>
        <v>36/141</v>
      </c>
      <c r="H5655" s="1" t="n">
        <v>1500</v>
      </c>
      <c r="I5655" s="1" t="n">
        <v>77</v>
      </c>
      <c r="J5655" s="1" t="n">
        <v>80</v>
      </c>
      <c r="K5655" s="1" t="s">
        <v>271</v>
      </c>
      <c r="L5655" s="1" t="s">
        <v>402</v>
      </c>
      <c r="M5655" s="1" t="s">
        <v>6332</v>
      </c>
      <c r="N5655" s="1" t="n">
        <v>49.1768876920379</v>
      </c>
      <c r="O5655" s="1" t="n">
        <v>-65.4183194689286</v>
      </c>
      <c r="Q5655" s="1" t="s">
        <v>6333</v>
      </c>
      <c r="R5655" s="1" t="s">
        <v>24</v>
      </c>
    </row>
    <row r="5656" customFormat="false" ht="15" hidden="false" customHeight="false" outlineLevel="0" collapsed="false">
      <c r="A5656" s="1" t="s">
        <v>6017</v>
      </c>
      <c r="B5656" s="1" t="s">
        <v>6018</v>
      </c>
      <c r="C5656" s="1" t="s">
        <v>6330</v>
      </c>
      <c r="D5656" s="1" t="n">
        <v>211.5</v>
      </c>
      <c r="E5656" s="1" t="s">
        <v>6369</v>
      </c>
      <c r="F5656" s="1" t="n">
        <v>37</v>
      </c>
      <c r="G5656" s="1" t="str">
        <f aca="false">F5656&amp;"/"&amp;141</f>
        <v>37/141</v>
      </c>
      <c r="H5656" s="1" t="n">
        <v>1500</v>
      </c>
      <c r="I5656" s="1" t="n">
        <v>77</v>
      </c>
      <c r="J5656" s="1" t="n">
        <v>80</v>
      </c>
      <c r="K5656" s="1" t="s">
        <v>271</v>
      </c>
      <c r="L5656" s="1" t="s">
        <v>402</v>
      </c>
      <c r="M5656" s="1" t="s">
        <v>6332</v>
      </c>
      <c r="N5656" s="1" t="n">
        <v>49.1739456685124</v>
      </c>
      <c r="O5656" s="1" t="n">
        <v>-65.418467886027</v>
      </c>
      <c r="Q5656" s="1" t="s">
        <v>6333</v>
      </c>
      <c r="R5656" s="1" t="s">
        <v>24</v>
      </c>
    </row>
    <row r="5657" customFormat="false" ht="15" hidden="false" customHeight="false" outlineLevel="0" collapsed="false">
      <c r="A5657" s="1" t="s">
        <v>6017</v>
      </c>
      <c r="B5657" s="1" t="s">
        <v>6018</v>
      </c>
      <c r="C5657" s="1" t="s">
        <v>6330</v>
      </c>
      <c r="D5657" s="1" t="n">
        <v>211.5</v>
      </c>
      <c r="E5657" s="1" t="s">
        <v>6370</v>
      </c>
      <c r="F5657" s="1" t="n">
        <v>38</v>
      </c>
      <c r="G5657" s="1" t="str">
        <f aca="false">F5657&amp;"/"&amp;141</f>
        <v>38/141</v>
      </c>
      <c r="H5657" s="1" t="n">
        <v>1500</v>
      </c>
      <c r="I5657" s="1" t="n">
        <v>77</v>
      </c>
      <c r="J5657" s="1" t="n">
        <v>80</v>
      </c>
      <c r="K5657" s="1" t="s">
        <v>271</v>
      </c>
      <c r="L5657" s="1" t="s">
        <v>402</v>
      </c>
      <c r="M5657" s="1" t="s">
        <v>6332</v>
      </c>
      <c r="N5657" s="1" t="n">
        <v>49.1759136582317</v>
      </c>
      <c r="O5657" s="1" t="n">
        <v>-65.409188488023</v>
      </c>
      <c r="Q5657" s="1" t="s">
        <v>6333</v>
      </c>
      <c r="R5657" s="1" t="s">
        <v>24</v>
      </c>
    </row>
    <row r="5658" customFormat="false" ht="15" hidden="false" customHeight="false" outlineLevel="0" collapsed="false">
      <c r="A5658" s="1" t="s">
        <v>6017</v>
      </c>
      <c r="B5658" s="1" t="s">
        <v>6018</v>
      </c>
      <c r="C5658" s="1" t="s">
        <v>6330</v>
      </c>
      <c r="D5658" s="1" t="n">
        <v>211.5</v>
      </c>
      <c r="E5658" s="1" t="s">
        <v>6371</v>
      </c>
      <c r="F5658" s="1" t="n">
        <v>39</v>
      </c>
      <c r="G5658" s="1" t="str">
        <f aca="false">F5658&amp;"/"&amp;141</f>
        <v>39/141</v>
      </c>
      <c r="H5658" s="1" t="n">
        <v>1500</v>
      </c>
      <c r="I5658" s="1" t="n">
        <v>77</v>
      </c>
      <c r="J5658" s="1" t="n">
        <v>80</v>
      </c>
      <c r="K5658" s="1" t="s">
        <v>271</v>
      </c>
      <c r="L5658" s="1" t="s">
        <v>402</v>
      </c>
      <c r="M5658" s="1" t="s">
        <v>6332</v>
      </c>
      <c r="N5658" s="1" t="n">
        <v>49.2252108873835</v>
      </c>
      <c r="O5658" s="1" t="n">
        <v>-65.3973878322909</v>
      </c>
      <c r="Q5658" s="1" t="s">
        <v>6333</v>
      </c>
      <c r="R5658" s="1" t="s">
        <v>24</v>
      </c>
    </row>
    <row r="5659" customFormat="false" ht="15" hidden="false" customHeight="false" outlineLevel="0" collapsed="false">
      <c r="A5659" s="1" t="s">
        <v>6017</v>
      </c>
      <c r="B5659" s="1" t="s">
        <v>6018</v>
      </c>
      <c r="C5659" s="1" t="s">
        <v>6330</v>
      </c>
      <c r="D5659" s="1" t="n">
        <v>211.5</v>
      </c>
      <c r="E5659" s="1" t="s">
        <v>6372</v>
      </c>
      <c r="F5659" s="1" t="n">
        <v>40</v>
      </c>
      <c r="G5659" s="1" t="str">
        <f aca="false">F5659&amp;"/"&amp;141</f>
        <v>40/141</v>
      </c>
      <c r="H5659" s="1" t="n">
        <v>1500</v>
      </c>
      <c r="I5659" s="1" t="n">
        <v>77</v>
      </c>
      <c r="J5659" s="1" t="n">
        <v>80</v>
      </c>
      <c r="K5659" s="1" t="s">
        <v>271</v>
      </c>
      <c r="L5659" s="1" t="s">
        <v>402</v>
      </c>
      <c r="M5659" s="1" t="s">
        <v>6332</v>
      </c>
      <c r="N5659" s="1" t="n">
        <v>49.2260999730704</v>
      </c>
      <c r="O5659" s="1" t="n">
        <v>-65.3933722382268</v>
      </c>
      <c r="Q5659" s="1" t="s">
        <v>6333</v>
      </c>
      <c r="R5659" s="1" t="s">
        <v>24</v>
      </c>
    </row>
    <row r="5660" customFormat="false" ht="15" hidden="false" customHeight="false" outlineLevel="0" collapsed="false">
      <c r="A5660" s="1" t="s">
        <v>6017</v>
      </c>
      <c r="B5660" s="1" t="s">
        <v>6018</v>
      </c>
      <c r="C5660" s="1" t="s">
        <v>6330</v>
      </c>
      <c r="D5660" s="1" t="n">
        <v>211.5</v>
      </c>
      <c r="E5660" s="1" t="s">
        <v>6373</v>
      </c>
      <c r="F5660" s="1" t="n">
        <v>41</v>
      </c>
      <c r="G5660" s="1" t="str">
        <f aca="false">F5660&amp;"/"&amp;141</f>
        <v>41/141</v>
      </c>
      <c r="H5660" s="1" t="n">
        <v>1500</v>
      </c>
      <c r="I5660" s="1" t="n">
        <v>77</v>
      </c>
      <c r="J5660" s="1" t="n">
        <v>80</v>
      </c>
      <c r="K5660" s="1" t="s">
        <v>271</v>
      </c>
      <c r="L5660" s="1" t="s">
        <v>402</v>
      </c>
      <c r="M5660" s="1" t="s">
        <v>6332</v>
      </c>
      <c r="N5660" s="1" t="n">
        <v>49.2087142369045</v>
      </c>
      <c r="O5660" s="1" t="n">
        <v>-65.4075508937938</v>
      </c>
      <c r="Q5660" s="1" t="s">
        <v>6333</v>
      </c>
      <c r="R5660" s="1" t="s">
        <v>24</v>
      </c>
    </row>
    <row r="5661" customFormat="false" ht="15" hidden="false" customHeight="false" outlineLevel="0" collapsed="false">
      <c r="A5661" s="1" t="s">
        <v>6017</v>
      </c>
      <c r="B5661" s="1" t="s">
        <v>6018</v>
      </c>
      <c r="C5661" s="1" t="s">
        <v>6330</v>
      </c>
      <c r="D5661" s="1" t="n">
        <v>211.5</v>
      </c>
      <c r="E5661" s="1" t="s">
        <v>6374</v>
      </c>
      <c r="F5661" s="1" t="n">
        <v>42</v>
      </c>
      <c r="G5661" s="1" t="str">
        <f aca="false">F5661&amp;"/"&amp;141</f>
        <v>42/141</v>
      </c>
      <c r="H5661" s="1" t="n">
        <v>1500</v>
      </c>
      <c r="I5661" s="1" t="n">
        <v>77</v>
      </c>
      <c r="J5661" s="1" t="n">
        <v>80</v>
      </c>
      <c r="K5661" s="1" t="s">
        <v>271</v>
      </c>
      <c r="L5661" s="1" t="s">
        <v>402</v>
      </c>
      <c r="M5661" s="1" t="s">
        <v>6332</v>
      </c>
      <c r="N5661" s="1" t="n">
        <v>49.2120700446057</v>
      </c>
      <c r="O5661" s="1" t="n">
        <v>-65.4044345604105</v>
      </c>
      <c r="Q5661" s="1" t="s">
        <v>6333</v>
      </c>
      <c r="R5661" s="1" t="s">
        <v>24</v>
      </c>
    </row>
    <row r="5662" customFormat="false" ht="15" hidden="false" customHeight="false" outlineLevel="0" collapsed="false">
      <c r="A5662" s="1" t="s">
        <v>6017</v>
      </c>
      <c r="B5662" s="1" t="s">
        <v>6018</v>
      </c>
      <c r="C5662" s="1" t="s">
        <v>6330</v>
      </c>
      <c r="D5662" s="1" t="n">
        <v>211.5</v>
      </c>
      <c r="E5662" s="1" t="s">
        <v>6375</v>
      </c>
      <c r="F5662" s="1" t="n">
        <v>43</v>
      </c>
      <c r="G5662" s="1" t="str">
        <f aca="false">F5662&amp;"/"&amp;141</f>
        <v>43/141</v>
      </c>
      <c r="H5662" s="1" t="n">
        <v>1500</v>
      </c>
      <c r="I5662" s="1" t="n">
        <v>77</v>
      </c>
      <c r="J5662" s="1" t="n">
        <v>80</v>
      </c>
      <c r="K5662" s="1" t="s">
        <v>271</v>
      </c>
      <c r="L5662" s="1" t="s">
        <v>402</v>
      </c>
      <c r="M5662" s="1" t="s">
        <v>6332</v>
      </c>
      <c r="N5662" s="1" t="n">
        <v>49.214453979485</v>
      </c>
      <c r="O5662" s="1" t="n">
        <v>-65.3954569394435</v>
      </c>
      <c r="Q5662" s="1" t="s">
        <v>6333</v>
      </c>
      <c r="R5662" s="1" t="s">
        <v>24</v>
      </c>
    </row>
    <row r="5663" customFormat="false" ht="15" hidden="false" customHeight="false" outlineLevel="0" collapsed="false">
      <c r="A5663" s="1" t="s">
        <v>6017</v>
      </c>
      <c r="B5663" s="1" t="s">
        <v>6018</v>
      </c>
      <c r="C5663" s="1" t="s">
        <v>6330</v>
      </c>
      <c r="D5663" s="1" t="n">
        <v>211.5</v>
      </c>
      <c r="E5663" s="1" t="s">
        <v>6376</v>
      </c>
      <c r="F5663" s="1" t="n">
        <v>44</v>
      </c>
      <c r="G5663" s="1" t="str">
        <f aca="false">F5663&amp;"/"&amp;141</f>
        <v>44/141</v>
      </c>
      <c r="H5663" s="1" t="n">
        <v>1500</v>
      </c>
      <c r="I5663" s="1" t="n">
        <v>77</v>
      </c>
      <c r="J5663" s="1" t="n">
        <v>80</v>
      </c>
      <c r="K5663" s="1" t="s">
        <v>271</v>
      </c>
      <c r="L5663" s="1" t="s">
        <v>402</v>
      </c>
      <c r="M5663" s="1" t="s">
        <v>6332</v>
      </c>
      <c r="N5663" s="1" t="n">
        <v>49.2162716612952</v>
      </c>
      <c r="O5663" s="1" t="n">
        <v>-65.3872452440819</v>
      </c>
      <c r="Q5663" s="1" t="s">
        <v>6333</v>
      </c>
      <c r="R5663" s="1" t="s">
        <v>24</v>
      </c>
    </row>
    <row r="5664" customFormat="false" ht="15" hidden="false" customHeight="false" outlineLevel="0" collapsed="false">
      <c r="A5664" s="1" t="s">
        <v>6017</v>
      </c>
      <c r="B5664" s="1" t="s">
        <v>6018</v>
      </c>
      <c r="C5664" s="1" t="s">
        <v>6330</v>
      </c>
      <c r="D5664" s="1" t="n">
        <v>211.5</v>
      </c>
      <c r="E5664" s="1" t="s">
        <v>6377</v>
      </c>
      <c r="F5664" s="1" t="n">
        <v>45</v>
      </c>
      <c r="G5664" s="1" t="str">
        <f aca="false">F5664&amp;"/"&amp;141</f>
        <v>45/141</v>
      </c>
      <c r="H5664" s="1" t="n">
        <v>1500</v>
      </c>
      <c r="I5664" s="1" t="n">
        <v>77</v>
      </c>
      <c r="J5664" s="1" t="n">
        <v>80</v>
      </c>
      <c r="K5664" s="1" t="s">
        <v>271</v>
      </c>
      <c r="L5664" s="1" t="s">
        <v>402</v>
      </c>
      <c r="M5664" s="1" t="s">
        <v>6332</v>
      </c>
      <c r="N5664" s="1" t="n">
        <v>49.2143068828843</v>
      </c>
      <c r="O5664" s="1" t="n">
        <v>-65.3845417143136</v>
      </c>
      <c r="Q5664" s="1" t="s">
        <v>6333</v>
      </c>
      <c r="R5664" s="1" t="s">
        <v>24</v>
      </c>
    </row>
    <row r="5665" customFormat="false" ht="15" hidden="false" customHeight="false" outlineLevel="0" collapsed="false">
      <c r="A5665" s="1" t="s">
        <v>6017</v>
      </c>
      <c r="B5665" s="1" t="s">
        <v>6018</v>
      </c>
      <c r="C5665" s="1" t="s">
        <v>6330</v>
      </c>
      <c r="D5665" s="1" t="n">
        <v>211.5</v>
      </c>
      <c r="E5665" s="1" t="s">
        <v>6378</v>
      </c>
      <c r="F5665" s="1" t="n">
        <v>46</v>
      </c>
      <c r="G5665" s="1" t="str">
        <f aca="false">F5665&amp;"/"&amp;141</f>
        <v>46/141</v>
      </c>
      <c r="H5665" s="1" t="n">
        <v>1500</v>
      </c>
      <c r="I5665" s="1" t="n">
        <v>77</v>
      </c>
      <c r="J5665" s="1" t="n">
        <v>80</v>
      </c>
      <c r="K5665" s="1" t="s">
        <v>271</v>
      </c>
      <c r="L5665" s="1" t="s">
        <v>402</v>
      </c>
      <c r="M5665" s="1" t="s">
        <v>6332</v>
      </c>
      <c r="N5665" s="1" t="n">
        <v>49.2020055068304</v>
      </c>
      <c r="O5665" s="1" t="n">
        <v>-65.4011620393715</v>
      </c>
      <c r="Q5665" s="1" t="s">
        <v>6333</v>
      </c>
      <c r="R5665" s="1" t="s">
        <v>24</v>
      </c>
    </row>
    <row r="5666" customFormat="false" ht="15" hidden="false" customHeight="false" outlineLevel="0" collapsed="false">
      <c r="A5666" s="1" t="s">
        <v>6017</v>
      </c>
      <c r="B5666" s="1" t="s">
        <v>6018</v>
      </c>
      <c r="C5666" s="1" t="s">
        <v>6330</v>
      </c>
      <c r="D5666" s="1" t="n">
        <v>211.5</v>
      </c>
      <c r="E5666" s="1" t="s">
        <v>6379</v>
      </c>
      <c r="F5666" s="1" t="n">
        <v>47</v>
      </c>
      <c r="G5666" s="1" t="str">
        <f aca="false">F5666&amp;"/"&amp;141</f>
        <v>47/141</v>
      </c>
      <c r="H5666" s="1" t="n">
        <v>1500</v>
      </c>
      <c r="I5666" s="1" t="n">
        <v>77</v>
      </c>
      <c r="J5666" s="1" t="n">
        <v>80</v>
      </c>
      <c r="K5666" s="1" t="s">
        <v>271</v>
      </c>
      <c r="L5666" s="1" t="s">
        <v>402</v>
      </c>
      <c r="M5666" s="1" t="s">
        <v>6332</v>
      </c>
      <c r="N5666" s="1" t="n">
        <v>49.2078165362861</v>
      </c>
      <c r="O5666" s="1" t="n">
        <v>-65.3654559901494</v>
      </c>
      <c r="Q5666" s="1" t="s">
        <v>6333</v>
      </c>
      <c r="R5666" s="1" t="s">
        <v>24</v>
      </c>
    </row>
    <row r="5667" customFormat="false" ht="15" hidden="false" customHeight="false" outlineLevel="0" collapsed="false">
      <c r="A5667" s="1" t="s">
        <v>6017</v>
      </c>
      <c r="B5667" s="1" t="s">
        <v>6018</v>
      </c>
      <c r="C5667" s="1" t="s">
        <v>6330</v>
      </c>
      <c r="D5667" s="1" t="n">
        <v>211.5</v>
      </c>
      <c r="E5667" s="1" t="s">
        <v>6380</v>
      </c>
      <c r="F5667" s="1" t="n">
        <v>48</v>
      </c>
      <c r="G5667" s="1" t="str">
        <f aca="false">F5667&amp;"/"&amp;141</f>
        <v>48/141</v>
      </c>
      <c r="H5667" s="1" t="n">
        <v>1500</v>
      </c>
      <c r="I5667" s="1" t="n">
        <v>77</v>
      </c>
      <c r="J5667" s="1" t="n">
        <v>80</v>
      </c>
      <c r="K5667" s="1" t="s">
        <v>271</v>
      </c>
      <c r="L5667" s="1" t="s">
        <v>402</v>
      </c>
      <c r="M5667" s="1" t="s">
        <v>6332</v>
      </c>
      <c r="N5667" s="1" t="n">
        <v>49.2045205874148</v>
      </c>
      <c r="O5667" s="1" t="n">
        <v>-65.3684153672527</v>
      </c>
      <c r="Q5667" s="1" t="s">
        <v>6333</v>
      </c>
      <c r="R5667" s="1" t="s">
        <v>24</v>
      </c>
    </row>
    <row r="5668" customFormat="false" ht="15" hidden="false" customHeight="false" outlineLevel="0" collapsed="false">
      <c r="A5668" s="1" t="s">
        <v>6017</v>
      </c>
      <c r="B5668" s="1" t="s">
        <v>6018</v>
      </c>
      <c r="C5668" s="1" t="s">
        <v>6330</v>
      </c>
      <c r="D5668" s="1" t="n">
        <v>211.5</v>
      </c>
      <c r="E5668" s="1" t="s">
        <v>6381</v>
      </c>
      <c r="F5668" s="1" t="n">
        <v>49</v>
      </c>
      <c r="G5668" s="1" t="str">
        <f aca="false">F5668&amp;"/"&amp;141</f>
        <v>49/141</v>
      </c>
      <c r="H5668" s="1" t="n">
        <v>1500</v>
      </c>
      <c r="I5668" s="1" t="n">
        <v>77</v>
      </c>
      <c r="J5668" s="1" t="n">
        <v>80</v>
      </c>
      <c r="K5668" s="1" t="s">
        <v>271</v>
      </c>
      <c r="L5668" s="1" t="s">
        <v>402</v>
      </c>
      <c r="M5668" s="1" t="s">
        <v>6332</v>
      </c>
      <c r="N5668" s="1" t="n">
        <v>49.2025239541469</v>
      </c>
      <c r="O5668" s="1" t="n">
        <v>-65.3666192526363</v>
      </c>
      <c r="Q5668" s="1" t="s">
        <v>6333</v>
      </c>
      <c r="R5668" s="1" t="s">
        <v>24</v>
      </c>
    </row>
    <row r="5669" customFormat="false" ht="15" hidden="false" customHeight="false" outlineLevel="0" collapsed="false">
      <c r="A5669" s="1" t="s">
        <v>6017</v>
      </c>
      <c r="B5669" s="1" t="s">
        <v>6018</v>
      </c>
      <c r="C5669" s="1" t="s">
        <v>6330</v>
      </c>
      <c r="D5669" s="1" t="n">
        <v>211.5</v>
      </c>
      <c r="E5669" s="1" t="s">
        <v>6382</v>
      </c>
      <c r="F5669" s="1" t="n">
        <v>50</v>
      </c>
      <c r="G5669" s="1" t="str">
        <f aca="false">F5669&amp;"/"&amp;141</f>
        <v>50/141</v>
      </c>
      <c r="H5669" s="1" t="n">
        <v>1500</v>
      </c>
      <c r="I5669" s="1" t="n">
        <v>77</v>
      </c>
      <c r="J5669" s="1" t="n">
        <v>80</v>
      </c>
      <c r="K5669" s="1" t="s">
        <v>271</v>
      </c>
      <c r="L5669" s="1" t="s">
        <v>402</v>
      </c>
      <c r="M5669" s="1" t="s">
        <v>6332</v>
      </c>
      <c r="N5669" s="1" t="n">
        <v>49.202805518508</v>
      </c>
      <c r="O5669" s="1" t="n">
        <v>-65.3788627559383</v>
      </c>
      <c r="Q5669" s="1" t="s">
        <v>6333</v>
      </c>
      <c r="R5669" s="1" t="s">
        <v>24</v>
      </c>
    </row>
    <row r="5670" customFormat="false" ht="15" hidden="false" customHeight="false" outlineLevel="0" collapsed="false">
      <c r="A5670" s="1" t="s">
        <v>6017</v>
      </c>
      <c r="B5670" s="1" t="s">
        <v>6018</v>
      </c>
      <c r="C5670" s="1" t="s">
        <v>6330</v>
      </c>
      <c r="D5670" s="1" t="n">
        <v>211.5</v>
      </c>
      <c r="E5670" s="1" t="s">
        <v>6383</v>
      </c>
      <c r="F5670" s="1" t="n">
        <v>51</v>
      </c>
      <c r="G5670" s="1" t="str">
        <f aca="false">F5670&amp;"/"&amp;141</f>
        <v>51/141</v>
      </c>
      <c r="H5670" s="1" t="n">
        <v>1500</v>
      </c>
      <c r="I5670" s="1" t="n">
        <v>77</v>
      </c>
      <c r="J5670" s="1" t="n">
        <v>80</v>
      </c>
      <c r="K5670" s="1" t="s">
        <v>271</v>
      </c>
      <c r="L5670" s="1" t="s">
        <v>402</v>
      </c>
      <c r="M5670" s="1" t="s">
        <v>6332</v>
      </c>
      <c r="N5670" s="1" t="n">
        <v>49.200745792653</v>
      </c>
      <c r="O5670" s="1" t="n">
        <v>-65.3791171243221</v>
      </c>
      <c r="Q5670" s="1" t="s">
        <v>6333</v>
      </c>
      <c r="R5670" s="1" t="s">
        <v>24</v>
      </c>
    </row>
    <row r="5671" customFormat="false" ht="15" hidden="false" customHeight="false" outlineLevel="0" collapsed="false">
      <c r="A5671" s="1" t="s">
        <v>6017</v>
      </c>
      <c r="B5671" s="1" t="s">
        <v>6018</v>
      </c>
      <c r="C5671" s="1" t="s">
        <v>6330</v>
      </c>
      <c r="D5671" s="1" t="n">
        <v>211.5</v>
      </c>
      <c r="E5671" s="1" t="s">
        <v>6384</v>
      </c>
      <c r="F5671" s="1" t="n">
        <v>52</v>
      </c>
      <c r="G5671" s="1" t="str">
        <f aca="false">F5671&amp;"/"&amp;141</f>
        <v>52/141</v>
      </c>
      <c r="H5671" s="1" t="n">
        <v>1500</v>
      </c>
      <c r="I5671" s="1" t="n">
        <v>77</v>
      </c>
      <c r="J5671" s="1" t="n">
        <v>80</v>
      </c>
      <c r="K5671" s="1" t="s">
        <v>271</v>
      </c>
      <c r="L5671" s="1" t="s">
        <v>402</v>
      </c>
      <c r="M5671" s="1" t="s">
        <v>6332</v>
      </c>
      <c r="N5671" s="1" t="n">
        <v>49.1935428831873</v>
      </c>
      <c r="O5671" s="1" t="n">
        <v>-65.3759722368733</v>
      </c>
      <c r="Q5671" s="1" t="s">
        <v>6333</v>
      </c>
      <c r="R5671" s="1" t="s">
        <v>24</v>
      </c>
    </row>
    <row r="5672" customFormat="false" ht="15" hidden="false" customHeight="false" outlineLevel="0" collapsed="false">
      <c r="A5672" s="1" t="s">
        <v>6017</v>
      </c>
      <c r="B5672" s="1" t="s">
        <v>6018</v>
      </c>
      <c r="C5672" s="1" t="s">
        <v>6330</v>
      </c>
      <c r="D5672" s="1" t="n">
        <v>211.5</v>
      </c>
      <c r="E5672" s="1" t="s">
        <v>6385</v>
      </c>
      <c r="F5672" s="1" t="n">
        <v>53</v>
      </c>
      <c r="G5672" s="1" t="str">
        <f aca="false">F5672&amp;"/"&amp;141</f>
        <v>53/141</v>
      </c>
      <c r="H5672" s="1" t="n">
        <v>1500</v>
      </c>
      <c r="I5672" s="1" t="n">
        <v>77</v>
      </c>
      <c r="J5672" s="1" t="n">
        <v>80</v>
      </c>
      <c r="K5672" s="1" t="s">
        <v>271</v>
      </c>
      <c r="L5672" s="1" t="s">
        <v>402</v>
      </c>
      <c r="M5672" s="1" t="s">
        <v>6332</v>
      </c>
      <c r="N5672" s="1" t="n">
        <v>49.192305599105</v>
      </c>
      <c r="O5672" s="1" t="n">
        <v>-65.3802531869482</v>
      </c>
      <c r="Q5672" s="1" t="s">
        <v>6333</v>
      </c>
      <c r="R5672" s="1" t="s">
        <v>24</v>
      </c>
    </row>
    <row r="5673" customFormat="false" ht="15" hidden="false" customHeight="false" outlineLevel="0" collapsed="false">
      <c r="A5673" s="1" t="s">
        <v>6017</v>
      </c>
      <c r="B5673" s="1" t="s">
        <v>6018</v>
      </c>
      <c r="C5673" s="1" t="s">
        <v>6330</v>
      </c>
      <c r="D5673" s="1" t="n">
        <v>211.5</v>
      </c>
      <c r="E5673" s="1" t="s">
        <v>6386</v>
      </c>
      <c r="F5673" s="1" t="n">
        <v>54</v>
      </c>
      <c r="G5673" s="1" t="str">
        <f aca="false">F5673&amp;"/"&amp;141</f>
        <v>54/141</v>
      </c>
      <c r="H5673" s="1" t="n">
        <v>1500</v>
      </c>
      <c r="I5673" s="1" t="n">
        <v>77</v>
      </c>
      <c r="J5673" s="1" t="n">
        <v>80</v>
      </c>
      <c r="K5673" s="1" t="s">
        <v>271</v>
      </c>
      <c r="L5673" s="1" t="s">
        <v>402</v>
      </c>
      <c r="M5673" s="1" t="s">
        <v>6332</v>
      </c>
      <c r="N5673" s="1" t="n">
        <v>49.1917359594205</v>
      </c>
      <c r="O5673" s="1" t="n">
        <v>-65.3847509828426</v>
      </c>
      <c r="Q5673" s="1" t="s">
        <v>6333</v>
      </c>
      <c r="R5673" s="1" t="s">
        <v>24</v>
      </c>
    </row>
    <row r="5674" customFormat="false" ht="15" hidden="false" customHeight="false" outlineLevel="0" collapsed="false">
      <c r="A5674" s="1" t="s">
        <v>6017</v>
      </c>
      <c r="B5674" s="1" t="s">
        <v>6018</v>
      </c>
      <c r="C5674" s="1" t="s">
        <v>6330</v>
      </c>
      <c r="D5674" s="1" t="n">
        <v>211.5</v>
      </c>
      <c r="E5674" s="1" t="s">
        <v>6387</v>
      </c>
      <c r="F5674" s="1" t="n">
        <v>55</v>
      </c>
      <c r="G5674" s="1" t="str">
        <f aca="false">F5674&amp;"/"&amp;141</f>
        <v>55/141</v>
      </c>
      <c r="H5674" s="1" t="n">
        <v>1500</v>
      </c>
      <c r="I5674" s="1" t="n">
        <v>77</v>
      </c>
      <c r="J5674" s="1" t="n">
        <v>80</v>
      </c>
      <c r="K5674" s="1" t="s">
        <v>271</v>
      </c>
      <c r="L5674" s="1" t="s">
        <v>402</v>
      </c>
      <c r="M5674" s="1" t="s">
        <v>6332</v>
      </c>
      <c r="N5674" s="1" t="n">
        <v>49.1904075310769</v>
      </c>
      <c r="O5674" s="1" t="n">
        <v>-65.3887544882866</v>
      </c>
      <c r="Q5674" s="1" t="s">
        <v>6333</v>
      </c>
      <c r="R5674" s="1" t="s">
        <v>24</v>
      </c>
    </row>
    <row r="5675" customFormat="false" ht="15" hidden="false" customHeight="false" outlineLevel="0" collapsed="false">
      <c r="A5675" s="1" t="s">
        <v>6017</v>
      </c>
      <c r="B5675" s="1" t="s">
        <v>6018</v>
      </c>
      <c r="C5675" s="1" t="s">
        <v>6330</v>
      </c>
      <c r="D5675" s="1" t="n">
        <v>211.5</v>
      </c>
      <c r="E5675" s="1" t="s">
        <v>6388</v>
      </c>
      <c r="F5675" s="1" t="n">
        <v>56</v>
      </c>
      <c r="G5675" s="1" t="str">
        <f aca="false">F5675&amp;"/"&amp;141</f>
        <v>56/141</v>
      </c>
      <c r="H5675" s="1" t="n">
        <v>1500</v>
      </c>
      <c r="I5675" s="1" t="n">
        <v>77</v>
      </c>
      <c r="J5675" s="1" t="n">
        <v>80</v>
      </c>
      <c r="K5675" s="1" t="s">
        <v>271</v>
      </c>
      <c r="L5675" s="1" t="s">
        <v>402</v>
      </c>
      <c r="M5675" s="1" t="s">
        <v>6332</v>
      </c>
      <c r="N5675" s="1" t="n">
        <v>49.2358970009633</v>
      </c>
      <c r="O5675" s="1" t="n">
        <v>-65.4867470533241</v>
      </c>
      <c r="Q5675" s="1" t="s">
        <v>6333</v>
      </c>
      <c r="R5675" s="1" t="s">
        <v>24</v>
      </c>
    </row>
    <row r="5676" customFormat="false" ht="15" hidden="false" customHeight="false" outlineLevel="0" collapsed="false">
      <c r="A5676" s="1" t="s">
        <v>6017</v>
      </c>
      <c r="B5676" s="1" t="s">
        <v>6018</v>
      </c>
      <c r="C5676" s="1" t="s">
        <v>6330</v>
      </c>
      <c r="D5676" s="1" t="n">
        <v>211.5</v>
      </c>
      <c r="E5676" s="1" t="s">
        <v>6389</v>
      </c>
      <c r="F5676" s="1" t="n">
        <v>57</v>
      </c>
      <c r="G5676" s="1" t="str">
        <f aca="false">F5676&amp;"/"&amp;141</f>
        <v>57/141</v>
      </c>
      <c r="H5676" s="1" t="n">
        <v>1500</v>
      </c>
      <c r="I5676" s="1" t="n">
        <v>77</v>
      </c>
      <c r="J5676" s="1" t="n">
        <v>80</v>
      </c>
      <c r="K5676" s="1" t="s">
        <v>271</v>
      </c>
      <c r="L5676" s="1" t="s">
        <v>402</v>
      </c>
      <c r="M5676" s="1" t="s">
        <v>6332</v>
      </c>
      <c r="N5676" s="1" t="n">
        <v>49.2369053629734</v>
      </c>
      <c r="O5676" s="1" t="n">
        <v>-65.4922990586809</v>
      </c>
      <c r="Q5676" s="1" t="s">
        <v>6333</v>
      </c>
      <c r="R5676" s="1" t="s">
        <v>24</v>
      </c>
    </row>
    <row r="5677" customFormat="false" ht="15" hidden="false" customHeight="false" outlineLevel="0" collapsed="false">
      <c r="A5677" s="1" t="s">
        <v>6017</v>
      </c>
      <c r="B5677" s="1" t="s">
        <v>6018</v>
      </c>
      <c r="C5677" s="1" t="s">
        <v>6330</v>
      </c>
      <c r="D5677" s="1" t="n">
        <v>211.5</v>
      </c>
      <c r="E5677" s="1" t="s">
        <v>6390</v>
      </c>
      <c r="F5677" s="1" t="n">
        <v>58</v>
      </c>
      <c r="G5677" s="1" t="str">
        <f aca="false">F5677&amp;"/"&amp;141</f>
        <v>58/141</v>
      </c>
      <c r="H5677" s="1" t="n">
        <v>1500</v>
      </c>
      <c r="I5677" s="1" t="n">
        <v>77</v>
      </c>
      <c r="J5677" s="1" t="n">
        <v>80</v>
      </c>
      <c r="K5677" s="1" t="s">
        <v>271</v>
      </c>
      <c r="L5677" s="1" t="s">
        <v>402</v>
      </c>
      <c r="M5677" s="1" t="s">
        <v>6332</v>
      </c>
      <c r="N5677" s="1" t="n">
        <v>49.2349109512824</v>
      </c>
      <c r="O5677" s="1" t="n">
        <v>-65.4918494599326</v>
      </c>
      <c r="Q5677" s="1" t="s">
        <v>6333</v>
      </c>
      <c r="R5677" s="1" t="s">
        <v>24</v>
      </c>
    </row>
    <row r="5678" customFormat="false" ht="15" hidden="false" customHeight="false" outlineLevel="0" collapsed="false">
      <c r="A5678" s="1" t="s">
        <v>6017</v>
      </c>
      <c r="B5678" s="1" t="s">
        <v>6018</v>
      </c>
      <c r="C5678" s="1" t="s">
        <v>6330</v>
      </c>
      <c r="D5678" s="1" t="n">
        <v>211.5</v>
      </c>
      <c r="E5678" s="1" t="s">
        <v>6391</v>
      </c>
      <c r="F5678" s="1" t="n">
        <v>59</v>
      </c>
      <c r="G5678" s="1" t="str">
        <f aca="false">F5678&amp;"/"&amp;141</f>
        <v>59/141</v>
      </c>
      <c r="H5678" s="1" t="n">
        <v>1500</v>
      </c>
      <c r="I5678" s="1" t="n">
        <v>77</v>
      </c>
      <c r="J5678" s="1" t="n">
        <v>80</v>
      </c>
      <c r="K5678" s="1" t="s">
        <v>271</v>
      </c>
      <c r="L5678" s="1" t="s">
        <v>402</v>
      </c>
      <c r="M5678" s="1" t="s">
        <v>6332</v>
      </c>
      <c r="N5678" s="1" t="n">
        <v>49.2328756052723</v>
      </c>
      <c r="O5678" s="1" t="n">
        <v>-65.4913608822412</v>
      </c>
      <c r="Q5678" s="1" t="s">
        <v>6333</v>
      </c>
      <c r="R5678" s="1" t="s">
        <v>24</v>
      </c>
    </row>
    <row r="5679" customFormat="false" ht="15" hidden="false" customHeight="false" outlineLevel="0" collapsed="false">
      <c r="A5679" s="1" t="s">
        <v>6017</v>
      </c>
      <c r="B5679" s="1" t="s">
        <v>6018</v>
      </c>
      <c r="C5679" s="1" t="s">
        <v>6330</v>
      </c>
      <c r="D5679" s="1" t="n">
        <v>211.5</v>
      </c>
      <c r="E5679" s="1" t="s">
        <v>6392</v>
      </c>
      <c r="F5679" s="1" t="n">
        <v>60</v>
      </c>
      <c r="G5679" s="1" t="str">
        <f aca="false">F5679&amp;"/"&amp;141</f>
        <v>60/141</v>
      </c>
      <c r="H5679" s="1" t="n">
        <v>1500</v>
      </c>
      <c r="I5679" s="1" t="n">
        <v>77</v>
      </c>
      <c r="J5679" s="1" t="n">
        <v>80</v>
      </c>
      <c r="K5679" s="1" t="s">
        <v>271</v>
      </c>
      <c r="L5679" s="1" t="s">
        <v>402</v>
      </c>
      <c r="M5679" s="1" t="s">
        <v>6332</v>
      </c>
      <c r="N5679" s="1" t="n">
        <v>49.2308003038146</v>
      </c>
      <c r="O5679" s="1" t="n">
        <v>-65.4906099068756</v>
      </c>
      <c r="Q5679" s="1" t="s">
        <v>6333</v>
      </c>
      <c r="R5679" s="1" t="s">
        <v>24</v>
      </c>
    </row>
    <row r="5680" customFormat="false" ht="15" hidden="false" customHeight="false" outlineLevel="0" collapsed="false">
      <c r="A5680" s="1" t="s">
        <v>6017</v>
      </c>
      <c r="B5680" s="1" t="s">
        <v>6018</v>
      </c>
      <c r="C5680" s="1" t="s">
        <v>6330</v>
      </c>
      <c r="D5680" s="1" t="n">
        <v>211.5</v>
      </c>
      <c r="E5680" s="1" t="s">
        <v>6393</v>
      </c>
      <c r="F5680" s="1" t="n">
        <v>61</v>
      </c>
      <c r="G5680" s="1" t="str">
        <f aca="false">F5680&amp;"/"&amp;141</f>
        <v>61/141</v>
      </c>
      <c r="H5680" s="1" t="n">
        <v>1500</v>
      </c>
      <c r="I5680" s="1" t="n">
        <v>77</v>
      </c>
      <c r="J5680" s="1" t="n">
        <v>80</v>
      </c>
      <c r="K5680" s="1" t="s">
        <v>271</v>
      </c>
      <c r="L5680" s="1" t="s">
        <v>402</v>
      </c>
      <c r="M5680" s="1" t="s">
        <v>6332</v>
      </c>
      <c r="N5680" s="1" t="n">
        <v>49.2258491584868</v>
      </c>
      <c r="O5680" s="1" t="n">
        <v>-65.4851106375043</v>
      </c>
      <c r="Q5680" s="1" t="s">
        <v>6333</v>
      </c>
      <c r="R5680" s="1" t="s">
        <v>24</v>
      </c>
    </row>
    <row r="5681" customFormat="false" ht="15" hidden="false" customHeight="false" outlineLevel="0" collapsed="false">
      <c r="A5681" s="1" t="s">
        <v>6017</v>
      </c>
      <c r="B5681" s="1" t="s">
        <v>6018</v>
      </c>
      <c r="C5681" s="1" t="s">
        <v>6330</v>
      </c>
      <c r="D5681" s="1" t="n">
        <v>211.5</v>
      </c>
      <c r="E5681" s="1" t="s">
        <v>6394</v>
      </c>
      <c r="F5681" s="1" t="n">
        <v>62</v>
      </c>
      <c r="G5681" s="1" t="str">
        <f aca="false">F5681&amp;"/"&amp;141</f>
        <v>62/141</v>
      </c>
      <c r="H5681" s="1" t="n">
        <v>1500</v>
      </c>
      <c r="I5681" s="1" t="n">
        <v>77</v>
      </c>
      <c r="J5681" s="1" t="n">
        <v>80</v>
      </c>
      <c r="K5681" s="1" t="s">
        <v>271</v>
      </c>
      <c r="L5681" s="1" t="s">
        <v>402</v>
      </c>
      <c r="M5681" s="1" t="s">
        <v>6332</v>
      </c>
      <c r="N5681" s="1" t="n">
        <v>49.2267976488729</v>
      </c>
      <c r="O5681" s="1" t="n">
        <v>-65.476175807294</v>
      </c>
      <c r="Q5681" s="1" t="s">
        <v>6333</v>
      </c>
      <c r="R5681" s="1" t="s">
        <v>24</v>
      </c>
    </row>
    <row r="5682" customFormat="false" ht="15" hidden="false" customHeight="false" outlineLevel="0" collapsed="false">
      <c r="A5682" s="1" t="s">
        <v>6017</v>
      </c>
      <c r="B5682" s="1" t="s">
        <v>6018</v>
      </c>
      <c r="C5682" s="1" t="s">
        <v>6330</v>
      </c>
      <c r="D5682" s="1" t="n">
        <v>211.5</v>
      </c>
      <c r="E5682" s="1" t="s">
        <v>6395</v>
      </c>
      <c r="F5682" s="1" t="n">
        <v>63</v>
      </c>
      <c r="G5682" s="1" t="str">
        <f aca="false">F5682&amp;"/"&amp;141</f>
        <v>63/141</v>
      </c>
      <c r="H5682" s="1" t="n">
        <v>1500</v>
      </c>
      <c r="I5682" s="1" t="n">
        <v>77</v>
      </c>
      <c r="J5682" s="1" t="n">
        <v>80</v>
      </c>
      <c r="K5682" s="1" t="s">
        <v>271</v>
      </c>
      <c r="L5682" s="1" t="s">
        <v>402</v>
      </c>
      <c r="M5682" s="1" t="s">
        <v>6332</v>
      </c>
      <c r="N5682" s="1" t="n">
        <v>49.2248416935298</v>
      </c>
      <c r="O5682" s="1" t="n">
        <v>-65.4756761229278</v>
      </c>
      <c r="Q5682" s="1" t="s">
        <v>6333</v>
      </c>
      <c r="R5682" s="1" t="s">
        <v>24</v>
      </c>
    </row>
    <row r="5683" customFormat="false" ht="15" hidden="false" customHeight="false" outlineLevel="0" collapsed="false">
      <c r="A5683" s="1" t="s">
        <v>6017</v>
      </c>
      <c r="B5683" s="1" t="s">
        <v>6018</v>
      </c>
      <c r="C5683" s="1" t="s">
        <v>6330</v>
      </c>
      <c r="D5683" s="1" t="n">
        <v>211.5</v>
      </c>
      <c r="E5683" s="1" t="s">
        <v>6396</v>
      </c>
      <c r="F5683" s="1" t="n">
        <v>64</v>
      </c>
      <c r="G5683" s="1" t="str">
        <f aca="false">F5683&amp;"/"&amp;141</f>
        <v>64/141</v>
      </c>
      <c r="H5683" s="1" t="n">
        <v>1500</v>
      </c>
      <c r="I5683" s="1" t="n">
        <v>77</v>
      </c>
      <c r="J5683" s="1" t="n">
        <v>80</v>
      </c>
      <c r="K5683" s="1" t="s">
        <v>271</v>
      </c>
      <c r="L5683" s="1" t="s">
        <v>402</v>
      </c>
      <c r="M5683" s="1" t="s">
        <v>6332</v>
      </c>
      <c r="N5683" s="1" t="n">
        <v>49.2262317293992</v>
      </c>
      <c r="O5683" s="1" t="n">
        <v>-65.4642039855325</v>
      </c>
      <c r="Q5683" s="1" t="s">
        <v>6333</v>
      </c>
      <c r="R5683" s="1" t="s">
        <v>24</v>
      </c>
    </row>
    <row r="5684" customFormat="false" ht="15" hidden="false" customHeight="false" outlineLevel="0" collapsed="false">
      <c r="A5684" s="1" t="s">
        <v>6017</v>
      </c>
      <c r="B5684" s="1" t="s">
        <v>6018</v>
      </c>
      <c r="C5684" s="1" t="s">
        <v>6330</v>
      </c>
      <c r="D5684" s="1" t="n">
        <v>211.5</v>
      </c>
      <c r="E5684" s="1" t="s">
        <v>6397</v>
      </c>
      <c r="F5684" s="1" t="n">
        <v>65</v>
      </c>
      <c r="G5684" s="1" t="str">
        <f aca="false">F5684&amp;"/"&amp;141</f>
        <v>65/141</v>
      </c>
      <c r="H5684" s="1" t="n">
        <v>1500</v>
      </c>
      <c r="I5684" s="1" t="n">
        <v>77</v>
      </c>
      <c r="J5684" s="1" t="n">
        <v>80</v>
      </c>
      <c r="K5684" s="1" t="s">
        <v>271</v>
      </c>
      <c r="L5684" s="1" t="s">
        <v>402</v>
      </c>
      <c r="M5684" s="1" t="s">
        <v>6332</v>
      </c>
      <c r="N5684" s="1" t="n">
        <v>49.222875208204</v>
      </c>
      <c r="O5684" s="1" t="n">
        <v>-65.4660022851077</v>
      </c>
      <c r="Q5684" s="1" t="s">
        <v>6333</v>
      </c>
      <c r="R5684" s="1" t="s">
        <v>24</v>
      </c>
    </row>
    <row r="5685" customFormat="false" ht="15" hidden="false" customHeight="false" outlineLevel="0" collapsed="false">
      <c r="A5685" s="1" t="s">
        <v>6017</v>
      </c>
      <c r="B5685" s="1" t="s">
        <v>6018</v>
      </c>
      <c r="C5685" s="1" t="s">
        <v>6330</v>
      </c>
      <c r="D5685" s="1" t="n">
        <v>211.5</v>
      </c>
      <c r="E5685" s="1" t="s">
        <v>6398</v>
      </c>
      <c r="F5685" s="1" t="n">
        <v>66</v>
      </c>
      <c r="G5685" s="1" t="str">
        <f aca="false">F5685&amp;"/"&amp;141</f>
        <v>66/141</v>
      </c>
      <c r="H5685" s="1" t="n">
        <v>1500</v>
      </c>
      <c r="I5685" s="1" t="n">
        <v>77</v>
      </c>
      <c r="J5685" s="1" t="n">
        <v>80</v>
      </c>
      <c r="K5685" s="1" t="s">
        <v>271</v>
      </c>
      <c r="L5685" s="1" t="s">
        <v>402</v>
      </c>
      <c r="M5685" s="1" t="s">
        <v>6332</v>
      </c>
      <c r="N5685" s="1" t="n">
        <v>49.2217997375153</v>
      </c>
      <c r="O5685" s="1" t="n">
        <v>-65.4725090760819</v>
      </c>
      <c r="Q5685" s="1" t="s">
        <v>6333</v>
      </c>
      <c r="R5685" s="1" t="s">
        <v>24</v>
      </c>
    </row>
    <row r="5686" customFormat="false" ht="15" hidden="false" customHeight="false" outlineLevel="0" collapsed="false">
      <c r="A5686" s="1" t="s">
        <v>6017</v>
      </c>
      <c r="B5686" s="1" t="s">
        <v>6018</v>
      </c>
      <c r="C5686" s="1" t="s">
        <v>6330</v>
      </c>
      <c r="D5686" s="1" t="n">
        <v>211.5</v>
      </c>
      <c r="E5686" s="1" t="s">
        <v>6399</v>
      </c>
      <c r="F5686" s="1" t="n">
        <v>67</v>
      </c>
      <c r="G5686" s="1" t="str">
        <f aca="false">F5686&amp;"/"&amp;141</f>
        <v>67/141</v>
      </c>
      <c r="H5686" s="1" t="n">
        <v>1500</v>
      </c>
      <c r="I5686" s="1" t="n">
        <v>77</v>
      </c>
      <c r="J5686" s="1" t="n">
        <v>80</v>
      </c>
      <c r="K5686" s="1" t="s">
        <v>271</v>
      </c>
      <c r="L5686" s="1" t="s">
        <v>402</v>
      </c>
      <c r="M5686" s="1" t="s">
        <v>6332</v>
      </c>
      <c r="N5686" s="1" t="n">
        <v>49.237075686504</v>
      </c>
      <c r="O5686" s="1" t="n">
        <v>-65.4997230999484</v>
      </c>
      <c r="Q5686" s="1" t="s">
        <v>6333</v>
      </c>
      <c r="R5686" s="1" t="s">
        <v>24</v>
      </c>
    </row>
    <row r="5687" customFormat="false" ht="15" hidden="false" customHeight="false" outlineLevel="0" collapsed="false">
      <c r="A5687" s="1" t="s">
        <v>6017</v>
      </c>
      <c r="B5687" s="1" t="s">
        <v>6018</v>
      </c>
      <c r="C5687" s="1" t="s">
        <v>6330</v>
      </c>
      <c r="D5687" s="1" t="n">
        <v>211.5</v>
      </c>
      <c r="E5687" s="1" t="s">
        <v>6400</v>
      </c>
      <c r="F5687" s="1" t="n">
        <v>68</v>
      </c>
      <c r="G5687" s="1" t="str">
        <f aca="false">F5687&amp;"/"&amp;141</f>
        <v>68/141</v>
      </c>
      <c r="H5687" s="1" t="n">
        <v>1500</v>
      </c>
      <c r="I5687" s="1" t="n">
        <v>77</v>
      </c>
      <c r="J5687" s="1" t="n">
        <v>80</v>
      </c>
      <c r="K5687" s="1" t="s">
        <v>271</v>
      </c>
      <c r="L5687" s="1" t="s">
        <v>402</v>
      </c>
      <c r="M5687" s="1" t="s">
        <v>6332</v>
      </c>
      <c r="N5687" s="1" t="n">
        <v>49.2349672084642</v>
      </c>
      <c r="O5687" s="1" t="n">
        <v>-65.4990850537135</v>
      </c>
      <c r="Q5687" s="1" t="s">
        <v>6333</v>
      </c>
      <c r="R5687" s="1" t="s">
        <v>24</v>
      </c>
    </row>
    <row r="5688" customFormat="false" ht="15" hidden="false" customHeight="false" outlineLevel="0" collapsed="false">
      <c r="A5688" s="1" t="s">
        <v>6017</v>
      </c>
      <c r="B5688" s="1" t="s">
        <v>6018</v>
      </c>
      <c r="C5688" s="1" t="s">
        <v>6330</v>
      </c>
      <c r="D5688" s="1" t="n">
        <v>211.5</v>
      </c>
      <c r="E5688" s="1" t="s">
        <v>6401</v>
      </c>
      <c r="F5688" s="1" t="n">
        <v>69</v>
      </c>
      <c r="G5688" s="1" t="str">
        <f aca="false">F5688&amp;"/"&amp;141</f>
        <v>69/141</v>
      </c>
      <c r="H5688" s="1" t="n">
        <v>1500</v>
      </c>
      <c r="I5688" s="1" t="n">
        <v>77</v>
      </c>
      <c r="J5688" s="1" t="n">
        <v>80</v>
      </c>
      <c r="K5688" s="1" t="s">
        <v>271</v>
      </c>
      <c r="L5688" s="1" t="s">
        <v>402</v>
      </c>
      <c r="M5688" s="1" t="s">
        <v>6332</v>
      </c>
      <c r="N5688" s="1" t="n">
        <v>49.2318181887926</v>
      </c>
      <c r="O5688" s="1" t="n">
        <v>-65.4978231752303</v>
      </c>
      <c r="Q5688" s="1" t="s">
        <v>6333</v>
      </c>
      <c r="R5688" s="1" t="s">
        <v>24</v>
      </c>
    </row>
    <row r="5689" customFormat="false" ht="15" hidden="false" customHeight="false" outlineLevel="0" collapsed="false">
      <c r="A5689" s="1" t="s">
        <v>6017</v>
      </c>
      <c r="B5689" s="1" t="s">
        <v>6018</v>
      </c>
      <c r="C5689" s="1" t="s">
        <v>6330</v>
      </c>
      <c r="D5689" s="1" t="n">
        <v>211.5</v>
      </c>
      <c r="E5689" s="1" t="s">
        <v>6402</v>
      </c>
      <c r="F5689" s="1" t="n">
        <v>70</v>
      </c>
      <c r="G5689" s="1" t="str">
        <f aca="false">F5689&amp;"/"&amp;141</f>
        <v>70/141</v>
      </c>
      <c r="H5689" s="1" t="n">
        <v>1500</v>
      </c>
      <c r="I5689" s="1" t="n">
        <v>77</v>
      </c>
      <c r="J5689" s="1" t="n">
        <v>80</v>
      </c>
      <c r="K5689" s="1" t="s">
        <v>271</v>
      </c>
      <c r="L5689" s="1" t="s">
        <v>402</v>
      </c>
      <c r="M5689" s="1" t="s">
        <v>6332</v>
      </c>
      <c r="N5689" s="1" t="n">
        <v>49.2298519156875</v>
      </c>
      <c r="O5689" s="1" t="n">
        <v>-65.4971117831918</v>
      </c>
      <c r="Q5689" s="1" t="s">
        <v>6333</v>
      </c>
      <c r="R5689" s="1" t="s">
        <v>24</v>
      </c>
    </row>
    <row r="5690" customFormat="false" ht="15" hidden="false" customHeight="false" outlineLevel="0" collapsed="false">
      <c r="A5690" s="1" t="s">
        <v>6017</v>
      </c>
      <c r="B5690" s="1" t="s">
        <v>6018</v>
      </c>
      <c r="C5690" s="1" t="s">
        <v>6330</v>
      </c>
      <c r="D5690" s="1" t="n">
        <v>211.5</v>
      </c>
      <c r="E5690" s="1" t="s">
        <v>6403</v>
      </c>
      <c r="F5690" s="1" t="n">
        <v>71</v>
      </c>
      <c r="G5690" s="1" t="str">
        <f aca="false">F5690&amp;"/"&amp;141</f>
        <v>71/141</v>
      </c>
      <c r="H5690" s="1" t="n">
        <v>1500</v>
      </c>
      <c r="I5690" s="1" t="n">
        <v>77</v>
      </c>
      <c r="J5690" s="1" t="n">
        <v>80</v>
      </c>
      <c r="K5690" s="1" t="s">
        <v>271</v>
      </c>
      <c r="L5690" s="1" t="s">
        <v>402</v>
      </c>
      <c r="M5690" s="1" t="s">
        <v>6332</v>
      </c>
      <c r="N5690" s="1" t="n">
        <v>49.2277740071632</v>
      </c>
      <c r="O5690" s="1" t="n">
        <v>-65.4943781604967</v>
      </c>
      <c r="Q5690" s="1" t="s">
        <v>6333</v>
      </c>
      <c r="R5690" s="1" t="s">
        <v>24</v>
      </c>
    </row>
    <row r="5691" customFormat="false" ht="15" hidden="false" customHeight="false" outlineLevel="0" collapsed="false">
      <c r="A5691" s="1" t="s">
        <v>6017</v>
      </c>
      <c r="B5691" s="1" t="s">
        <v>6018</v>
      </c>
      <c r="C5691" s="1" t="s">
        <v>6330</v>
      </c>
      <c r="D5691" s="1" t="n">
        <v>211.5</v>
      </c>
      <c r="E5691" s="1" t="s">
        <v>6404</v>
      </c>
      <c r="F5691" s="1" t="n">
        <v>72</v>
      </c>
      <c r="G5691" s="1" t="str">
        <f aca="false">F5691&amp;"/"&amp;141</f>
        <v>72/141</v>
      </c>
      <c r="H5691" s="1" t="n">
        <v>1500</v>
      </c>
      <c r="I5691" s="1" t="n">
        <v>77</v>
      </c>
      <c r="J5691" s="1" t="n">
        <v>80</v>
      </c>
      <c r="K5691" s="1" t="s">
        <v>271</v>
      </c>
      <c r="L5691" s="1" t="s">
        <v>402</v>
      </c>
      <c r="M5691" s="1" t="s">
        <v>6332</v>
      </c>
      <c r="N5691" s="1" t="n">
        <v>49.2255922200094</v>
      </c>
      <c r="O5691" s="1" t="n">
        <v>-65.4942479540234</v>
      </c>
      <c r="Q5691" s="1" t="s">
        <v>6333</v>
      </c>
      <c r="R5691" s="1" t="s">
        <v>24</v>
      </c>
    </row>
    <row r="5692" customFormat="false" ht="15" hidden="false" customHeight="false" outlineLevel="0" collapsed="false">
      <c r="A5692" s="1" t="s">
        <v>6017</v>
      </c>
      <c r="B5692" s="1" t="s">
        <v>6018</v>
      </c>
      <c r="C5692" s="1" t="s">
        <v>6330</v>
      </c>
      <c r="D5692" s="1" t="n">
        <v>211.5</v>
      </c>
      <c r="E5692" s="1" t="s">
        <v>6405</v>
      </c>
      <c r="F5692" s="1" t="n">
        <v>73</v>
      </c>
      <c r="G5692" s="1" t="str">
        <f aca="false">F5692&amp;"/"&amp;141</f>
        <v>73/141</v>
      </c>
      <c r="H5692" s="1" t="n">
        <v>1500</v>
      </c>
      <c r="I5692" s="1" t="n">
        <v>77</v>
      </c>
      <c r="J5692" s="1" t="n">
        <v>80</v>
      </c>
      <c r="K5692" s="1" t="s">
        <v>271</v>
      </c>
      <c r="L5692" s="1" t="s">
        <v>402</v>
      </c>
      <c r="M5692" s="1" t="s">
        <v>6332</v>
      </c>
      <c r="N5692" s="1" t="n">
        <v>49.2235754572128</v>
      </c>
      <c r="O5692" s="1" t="n">
        <v>-65.4935641019347</v>
      </c>
      <c r="Q5692" s="1" t="s">
        <v>6333</v>
      </c>
      <c r="R5692" s="1" t="s">
        <v>24</v>
      </c>
    </row>
    <row r="5693" customFormat="false" ht="15" hidden="false" customHeight="false" outlineLevel="0" collapsed="false">
      <c r="A5693" s="1" t="s">
        <v>6017</v>
      </c>
      <c r="B5693" s="1" t="s">
        <v>6018</v>
      </c>
      <c r="C5693" s="1" t="s">
        <v>6330</v>
      </c>
      <c r="D5693" s="1" t="n">
        <v>211.5</v>
      </c>
      <c r="E5693" s="1" t="s">
        <v>6406</v>
      </c>
      <c r="F5693" s="1" t="n">
        <v>74</v>
      </c>
      <c r="G5693" s="1" t="str">
        <f aca="false">F5693&amp;"/"&amp;141</f>
        <v>74/141</v>
      </c>
      <c r="H5693" s="1" t="n">
        <v>1500</v>
      </c>
      <c r="I5693" s="1" t="n">
        <v>77</v>
      </c>
      <c r="J5693" s="1" t="n">
        <v>80</v>
      </c>
      <c r="K5693" s="1" t="s">
        <v>271</v>
      </c>
      <c r="L5693" s="1" t="s">
        <v>402</v>
      </c>
      <c r="M5693" s="1" t="s">
        <v>6332</v>
      </c>
      <c r="N5693" s="1" t="n">
        <v>49.221970270219</v>
      </c>
      <c r="O5693" s="1" t="n">
        <v>-65.5002008885856</v>
      </c>
      <c r="Q5693" s="1" t="s">
        <v>6333</v>
      </c>
      <c r="R5693" s="1" t="s">
        <v>24</v>
      </c>
    </row>
    <row r="5694" customFormat="false" ht="15" hidden="false" customHeight="false" outlineLevel="0" collapsed="false">
      <c r="A5694" s="1" t="s">
        <v>6017</v>
      </c>
      <c r="B5694" s="1" t="s">
        <v>6018</v>
      </c>
      <c r="C5694" s="1" t="s">
        <v>6330</v>
      </c>
      <c r="D5694" s="1" t="n">
        <v>211.5</v>
      </c>
      <c r="E5694" s="1" t="s">
        <v>6407</v>
      </c>
      <c r="F5694" s="1" t="n">
        <v>75</v>
      </c>
      <c r="G5694" s="1" t="str">
        <f aca="false">F5694&amp;"/"&amp;141</f>
        <v>75/141</v>
      </c>
      <c r="H5694" s="1" t="n">
        <v>1500</v>
      </c>
      <c r="I5694" s="1" t="n">
        <v>77</v>
      </c>
      <c r="J5694" s="1" t="n">
        <v>80</v>
      </c>
      <c r="K5694" s="1" t="s">
        <v>271</v>
      </c>
      <c r="L5694" s="1" t="s">
        <v>402</v>
      </c>
      <c r="M5694" s="1" t="s">
        <v>6332</v>
      </c>
      <c r="N5694" s="1" t="n">
        <v>49.2192700256283</v>
      </c>
      <c r="O5694" s="1" t="n">
        <v>-65.4997677082727</v>
      </c>
      <c r="Q5694" s="1" t="s">
        <v>6333</v>
      </c>
      <c r="R5694" s="1" t="s">
        <v>24</v>
      </c>
    </row>
    <row r="5695" customFormat="false" ht="15" hidden="false" customHeight="false" outlineLevel="0" collapsed="false">
      <c r="A5695" s="1" t="s">
        <v>6017</v>
      </c>
      <c r="B5695" s="1" t="s">
        <v>6018</v>
      </c>
      <c r="C5695" s="1" t="s">
        <v>6330</v>
      </c>
      <c r="D5695" s="1" t="n">
        <v>211.5</v>
      </c>
      <c r="E5695" s="1" t="s">
        <v>6408</v>
      </c>
      <c r="F5695" s="1" t="n">
        <v>76</v>
      </c>
      <c r="G5695" s="1" t="str">
        <f aca="false">F5695&amp;"/"&amp;141</f>
        <v>76/141</v>
      </c>
      <c r="H5695" s="1" t="n">
        <v>1500</v>
      </c>
      <c r="I5695" s="1" t="n">
        <v>77</v>
      </c>
      <c r="J5695" s="1" t="n">
        <v>80</v>
      </c>
      <c r="K5695" s="1" t="s">
        <v>271</v>
      </c>
      <c r="L5695" s="1" t="s">
        <v>402</v>
      </c>
      <c r="M5695" s="1" t="s">
        <v>6332</v>
      </c>
      <c r="N5695" s="1" t="n">
        <v>49.2168652384519</v>
      </c>
      <c r="O5695" s="1" t="n">
        <v>-65.4995180800893</v>
      </c>
      <c r="Q5695" s="1" t="s">
        <v>6333</v>
      </c>
      <c r="R5695" s="1" t="s">
        <v>24</v>
      </c>
    </row>
    <row r="5696" customFormat="false" ht="15" hidden="false" customHeight="false" outlineLevel="0" collapsed="false">
      <c r="A5696" s="1" t="s">
        <v>6017</v>
      </c>
      <c r="B5696" s="1" t="s">
        <v>6018</v>
      </c>
      <c r="C5696" s="1" t="s">
        <v>6330</v>
      </c>
      <c r="D5696" s="1" t="n">
        <v>211.5</v>
      </c>
      <c r="E5696" s="1" t="s">
        <v>6409</v>
      </c>
      <c r="F5696" s="1" t="n">
        <v>77</v>
      </c>
      <c r="G5696" s="1" t="str">
        <f aca="false">F5696&amp;"/"&amp;141</f>
        <v>77/141</v>
      </c>
      <c r="H5696" s="1" t="n">
        <v>1500</v>
      </c>
      <c r="I5696" s="1" t="n">
        <v>77</v>
      </c>
      <c r="J5696" s="1" t="n">
        <v>80</v>
      </c>
      <c r="K5696" s="1" t="s">
        <v>271</v>
      </c>
      <c r="L5696" s="1" t="s">
        <v>402</v>
      </c>
      <c r="M5696" s="1" t="s">
        <v>6332</v>
      </c>
      <c r="N5696" s="1" t="n">
        <v>49.2193269942499</v>
      </c>
      <c r="O5696" s="1" t="n">
        <v>-65.491456240117</v>
      </c>
      <c r="Q5696" s="1" t="s">
        <v>6333</v>
      </c>
      <c r="R5696" s="1" t="s">
        <v>24</v>
      </c>
    </row>
    <row r="5697" customFormat="false" ht="15" hidden="false" customHeight="false" outlineLevel="0" collapsed="false">
      <c r="A5697" s="1" t="s">
        <v>6017</v>
      </c>
      <c r="B5697" s="1" t="s">
        <v>6018</v>
      </c>
      <c r="C5697" s="1" t="s">
        <v>6330</v>
      </c>
      <c r="D5697" s="1" t="n">
        <v>211.5</v>
      </c>
      <c r="E5697" s="1" t="s">
        <v>6410</v>
      </c>
      <c r="F5697" s="1" t="n">
        <v>78</v>
      </c>
      <c r="G5697" s="1" t="str">
        <f aca="false">F5697&amp;"/"&amp;141</f>
        <v>78/141</v>
      </c>
      <c r="H5697" s="1" t="n">
        <v>1500</v>
      </c>
      <c r="I5697" s="1" t="n">
        <v>77</v>
      </c>
      <c r="J5697" s="1" t="n">
        <v>80</v>
      </c>
      <c r="K5697" s="1" t="s">
        <v>271</v>
      </c>
      <c r="L5697" s="1" t="s">
        <v>402</v>
      </c>
      <c r="M5697" s="1" t="s">
        <v>6332</v>
      </c>
      <c r="N5697" s="1" t="n">
        <v>49.2172817747232</v>
      </c>
      <c r="O5697" s="1" t="n">
        <v>-65.490228140693</v>
      </c>
      <c r="Q5697" s="1" t="s">
        <v>6333</v>
      </c>
      <c r="R5697" s="1" t="s">
        <v>24</v>
      </c>
    </row>
    <row r="5698" customFormat="false" ht="15" hidden="false" customHeight="false" outlineLevel="0" collapsed="false">
      <c r="A5698" s="1" t="s">
        <v>6017</v>
      </c>
      <c r="B5698" s="1" t="s">
        <v>6018</v>
      </c>
      <c r="C5698" s="1" t="s">
        <v>6330</v>
      </c>
      <c r="D5698" s="1" t="n">
        <v>211.5</v>
      </c>
      <c r="E5698" s="1" t="s">
        <v>6411</v>
      </c>
      <c r="F5698" s="1" t="n">
        <v>79</v>
      </c>
      <c r="G5698" s="1" t="str">
        <f aca="false">F5698&amp;"/"&amp;141</f>
        <v>79/141</v>
      </c>
      <c r="H5698" s="1" t="n">
        <v>1500</v>
      </c>
      <c r="I5698" s="1" t="n">
        <v>77</v>
      </c>
      <c r="J5698" s="1" t="n">
        <v>80</v>
      </c>
      <c r="K5698" s="1" t="s">
        <v>271</v>
      </c>
      <c r="L5698" s="1" t="s">
        <v>402</v>
      </c>
      <c r="M5698" s="1" t="s">
        <v>6332</v>
      </c>
      <c r="N5698" s="1" t="n">
        <v>49.2153392423594</v>
      </c>
      <c r="O5698" s="1" t="n">
        <v>-65.485368308465</v>
      </c>
      <c r="Q5698" s="1" t="s">
        <v>6333</v>
      </c>
      <c r="R5698" s="1" t="s">
        <v>24</v>
      </c>
    </row>
    <row r="5699" customFormat="false" ht="15" hidden="false" customHeight="false" outlineLevel="0" collapsed="false">
      <c r="A5699" s="1" t="s">
        <v>6017</v>
      </c>
      <c r="B5699" s="1" t="s">
        <v>6018</v>
      </c>
      <c r="C5699" s="1" t="s">
        <v>6330</v>
      </c>
      <c r="D5699" s="1" t="n">
        <v>211.5</v>
      </c>
      <c r="E5699" s="1" t="s">
        <v>6412</v>
      </c>
      <c r="F5699" s="1" t="n">
        <v>80</v>
      </c>
      <c r="G5699" s="1" t="str">
        <f aca="false">F5699&amp;"/"&amp;141</f>
        <v>80/141</v>
      </c>
      <c r="H5699" s="1" t="n">
        <v>1500</v>
      </c>
      <c r="I5699" s="1" t="n">
        <v>77</v>
      </c>
      <c r="J5699" s="1" t="n">
        <v>80</v>
      </c>
      <c r="K5699" s="1" t="s">
        <v>271</v>
      </c>
      <c r="L5699" s="1" t="s">
        <v>402</v>
      </c>
      <c r="M5699" s="1" t="s">
        <v>6332</v>
      </c>
      <c r="N5699" s="1" t="n">
        <v>49.2144251986957</v>
      </c>
      <c r="O5699" s="1" t="n">
        <v>-65.4806431192846</v>
      </c>
      <c r="Q5699" s="1" t="s">
        <v>6333</v>
      </c>
      <c r="R5699" s="1" t="s">
        <v>24</v>
      </c>
    </row>
    <row r="5700" customFormat="false" ht="15" hidden="false" customHeight="false" outlineLevel="0" collapsed="false">
      <c r="A5700" s="1" t="s">
        <v>6017</v>
      </c>
      <c r="B5700" s="1" t="s">
        <v>6018</v>
      </c>
      <c r="C5700" s="1" t="s">
        <v>6330</v>
      </c>
      <c r="D5700" s="1" t="n">
        <v>211.5</v>
      </c>
      <c r="E5700" s="1" t="s">
        <v>6413</v>
      </c>
      <c r="F5700" s="1" t="n">
        <v>81</v>
      </c>
      <c r="G5700" s="1" t="str">
        <f aca="false">F5700&amp;"/"&amp;141</f>
        <v>81/141</v>
      </c>
      <c r="H5700" s="1" t="n">
        <v>1500</v>
      </c>
      <c r="I5700" s="1" t="n">
        <v>77</v>
      </c>
      <c r="J5700" s="1" t="n">
        <v>80</v>
      </c>
      <c r="K5700" s="1" t="s">
        <v>271</v>
      </c>
      <c r="L5700" s="1" t="s">
        <v>402</v>
      </c>
      <c r="M5700" s="1" t="s">
        <v>6332</v>
      </c>
      <c r="N5700" s="1" t="n">
        <v>49.2201407823231</v>
      </c>
      <c r="O5700" s="1" t="n">
        <v>-65.4840434674604</v>
      </c>
      <c r="Q5700" s="1" t="s">
        <v>6333</v>
      </c>
      <c r="R5700" s="1" t="s">
        <v>24</v>
      </c>
    </row>
    <row r="5701" customFormat="false" ht="15" hidden="false" customHeight="false" outlineLevel="0" collapsed="false">
      <c r="A5701" s="1" t="s">
        <v>6017</v>
      </c>
      <c r="B5701" s="1" t="s">
        <v>6018</v>
      </c>
      <c r="C5701" s="1" t="s">
        <v>6330</v>
      </c>
      <c r="D5701" s="1" t="n">
        <v>211.5</v>
      </c>
      <c r="E5701" s="1" t="s">
        <v>6414</v>
      </c>
      <c r="F5701" s="1" t="n">
        <v>82</v>
      </c>
      <c r="G5701" s="1" t="str">
        <f aca="false">F5701&amp;"/"&amp;141</f>
        <v>82/141</v>
      </c>
      <c r="H5701" s="1" t="n">
        <v>1500</v>
      </c>
      <c r="I5701" s="1" t="n">
        <v>77</v>
      </c>
      <c r="J5701" s="1" t="n">
        <v>80</v>
      </c>
      <c r="K5701" s="1" t="s">
        <v>271</v>
      </c>
      <c r="L5701" s="1" t="s">
        <v>402</v>
      </c>
      <c r="M5701" s="1" t="s">
        <v>6332</v>
      </c>
      <c r="N5701" s="1" t="n">
        <v>49.2233479222265</v>
      </c>
      <c r="O5701" s="1" t="n">
        <v>-65.4834274033656</v>
      </c>
      <c r="Q5701" s="1" t="s">
        <v>6333</v>
      </c>
      <c r="R5701" s="1" t="s">
        <v>24</v>
      </c>
    </row>
    <row r="5702" customFormat="false" ht="15" hidden="false" customHeight="false" outlineLevel="0" collapsed="false">
      <c r="A5702" s="1" t="s">
        <v>6017</v>
      </c>
      <c r="B5702" s="1" t="s">
        <v>6018</v>
      </c>
      <c r="C5702" s="1" t="s">
        <v>6330</v>
      </c>
      <c r="D5702" s="1" t="n">
        <v>211.5</v>
      </c>
      <c r="E5702" s="1" t="s">
        <v>6415</v>
      </c>
      <c r="F5702" s="1" t="n">
        <v>83</v>
      </c>
      <c r="G5702" s="1" t="str">
        <f aca="false">F5702&amp;"/"&amp;141</f>
        <v>83/141</v>
      </c>
      <c r="H5702" s="1" t="n">
        <v>1500</v>
      </c>
      <c r="I5702" s="1" t="n">
        <v>77</v>
      </c>
      <c r="J5702" s="1" t="n">
        <v>80</v>
      </c>
      <c r="K5702" s="1" t="s">
        <v>271</v>
      </c>
      <c r="L5702" s="1" t="s">
        <v>402</v>
      </c>
      <c r="M5702" s="1" t="s">
        <v>6332</v>
      </c>
      <c r="N5702" s="1" t="n">
        <v>49.2209806200744</v>
      </c>
      <c r="O5702" s="1" t="n">
        <v>-65.4797789114457</v>
      </c>
      <c r="Q5702" s="1" t="s">
        <v>6333</v>
      </c>
      <c r="R5702" s="1" t="s">
        <v>24</v>
      </c>
    </row>
    <row r="5703" customFormat="false" ht="15" hidden="false" customHeight="false" outlineLevel="0" collapsed="false">
      <c r="A5703" s="1" t="s">
        <v>6017</v>
      </c>
      <c r="B5703" s="1" t="s">
        <v>6018</v>
      </c>
      <c r="C5703" s="1" t="s">
        <v>6330</v>
      </c>
      <c r="D5703" s="1" t="n">
        <v>211.5</v>
      </c>
      <c r="E5703" s="1" t="s">
        <v>6416</v>
      </c>
      <c r="F5703" s="1" t="n">
        <v>84</v>
      </c>
      <c r="G5703" s="1" t="str">
        <f aca="false">F5703&amp;"/"&amp;141</f>
        <v>84/141</v>
      </c>
      <c r="H5703" s="1" t="n">
        <v>1500</v>
      </c>
      <c r="I5703" s="1" t="n">
        <v>77</v>
      </c>
      <c r="J5703" s="1" t="n">
        <v>80</v>
      </c>
      <c r="K5703" s="1" t="s">
        <v>271</v>
      </c>
      <c r="L5703" s="1" t="s">
        <v>402</v>
      </c>
      <c r="M5703" s="1" t="s">
        <v>6332</v>
      </c>
      <c r="N5703" s="1" t="n">
        <v>49.2236715051482</v>
      </c>
      <c r="O5703" s="1" t="n">
        <v>-65.5125934871024</v>
      </c>
      <c r="Q5703" s="1" t="s">
        <v>6333</v>
      </c>
      <c r="R5703" s="1" t="s">
        <v>24</v>
      </c>
    </row>
    <row r="5704" customFormat="false" ht="15" hidden="false" customHeight="false" outlineLevel="0" collapsed="false">
      <c r="A5704" s="1" t="s">
        <v>6017</v>
      </c>
      <c r="B5704" s="1" t="s">
        <v>6018</v>
      </c>
      <c r="C5704" s="1" t="s">
        <v>6330</v>
      </c>
      <c r="D5704" s="1" t="n">
        <v>211.5</v>
      </c>
      <c r="E5704" s="1" t="s">
        <v>6417</v>
      </c>
      <c r="F5704" s="1" t="n">
        <v>85</v>
      </c>
      <c r="G5704" s="1" t="str">
        <f aca="false">F5704&amp;"/"&amp;141</f>
        <v>85/141</v>
      </c>
      <c r="H5704" s="1" t="n">
        <v>1500</v>
      </c>
      <c r="I5704" s="1" t="n">
        <v>77</v>
      </c>
      <c r="J5704" s="1" t="n">
        <v>80</v>
      </c>
      <c r="K5704" s="1" t="s">
        <v>271</v>
      </c>
      <c r="L5704" s="1" t="s">
        <v>402</v>
      </c>
      <c r="M5704" s="1" t="s">
        <v>6332</v>
      </c>
      <c r="N5704" s="1" t="n">
        <v>49.221915196649</v>
      </c>
      <c r="O5704" s="1" t="n">
        <v>-65.509093972722</v>
      </c>
      <c r="Q5704" s="1" t="s">
        <v>6333</v>
      </c>
      <c r="R5704" s="1" t="s">
        <v>24</v>
      </c>
    </row>
    <row r="5705" customFormat="false" ht="15" hidden="false" customHeight="false" outlineLevel="0" collapsed="false">
      <c r="A5705" s="1" t="s">
        <v>6017</v>
      </c>
      <c r="B5705" s="1" t="s">
        <v>6018</v>
      </c>
      <c r="C5705" s="1" t="s">
        <v>6330</v>
      </c>
      <c r="D5705" s="1" t="n">
        <v>211.5</v>
      </c>
      <c r="E5705" s="1" t="s">
        <v>6418</v>
      </c>
      <c r="F5705" s="1" t="n">
        <v>86</v>
      </c>
      <c r="G5705" s="1" t="str">
        <f aca="false">F5705&amp;"/"&amp;141</f>
        <v>86/141</v>
      </c>
      <c r="H5705" s="1" t="n">
        <v>1500</v>
      </c>
      <c r="I5705" s="1" t="n">
        <v>77</v>
      </c>
      <c r="J5705" s="1" t="n">
        <v>80</v>
      </c>
      <c r="K5705" s="1" t="s">
        <v>271</v>
      </c>
      <c r="L5705" s="1" t="s">
        <v>402</v>
      </c>
      <c r="M5705" s="1" t="s">
        <v>6332</v>
      </c>
      <c r="N5705" s="1" t="n">
        <v>49.214709155428</v>
      </c>
      <c r="O5705" s="1" t="n">
        <v>-65.4999672006558</v>
      </c>
      <c r="Q5705" s="1" t="s">
        <v>6333</v>
      </c>
      <c r="R5705" s="1" t="s">
        <v>24</v>
      </c>
    </row>
    <row r="5706" customFormat="false" ht="15" hidden="false" customHeight="false" outlineLevel="0" collapsed="false">
      <c r="A5706" s="1" t="s">
        <v>6017</v>
      </c>
      <c r="B5706" s="1" t="s">
        <v>6018</v>
      </c>
      <c r="C5706" s="1" t="s">
        <v>6330</v>
      </c>
      <c r="D5706" s="1" t="n">
        <v>211.5</v>
      </c>
      <c r="E5706" s="1" t="s">
        <v>6419</v>
      </c>
      <c r="F5706" s="1" t="n">
        <v>87</v>
      </c>
      <c r="G5706" s="1" t="str">
        <f aca="false">F5706&amp;"/"&amp;141</f>
        <v>87/141</v>
      </c>
      <c r="H5706" s="1" t="n">
        <v>1500</v>
      </c>
      <c r="I5706" s="1" t="n">
        <v>77</v>
      </c>
      <c r="J5706" s="1" t="n">
        <v>80</v>
      </c>
      <c r="K5706" s="1" t="s">
        <v>271</v>
      </c>
      <c r="L5706" s="1" t="s">
        <v>402</v>
      </c>
      <c r="M5706" s="1" t="s">
        <v>6332</v>
      </c>
      <c r="N5706" s="1" t="n">
        <v>49.2126887301814</v>
      </c>
      <c r="O5706" s="1" t="n">
        <v>-65.4993266088694</v>
      </c>
      <c r="Q5706" s="1" t="s">
        <v>6333</v>
      </c>
      <c r="R5706" s="1" t="s">
        <v>24</v>
      </c>
    </row>
    <row r="5707" customFormat="false" ht="15" hidden="false" customHeight="false" outlineLevel="0" collapsed="false">
      <c r="A5707" s="1" t="s">
        <v>6017</v>
      </c>
      <c r="B5707" s="1" t="s">
        <v>6018</v>
      </c>
      <c r="C5707" s="1" t="s">
        <v>6330</v>
      </c>
      <c r="D5707" s="1" t="n">
        <v>211.5</v>
      </c>
      <c r="E5707" s="1" t="s">
        <v>6420</v>
      </c>
      <c r="F5707" s="1" t="n">
        <v>88</v>
      </c>
      <c r="G5707" s="1" t="str">
        <f aca="false">F5707&amp;"/"&amp;141</f>
        <v>88/141</v>
      </c>
      <c r="H5707" s="1" t="n">
        <v>1500</v>
      </c>
      <c r="I5707" s="1" t="n">
        <v>77</v>
      </c>
      <c r="J5707" s="1" t="n">
        <v>80</v>
      </c>
      <c r="K5707" s="1" t="s">
        <v>271</v>
      </c>
      <c r="L5707" s="1" t="s">
        <v>402</v>
      </c>
      <c r="M5707" s="1" t="s">
        <v>6332</v>
      </c>
      <c r="N5707" s="1" t="n">
        <v>49.2097762824524</v>
      </c>
      <c r="O5707" s="1" t="n">
        <v>-65.5167696371088</v>
      </c>
      <c r="Q5707" s="1" t="s">
        <v>6333</v>
      </c>
      <c r="R5707" s="1" t="s">
        <v>24</v>
      </c>
    </row>
    <row r="5708" customFormat="false" ht="15" hidden="false" customHeight="false" outlineLevel="0" collapsed="false">
      <c r="A5708" s="1" t="s">
        <v>6017</v>
      </c>
      <c r="B5708" s="1" t="s">
        <v>6018</v>
      </c>
      <c r="C5708" s="1" t="s">
        <v>6330</v>
      </c>
      <c r="D5708" s="1" t="n">
        <v>211.5</v>
      </c>
      <c r="E5708" s="1" t="s">
        <v>6421</v>
      </c>
      <c r="F5708" s="1" t="n">
        <v>89</v>
      </c>
      <c r="G5708" s="1" t="str">
        <f aca="false">F5708&amp;"/"&amp;141</f>
        <v>89/141</v>
      </c>
      <c r="H5708" s="1" t="n">
        <v>1500</v>
      </c>
      <c r="I5708" s="1" t="n">
        <v>77</v>
      </c>
      <c r="J5708" s="1" t="n">
        <v>80</v>
      </c>
      <c r="K5708" s="1" t="s">
        <v>271</v>
      </c>
      <c r="L5708" s="1" t="s">
        <v>402</v>
      </c>
      <c r="M5708" s="1" t="s">
        <v>6332</v>
      </c>
      <c r="N5708" s="1" t="n">
        <v>49.2111101369984</v>
      </c>
      <c r="O5708" s="1" t="n">
        <v>-65.5074900377452</v>
      </c>
      <c r="Q5708" s="1" t="s">
        <v>6333</v>
      </c>
      <c r="R5708" s="1" t="s">
        <v>24</v>
      </c>
    </row>
    <row r="5709" customFormat="false" ht="15" hidden="false" customHeight="false" outlineLevel="0" collapsed="false">
      <c r="A5709" s="1" t="s">
        <v>6017</v>
      </c>
      <c r="B5709" s="1" t="s">
        <v>6018</v>
      </c>
      <c r="C5709" s="1" t="s">
        <v>6330</v>
      </c>
      <c r="D5709" s="1" t="n">
        <v>211.5</v>
      </c>
      <c r="E5709" s="1" t="s">
        <v>6422</v>
      </c>
      <c r="F5709" s="1" t="n">
        <v>90</v>
      </c>
      <c r="G5709" s="1" t="str">
        <f aca="false">F5709&amp;"/"&amp;141</f>
        <v>90/141</v>
      </c>
      <c r="H5709" s="1" t="n">
        <v>1500</v>
      </c>
      <c r="I5709" s="1" t="n">
        <v>77</v>
      </c>
      <c r="J5709" s="1" t="n">
        <v>80</v>
      </c>
      <c r="K5709" s="1" t="s">
        <v>271</v>
      </c>
      <c r="L5709" s="1" t="s">
        <v>402</v>
      </c>
      <c r="M5709" s="1" t="s">
        <v>6332</v>
      </c>
      <c r="N5709" s="1" t="n">
        <v>49.2075373163016</v>
      </c>
      <c r="O5709" s="1" t="n">
        <v>-65.5053630602659</v>
      </c>
      <c r="Q5709" s="1" t="s">
        <v>6333</v>
      </c>
      <c r="R5709" s="1" t="s">
        <v>24</v>
      </c>
    </row>
    <row r="5710" customFormat="false" ht="15" hidden="false" customHeight="false" outlineLevel="0" collapsed="false">
      <c r="A5710" s="1" t="s">
        <v>6017</v>
      </c>
      <c r="B5710" s="1" t="s">
        <v>6018</v>
      </c>
      <c r="C5710" s="1" t="s">
        <v>6330</v>
      </c>
      <c r="D5710" s="1" t="n">
        <v>211.5</v>
      </c>
      <c r="E5710" s="1" t="s">
        <v>6423</v>
      </c>
      <c r="F5710" s="1" t="n">
        <v>91</v>
      </c>
      <c r="G5710" s="1" t="str">
        <f aca="false">F5710&amp;"/"&amp;141</f>
        <v>91/141</v>
      </c>
      <c r="H5710" s="1" t="n">
        <v>1500</v>
      </c>
      <c r="I5710" s="1" t="n">
        <v>77</v>
      </c>
      <c r="J5710" s="1" t="n">
        <v>80</v>
      </c>
      <c r="K5710" s="1" t="s">
        <v>271</v>
      </c>
      <c r="L5710" s="1" t="s">
        <v>402</v>
      </c>
      <c r="M5710" s="1" t="s">
        <v>6332</v>
      </c>
      <c r="N5710" s="1" t="n">
        <v>49.2084272745653</v>
      </c>
      <c r="O5710" s="1" t="n">
        <v>-65.4973131111608</v>
      </c>
      <c r="Q5710" s="1" t="s">
        <v>6333</v>
      </c>
      <c r="R5710" s="1" t="s">
        <v>24</v>
      </c>
    </row>
    <row r="5711" customFormat="false" ht="15" hidden="false" customHeight="false" outlineLevel="0" collapsed="false">
      <c r="A5711" s="1" t="s">
        <v>6017</v>
      </c>
      <c r="B5711" s="1" t="s">
        <v>6018</v>
      </c>
      <c r="C5711" s="1" t="s">
        <v>6330</v>
      </c>
      <c r="D5711" s="1" t="n">
        <v>211.5</v>
      </c>
      <c r="E5711" s="1" t="s">
        <v>6424</v>
      </c>
      <c r="F5711" s="1" t="n">
        <v>92</v>
      </c>
      <c r="G5711" s="1" t="str">
        <f aca="false">F5711&amp;"/"&amp;141</f>
        <v>92/141</v>
      </c>
      <c r="H5711" s="1" t="n">
        <v>1500</v>
      </c>
      <c r="I5711" s="1" t="n">
        <v>77</v>
      </c>
      <c r="J5711" s="1" t="n">
        <v>80</v>
      </c>
      <c r="K5711" s="1" t="s">
        <v>271</v>
      </c>
      <c r="L5711" s="1" t="s">
        <v>402</v>
      </c>
      <c r="M5711" s="1" t="s">
        <v>6332</v>
      </c>
      <c r="N5711" s="1" t="n">
        <v>49.2059135105129</v>
      </c>
      <c r="O5711" s="1" t="n">
        <v>-65.4957196513483</v>
      </c>
      <c r="Q5711" s="1" t="s">
        <v>6333</v>
      </c>
      <c r="R5711" s="1" t="s">
        <v>24</v>
      </c>
    </row>
    <row r="5712" customFormat="false" ht="15" hidden="false" customHeight="false" outlineLevel="0" collapsed="false">
      <c r="A5712" s="1" t="s">
        <v>6017</v>
      </c>
      <c r="B5712" s="1" t="s">
        <v>6018</v>
      </c>
      <c r="C5712" s="1" t="s">
        <v>6330</v>
      </c>
      <c r="D5712" s="1" t="n">
        <v>211.5</v>
      </c>
      <c r="E5712" s="1" t="s">
        <v>6425</v>
      </c>
      <c r="F5712" s="1" t="n">
        <v>93</v>
      </c>
      <c r="G5712" s="1" t="str">
        <f aca="false">F5712&amp;"/"&amp;141</f>
        <v>93/141</v>
      </c>
      <c r="H5712" s="1" t="n">
        <v>1500</v>
      </c>
      <c r="I5712" s="1" t="n">
        <v>77</v>
      </c>
      <c r="J5712" s="1" t="n">
        <v>80</v>
      </c>
      <c r="K5712" s="1" t="s">
        <v>271</v>
      </c>
      <c r="L5712" s="1" t="s">
        <v>402</v>
      </c>
      <c r="M5712" s="1" t="s">
        <v>6332</v>
      </c>
      <c r="N5712" s="1" t="n">
        <v>49.2027632102483</v>
      </c>
      <c r="O5712" s="1" t="n">
        <v>-65.4946998156445</v>
      </c>
      <c r="Q5712" s="1" t="s">
        <v>6333</v>
      </c>
      <c r="R5712" s="1" t="s">
        <v>24</v>
      </c>
    </row>
    <row r="5713" customFormat="false" ht="15" hidden="false" customHeight="false" outlineLevel="0" collapsed="false">
      <c r="A5713" s="1" t="s">
        <v>6017</v>
      </c>
      <c r="B5713" s="1" t="s">
        <v>6018</v>
      </c>
      <c r="C5713" s="1" t="s">
        <v>6330</v>
      </c>
      <c r="D5713" s="1" t="n">
        <v>211.5</v>
      </c>
      <c r="E5713" s="1" t="s">
        <v>6426</v>
      </c>
      <c r="F5713" s="1" t="n">
        <v>94</v>
      </c>
      <c r="G5713" s="1" t="str">
        <f aca="false">F5713&amp;"/"&amp;141</f>
        <v>94/141</v>
      </c>
      <c r="H5713" s="1" t="n">
        <v>1500</v>
      </c>
      <c r="I5713" s="1" t="n">
        <v>77</v>
      </c>
      <c r="J5713" s="1" t="n">
        <v>80</v>
      </c>
      <c r="K5713" s="1" t="s">
        <v>271</v>
      </c>
      <c r="L5713" s="1" t="s">
        <v>402</v>
      </c>
      <c r="M5713" s="1" t="s">
        <v>6332</v>
      </c>
      <c r="N5713" s="1" t="n">
        <v>49.2006284952005</v>
      </c>
      <c r="O5713" s="1" t="n">
        <v>-65.4933596294705</v>
      </c>
      <c r="Q5713" s="1" t="s">
        <v>6333</v>
      </c>
      <c r="R5713" s="1" t="s">
        <v>24</v>
      </c>
    </row>
    <row r="5714" customFormat="false" ht="15" hidden="false" customHeight="false" outlineLevel="0" collapsed="false">
      <c r="A5714" s="1" t="s">
        <v>6017</v>
      </c>
      <c r="B5714" s="1" t="s">
        <v>6018</v>
      </c>
      <c r="C5714" s="1" t="s">
        <v>6330</v>
      </c>
      <c r="D5714" s="1" t="n">
        <v>211.5</v>
      </c>
      <c r="E5714" s="1" t="s">
        <v>6427</v>
      </c>
      <c r="F5714" s="1" t="n">
        <v>95</v>
      </c>
      <c r="G5714" s="1" t="str">
        <f aca="false">F5714&amp;"/"&amp;141</f>
        <v>95/141</v>
      </c>
      <c r="H5714" s="1" t="n">
        <v>1500</v>
      </c>
      <c r="I5714" s="1" t="n">
        <v>77</v>
      </c>
      <c r="J5714" s="1" t="n">
        <v>80</v>
      </c>
      <c r="K5714" s="1" t="s">
        <v>271</v>
      </c>
      <c r="L5714" s="1" t="s">
        <v>402</v>
      </c>
      <c r="M5714" s="1" t="s">
        <v>6332</v>
      </c>
      <c r="N5714" s="1" t="n">
        <v>49.1985030205667</v>
      </c>
      <c r="O5714" s="1" t="n">
        <v>-65.4921790829482</v>
      </c>
      <c r="Q5714" s="1" t="s">
        <v>6333</v>
      </c>
      <c r="R5714" s="1" t="s">
        <v>24</v>
      </c>
    </row>
    <row r="5715" customFormat="false" ht="15" hidden="false" customHeight="false" outlineLevel="0" collapsed="false">
      <c r="A5715" s="1" t="s">
        <v>6017</v>
      </c>
      <c r="B5715" s="1" t="s">
        <v>6018</v>
      </c>
      <c r="C5715" s="1" t="s">
        <v>6330</v>
      </c>
      <c r="D5715" s="1" t="n">
        <v>211.5</v>
      </c>
      <c r="E5715" s="1" t="s">
        <v>6428</v>
      </c>
      <c r="F5715" s="1" t="n">
        <v>96</v>
      </c>
      <c r="G5715" s="1" t="str">
        <f aca="false">F5715&amp;"/"&amp;141</f>
        <v>96/141</v>
      </c>
      <c r="H5715" s="1" t="n">
        <v>1500</v>
      </c>
      <c r="I5715" s="1" t="n">
        <v>77</v>
      </c>
      <c r="J5715" s="1" t="n">
        <v>80</v>
      </c>
      <c r="K5715" s="1" t="s">
        <v>271</v>
      </c>
      <c r="L5715" s="1" t="s">
        <v>402</v>
      </c>
      <c r="M5715" s="1" t="s">
        <v>6332</v>
      </c>
      <c r="N5715" s="1" t="n">
        <v>49.1963263093877</v>
      </c>
      <c r="O5715" s="1" t="n">
        <v>-65.4923068530202</v>
      </c>
      <c r="Q5715" s="1" t="s">
        <v>6333</v>
      </c>
      <c r="R5715" s="1" t="s">
        <v>24</v>
      </c>
    </row>
    <row r="5716" customFormat="false" ht="15" hidden="false" customHeight="false" outlineLevel="0" collapsed="false">
      <c r="A5716" s="1" t="s">
        <v>6017</v>
      </c>
      <c r="B5716" s="1" t="s">
        <v>6018</v>
      </c>
      <c r="C5716" s="1" t="s">
        <v>6330</v>
      </c>
      <c r="D5716" s="1" t="n">
        <v>211.5</v>
      </c>
      <c r="E5716" s="1" t="s">
        <v>6429</v>
      </c>
      <c r="F5716" s="1" t="n">
        <v>97</v>
      </c>
      <c r="G5716" s="1" t="str">
        <f aca="false">F5716&amp;"/"&amp;141</f>
        <v>97/141</v>
      </c>
      <c r="H5716" s="1" t="n">
        <v>1500</v>
      </c>
      <c r="I5716" s="1" t="n">
        <v>77</v>
      </c>
      <c r="J5716" s="1" t="n">
        <v>80</v>
      </c>
      <c r="K5716" s="1" t="s">
        <v>271</v>
      </c>
      <c r="L5716" s="1" t="s">
        <v>402</v>
      </c>
      <c r="M5716" s="1" t="s">
        <v>6332</v>
      </c>
      <c r="N5716" s="1" t="n">
        <v>49.1994720365728</v>
      </c>
      <c r="O5716" s="1" t="n">
        <v>-65.5162155188409</v>
      </c>
      <c r="Q5716" s="1" t="s">
        <v>6333</v>
      </c>
      <c r="R5716" s="1" t="s">
        <v>24</v>
      </c>
    </row>
    <row r="5717" customFormat="false" ht="15" hidden="false" customHeight="false" outlineLevel="0" collapsed="false">
      <c r="A5717" s="1" t="s">
        <v>6017</v>
      </c>
      <c r="B5717" s="1" t="s">
        <v>6018</v>
      </c>
      <c r="C5717" s="1" t="s">
        <v>6330</v>
      </c>
      <c r="D5717" s="1" t="n">
        <v>211.5</v>
      </c>
      <c r="E5717" s="1" t="s">
        <v>6430</v>
      </c>
      <c r="F5717" s="1" t="n">
        <v>98</v>
      </c>
      <c r="G5717" s="1" t="str">
        <f aca="false">F5717&amp;"/"&amp;141</f>
        <v>98/141</v>
      </c>
      <c r="H5717" s="1" t="n">
        <v>1500</v>
      </c>
      <c r="I5717" s="1" t="n">
        <v>77</v>
      </c>
      <c r="J5717" s="1" t="n">
        <v>80</v>
      </c>
      <c r="K5717" s="1" t="s">
        <v>271</v>
      </c>
      <c r="L5717" s="1" t="s">
        <v>402</v>
      </c>
      <c r="M5717" s="1" t="s">
        <v>6332</v>
      </c>
      <c r="N5717" s="1" t="n">
        <v>49.1974887371639</v>
      </c>
      <c r="O5717" s="1" t="n">
        <v>-65.515239359737</v>
      </c>
      <c r="Q5717" s="1" t="s">
        <v>6333</v>
      </c>
      <c r="R5717" s="1" t="s">
        <v>24</v>
      </c>
    </row>
    <row r="5718" customFormat="false" ht="15" hidden="false" customHeight="false" outlineLevel="0" collapsed="false">
      <c r="A5718" s="1" t="s">
        <v>6017</v>
      </c>
      <c r="B5718" s="1" t="s">
        <v>6018</v>
      </c>
      <c r="C5718" s="1" t="s">
        <v>6330</v>
      </c>
      <c r="D5718" s="1" t="n">
        <v>211.5</v>
      </c>
      <c r="E5718" s="1" t="s">
        <v>6431</v>
      </c>
      <c r="F5718" s="1" t="n">
        <v>99</v>
      </c>
      <c r="G5718" s="1" t="str">
        <f aca="false">F5718&amp;"/"&amp;141</f>
        <v>99/141</v>
      </c>
      <c r="H5718" s="1" t="n">
        <v>1500</v>
      </c>
      <c r="I5718" s="1" t="n">
        <v>77</v>
      </c>
      <c r="J5718" s="1" t="n">
        <v>80</v>
      </c>
      <c r="K5718" s="1" t="s">
        <v>271</v>
      </c>
      <c r="L5718" s="1" t="s">
        <v>402</v>
      </c>
      <c r="M5718" s="1" t="s">
        <v>6332</v>
      </c>
      <c r="N5718" s="1" t="n">
        <v>49.200220091467</v>
      </c>
      <c r="O5718" s="1" t="n">
        <v>-65.510344395857</v>
      </c>
      <c r="Q5718" s="1" t="s">
        <v>6333</v>
      </c>
      <c r="R5718" s="1" t="s">
        <v>24</v>
      </c>
    </row>
    <row r="5719" customFormat="false" ht="15" hidden="false" customHeight="false" outlineLevel="0" collapsed="false">
      <c r="A5719" s="1" t="s">
        <v>6017</v>
      </c>
      <c r="B5719" s="1" t="s">
        <v>6018</v>
      </c>
      <c r="C5719" s="1" t="s">
        <v>6330</v>
      </c>
      <c r="D5719" s="1" t="n">
        <v>211.5</v>
      </c>
      <c r="E5719" s="1" t="s">
        <v>6432</v>
      </c>
      <c r="F5719" s="1" t="n">
        <v>100</v>
      </c>
      <c r="G5719" s="1" t="str">
        <f aca="false">F5719&amp;"/"&amp;141</f>
        <v>100/141</v>
      </c>
      <c r="H5719" s="1" t="n">
        <v>1500</v>
      </c>
      <c r="I5719" s="1" t="n">
        <v>77</v>
      </c>
      <c r="J5719" s="1" t="n">
        <v>80</v>
      </c>
      <c r="K5719" s="1" t="s">
        <v>271</v>
      </c>
      <c r="L5719" s="1" t="s">
        <v>402</v>
      </c>
      <c r="M5719" s="1" t="s">
        <v>6332</v>
      </c>
      <c r="N5719" s="1" t="n">
        <v>49.2005292140811</v>
      </c>
      <c r="O5719" s="1" t="n">
        <v>-65.5053241558</v>
      </c>
      <c r="Q5719" s="1" t="s">
        <v>6333</v>
      </c>
      <c r="R5719" s="1" t="s">
        <v>24</v>
      </c>
    </row>
    <row r="5720" customFormat="false" ht="15" hidden="false" customHeight="false" outlineLevel="0" collapsed="false">
      <c r="A5720" s="1" t="s">
        <v>6017</v>
      </c>
      <c r="B5720" s="1" t="s">
        <v>6018</v>
      </c>
      <c r="C5720" s="1" t="s">
        <v>6330</v>
      </c>
      <c r="D5720" s="1" t="n">
        <v>211.5</v>
      </c>
      <c r="E5720" s="1" t="s">
        <v>6433</v>
      </c>
      <c r="F5720" s="1" t="n">
        <v>101</v>
      </c>
      <c r="G5720" s="1" t="str">
        <f aca="false">F5720&amp;"/"&amp;141</f>
        <v>101/141</v>
      </c>
      <c r="H5720" s="1" t="n">
        <v>1500</v>
      </c>
      <c r="I5720" s="1" t="n">
        <v>77</v>
      </c>
      <c r="J5720" s="1" t="n">
        <v>80</v>
      </c>
      <c r="K5720" s="1" t="s">
        <v>271</v>
      </c>
      <c r="L5720" s="1" t="s">
        <v>402</v>
      </c>
      <c r="M5720" s="1" t="s">
        <v>6332</v>
      </c>
      <c r="N5720" s="1" t="n">
        <v>49.1983282797326</v>
      </c>
      <c r="O5720" s="1" t="n">
        <v>-65.5046904702915</v>
      </c>
      <c r="Q5720" s="1" t="s">
        <v>6333</v>
      </c>
      <c r="R5720" s="1" t="s">
        <v>24</v>
      </c>
    </row>
    <row r="5721" customFormat="false" ht="15" hidden="false" customHeight="false" outlineLevel="0" collapsed="false">
      <c r="A5721" s="1" t="s">
        <v>6017</v>
      </c>
      <c r="B5721" s="1" t="s">
        <v>6018</v>
      </c>
      <c r="C5721" s="1" t="s">
        <v>6330</v>
      </c>
      <c r="D5721" s="1" t="n">
        <v>211.5</v>
      </c>
      <c r="E5721" s="1" t="s">
        <v>6434</v>
      </c>
      <c r="F5721" s="1" t="n">
        <v>102</v>
      </c>
      <c r="G5721" s="1" t="str">
        <f aca="false">F5721&amp;"/"&amp;141</f>
        <v>102/141</v>
      </c>
      <c r="H5721" s="1" t="n">
        <v>1500</v>
      </c>
      <c r="I5721" s="1" t="n">
        <v>77</v>
      </c>
      <c r="J5721" s="1" t="n">
        <v>80</v>
      </c>
      <c r="K5721" s="1" t="s">
        <v>271</v>
      </c>
      <c r="L5721" s="1" t="s">
        <v>402</v>
      </c>
      <c r="M5721" s="1" t="s">
        <v>6332</v>
      </c>
      <c r="N5721" s="1" t="n">
        <v>49.1962118764617</v>
      </c>
      <c r="O5721" s="1" t="n">
        <v>-65.5029991235495</v>
      </c>
      <c r="Q5721" s="1" t="s">
        <v>6333</v>
      </c>
      <c r="R5721" s="1" t="s">
        <v>24</v>
      </c>
    </row>
    <row r="5722" customFormat="false" ht="15" hidden="false" customHeight="false" outlineLevel="0" collapsed="false">
      <c r="A5722" s="1" t="s">
        <v>6017</v>
      </c>
      <c r="B5722" s="1" t="s">
        <v>6018</v>
      </c>
      <c r="C5722" s="1" t="s">
        <v>6330</v>
      </c>
      <c r="D5722" s="1" t="n">
        <v>211.5</v>
      </c>
      <c r="E5722" s="1" t="s">
        <v>6435</v>
      </c>
      <c r="F5722" s="1" t="n">
        <v>103</v>
      </c>
      <c r="G5722" s="1" t="str">
        <f aca="false">F5722&amp;"/"&amp;141</f>
        <v>103/141</v>
      </c>
      <c r="H5722" s="1" t="n">
        <v>1500</v>
      </c>
      <c r="I5722" s="1" t="n">
        <v>77</v>
      </c>
      <c r="J5722" s="1" t="n">
        <v>80</v>
      </c>
      <c r="K5722" s="1" t="s">
        <v>271</v>
      </c>
      <c r="L5722" s="1" t="s">
        <v>402</v>
      </c>
      <c r="M5722" s="1" t="s">
        <v>6332</v>
      </c>
      <c r="N5722" s="1" t="n">
        <v>49.1940177519529</v>
      </c>
      <c r="O5722" s="1" t="n">
        <v>-65.5018497072293</v>
      </c>
      <c r="Q5722" s="1" t="s">
        <v>6333</v>
      </c>
      <c r="R5722" s="1" t="s">
        <v>24</v>
      </c>
    </row>
    <row r="5723" customFormat="false" ht="15" hidden="false" customHeight="false" outlineLevel="0" collapsed="false">
      <c r="A5723" s="1" t="s">
        <v>6017</v>
      </c>
      <c r="B5723" s="1" t="s">
        <v>6018</v>
      </c>
      <c r="C5723" s="1" t="s">
        <v>6330</v>
      </c>
      <c r="D5723" s="1" t="n">
        <v>211.5</v>
      </c>
      <c r="E5723" s="1" t="s">
        <v>6436</v>
      </c>
      <c r="F5723" s="1" t="n">
        <v>104</v>
      </c>
      <c r="G5723" s="1" t="str">
        <f aca="false">F5723&amp;"/"&amp;141</f>
        <v>104/141</v>
      </c>
      <c r="H5723" s="1" t="n">
        <v>1500</v>
      </c>
      <c r="I5723" s="1" t="n">
        <v>77</v>
      </c>
      <c r="J5723" s="1" t="n">
        <v>80</v>
      </c>
      <c r="K5723" s="1" t="s">
        <v>271</v>
      </c>
      <c r="L5723" s="1" t="s">
        <v>402</v>
      </c>
      <c r="M5723" s="1" t="s">
        <v>6332</v>
      </c>
      <c r="N5723" s="1" t="n">
        <v>49.1918674130293</v>
      </c>
      <c r="O5723" s="1" t="n">
        <v>-65.5005911138983</v>
      </c>
      <c r="Q5723" s="1" t="s">
        <v>6333</v>
      </c>
      <c r="R5723" s="1" t="s">
        <v>24</v>
      </c>
    </row>
    <row r="5724" customFormat="false" ht="15" hidden="false" customHeight="false" outlineLevel="0" collapsed="false">
      <c r="A5724" s="1" t="s">
        <v>6017</v>
      </c>
      <c r="B5724" s="1" t="s">
        <v>6018</v>
      </c>
      <c r="C5724" s="1" t="s">
        <v>6330</v>
      </c>
      <c r="D5724" s="1" t="n">
        <v>211.5</v>
      </c>
      <c r="E5724" s="1" t="s">
        <v>6437</v>
      </c>
      <c r="F5724" s="1" t="n">
        <v>105</v>
      </c>
      <c r="G5724" s="1" t="str">
        <f aca="false">F5724&amp;"/"&amp;141</f>
        <v>105/141</v>
      </c>
      <c r="H5724" s="1" t="n">
        <v>1500</v>
      </c>
      <c r="I5724" s="1" t="n">
        <v>77</v>
      </c>
      <c r="J5724" s="1" t="n">
        <v>80</v>
      </c>
      <c r="K5724" s="1" t="s">
        <v>271</v>
      </c>
      <c r="L5724" s="1" t="s">
        <v>402</v>
      </c>
      <c r="M5724" s="1" t="s">
        <v>6332</v>
      </c>
      <c r="N5724" s="1" t="n">
        <v>49.1898379053169</v>
      </c>
      <c r="O5724" s="1" t="n">
        <v>-65.4993482763134</v>
      </c>
      <c r="Q5724" s="1" t="s">
        <v>6333</v>
      </c>
      <c r="R5724" s="1" t="s">
        <v>24</v>
      </c>
    </row>
    <row r="5725" customFormat="false" ht="15" hidden="false" customHeight="false" outlineLevel="0" collapsed="false">
      <c r="A5725" s="1" t="s">
        <v>6017</v>
      </c>
      <c r="B5725" s="1" t="s">
        <v>6018</v>
      </c>
      <c r="C5725" s="1" t="s">
        <v>6330</v>
      </c>
      <c r="D5725" s="1" t="n">
        <v>211.5</v>
      </c>
      <c r="E5725" s="1" t="s">
        <v>6438</v>
      </c>
      <c r="F5725" s="1" t="n">
        <v>106</v>
      </c>
      <c r="G5725" s="1" t="str">
        <f aca="false">F5725&amp;"/"&amp;141</f>
        <v>106/141</v>
      </c>
      <c r="H5725" s="1" t="n">
        <v>1500</v>
      </c>
      <c r="I5725" s="1" t="n">
        <v>77</v>
      </c>
      <c r="J5725" s="1" t="n">
        <v>80</v>
      </c>
      <c r="K5725" s="1" t="s">
        <v>271</v>
      </c>
      <c r="L5725" s="1" t="s">
        <v>402</v>
      </c>
      <c r="M5725" s="1" t="s">
        <v>6332</v>
      </c>
      <c r="N5725" s="1" t="n">
        <v>49.1936259420336</v>
      </c>
      <c r="O5725" s="1" t="n">
        <v>-65.5124475976405</v>
      </c>
      <c r="Q5725" s="1" t="s">
        <v>6333</v>
      </c>
      <c r="R5725" s="1" t="s">
        <v>24</v>
      </c>
    </row>
    <row r="5726" customFormat="false" ht="15" hidden="false" customHeight="false" outlineLevel="0" collapsed="false">
      <c r="A5726" s="1" t="s">
        <v>6017</v>
      </c>
      <c r="B5726" s="1" t="s">
        <v>6018</v>
      </c>
      <c r="C5726" s="1" t="s">
        <v>6330</v>
      </c>
      <c r="D5726" s="1" t="n">
        <v>211.5</v>
      </c>
      <c r="E5726" s="1" t="s">
        <v>6439</v>
      </c>
      <c r="F5726" s="1" t="n">
        <v>107</v>
      </c>
      <c r="G5726" s="1" t="str">
        <f aca="false">F5726&amp;"/"&amp;141</f>
        <v>107/141</v>
      </c>
      <c r="H5726" s="1" t="n">
        <v>1500</v>
      </c>
      <c r="I5726" s="1" t="n">
        <v>77</v>
      </c>
      <c r="J5726" s="1" t="n">
        <v>80</v>
      </c>
      <c r="K5726" s="1" t="s">
        <v>271</v>
      </c>
      <c r="L5726" s="1" t="s">
        <v>402</v>
      </c>
      <c r="M5726" s="1" t="s">
        <v>6332</v>
      </c>
      <c r="N5726" s="1" t="n">
        <v>49.1917254855135</v>
      </c>
      <c r="O5726" s="1" t="n">
        <v>-65.5133368889043</v>
      </c>
      <c r="Q5726" s="1" t="s">
        <v>6333</v>
      </c>
      <c r="R5726" s="1" t="s">
        <v>24</v>
      </c>
    </row>
    <row r="5727" customFormat="false" ht="15" hidden="false" customHeight="false" outlineLevel="0" collapsed="false">
      <c r="A5727" s="1" t="s">
        <v>6017</v>
      </c>
      <c r="B5727" s="1" t="s">
        <v>6018</v>
      </c>
      <c r="C5727" s="1" t="s">
        <v>6330</v>
      </c>
      <c r="D5727" s="1" t="n">
        <v>211.5</v>
      </c>
      <c r="E5727" s="1" t="s">
        <v>6440</v>
      </c>
      <c r="F5727" s="1" t="n">
        <v>108</v>
      </c>
      <c r="G5727" s="1" t="str">
        <f aca="false">F5727&amp;"/"&amp;141</f>
        <v>108/141</v>
      </c>
      <c r="H5727" s="1" t="n">
        <v>1500</v>
      </c>
      <c r="I5727" s="1" t="n">
        <v>77</v>
      </c>
      <c r="J5727" s="1" t="n">
        <v>80</v>
      </c>
      <c r="K5727" s="1" t="s">
        <v>271</v>
      </c>
      <c r="L5727" s="1" t="s">
        <v>402</v>
      </c>
      <c r="M5727" s="1" t="s">
        <v>6332</v>
      </c>
      <c r="N5727" s="1" t="n">
        <v>49.1896425493021</v>
      </c>
      <c r="O5727" s="1" t="n">
        <v>-65.5135656458318</v>
      </c>
      <c r="Q5727" s="1" t="s">
        <v>6333</v>
      </c>
      <c r="R5727" s="1" t="s">
        <v>24</v>
      </c>
    </row>
    <row r="5728" customFormat="false" ht="15" hidden="false" customHeight="false" outlineLevel="0" collapsed="false">
      <c r="A5728" s="1" t="s">
        <v>6017</v>
      </c>
      <c r="B5728" s="1" t="s">
        <v>6018</v>
      </c>
      <c r="C5728" s="1" t="s">
        <v>6330</v>
      </c>
      <c r="D5728" s="1" t="n">
        <v>211.5</v>
      </c>
      <c r="E5728" s="1" t="s">
        <v>6441</v>
      </c>
      <c r="F5728" s="1" t="n">
        <v>109</v>
      </c>
      <c r="G5728" s="1" t="str">
        <f aca="false">F5728&amp;"/"&amp;141</f>
        <v>109/141</v>
      </c>
      <c r="H5728" s="1" t="n">
        <v>1500</v>
      </c>
      <c r="I5728" s="1" t="n">
        <v>77</v>
      </c>
      <c r="J5728" s="1" t="n">
        <v>80</v>
      </c>
      <c r="K5728" s="1" t="s">
        <v>271</v>
      </c>
      <c r="L5728" s="1" t="s">
        <v>402</v>
      </c>
      <c r="M5728" s="1" t="s">
        <v>6332</v>
      </c>
      <c r="N5728" s="1" t="n">
        <v>49.1866597353378</v>
      </c>
      <c r="O5728" s="1" t="n">
        <v>-65.5090493208246</v>
      </c>
      <c r="Q5728" s="1" t="s">
        <v>6333</v>
      </c>
      <c r="R5728" s="1" t="s">
        <v>24</v>
      </c>
    </row>
    <row r="5729" customFormat="false" ht="15" hidden="false" customHeight="false" outlineLevel="0" collapsed="false">
      <c r="A5729" s="1" t="s">
        <v>6017</v>
      </c>
      <c r="B5729" s="1" t="s">
        <v>6018</v>
      </c>
      <c r="C5729" s="1" t="s">
        <v>6330</v>
      </c>
      <c r="D5729" s="1" t="n">
        <v>211.5</v>
      </c>
      <c r="E5729" s="1" t="s">
        <v>6442</v>
      </c>
      <c r="F5729" s="1" t="n">
        <v>110</v>
      </c>
      <c r="G5729" s="1" t="str">
        <f aca="false">F5729&amp;"/"&amp;141</f>
        <v>110/141</v>
      </c>
      <c r="H5729" s="1" t="n">
        <v>1500</v>
      </c>
      <c r="I5729" s="1" t="n">
        <v>77</v>
      </c>
      <c r="J5729" s="1" t="n">
        <v>80</v>
      </c>
      <c r="K5729" s="1" t="s">
        <v>271</v>
      </c>
      <c r="L5729" s="1" t="s">
        <v>402</v>
      </c>
      <c r="M5729" s="1" t="s">
        <v>6332</v>
      </c>
      <c r="N5729" s="1" t="n">
        <v>49.1849915216449</v>
      </c>
      <c r="O5729" s="1" t="n">
        <v>-65.502316116467</v>
      </c>
      <c r="Q5729" s="1" t="s">
        <v>6333</v>
      </c>
      <c r="R5729" s="1" t="s">
        <v>24</v>
      </c>
    </row>
    <row r="5730" customFormat="false" ht="15" hidden="false" customHeight="false" outlineLevel="0" collapsed="false">
      <c r="A5730" s="1" t="s">
        <v>6017</v>
      </c>
      <c r="B5730" s="1" t="s">
        <v>6018</v>
      </c>
      <c r="C5730" s="1" t="s">
        <v>6330</v>
      </c>
      <c r="D5730" s="1" t="n">
        <v>211.5</v>
      </c>
      <c r="E5730" s="1" t="s">
        <v>6443</v>
      </c>
      <c r="F5730" s="1" t="n">
        <v>111</v>
      </c>
      <c r="G5730" s="1" t="str">
        <f aca="false">F5730&amp;"/"&amp;141</f>
        <v>111/141</v>
      </c>
      <c r="H5730" s="1" t="n">
        <v>1500</v>
      </c>
      <c r="I5730" s="1" t="n">
        <v>77</v>
      </c>
      <c r="J5730" s="1" t="n">
        <v>80</v>
      </c>
      <c r="K5730" s="1" t="s">
        <v>271</v>
      </c>
      <c r="L5730" s="1" t="s">
        <v>402</v>
      </c>
      <c r="M5730" s="1" t="s">
        <v>6332</v>
      </c>
      <c r="N5730" s="1" t="n">
        <v>49.1827874436493</v>
      </c>
      <c r="O5730" s="1" t="n">
        <v>-65.5020463116126</v>
      </c>
      <c r="Q5730" s="1" t="s">
        <v>6333</v>
      </c>
      <c r="R5730" s="1" t="s">
        <v>24</v>
      </c>
    </row>
    <row r="5731" customFormat="false" ht="15" hidden="false" customHeight="false" outlineLevel="0" collapsed="false">
      <c r="A5731" s="1" t="s">
        <v>6017</v>
      </c>
      <c r="B5731" s="1" t="s">
        <v>6018</v>
      </c>
      <c r="C5731" s="1" t="s">
        <v>6330</v>
      </c>
      <c r="D5731" s="1" t="n">
        <v>211.5</v>
      </c>
      <c r="E5731" s="1" t="s">
        <v>6444</v>
      </c>
      <c r="F5731" s="1" t="n">
        <v>112</v>
      </c>
      <c r="G5731" s="1" t="str">
        <f aca="false">F5731&amp;"/"&amp;141</f>
        <v>112/141</v>
      </c>
      <c r="H5731" s="1" t="n">
        <v>1500</v>
      </c>
      <c r="I5731" s="1" t="n">
        <v>77</v>
      </c>
      <c r="J5731" s="1" t="n">
        <v>80</v>
      </c>
      <c r="K5731" s="1" t="s">
        <v>271</v>
      </c>
      <c r="L5731" s="1" t="s">
        <v>402</v>
      </c>
      <c r="M5731" s="1" t="s">
        <v>6332</v>
      </c>
      <c r="N5731" s="1" t="n">
        <v>49.1793340302331</v>
      </c>
      <c r="O5731" s="1" t="n">
        <v>-65.5023395600279</v>
      </c>
      <c r="Q5731" s="1" t="s">
        <v>6333</v>
      </c>
      <c r="R5731" s="1" t="s">
        <v>24</v>
      </c>
    </row>
    <row r="5732" customFormat="false" ht="15" hidden="false" customHeight="false" outlineLevel="0" collapsed="false">
      <c r="A5732" s="1" t="s">
        <v>6017</v>
      </c>
      <c r="B5732" s="1" t="s">
        <v>6018</v>
      </c>
      <c r="C5732" s="1" t="s">
        <v>6330</v>
      </c>
      <c r="D5732" s="1" t="n">
        <v>211.5</v>
      </c>
      <c r="E5732" s="1" t="s">
        <v>6445</v>
      </c>
      <c r="F5732" s="1" t="n">
        <v>113</v>
      </c>
      <c r="G5732" s="1" t="str">
        <f aca="false">F5732&amp;"/"&amp;141</f>
        <v>113/141</v>
      </c>
      <c r="H5732" s="1" t="n">
        <v>1500</v>
      </c>
      <c r="I5732" s="1" t="n">
        <v>77</v>
      </c>
      <c r="J5732" s="1" t="n">
        <v>80</v>
      </c>
      <c r="K5732" s="1" t="s">
        <v>271</v>
      </c>
      <c r="L5732" s="1" t="s">
        <v>402</v>
      </c>
      <c r="M5732" s="1" t="s">
        <v>6332</v>
      </c>
      <c r="N5732" s="1" t="n">
        <v>49.1773583241605</v>
      </c>
      <c r="O5732" s="1" t="n">
        <v>-65.5014002587871</v>
      </c>
      <c r="Q5732" s="1" t="s">
        <v>6333</v>
      </c>
      <c r="R5732" s="1" t="s">
        <v>24</v>
      </c>
    </row>
    <row r="5733" customFormat="false" ht="15" hidden="false" customHeight="false" outlineLevel="0" collapsed="false">
      <c r="A5733" s="1" t="s">
        <v>6017</v>
      </c>
      <c r="B5733" s="1" t="s">
        <v>6018</v>
      </c>
      <c r="C5733" s="1" t="s">
        <v>6330</v>
      </c>
      <c r="D5733" s="1" t="n">
        <v>211.5</v>
      </c>
      <c r="E5733" s="1" t="s">
        <v>6446</v>
      </c>
      <c r="F5733" s="1" t="n">
        <v>114</v>
      </c>
      <c r="G5733" s="1" t="str">
        <f aca="false">F5733&amp;"/"&amp;141</f>
        <v>114/141</v>
      </c>
      <c r="H5733" s="1" t="n">
        <v>1500</v>
      </c>
      <c r="I5733" s="1" t="n">
        <v>77</v>
      </c>
      <c r="J5733" s="1" t="n">
        <v>80</v>
      </c>
      <c r="K5733" s="1" t="s">
        <v>271</v>
      </c>
      <c r="L5733" s="1" t="s">
        <v>402</v>
      </c>
      <c r="M5733" s="1" t="s">
        <v>6332</v>
      </c>
      <c r="N5733" s="1" t="n">
        <v>49.1752240835452</v>
      </c>
      <c r="O5733" s="1" t="n">
        <v>-65.50058786602</v>
      </c>
      <c r="Q5733" s="1" t="s">
        <v>6333</v>
      </c>
      <c r="R5733" s="1" t="s">
        <v>24</v>
      </c>
    </row>
    <row r="5734" customFormat="false" ht="15" hidden="false" customHeight="false" outlineLevel="0" collapsed="false">
      <c r="A5734" s="1" t="s">
        <v>6017</v>
      </c>
      <c r="B5734" s="1" t="s">
        <v>6018</v>
      </c>
      <c r="C5734" s="1" t="s">
        <v>6330</v>
      </c>
      <c r="D5734" s="1" t="n">
        <v>211.5</v>
      </c>
      <c r="E5734" s="1" t="s">
        <v>6447</v>
      </c>
      <c r="F5734" s="1" t="n">
        <v>115</v>
      </c>
      <c r="G5734" s="1" t="str">
        <f aca="false">F5734&amp;"/"&amp;141</f>
        <v>115/141</v>
      </c>
      <c r="H5734" s="1" t="n">
        <v>1500</v>
      </c>
      <c r="I5734" s="1" t="n">
        <v>77</v>
      </c>
      <c r="J5734" s="1" t="n">
        <v>80</v>
      </c>
      <c r="K5734" s="1" t="s">
        <v>271</v>
      </c>
      <c r="L5734" s="1" t="s">
        <v>402</v>
      </c>
      <c r="M5734" s="1" t="s">
        <v>6332</v>
      </c>
      <c r="N5734" s="1" t="n">
        <v>49.1732423818739</v>
      </c>
      <c r="O5734" s="1" t="n">
        <v>-65.500406215115</v>
      </c>
      <c r="Q5734" s="1" t="s">
        <v>6333</v>
      </c>
      <c r="R5734" s="1" t="s">
        <v>24</v>
      </c>
    </row>
    <row r="5735" customFormat="false" ht="15" hidden="false" customHeight="false" outlineLevel="0" collapsed="false">
      <c r="A5735" s="1" t="s">
        <v>6017</v>
      </c>
      <c r="B5735" s="1" t="s">
        <v>6018</v>
      </c>
      <c r="C5735" s="1" t="s">
        <v>6330</v>
      </c>
      <c r="D5735" s="1" t="n">
        <v>211.5</v>
      </c>
      <c r="E5735" s="1" t="s">
        <v>6448</v>
      </c>
      <c r="F5735" s="1" t="n">
        <v>116</v>
      </c>
      <c r="G5735" s="1" t="str">
        <f aca="false">F5735&amp;"/"&amp;141</f>
        <v>116/141</v>
      </c>
      <c r="H5735" s="1" t="n">
        <v>1500</v>
      </c>
      <c r="I5735" s="1" t="n">
        <v>77</v>
      </c>
      <c r="J5735" s="1" t="n">
        <v>80</v>
      </c>
      <c r="K5735" s="1" t="s">
        <v>271</v>
      </c>
      <c r="L5735" s="1" t="s">
        <v>402</v>
      </c>
      <c r="M5735" s="1" t="s">
        <v>6332</v>
      </c>
      <c r="N5735" s="1" t="n">
        <v>49.1766916</v>
      </c>
      <c r="O5735" s="1" t="n">
        <v>-65.5117814</v>
      </c>
      <c r="Q5735" s="1" t="s">
        <v>6333</v>
      </c>
      <c r="R5735" s="1" t="s">
        <v>24</v>
      </c>
    </row>
    <row r="5736" customFormat="false" ht="15" hidden="false" customHeight="false" outlineLevel="0" collapsed="false">
      <c r="A5736" s="1" t="s">
        <v>6017</v>
      </c>
      <c r="B5736" s="1" t="s">
        <v>6018</v>
      </c>
      <c r="C5736" s="1" t="s">
        <v>6330</v>
      </c>
      <c r="D5736" s="1" t="n">
        <v>211.5</v>
      </c>
      <c r="E5736" s="1" t="s">
        <v>6449</v>
      </c>
      <c r="F5736" s="1" t="n">
        <v>117</v>
      </c>
      <c r="G5736" s="1" t="str">
        <f aca="false">F5736&amp;"/"&amp;141</f>
        <v>117/141</v>
      </c>
      <c r="H5736" s="1" t="n">
        <v>1500</v>
      </c>
      <c r="I5736" s="1" t="n">
        <v>77</v>
      </c>
      <c r="J5736" s="1" t="n">
        <v>80</v>
      </c>
      <c r="K5736" s="1" t="s">
        <v>271</v>
      </c>
      <c r="L5736" s="1" t="s">
        <v>402</v>
      </c>
      <c r="M5736" s="1" t="s">
        <v>6332</v>
      </c>
      <c r="N5736" s="1" t="n">
        <v>49.1747536771416</v>
      </c>
      <c r="O5736" s="1" t="n">
        <v>-65.5110596464228</v>
      </c>
      <c r="Q5736" s="1" t="s">
        <v>6333</v>
      </c>
      <c r="R5736" s="1" t="s">
        <v>24</v>
      </c>
    </row>
    <row r="5737" customFormat="false" ht="15" hidden="false" customHeight="false" outlineLevel="0" collapsed="false">
      <c r="A5737" s="1" t="s">
        <v>6017</v>
      </c>
      <c r="B5737" s="1" t="s">
        <v>6018</v>
      </c>
      <c r="C5737" s="1" t="s">
        <v>6330</v>
      </c>
      <c r="D5737" s="1" t="n">
        <v>211.5</v>
      </c>
      <c r="E5737" s="1" t="s">
        <v>6450</v>
      </c>
      <c r="F5737" s="1" t="n">
        <v>118</v>
      </c>
      <c r="G5737" s="1" t="str">
        <f aca="false">F5737&amp;"/"&amp;141</f>
        <v>118/141</v>
      </c>
      <c r="H5737" s="1" t="n">
        <v>1500</v>
      </c>
      <c r="I5737" s="1" t="n">
        <v>77</v>
      </c>
      <c r="J5737" s="1" t="n">
        <v>80</v>
      </c>
      <c r="K5737" s="1" t="s">
        <v>271</v>
      </c>
      <c r="L5737" s="1" t="s">
        <v>402</v>
      </c>
      <c r="M5737" s="1" t="s">
        <v>6332</v>
      </c>
      <c r="N5737" s="1" t="n">
        <v>49.1866969795623</v>
      </c>
      <c r="O5737" s="1" t="n">
        <v>-65.4946656575921</v>
      </c>
      <c r="Q5737" s="1" t="s">
        <v>6333</v>
      </c>
      <c r="R5737" s="1" t="s">
        <v>24</v>
      </c>
    </row>
    <row r="5738" customFormat="false" ht="15" hidden="false" customHeight="false" outlineLevel="0" collapsed="false">
      <c r="A5738" s="1" t="s">
        <v>6017</v>
      </c>
      <c r="B5738" s="1" t="s">
        <v>6018</v>
      </c>
      <c r="C5738" s="1" t="s">
        <v>6330</v>
      </c>
      <c r="D5738" s="1" t="n">
        <v>211.5</v>
      </c>
      <c r="E5738" s="1" t="s">
        <v>6451</v>
      </c>
      <c r="F5738" s="1" t="n">
        <v>119</v>
      </c>
      <c r="G5738" s="1" t="str">
        <f aca="false">F5738&amp;"/"&amp;141</f>
        <v>119/141</v>
      </c>
      <c r="H5738" s="1" t="n">
        <v>1500</v>
      </c>
      <c r="I5738" s="1" t="n">
        <v>77</v>
      </c>
      <c r="J5738" s="1" t="n">
        <v>80</v>
      </c>
      <c r="K5738" s="1" t="s">
        <v>271</v>
      </c>
      <c r="L5738" s="1" t="s">
        <v>402</v>
      </c>
      <c r="M5738" s="1" t="s">
        <v>6332</v>
      </c>
      <c r="N5738" s="1" t="n">
        <v>49.183596971375</v>
      </c>
      <c r="O5738" s="1" t="n">
        <v>-65.4914040114565</v>
      </c>
      <c r="Q5738" s="1" t="s">
        <v>6333</v>
      </c>
      <c r="R5738" s="1" t="s">
        <v>24</v>
      </c>
    </row>
    <row r="5739" customFormat="false" ht="15" hidden="false" customHeight="false" outlineLevel="0" collapsed="false">
      <c r="A5739" s="1" t="s">
        <v>6017</v>
      </c>
      <c r="B5739" s="1" t="s">
        <v>6018</v>
      </c>
      <c r="C5739" s="1" t="s">
        <v>6330</v>
      </c>
      <c r="D5739" s="1" t="n">
        <v>211.5</v>
      </c>
      <c r="E5739" s="1" t="s">
        <v>6452</v>
      </c>
      <c r="F5739" s="1" t="n">
        <v>120</v>
      </c>
      <c r="G5739" s="1" t="str">
        <f aca="false">F5739&amp;"/"&amp;141</f>
        <v>120/141</v>
      </c>
      <c r="H5739" s="1" t="n">
        <v>1500</v>
      </c>
      <c r="I5739" s="1" t="n">
        <v>77</v>
      </c>
      <c r="J5739" s="1" t="n">
        <v>80</v>
      </c>
      <c r="K5739" s="1" t="s">
        <v>271</v>
      </c>
      <c r="L5739" s="1" t="s">
        <v>402</v>
      </c>
      <c r="M5739" s="1" t="s">
        <v>6332</v>
      </c>
      <c r="N5739" s="1" t="n">
        <v>49.1814510326376</v>
      </c>
      <c r="O5739" s="1" t="n">
        <v>-65.4900645442017</v>
      </c>
      <c r="Q5739" s="1" t="s">
        <v>6333</v>
      </c>
      <c r="R5739" s="1" t="s">
        <v>24</v>
      </c>
    </row>
    <row r="5740" customFormat="false" ht="15" hidden="false" customHeight="false" outlineLevel="0" collapsed="false">
      <c r="A5740" s="1" t="s">
        <v>6017</v>
      </c>
      <c r="B5740" s="1" t="s">
        <v>6018</v>
      </c>
      <c r="C5740" s="1" t="s">
        <v>6330</v>
      </c>
      <c r="D5740" s="1" t="n">
        <v>211.5</v>
      </c>
      <c r="E5740" s="1" t="s">
        <v>6453</v>
      </c>
      <c r="F5740" s="1" t="n">
        <v>121</v>
      </c>
      <c r="G5740" s="1" t="str">
        <f aca="false">F5740&amp;"/"&amp;141</f>
        <v>121/141</v>
      </c>
      <c r="H5740" s="1" t="n">
        <v>1500</v>
      </c>
      <c r="I5740" s="1" t="n">
        <v>77</v>
      </c>
      <c r="J5740" s="1" t="n">
        <v>80</v>
      </c>
      <c r="K5740" s="1" t="s">
        <v>271</v>
      </c>
      <c r="L5740" s="1" t="s">
        <v>402</v>
      </c>
      <c r="M5740" s="1" t="s">
        <v>6332</v>
      </c>
      <c r="N5740" s="1" t="n">
        <v>49.1793547319574</v>
      </c>
      <c r="O5740" s="1" t="n">
        <v>-65.4883017110342</v>
      </c>
      <c r="Q5740" s="1" t="s">
        <v>6333</v>
      </c>
      <c r="R5740" s="1" t="s">
        <v>24</v>
      </c>
    </row>
    <row r="5741" customFormat="false" ht="15" hidden="false" customHeight="false" outlineLevel="0" collapsed="false">
      <c r="A5741" s="1" t="s">
        <v>6017</v>
      </c>
      <c r="B5741" s="1" t="s">
        <v>6018</v>
      </c>
      <c r="C5741" s="1" t="s">
        <v>6330</v>
      </c>
      <c r="D5741" s="1" t="n">
        <v>211.5</v>
      </c>
      <c r="E5741" s="1" t="s">
        <v>6454</v>
      </c>
      <c r="F5741" s="1" t="n">
        <v>122</v>
      </c>
      <c r="G5741" s="1" t="str">
        <f aca="false">F5741&amp;"/"&amp;141</f>
        <v>122/141</v>
      </c>
      <c r="H5741" s="1" t="n">
        <v>1500</v>
      </c>
      <c r="I5741" s="1" t="n">
        <v>77</v>
      </c>
      <c r="J5741" s="1" t="n">
        <v>80</v>
      </c>
      <c r="K5741" s="1" t="s">
        <v>271</v>
      </c>
      <c r="L5741" s="1" t="s">
        <v>402</v>
      </c>
      <c r="M5741" s="1" t="s">
        <v>6332</v>
      </c>
      <c r="N5741" s="1" t="n">
        <v>49.1774750367418</v>
      </c>
      <c r="O5741" s="1" t="n">
        <v>-65.4877023556729</v>
      </c>
      <c r="Q5741" s="1" t="s">
        <v>6333</v>
      </c>
      <c r="R5741" s="1" t="s">
        <v>24</v>
      </c>
    </row>
    <row r="5742" customFormat="false" ht="15" hidden="false" customHeight="false" outlineLevel="0" collapsed="false">
      <c r="A5742" s="1" t="s">
        <v>6017</v>
      </c>
      <c r="B5742" s="1" t="s">
        <v>6018</v>
      </c>
      <c r="C5742" s="1" t="s">
        <v>6330</v>
      </c>
      <c r="D5742" s="1" t="n">
        <v>211.5</v>
      </c>
      <c r="E5742" s="1" t="s">
        <v>6455</v>
      </c>
      <c r="F5742" s="1" t="n">
        <v>123</v>
      </c>
      <c r="G5742" s="1" t="str">
        <f aca="false">F5742&amp;"/"&amp;141</f>
        <v>123/141</v>
      </c>
      <c r="H5742" s="1" t="n">
        <v>1500</v>
      </c>
      <c r="I5742" s="1" t="n">
        <v>77</v>
      </c>
      <c r="J5742" s="1" t="n">
        <v>80</v>
      </c>
      <c r="K5742" s="1" t="s">
        <v>271</v>
      </c>
      <c r="L5742" s="1" t="s">
        <v>402</v>
      </c>
      <c r="M5742" s="1" t="s">
        <v>6332</v>
      </c>
      <c r="N5742" s="1" t="n">
        <v>49.1784104771741</v>
      </c>
      <c r="O5742" s="1" t="n">
        <v>-65.4795665015571</v>
      </c>
      <c r="Q5742" s="1" t="s">
        <v>6333</v>
      </c>
      <c r="R5742" s="1" t="s">
        <v>24</v>
      </c>
    </row>
    <row r="5743" customFormat="false" ht="15" hidden="false" customHeight="false" outlineLevel="0" collapsed="false">
      <c r="A5743" s="1" t="s">
        <v>6017</v>
      </c>
      <c r="B5743" s="1" t="s">
        <v>6018</v>
      </c>
      <c r="C5743" s="1" t="s">
        <v>6330</v>
      </c>
      <c r="D5743" s="1" t="n">
        <v>211.5</v>
      </c>
      <c r="E5743" s="1" t="s">
        <v>6456</v>
      </c>
      <c r="F5743" s="1" t="n">
        <v>124</v>
      </c>
      <c r="G5743" s="1" t="str">
        <f aca="false">F5743&amp;"/"&amp;141</f>
        <v>124/141</v>
      </c>
      <c r="H5743" s="1" t="n">
        <v>1500</v>
      </c>
      <c r="I5743" s="1" t="n">
        <v>77</v>
      </c>
      <c r="J5743" s="1" t="n">
        <v>80</v>
      </c>
      <c r="K5743" s="1" t="s">
        <v>271</v>
      </c>
      <c r="L5743" s="1" t="s">
        <v>402</v>
      </c>
      <c r="M5743" s="1" t="s">
        <v>6332</v>
      </c>
      <c r="N5743" s="1" t="n">
        <v>49.1815597362955</v>
      </c>
      <c r="O5743" s="1" t="n">
        <v>-65.4795713578608</v>
      </c>
      <c r="Q5743" s="1" t="s">
        <v>6333</v>
      </c>
      <c r="R5743" s="1" t="s">
        <v>24</v>
      </c>
    </row>
    <row r="5744" customFormat="false" ht="15" hidden="false" customHeight="false" outlineLevel="0" collapsed="false">
      <c r="A5744" s="1" t="s">
        <v>6017</v>
      </c>
      <c r="B5744" s="1" t="s">
        <v>6018</v>
      </c>
      <c r="C5744" s="1" t="s">
        <v>6330</v>
      </c>
      <c r="D5744" s="1" t="n">
        <v>211.5</v>
      </c>
      <c r="E5744" s="1" t="s">
        <v>6457</v>
      </c>
      <c r="F5744" s="1" t="n">
        <v>125</v>
      </c>
      <c r="G5744" s="1" t="str">
        <f aca="false">F5744&amp;"/"&amp;141</f>
        <v>125/141</v>
      </c>
      <c r="H5744" s="1" t="n">
        <v>1500</v>
      </c>
      <c r="I5744" s="1" t="n">
        <v>77</v>
      </c>
      <c r="J5744" s="1" t="n">
        <v>80</v>
      </c>
      <c r="K5744" s="1" t="s">
        <v>271</v>
      </c>
      <c r="L5744" s="1" t="s">
        <v>402</v>
      </c>
      <c r="M5744" s="1" t="s">
        <v>6332</v>
      </c>
      <c r="N5744" s="1" t="n">
        <v>49.2007505135665</v>
      </c>
      <c r="O5744" s="1" t="n">
        <v>-65.4800011580271</v>
      </c>
      <c r="Q5744" s="1" t="s">
        <v>6333</v>
      </c>
      <c r="R5744" s="1" t="s">
        <v>24</v>
      </c>
    </row>
    <row r="5745" customFormat="false" ht="15" hidden="false" customHeight="false" outlineLevel="0" collapsed="false">
      <c r="A5745" s="1" t="s">
        <v>6017</v>
      </c>
      <c r="B5745" s="1" t="s">
        <v>6018</v>
      </c>
      <c r="C5745" s="1" t="s">
        <v>6330</v>
      </c>
      <c r="D5745" s="1" t="n">
        <v>211.5</v>
      </c>
      <c r="E5745" s="1" t="s">
        <v>6458</v>
      </c>
      <c r="F5745" s="1" t="n">
        <v>126</v>
      </c>
      <c r="G5745" s="1" t="str">
        <f aca="false">F5745&amp;"/"&amp;141</f>
        <v>126/141</v>
      </c>
      <c r="H5745" s="1" t="n">
        <v>1500</v>
      </c>
      <c r="I5745" s="1" t="n">
        <v>77</v>
      </c>
      <c r="J5745" s="1" t="n">
        <v>80</v>
      </c>
      <c r="K5745" s="1" t="s">
        <v>271</v>
      </c>
      <c r="L5745" s="1" t="s">
        <v>402</v>
      </c>
      <c r="M5745" s="1" t="s">
        <v>6332</v>
      </c>
      <c r="N5745" s="1" t="n">
        <v>49.1986250105693</v>
      </c>
      <c r="O5745" s="1" t="n">
        <v>-65.4791316606638</v>
      </c>
      <c r="Q5745" s="1" t="s">
        <v>6333</v>
      </c>
      <c r="R5745" s="1" t="s">
        <v>24</v>
      </c>
    </row>
    <row r="5746" customFormat="false" ht="15" hidden="false" customHeight="false" outlineLevel="0" collapsed="false">
      <c r="A5746" s="1" t="s">
        <v>6017</v>
      </c>
      <c r="B5746" s="1" t="s">
        <v>6018</v>
      </c>
      <c r="C5746" s="1" t="s">
        <v>6330</v>
      </c>
      <c r="D5746" s="1" t="n">
        <v>211.5</v>
      </c>
      <c r="E5746" s="1" t="s">
        <v>6459</v>
      </c>
      <c r="F5746" s="1" t="n">
        <v>127</v>
      </c>
      <c r="G5746" s="1" t="str">
        <f aca="false">F5746&amp;"/"&amp;141</f>
        <v>127/141</v>
      </c>
      <c r="H5746" s="1" t="n">
        <v>1500</v>
      </c>
      <c r="I5746" s="1" t="n">
        <v>77</v>
      </c>
      <c r="J5746" s="1" t="n">
        <v>80</v>
      </c>
      <c r="K5746" s="1" t="s">
        <v>271</v>
      </c>
      <c r="L5746" s="1" t="s">
        <v>402</v>
      </c>
      <c r="M5746" s="1" t="s">
        <v>6332</v>
      </c>
      <c r="N5746" s="1" t="n">
        <v>49.2015480472237</v>
      </c>
      <c r="O5746" s="1" t="n">
        <v>-65.4693476354732</v>
      </c>
      <c r="Q5746" s="1" t="s">
        <v>6333</v>
      </c>
      <c r="R5746" s="1" t="s">
        <v>24</v>
      </c>
    </row>
    <row r="5747" customFormat="false" ht="15" hidden="false" customHeight="false" outlineLevel="0" collapsed="false">
      <c r="A5747" s="1" t="s">
        <v>6017</v>
      </c>
      <c r="B5747" s="1" t="s">
        <v>6018</v>
      </c>
      <c r="C5747" s="1" t="s">
        <v>6330</v>
      </c>
      <c r="D5747" s="1" t="n">
        <v>211.5</v>
      </c>
      <c r="E5747" s="1" t="s">
        <v>6460</v>
      </c>
      <c r="F5747" s="1" t="n">
        <v>128</v>
      </c>
      <c r="G5747" s="1" t="str">
        <f aca="false">F5747&amp;"/"&amp;141</f>
        <v>128/141</v>
      </c>
      <c r="H5747" s="1" t="n">
        <v>1500</v>
      </c>
      <c r="I5747" s="1" t="n">
        <v>77</v>
      </c>
      <c r="J5747" s="1" t="n">
        <v>80</v>
      </c>
      <c r="K5747" s="1" t="s">
        <v>271</v>
      </c>
      <c r="L5747" s="1" t="s">
        <v>402</v>
      </c>
      <c r="M5747" s="1" t="s">
        <v>6332</v>
      </c>
      <c r="N5747" s="1" t="n">
        <v>49.1994389093013</v>
      </c>
      <c r="O5747" s="1" t="n">
        <v>-65.4689226709966</v>
      </c>
      <c r="Q5747" s="1" t="s">
        <v>6333</v>
      </c>
      <c r="R5747" s="1" t="s">
        <v>24</v>
      </c>
    </row>
    <row r="5748" customFormat="false" ht="15" hidden="false" customHeight="false" outlineLevel="0" collapsed="false">
      <c r="A5748" s="1" t="s">
        <v>6017</v>
      </c>
      <c r="B5748" s="1" t="s">
        <v>6018</v>
      </c>
      <c r="C5748" s="1" t="s">
        <v>6330</v>
      </c>
      <c r="D5748" s="1" t="n">
        <v>211.5</v>
      </c>
      <c r="E5748" s="1" t="s">
        <v>6461</v>
      </c>
      <c r="F5748" s="1" t="n">
        <v>129</v>
      </c>
      <c r="G5748" s="1" t="str">
        <f aca="false">F5748&amp;"/"&amp;141</f>
        <v>129/141</v>
      </c>
      <c r="H5748" s="1" t="n">
        <v>1500</v>
      </c>
      <c r="I5748" s="1" t="n">
        <v>77</v>
      </c>
      <c r="J5748" s="1" t="n">
        <v>80</v>
      </c>
      <c r="K5748" s="1" t="s">
        <v>271</v>
      </c>
      <c r="L5748" s="1" t="s">
        <v>402</v>
      </c>
      <c r="M5748" s="1" t="s">
        <v>6332</v>
      </c>
      <c r="N5748" s="1" t="n">
        <v>49.196350178792</v>
      </c>
      <c r="O5748" s="1" t="n">
        <v>-65.4689707629347</v>
      </c>
      <c r="Q5748" s="1" t="s">
        <v>6333</v>
      </c>
      <c r="R5748" s="1" t="s">
        <v>24</v>
      </c>
    </row>
    <row r="5749" customFormat="false" ht="15" hidden="false" customHeight="false" outlineLevel="0" collapsed="false">
      <c r="A5749" s="1" t="s">
        <v>6017</v>
      </c>
      <c r="B5749" s="1" t="s">
        <v>6018</v>
      </c>
      <c r="C5749" s="1" t="s">
        <v>6330</v>
      </c>
      <c r="D5749" s="1" t="n">
        <v>211.5</v>
      </c>
      <c r="E5749" s="1" t="s">
        <v>6462</v>
      </c>
      <c r="F5749" s="1" t="n">
        <v>130</v>
      </c>
      <c r="G5749" s="1" t="str">
        <f aca="false">F5749&amp;"/"&amp;141</f>
        <v>130/141</v>
      </c>
      <c r="H5749" s="1" t="n">
        <v>1500</v>
      </c>
      <c r="I5749" s="1" t="n">
        <v>77</v>
      </c>
      <c r="J5749" s="1" t="n">
        <v>80</v>
      </c>
      <c r="K5749" s="1" t="s">
        <v>271</v>
      </c>
      <c r="L5749" s="1" t="s">
        <v>402</v>
      </c>
      <c r="M5749" s="1" t="s">
        <v>6332</v>
      </c>
      <c r="N5749" s="1" t="n">
        <v>49.1961481839028</v>
      </c>
      <c r="O5749" s="1" t="n">
        <v>-65.4611494180745</v>
      </c>
      <c r="Q5749" s="1" t="s">
        <v>6333</v>
      </c>
      <c r="R5749" s="1" t="s">
        <v>24</v>
      </c>
    </row>
    <row r="5750" customFormat="false" ht="15" hidden="false" customHeight="false" outlineLevel="0" collapsed="false">
      <c r="A5750" s="1" t="s">
        <v>6017</v>
      </c>
      <c r="B5750" s="1" t="s">
        <v>6018</v>
      </c>
      <c r="C5750" s="1" t="s">
        <v>6330</v>
      </c>
      <c r="D5750" s="1" t="n">
        <v>211.5</v>
      </c>
      <c r="E5750" s="1" t="s">
        <v>6463</v>
      </c>
      <c r="F5750" s="1" t="n">
        <v>131</v>
      </c>
      <c r="G5750" s="1" t="str">
        <f aca="false">F5750&amp;"/"&amp;141</f>
        <v>131/141</v>
      </c>
      <c r="H5750" s="1" t="n">
        <v>1500</v>
      </c>
      <c r="I5750" s="1" t="n">
        <v>77</v>
      </c>
      <c r="J5750" s="1" t="n">
        <v>80</v>
      </c>
      <c r="K5750" s="1" t="s">
        <v>271</v>
      </c>
      <c r="L5750" s="1" t="s">
        <v>402</v>
      </c>
      <c r="M5750" s="1" t="s">
        <v>6332</v>
      </c>
      <c r="N5750" s="1" t="n">
        <v>49.1901122771314</v>
      </c>
      <c r="O5750" s="1" t="n">
        <v>-65.4659036312141</v>
      </c>
      <c r="Q5750" s="1" t="s">
        <v>6333</v>
      </c>
      <c r="R5750" s="1" t="s">
        <v>24</v>
      </c>
    </row>
    <row r="5751" customFormat="false" ht="15" hidden="false" customHeight="false" outlineLevel="0" collapsed="false">
      <c r="A5751" s="1" t="s">
        <v>6017</v>
      </c>
      <c r="B5751" s="1" t="s">
        <v>6018</v>
      </c>
      <c r="C5751" s="1" t="s">
        <v>6330</v>
      </c>
      <c r="D5751" s="1" t="n">
        <v>211.5</v>
      </c>
      <c r="E5751" s="1" t="s">
        <v>6464</v>
      </c>
      <c r="F5751" s="1" t="n">
        <v>132</v>
      </c>
      <c r="G5751" s="1" t="str">
        <f aca="false">F5751&amp;"/"&amp;141</f>
        <v>132/141</v>
      </c>
      <c r="H5751" s="1" t="n">
        <v>1500</v>
      </c>
      <c r="I5751" s="1" t="n">
        <v>77</v>
      </c>
      <c r="J5751" s="1" t="n">
        <v>80</v>
      </c>
      <c r="K5751" s="1" t="s">
        <v>271</v>
      </c>
      <c r="L5751" s="1" t="s">
        <v>402</v>
      </c>
      <c r="M5751" s="1" t="s">
        <v>6332</v>
      </c>
      <c r="N5751" s="1" t="n">
        <v>49.1847121470899</v>
      </c>
      <c r="O5751" s="1" t="n">
        <v>-65.4582642260827</v>
      </c>
      <c r="Q5751" s="1" t="s">
        <v>6333</v>
      </c>
      <c r="R5751" s="1" t="s">
        <v>24</v>
      </c>
    </row>
    <row r="5752" customFormat="false" ht="15" hidden="false" customHeight="false" outlineLevel="0" collapsed="false">
      <c r="A5752" s="1" t="s">
        <v>6017</v>
      </c>
      <c r="B5752" s="1" t="s">
        <v>6018</v>
      </c>
      <c r="C5752" s="1" t="s">
        <v>6330</v>
      </c>
      <c r="D5752" s="1" t="n">
        <v>211.5</v>
      </c>
      <c r="E5752" s="1" t="s">
        <v>6465</v>
      </c>
      <c r="F5752" s="1" t="n">
        <v>133</v>
      </c>
      <c r="G5752" s="1" t="str">
        <f aca="false">F5752&amp;"/"&amp;141</f>
        <v>133/141</v>
      </c>
      <c r="H5752" s="1" t="n">
        <v>1500</v>
      </c>
      <c r="I5752" s="1" t="n">
        <v>77</v>
      </c>
      <c r="J5752" s="1" t="n">
        <v>80</v>
      </c>
      <c r="K5752" s="1" t="s">
        <v>271</v>
      </c>
      <c r="L5752" s="1" t="s">
        <v>402</v>
      </c>
      <c r="M5752" s="1" t="s">
        <v>6332</v>
      </c>
      <c r="N5752" s="1" t="n">
        <v>49.1827635653625</v>
      </c>
      <c r="O5752" s="1" t="n">
        <v>-65.4576600395287</v>
      </c>
      <c r="Q5752" s="1" t="s">
        <v>6333</v>
      </c>
      <c r="R5752" s="1" t="s">
        <v>24</v>
      </c>
    </row>
    <row r="5753" customFormat="false" ht="15" hidden="false" customHeight="false" outlineLevel="0" collapsed="false">
      <c r="A5753" s="1" t="s">
        <v>6017</v>
      </c>
      <c r="B5753" s="1" t="s">
        <v>6018</v>
      </c>
      <c r="C5753" s="1" t="s">
        <v>6330</v>
      </c>
      <c r="D5753" s="1" t="n">
        <v>211.5</v>
      </c>
      <c r="E5753" s="1" t="s">
        <v>6466</v>
      </c>
      <c r="F5753" s="1" t="n">
        <v>134</v>
      </c>
      <c r="G5753" s="1" t="str">
        <f aca="false">F5753&amp;"/"&amp;141</f>
        <v>134/141</v>
      </c>
      <c r="H5753" s="1" t="n">
        <v>1500</v>
      </c>
      <c r="I5753" s="1" t="n">
        <v>77</v>
      </c>
      <c r="J5753" s="1" t="n">
        <v>80</v>
      </c>
      <c r="K5753" s="1" t="s">
        <v>271</v>
      </c>
      <c r="L5753" s="1" t="s">
        <v>402</v>
      </c>
      <c r="M5753" s="1" t="s">
        <v>6332</v>
      </c>
      <c r="N5753" s="1" t="n">
        <v>49.1808488868374</v>
      </c>
      <c r="O5753" s="1" t="n">
        <v>-65.4572098572461</v>
      </c>
      <c r="Q5753" s="1" t="s">
        <v>6333</v>
      </c>
      <c r="R5753" s="1" t="s">
        <v>24</v>
      </c>
    </row>
    <row r="5754" customFormat="false" ht="15" hidden="false" customHeight="false" outlineLevel="0" collapsed="false">
      <c r="A5754" s="1" t="s">
        <v>6017</v>
      </c>
      <c r="B5754" s="1" t="s">
        <v>6018</v>
      </c>
      <c r="C5754" s="1" t="s">
        <v>6330</v>
      </c>
      <c r="D5754" s="1" t="n">
        <v>211.5</v>
      </c>
      <c r="E5754" s="1" t="s">
        <v>6467</v>
      </c>
      <c r="F5754" s="1" t="n">
        <v>135</v>
      </c>
      <c r="G5754" s="1" t="str">
        <f aca="false">F5754&amp;"/"&amp;141</f>
        <v>135/141</v>
      </c>
      <c r="H5754" s="1" t="n">
        <v>1500</v>
      </c>
      <c r="I5754" s="1" t="n">
        <v>77</v>
      </c>
      <c r="J5754" s="1" t="n">
        <v>80</v>
      </c>
      <c r="K5754" s="1" t="s">
        <v>271</v>
      </c>
      <c r="L5754" s="1" t="s">
        <v>402</v>
      </c>
      <c r="M5754" s="1" t="s">
        <v>6332</v>
      </c>
      <c r="N5754" s="1" t="n">
        <v>49.1784449450012</v>
      </c>
      <c r="O5754" s="1" t="n">
        <v>-65.4567096239679</v>
      </c>
      <c r="Q5754" s="1" t="s">
        <v>6333</v>
      </c>
      <c r="R5754" s="1" t="s">
        <v>24</v>
      </c>
    </row>
    <row r="5755" customFormat="false" ht="15" hidden="false" customHeight="false" outlineLevel="0" collapsed="false">
      <c r="A5755" s="1" t="s">
        <v>6017</v>
      </c>
      <c r="B5755" s="1" t="s">
        <v>6018</v>
      </c>
      <c r="C5755" s="1" t="s">
        <v>6330</v>
      </c>
      <c r="D5755" s="1" t="n">
        <v>211.5</v>
      </c>
      <c r="E5755" s="1" t="s">
        <v>6468</v>
      </c>
      <c r="F5755" s="1" t="n">
        <v>136</v>
      </c>
      <c r="G5755" s="1" t="str">
        <f aca="false">F5755&amp;"/"&amp;141</f>
        <v>136/141</v>
      </c>
      <c r="H5755" s="1" t="n">
        <v>1500</v>
      </c>
      <c r="I5755" s="1" t="n">
        <v>77</v>
      </c>
      <c r="J5755" s="1" t="n">
        <v>80</v>
      </c>
      <c r="K5755" s="1" t="s">
        <v>271</v>
      </c>
      <c r="L5755" s="1" t="s">
        <v>402</v>
      </c>
      <c r="M5755" s="1" t="s">
        <v>6332</v>
      </c>
      <c r="N5755" s="1" t="n">
        <v>49.1763287346711</v>
      </c>
      <c r="O5755" s="1" t="n">
        <v>-65.4561938637434</v>
      </c>
      <c r="Q5755" s="1" t="s">
        <v>6333</v>
      </c>
      <c r="R5755" s="1" t="s">
        <v>24</v>
      </c>
    </row>
    <row r="5756" customFormat="false" ht="15" hidden="false" customHeight="false" outlineLevel="0" collapsed="false">
      <c r="A5756" s="1" t="s">
        <v>6017</v>
      </c>
      <c r="B5756" s="1" t="s">
        <v>6018</v>
      </c>
      <c r="C5756" s="1" t="s">
        <v>6330</v>
      </c>
      <c r="D5756" s="1" t="n">
        <v>211.5</v>
      </c>
      <c r="E5756" s="1" t="s">
        <v>6469</v>
      </c>
      <c r="F5756" s="1" t="n">
        <v>137</v>
      </c>
      <c r="G5756" s="1" t="str">
        <f aca="false">F5756&amp;"/"&amp;141</f>
        <v>137/141</v>
      </c>
      <c r="H5756" s="1" t="n">
        <v>1500</v>
      </c>
      <c r="I5756" s="1" t="n">
        <v>77</v>
      </c>
      <c r="J5756" s="1" t="n">
        <v>80</v>
      </c>
      <c r="K5756" s="1" t="s">
        <v>271</v>
      </c>
      <c r="L5756" s="1" t="s">
        <v>402</v>
      </c>
      <c r="M5756" s="1" t="s">
        <v>6332</v>
      </c>
      <c r="N5756" s="1" t="n">
        <v>49.1731619924933</v>
      </c>
      <c r="O5756" s="1" t="n">
        <v>-65.4552744321976</v>
      </c>
      <c r="Q5756" s="1" t="s">
        <v>6333</v>
      </c>
      <c r="R5756" s="1" t="s">
        <v>24</v>
      </c>
    </row>
    <row r="5757" customFormat="false" ht="15" hidden="false" customHeight="false" outlineLevel="0" collapsed="false">
      <c r="A5757" s="1" t="s">
        <v>6017</v>
      </c>
      <c r="B5757" s="1" t="s">
        <v>6018</v>
      </c>
      <c r="C5757" s="1" t="s">
        <v>6330</v>
      </c>
      <c r="D5757" s="1" t="n">
        <v>211.5</v>
      </c>
      <c r="E5757" s="1" t="s">
        <v>6470</v>
      </c>
      <c r="F5757" s="1" t="n">
        <v>138</v>
      </c>
      <c r="G5757" s="1" t="str">
        <f aca="false">F5757&amp;"/"&amp;141</f>
        <v>138/141</v>
      </c>
      <c r="H5757" s="1" t="n">
        <v>1500</v>
      </c>
      <c r="I5757" s="1" t="n">
        <v>77</v>
      </c>
      <c r="J5757" s="1" t="n">
        <v>80</v>
      </c>
      <c r="K5757" s="1" t="s">
        <v>271</v>
      </c>
      <c r="L5757" s="1" t="s">
        <v>402</v>
      </c>
      <c r="M5757" s="1" t="s">
        <v>6332</v>
      </c>
      <c r="N5757" s="1" t="n">
        <v>49.2042552415965</v>
      </c>
      <c r="O5757" s="1" t="n">
        <v>-65.4042487652948</v>
      </c>
      <c r="Q5757" s="1" t="s">
        <v>6333</v>
      </c>
      <c r="R5757" s="1" t="s">
        <v>24</v>
      </c>
    </row>
    <row r="5758" customFormat="false" ht="15" hidden="false" customHeight="false" outlineLevel="0" collapsed="false">
      <c r="A5758" s="1" t="s">
        <v>6017</v>
      </c>
      <c r="B5758" s="1" t="s">
        <v>6018</v>
      </c>
      <c r="C5758" s="1" t="s">
        <v>6330</v>
      </c>
      <c r="D5758" s="1" t="n">
        <v>211.5</v>
      </c>
      <c r="E5758" s="1" t="s">
        <v>6471</v>
      </c>
      <c r="F5758" s="1" t="n">
        <v>139</v>
      </c>
      <c r="G5758" s="1" t="str">
        <f aca="false">F5758&amp;"/"&amp;141</f>
        <v>139/141</v>
      </c>
      <c r="H5758" s="1" t="n">
        <v>1500</v>
      </c>
      <c r="I5758" s="1" t="n">
        <v>77</v>
      </c>
      <c r="J5758" s="1" t="n">
        <v>80</v>
      </c>
      <c r="K5758" s="1" t="s">
        <v>271</v>
      </c>
      <c r="L5758" s="1" t="s">
        <v>402</v>
      </c>
      <c r="M5758" s="1" t="s">
        <v>6332</v>
      </c>
      <c r="N5758" s="1" t="n">
        <v>49.2085708361192</v>
      </c>
      <c r="O5758" s="1" t="n">
        <v>-65.3981847383961</v>
      </c>
      <c r="Q5758" s="1" t="s">
        <v>6333</v>
      </c>
      <c r="R5758" s="1" t="s">
        <v>24</v>
      </c>
    </row>
    <row r="5759" customFormat="false" ht="15" hidden="false" customHeight="false" outlineLevel="0" collapsed="false">
      <c r="A5759" s="1" t="s">
        <v>6017</v>
      </c>
      <c r="B5759" s="1" t="s">
        <v>6018</v>
      </c>
      <c r="C5759" s="1" t="s">
        <v>6330</v>
      </c>
      <c r="D5759" s="1" t="n">
        <v>211.5</v>
      </c>
      <c r="E5759" s="1" t="s">
        <v>6472</v>
      </c>
      <c r="F5759" s="1" t="n">
        <v>140</v>
      </c>
      <c r="G5759" s="1" t="str">
        <f aca="false">F5759&amp;"/"&amp;141</f>
        <v>140/141</v>
      </c>
      <c r="H5759" s="1" t="n">
        <v>1500</v>
      </c>
      <c r="I5759" s="1" t="n">
        <v>77</v>
      </c>
      <c r="J5759" s="1" t="n">
        <v>80</v>
      </c>
      <c r="K5759" s="1" t="s">
        <v>271</v>
      </c>
      <c r="L5759" s="1" t="s">
        <v>402</v>
      </c>
      <c r="M5759" s="1" t="s">
        <v>6332</v>
      </c>
      <c r="N5759" s="1" t="n">
        <v>49.2114412193968</v>
      </c>
      <c r="O5759" s="1" t="n">
        <v>-65.3931612727036</v>
      </c>
      <c r="Q5759" s="1" t="s">
        <v>6333</v>
      </c>
      <c r="R5759" s="1" t="s">
        <v>24</v>
      </c>
    </row>
    <row r="5760" customFormat="false" ht="15" hidden="false" customHeight="false" outlineLevel="0" collapsed="false">
      <c r="A5760" s="1" t="s">
        <v>6017</v>
      </c>
      <c r="B5760" s="1" t="s">
        <v>6018</v>
      </c>
      <c r="C5760" s="1" t="s">
        <v>6330</v>
      </c>
      <c r="D5760" s="1" t="n">
        <v>211.5</v>
      </c>
      <c r="E5760" s="1" t="s">
        <v>6473</v>
      </c>
      <c r="F5760" s="1" t="n">
        <v>141</v>
      </c>
      <c r="G5760" s="1" t="str">
        <f aca="false">F5760&amp;"/"&amp;141</f>
        <v>141/141</v>
      </c>
      <c r="H5760" s="1" t="n">
        <v>1500</v>
      </c>
      <c r="I5760" s="1" t="n">
        <v>77</v>
      </c>
      <c r="J5760" s="1" t="n">
        <v>80</v>
      </c>
      <c r="K5760" s="1" t="s">
        <v>271</v>
      </c>
      <c r="L5760" s="1" t="s">
        <v>402</v>
      </c>
      <c r="M5760" s="1" t="s">
        <v>6332</v>
      </c>
      <c r="N5760" s="1" t="n">
        <v>49.2130054491515</v>
      </c>
      <c r="O5760" s="1" t="n">
        <v>-65.3993533138607</v>
      </c>
      <c r="Q5760" s="1" t="s">
        <v>6333</v>
      </c>
      <c r="R5760" s="1" t="s">
        <v>24</v>
      </c>
    </row>
    <row r="5761" customFormat="false" ht="15" hidden="false" customHeight="false" outlineLevel="0" collapsed="false">
      <c r="A5761" s="1" t="s">
        <v>6017</v>
      </c>
      <c r="B5761" s="1" t="s">
        <v>6018</v>
      </c>
      <c r="C5761" s="1" t="s">
        <v>6474</v>
      </c>
      <c r="D5761" s="1" t="n">
        <v>127.5</v>
      </c>
      <c r="E5761" s="1" t="s">
        <v>6475</v>
      </c>
      <c r="F5761" s="1" t="n">
        <v>1</v>
      </c>
      <c r="G5761" s="1" t="str">
        <f aca="false">F5761&amp;"/"&amp;85</f>
        <v>1/85</v>
      </c>
      <c r="H5761" s="1" t="n">
        <v>1500</v>
      </c>
      <c r="I5761" s="1" t="n">
        <v>77</v>
      </c>
      <c r="J5761" s="1" t="n">
        <v>80</v>
      </c>
      <c r="K5761" s="1" t="s">
        <v>271</v>
      </c>
      <c r="L5761" s="1" t="s">
        <v>402</v>
      </c>
      <c r="M5761" s="1" t="n">
        <v>2009</v>
      </c>
      <c r="N5761" s="1" t="n">
        <v>48.7484158580585</v>
      </c>
      <c r="O5761" s="1" t="n">
        <v>-67.5982815904156</v>
      </c>
      <c r="Q5761" s="1" t="s">
        <v>6476</v>
      </c>
      <c r="R5761" s="1" t="s">
        <v>24</v>
      </c>
    </row>
    <row r="5762" customFormat="false" ht="15" hidden="false" customHeight="false" outlineLevel="0" collapsed="false">
      <c r="A5762" s="1" t="s">
        <v>6017</v>
      </c>
      <c r="B5762" s="1" t="s">
        <v>6018</v>
      </c>
      <c r="C5762" s="1" t="s">
        <v>6474</v>
      </c>
      <c r="D5762" s="1" t="n">
        <v>127.5</v>
      </c>
      <c r="E5762" s="1" t="s">
        <v>6477</v>
      </c>
      <c r="F5762" s="1" t="n">
        <v>2</v>
      </c>
      <c r="G5762" s="1" t="str">
        <f aca="false">F5762&amp;"/"&amp;85</f>
        <v>2/85</v>
      </c>
      <c r="H5762" s="1" t="n">
        <v>1500</v>
      </c>
      <c r="I5762" s="1" t="n">
        <v>77</v>
      </c>
      <c r="J5762" s="1" t="n">
        <v>80</v>
      </c>
      <c r="K5762" s="1" t="s">
        <v>271</v>
      </c>
      <c r="L5762" s="1" t="s">
        <v>402</v>
      </c>
      <c r="M5762" s="1" t="n">
        <v>2009</v>
      </c>
      <c r="N5762" s="1" t="n">
        <v>48.7457993497407</v>
      </c>
      <c r="O5762" s="1" t="n">
        <v>-67.5962898388098</v>
      </c>
      <c r="Q5762" s="1" t="s">
        <v>6476</v>
      </c>
      <c r="R5762" s="1" t="s">
        <v>24</v>
      </c>
    </row>
    <row r="5763" customFormat="false" ht="15" hidden="false" customHeight="false" outlineLevel="0" collapsed="false">
      <c r="A5763" s="1" t="s">
        <v>6017</v>
      </c>
      <c r="B5763" s="1" t="s">
        <v>6018</v>
      </c>
      <c r="C5763" s="1" t="s">
        <v>6474</v>
      </c>
      <c r="D5763" s="1" t="n">
        <v>127.5</v>
      </c>
      <c r="E5763" s="1" t="s">
        <v>6478</v>
      </c>
      <c r="F5763" s="1" t="n">
        <v>3</v>
      </c>
      <c r="G5763" s="1" t="str">
        <f aca="false">F5763&amp;"/"&amp;85</f>
        <v>3/85</v>
      </c>
      <c r="H5763" s="1" t="n">
        <v>1500</v>
      </c>
      <c r="I5763" s="1" t="n">
        <v>77</v>
      </c>
      <c r="J5763" s="1" t="n">
        <v>80</v>
      </c>
      <c r="K5763" s="1" t="s">
        <v>271</v>
      </c>
      <c r="L5763" s="1" t="s">
        <v>402</v>
      </c>
      <c r="M5763" s="1" t="n">
        <v>2009</v>
      </c>
      <c r="N5763" s="1" t="n">
        <v>48.7226752914528</v>
      </c>
      <c r="O5763" s="1" t="n">
        <v>-67.6094632252749</v>
      </c>
      <c r="Q5763" s="1" t="s">
        <v>6476</v>
      </c>
      <c r="R5763" s="1" t="s">
        <v>24</v>
      </c>
    </row>
    <row r="5764" customFormat="false" ht="15" hidden="false" customHeight="false" outlineLevel="0" collapsed="false">
      <c r="A5764" s="1" t="s">
        <v>6017</v>
      </c>
      <c r="B5764" s="1" t="s">
        <v>6018</v>
      </c>
      <c r="C5764" s="1" t="s">
        <v>6474</v>
      </c>
      <c r="D5764" s="1" t="n">
        <v>127.5</v>
      </c>
      <c r="E5764" s="1" t="s">
        <v>6479</v>
      </c>
      <c r="F5764" s="1" t="n">
        <v>4</v>
      </c>
      <c r="G5764" s="1" t="str">
        <f aca="false">F5764&amp;"/"&amp;85</f>
        <v>4/85</v>
      </c>
      <c r="H5764" s="1" t="n">
        <v>1500</v>
      </c>
      <c r="I5764" s="1" t="n">
        <v>77</v>
      </c>
      <c r="J5764" s="1" t="n">
        <v>80</v>
      </c>
      <c r="K5764" s="1" t="s">
        <v>271</v>
      </c>
      <c r="L5764" s="1" t="s">
        <v>402</v>
      </c>
      <c r="M5764" s="1" t="n">
        <v>2009</v>
      </c>
      <c r="N5764" s="1" t="n">
        <v>48.7198397195169</v>
      </c>
      <c r="O5764" s="1" t="n">
        <v>-67.6069239877206</v>
      </c>
      <c r="Q5764" s="1" t="s">
        <v>6476</v>
      </c>
      <c r="R5764" s="1" t="s">
        <v>24</v>
      </c>
    </row>
    <row r="5765" customFormat="false" ht="15" hidden="false" customHeight="false" outlineLevel="0" collapsed="false">
      <c r="A5765" s="1" t="s">
        <v>6017</v>
      </c>
      <c r="B5765" s="1" t="s">
        <v>6018</v>
      </c>
      <c r="C5765" s="1" t="s">
        <v>6474</v>
      </c>
      <c r="D5765" s="1" t="n">
        <v>127.5</v>
      </c>
      <c r="E5765" s="1" t="s">
        <v>6480</v>
      </c>
      <c r="F5765" s="1" t="n">
        <v>5</v>
      </c>
      <c r="G5765" s="1" t="str">
        <f aca="false">F5765&amp;"/"&amp;85</f>
        <v>5/85</v>
      </c>
      <c r="H5765" s="1" t="n">
        <v>1500</v>
      </c>
      <c r="I5765" s="1" t="n">
        <v>77</v>
      </c>
      <c r="J5765" s="1" t="n">
        <v>80</v>
      </c>
      <c r="K5765" s="1" t="s">
        <v>271</v>
      </c>
      <c r="L5765" s="1" t="s">
        <v>402</v>
      </c>
      <c r="M5765" s="1" t="n">
        <v>2009</v>
      </c>
      <c r="N5765" s="1" t="n">
        <v>48.7172978884348</v>
      </c>
      <c r="O5765" s="1" t="n">
        <v>-67.6083343811709</v>
      </c>
      <c r="Q5765" s="1" t="s">
        <v>6476</v>
      </c>
      <c r="R5765" s="1" t="s">
        <v>24</v>
      </c>
    </row>
    <row r="5766" customFormat="false" ht="15" hidden="false" customHeight="false" outlineLevel="0" collapsed="false">
      <c r="A5766" s="1" t="s">
        <v>6017</v>
      </c>
      <c r="B5766" s="1" t="s">
        <v>6018</v>
      </c>
      <c r="C5766" s="1" t="s">
        <v>6474</v>
      </c>
      <c r="D5766" s="1" t="n">
        <v>127.5</v>
      </c>
      <c r="E5766" s="1" t="s">
        <v>6481</v>
      </c>
      <c r="F5766" s="1" t="n">
        <v>6</v>
      </c>
      <c r="G5766" s="1" t="str">
        <f aca="false">F5766&amp;"/"&amp;85</f>
        <v>6/85</v>
      </c>
      <c r="H5766" s="1" t="n">
        <v>1500</v>
      </c>
      <c r="I5766" s="1" t="n">
        <v>77</v>
      </c>
      <c r="J5766" s="1" t="n">
        <v>80</v>
      </c>
      <c r="K5766" s="1" t="s">
        <v>271</v>
      </c>
      <c r="L5766" s="1" t="s">
        <v>402</v>
      </c>
      <c r="M5766" s="1" t="n">
        <v>2009</v>
      </c>
      <c r="N5766" s="1" t="n">
        <v>48.7160848112981</v>
      </c>
      <c r="O5766" s="1" t="n">
        <v>-67.6042258236509</v>
      </c>
      <c r="Q5766" s="1" t="s">
        <v>6476</v>
      </c>
      <c r="R5766" s="1" t="s">
        <v>24</v>
      </c>
    </row>
    <row r="5767" customFormat="false" ht="15" hidden="false" customHeight="false" outlineLevel="0" collapsed="false">
      <c r="A5767" s="1" t="s">
        <v>6017</v>
      </c>
      <c r="B5767" s="1" t="s">
        <v>6018</v>
      </c>
      <c r="C5767" s="1" t="s">
        <v>6474</v>
      </c>
      <c r="D5767" s="1" t="n">
        <v>127.5</v>
      </c>
      <c r="E5767" s="1" t="s">
        <v>6482</v>
      </c>
      <c r="F5767" s="1" t="n">
        <v>7</v>
      </c>
      <c r="G5767" s="1" t="str">
        <f aca="false">F5767&amp;"/"&amp;85</f>
        <v>7/85</v>
      </c>
      <c r="H5767" s="1" t="n">
        <v>1500</v>
      </c>
      <c r="I5767" s="1" t="n">
        <v>77</v>
      </c>
      <c r="J5767" s="1" t="n">
        <v>80</v>
      </c>
      <c r="K5767" s="1" t="s">
        <v>271</v>
      </c>
      <c r="L5767" s="1" t="s">
        <v>402</v>
      </c>
      <c r="M5767" s="1" t="n">
        <v>2009</v>
      </c>
      <c r="N5767" s="1" t="n">
        <v>48.7388476205303</v>
      </c>
      <c r="O5767" s="1" t="n">
        <v>-67.585998130338</v>
      </c>
      <c r="Q5767" s="1" t="s">
        <v>6476</v>
      </c>
      <c r="R5767" s="1" t="s">
        <v>24</v>
      </c>
    </row>
    <row r="5768" customFormat="false" ht="15" hidden="false" customHeight="false" outlineLevel="0" collapsed="false">
      <c r="A5768" s="1" t="s">
        <v>6017</v>
      </c>
      <c r="B5768" s="1" t="s">
        <v>6018</v>
      </c>
      <c r="C5768" s="1" t="s">
        <v>6474</v>
      </c>
      <c r="D5768" s="1" t="n">
        <v>127.5</v>
      </c>
      <c r="E5768" s="1" t="s">
        <v>6483</v>
      </c>
      <c r="F5768" s="1" t="n">
        <v>8</v>
      </c>
      <c r="G5768" s="1" t="str">
        <f aca="false">F5768&amp;"/"&amp;85</f>
        <v>8/85</v>
      </c>
      <c r="H5768" s="1" t="n">
        <v>1500</v>
      </c>
      <c r="I5768" s="1" t="n">
        <v>77</v>
      </c>
      <c r="J5768" s="1" t="n">
        <v>80</v>
      </c>
      <c r="K5768" s="1" t="s">
        <v>271</v>
      </c>
      <c r="L5768" s="1" t="s">
        <v>402</v>
      </c>
      <c r="M5768" s="1" t="n">
        <v>2009</v>
      </c>
      <c r="N5768" s="1" t="n">
        <v>48.7139723399</v>
      </c>
      <c r="O5768" s="1" t="n">
        <v>-67.6091721103371</v>
      </c>
      <c r="Q5768" s="1" t="s">
        <v>6476</v>
      </c>
      <c r="R5768" s="1" t="s">
        <v>24</v>
      </c>
    </row>
    <row r="5769" customFormat="false" ht="15" hidden="false" customHeight="false" outlineLevel="0" collapsed="false">
      <c r="A5769" s="1" t="s">
        <v>6017</v>
      </c>
      <c r="B5769" s="1" t="s">
        <v>6018</v>
      </c>
      <c r="C5769" s="1" t="s">
        <v>6474</v>
      </c>
      <c r="D5769" s="1" t="n">
        <v>127.5</v>
      </c>
      <c r="E5769" s="1" t="s">
        <v>6484</v>
      </c>
      <c r="F5769" s="1" t="n">
        <v>9</v>
      </c>
      <c r="G5769" s="1" t="str">
        <f aca="false">F5769&amp;"/"&amp;85</f>
        <v>9/85</v>
      </c>
      <c r="H5769" s="1" t="n">
        <v>1500</v>
      </c>
      <c r="I5769" s="1" t="n">
        <v>77</v>
      </c>
      <c r="J5769" s="1" t="n">
        <v>80</v>
      </c>
      <c r="K5769" s="1" t="s">
        <v>271</v>
      </c>
      <c r="L5769" s="1" t="s">
        <v>402</v>
      </c>
      <c r="M5769" s="1" t="n">
        <v>2009</v>
      </c>
      <c r="N5769" s="1" t="n">
        <v>48.7165863626192</v>
      </c>
      <c r="O5769" s="1" t="n">
        <v>-67.6124227191183</v>
      </c>
      <c r="Q5769" s="1" t="s">
        <v>6476</v>
      </c>
      <c r="R5769" s="1" t="s">
        <v>24</v>
      </c>
    </row>
    <row r="5770" customFormat="false" ht="15" hidden="false" customHeight="false" outlineLevel="0" collapsed="false">
      <c r="A5770" s="1" t="s">
        <v>6017</v>
      </c>
      <c r="B5770" s="1" t="s">
        <v>6018</v>
      </c>
      <c r="C5770" s="1" t="s">
        <v>6474</v>
      </c>
      <c r="D5770" s="1" t="n">
        <v>127.5</v>
      </c>
      <c r="E5770" s="1" t="s">
        <v>6485</v>
      </c>
      <c r="F5770" s="1" t="n">
        <v>10</v>
      </c>
      <c r="G5770" s="1" t="str">
        <f aca="false">F5770&amp;"/"&amp;85</f>
        <v>10/85</v>
      </c>
      <c r="H5770" s="1" t="n">
        <v>1500</v>
      </c>
      <c r="I5770" s="1" t="n">
        <v>77</v>
      </c>
      <c r="J5770" s="1" t="n">
        <v>80</v>
      </c>
      <c r="K5770" s="1" t="s">
        <v>271</v>
      </c>
      <c r="L5770" s="1" t="s">
        <v>402</v>
      </c>
      <c r="M5770" s="1" t="n">
        <v>2009</v>
      </c>
      <c r="N5770" s="1" t="n">
        <v>48.7185188969674</v>
      </c>
      <c r="O5770" s="1" t="n">
        <v>-67.6154936010755</v>
      </c>
      <c r="Q5770" s="1" t="s">
        <v>6476</v>
      </c>
      <c r="R5770" s="1" t="s">
        <v>24</v>
      </c>
    </row>
    <row r="5771" customFormat="false" ht="15" hidden="false" customHeight="false" outlineLevel="0" collapsed="false">
      <c r="A5771" s="1" t="s">
        <v>6017</v>
      </c>
      <c r="B5771" s="1" t="s">
        <v>6018</v>
      </c>
      <c r="C5771" s="1" t="s">
        <v>6474</v>
      </c>
      <c r="D5771" s="1" t="n">
        <v>127.5</v>
      </c>
      <c r="E5771" s="1" t="s">
        <v>6486</v>
      </c>
      <c r="F5771" s="1" t="n">
        <v>11</v>
      </c>
      <c r="G5771" s="1" t="str">
        <f aca="false">F5771&amp;"/"&amp;85</f>
        <v>11/85</v>
      </c>
      <c r="H5771" s="1" t="n">
        <v>1500</v>
      </c>
      <c r="I5771" s="1" t="n">
        <v>77</v>
      </c>
      <c r="J5771" s="1" t="n">
        <v>80</v>
      </c>
      <c r="K5771" s="1" t="s">
        <v>271</v>
      </c>
      <c r="L5771" s="1" t="s">
        <v>402</v>
      </c>
      <c r="M5771" s="1" t="n">
        <v>2009</v>
      </c>
      <c r="N5771" s="1" t="n">
        <v>48.7105282441055</v>
      </c>
      <c r="O5771" s="1" t="n">
        <v>-67.6182692889403</v>
      </c>
      <c r="Q5771" s="1" t="s">
        <v>6476</v>
      </c>
      <c r="R5771" s="1" t="s">
        <v>24</v>
      </c>
    </row>
    <row r="5772" customFormat="false" ht="15" hidden="false" customHeight="false" outlineLevel="0" collapsed="false">
      <c r="A5772" s="1" t="s">
        <v>6017</v>
      </c>
      <c r="B5772" s="1" t="s">
        <v>6018</v>
      </c>
      <c r="C5772" s="1" t="s">
        <v>6474</v>
      </c>
      <c r="D5772" s="1" t="n">
        <v>127.5</v>
      </c>
      <c r="E5772" s="1" t="s">
        <v>6487</v>
      </c>
      <c r="F5772" s="1" t="n">
        <v>12</v>
      </c>
      <c r="G5772" s="1" t="str">
        <f aca="false">F5772&amp;"/"&amp;85</f>
        <v>12/85</v>
      </c>
      <c r="H5772" s="1" t="n">
        <v>1500</v>
      </c>
      <c r="I5772" s="1" t="n">
        <v>77</v>
      </c>
      <c r="J5772" s="1" t="n">
        <v>80</v>
      </c>
      <c r="K5772" s="1" t="s">
        <v>271</v>
      </c>
      <c r="L5772" s="1" t="s">
        <v>402</v>
      </c>
      <c r="M5772" s="1" t="n">
        <v>2009</v>
      </c>
      <c r="N5772" s="1" t="n">
        <v>48.7083930191101</v>
      </c>
      <c r="O5772" s="1" t="n">
        <v>-67.6211452314271</v>
      </c>
      <c r="Q5772" s="1" t="s">
        <v>6476</v>
      </c>
      <c r="R5772" s="1" t="s">
        <v>24</v>
      </c>
    </row>
    <row r="5773" customFormat="false" ht="15" hidden="false" customHeight="false" outlineLevel="0" collapsed="false">
      <c r="A5773" s="1" t="s">
        <v>6017</v>
      </c>
      <c r="B5773" s="1" t="s">
        <v>6018</v>
      </c>
      <c r="C5773" s="1" t="s">
        <v>6474</v>
      </c>
      <c r="D5773" s="1" t="n">
        <v>127.5</v>
      </c>
      <c r="E5773" s="1" t="s">
        <v>6488</v>
      </c>
      <c r="F5773" s="1" t="n">
        <v>13</v>
      </c>
      <c r="G5773" s="1" t="str">
        <f aca="false">F5773&amp;"/"&amp;85</f>
        <v>13/85</v>
      </c>
      <c r="H5773" s="1" t="n">
        <v>1500</v>
      </c>
      <c r="I5773" s="1" t="n">
        <v>77</v>
      </c>
      <c r="J5773" s="1" t="n">
        <v>80</v>
      </c>
      <c r="K5773" s="1" t="s">
        <v>271</v>
      </c>
      <c r="L5773" s="1" t="s">
        <v>402</v>
      </c>
      <c r="M5773" s="1" t="n">
        <v>2009</v>
      </c>
      <c r="N5773" s="1" t="n">
        <v>48.7059655452438</v>
      </c>
      <c r="O5773" s="1" t="n">
        <v>-67.6244540213724</v>
      </c>
      <c r="Q5773" s="1" t="s">
        <v>6476</v>
      </c>
      <c r="R5773" s="1" t="s">
        <v>24</v>
      </c>
    </row>
    <row r="5774" customFormat="false" ht="15" hidden="false" customHeight="false" outlineLevel="0" collapsed="false">
      <c r="A5774" s="1" t="s">
        <v>6017</v>
      </c>
      <c r="B5774" s="1" t="s">
        <v>6018</v>
      </c>
      <c r="C5774" s="1" t="s">
        <v>6474</v>
      </c>
      <c r="D5774" s="1" t="n">
        <v>127.5</v>
      </c>
      <c r="E5774" s="1" t="s">
        <v>6489</v>
      </c>
      <c r="F5774" s="1" t="n">
        <v>14</v>
      </c>
      <c r="G5774" s="1" t="str">
        <f aca="false">F5774&amp;"/"&amp;85</f>
        <v>14/85</v>
      </c>
      <c r="H5774" s="1" t="n">
        <v>1500</v>
      </c>
      <c r="I5774" s="1" t="n">
        <v>77</v>
      </c>
      <c r="J5774" s="1" t="n">
        <v>80</v>
      </c>
      <c r="K5774" s="1" t="s">
        <v>271</v>
      </c>
      <c r="L5774" s="1" t="s">
        <v>402</v>
      </c>
      <c r="M5774" s="1" t="n">
        <v>2009</v>
      </c>
      <c r="N5774" s="1" t="n">
        <v>48.7034194214642</v>
      </c>
      <c r="O5774" s="1" t="n">
        <v>-67.6263887723368</v>
      </c>
      <c r="Q5774" s="1" t="s">
        <v>6476</v>
      </c>
      <c r="R5774" s="1" t="s">
        <v>24</v>
      </c>
    </row>
    <row r="5775" customFormat="false" ht="15" hidden="false" customHeight="false" outlineLevel="0" collapsed="false">
      <c r="A5775" s="1" t="s">
        <v>6017</v>
      </c>
      <c r="B5775" s="1" t="s">
        <v>6018</v>
      </c>
      <c r="C5775" s="1" t="s">
        <v>6474</v>
      </c>
      <c r="D5775" s="1" t="n">
        <v>127.5</v>
      </c>
      <c r="E5775" s="1" t="s">
        <v>6490</v>
      </c>
      <c r="F5775" s="1" t="n">
        <v>15</v>
      </c>
      <c r="G5775" s="1" t="str">
        <f aca="false">F5775&amp;"/"&amp;85</f>
        <v>15/85</v>
      </c>
      <c r="H5775" s="1" t="n">
        <v>1500</v>
      </c>
      <c r="I5775" s="1" t="n">
        <v>77</v>
      </c>
      <c r="J5775" s="1" t="n">
        <v>80</v>
      </c>
      <c r="K5775" s="1" t="s">
        <v>271</v>
      </c>
      <c r="L5775" s="1" t="s">
        <v>402</v>
      </c>
      <c r="M5775" s="1" t="n">
        <v>2009</v>
      </c>
      <c r="N5775" s="1" t="n">
        <v>48.697689403099</v>
      </c>
      <c r="O5775" s="1" t="n">
        <v>-67.6175497375634</v>
      </c>
      <c r="Q5775" s="1" t="s">
        <v>6476</v>
      </c>
      <c r="R5775" s="1" t="s">
        <v>24</v>
      </c>
    </row>
    <row r="5776" customFormat="false" ht="15" hidden="false" customHeight="false" outlineLevel="0" collapsed="false">
      <c r="A5776" s="1" t="s">
        <v>6017</v>
      </c>
      <c r="B5776" s="1" t="s">
        <v>6018</v>
      </c>
      <c r="C5776" s="1" t="s">
        <v>6474</v>
      </c>
      <c r="D5776" s="1" t="n">
        <v>127.5</v>
      </c>
      <c r="E5776" s="1" t="s">
        <v>6491</v>
      </c>
      <c r="F5776" s="1" t="n">
        <v>16</v>
      </c>
      <c r="G5776" s="1" t="str">
        <f aca="false">F5776&amp;"/"&amp;85</f>
        <v>16/85</v>
      </c>
      <c r="H5776" s="1" t="n">
        <v>1500</v>
      </c>
      <c r="I5776" s="1" t="n">
        <v>77</v>
      </c>
      <c r="J5776" s="1" t="n">
        <v>80</v>
      </c>
      <c r="K5776" s="1" t="s">
        <v>271</v>
      </c>
      <c r="L5776" s="1" t="s">
        <v>402</v>
      </c>
      <c r="M5776" s="1" t="n">
        <v>2009</v>
      </c>
      <c r="N5776" s="1" t="n">
        <v>48.7201015802135</v>
      </c>
      <c r="O5776" s="1" t="n">
        <v>-67.5825867068525</v>
      </c>
      <c r="Q5776" s="1" t="s">
        <v>6476</v>
      </c>
      <c r="R5776" s="1" t="s">
        <v>24</v>
      </c>
    </row>
    <row r="5777" customFormat="false" ht="15" hidden="false" customHeight="false" outlineLevel="0" collapsed="false">
      <c r="A5777" s="1" t="s">
        <v>6017</v>
      </c>
      <c r="B5777" s="1" t="s">
        <v>6018</v>
      </c>
      <c r="C5777" s="1" t="s">
        <v>6474</v>
      </c>
      <c r="D5777" s="1" t="n">
        <v>127.5</v>
      </c>
      <c r="E5777" s="1" t="s">
        <v>6492</v>
      </c>
      <c r="F5777" s="1" t="n">
        <v>17</v>
      </c>
      <c r="G5777" s="1" t="str">
        <f aca="false">F5777&amp;"/"&amp;85</f>
        <v>17/85</v>
      </c>
      <c r="H5777" s="1" t="n">
        <v>1500</v>
      </c>
      <c r="I5777" s="1" t="n">
        <v>77</v>
      </c>
      <c r="J5777" s="1" t="n">
        <v>80</v>
      </c>
      <c r="K5777" s="1" t="s">
        <v>271</v>
      </c>
      <c r="L5777" s="1" t="s">
        <v>402</v>
      </c>
      <c r="M5777" s="1" t="n">
        <v>2009</v>
      </c>
      <c r="N5777" s="1" t="n">
        <v>48.7198011488781</v>
      </c>
      <c r="O5777" s="1" t="n">
        <v>-67.5781025479671</v>
      </c>
      <c r="Q5777" s="1" t="s">
        <v>6476</v>
      </c>
      <c r="R5777" s="1" t="s">
        <v>24</v>
      </c>
    </row>
    <row r="5778" customFormat="false" ht="15" hidden="false" customHeight="false" outlineLevel="0" collapsed="false">
      <c r="A5778" s="1" t="s">
        <v>6017</v>
      </c>
      <c r="B5778" s="1" t="s">
        <v>6018</v>
      </c>
      <c r="C5778" s="1" t="s">
        <v>6474</v>
      </c>
      <c r="D5778" s="1" t="n">
        <v>127.5</v>
      </c>
      <c r="E5778" s="1" t="s">
        <v>6493</v>
      </c>
      <c r="F5778" s="1" t="n">
        <v>18</v>
      </c>
      <c r="G5778" s="1" t="str">
        <f aca="false">F5778&amp;"/"&amp;85</f>
        <v>18/85</v>
      </c>
      <c r="H5778" s="1" t="n">
        <v>1500</v>
      </c>
      <c r="I5778" s="1" t="n">
        <v>77</v>
      </c>
      <c r="J5778" s="1" t="n">
        <v>80</v>
      </c>
      <c r="K5778" s="1" t="s">
        <v>271</v>
      </c>
      <c r="L5778" s="1" t="s">
        <v>402</v>
      </c>
      <c r="M5778" s="1" t="n">
        <v>2009</v>
      </c>
      <c r="N5778" s="1" t="n">
        <v>48.7170784402537</v>
      </c>
      <c r="O5778" s="1" t="n">
        <v>-67.5773122681641</v>
      </c>
      <c r="Q5778" s="1" t="s">
        <v>6476</v>
      </c>
      <c r="R5778" s="1" t="s">
        <v>24</v>
      </c>
    </row>
    <row r="5779" customFormat="false" ht="15" hidden="false" customHeight="false" outlineLevel="0" collapsed="false">
      <c r="A5779" s="1" t="s">
        <v>6017</v>
      </c>
      <c r="B5779" s="1" t="s">
        <v>6018</v>
      </c>
      <c r="C5779" s="1" t="s">
        <v>6474</v>
      </c>
      <c r="D5779" s="1" t="n">
        <v>127.5</v>
      </c>
      <c r="E5779" s="1" t="s">
        <v>6494</v>
      </c>
      <c r="F5779" s="1" t="n">
        <v>19</v>
      </c>
      <c r="G5779" s="1" t="str">
        <f aca="false">F5779&amp;"/"&amp;85</f>
        <v>19/85</v>
      </c>
      <c r="H5779" s="1" t="n">
        <v>1500</v>
      </c>
      <c r="I5779" s="1" t="n">
        <v>77</v>
      </c>
      <c r="J5779" s="1" t="n">
        <v>80</v>
      </c>
      <c r="K5779" s="1" t="s">
        <v>271</v>
      </c>
      <c r="L5779" s="1" t="s">
        <v>402</v>
      </c>
      <c r="M5779" s="1" t="n">
        <v>2009</v>
      </c>
      <c r="N5779" s="1" t="n">
        <v>48.7251662568915</v>
      </c>
      <c r="O5779" s="1" t="n">
        <v>-67.5149142878589</v>
      </c>
      <c r="Q5779" s="1" t="s">
        <v>6476</v>
      </c>
      <c r="R5779" s="1" t="s">
        <v>24</v>
      </c>
    </row>
    <row r="5780" customFormat="false" ht="15" hidden="false" customHeight="false" outlineLevel="0" collapsed="false">
      <c r="A5780" s="1" t="s">
        <v>6017</v>
      </c>
      <c r="B5780" s="1" t="s">
        <v>6018</v>
      </c>
      <c r="C5780" s="1" t="s">
        <v>6474</v>
      </c>
      <c r="D5780" s="1" t="n">
        <v>127.5</v>
      </c>
      <c r="E5780" s="1" t="s">
        <v>6495</v>
      </c>
      <c r="F5780" s="1" t="n">
        <v>20</v>
      </c>
      <c r="G5780" s="1" t="str">
        <f aca="false">F5780&amp;"/"&amp;85</f>
        <v>20/85</v>
      </c>
      <c r="H5780" s="1" t="n">
        <v>1500</v>
      </c>
      <c r="I5780" s="1" t="n">
        <v>77</v>
      </c>
      <c r="J5780" s="1" t="n">
        <v>80</v>
      </c>
      <c r="K5780" s="1" t="s">
        <v>271</v>
      </c>
      <c r="L5780" s="1" t="s">
        <v>402</v>
      </c>
      <c r="M5780" s="1" t="n">
        <v>2009</v>
      </c>
      <c r="N5780" s="1" t="n">
        <v>48.7220056243499</v>
      </c>
      <c r="O5780" s="1" t="n">
        <v>-67.5153037589143</v>
      </c>
      <c r="Q5780" s="1" t="s">
        <v>6476</v>
      </c>
      <c r="R5780" s="1" t="s">
        <v>24</v>
      </c>
    </row>
    <row r="5781" customFormat="false" ht="15" hidden="false" customHeight="false" outlineLevel="0" collapsed="false">
      <c r="A5781" s="1" t="s">
        <v>6017</v>
      </c>
      <c r="B5781" s="1" t="s">
        <v>6018</v>
      </c>
      <c r="C5781" s="1" t="s">
        <v>6474</v>
      </c>
      <c r="D5781" s="1" t="n">
        <v>127.5</v>
      </c>
      <c r="E5781" s="1" t="s">
        <v>6496</v>
      </c>
      <c r="F5781" s="1" t="n">
        <v>21</v>
      </c>
      <c r="G5781" s="1" t="str">
        <f aca="false">F5781&amp;"/"&amp;85</f>
        <v>21/85</v>
      </c>
      <c r="H5781" s="1" t="n">
        <v>1500</v>
      </c>
      <c r="I5781" s="1" t="n">
        <v>77</v>
      </c>
      <c r="J5781" s="1" t="n">
        <v>80</v>
      </c>
      <c r="K5781" s="1" t="s">
        <v>271</v>
      </c>
      <c r="L5781" s="1" t="s">
        <v>402</v>
      </c>
      <c r="M5781" s="1" t="n">
        <v>2009</v>
      </c>
      <c r="N5781" s="1" t="n">
        <v>48.7211371703362</v>
      </c>
      <c r="O5781" s="1" t="n">
        <v>-67.5219858164997</v>
      </c>
      <c r="Q5781" s="1" t="s">
        <v>6476</v>
      </c>
      <c r="R5781" s="1" t="s">
        <v>24</v>
      </c>
    </row>
    <row r="5782" customFormat="false" ht="15" hidden="false" customHeight="false" outlineLevel="0" collapsed="false">
      <c r="A5782" s="1" t="s">
        <v>6017</v>
      </c>
      <c r="B5782" s="1" t="s">
        <v>6018</v>
      </c>
      <c r="C5782" s="1" t="s">
        <v>6474</v>
      </c>
      <c r="D5782" s="1" t="n">
        <v>127.5</v>
      </c>
      <c r="E5782" s="1" t="s">
        <v>6497</v>
      </c>
      <c r="F5782" s="1" t="n">
        <v>22</v>
      </c>
      <c r="G5782" s="1" t="str">
        <f aca="false">F5782&amp;"/"&amp;85</f>
        <v>22/85</v>
      </c>
      <c r="H5782" s="1" t="n">
        <v>1500</v>
      </c>
      <c r="I5782" s="1" t="n">
        <v>77</v>
      </c>
      <c r="J5782" s="1" t="n">
        <v>80</v>
      </c>
      <c r="K5782" s="1" t="s">
        <v>271</v>
      </c>
      <c r="L5782" s="1" t="s">
        <v>402</v>
      </c>
      <c r="M5782" s="1" t="n">
        <v>2009</v>
      </c>
      <c r="N5782" s="1" t="n">
        <v>48.7229082610504</v>
      </c>
      <c r="O5782" s="1" t="n">
        <v>-67.5250464113038</v>
      </c>
      <c r="Q5782" s="1" t="s">
        <v>6476</v>
      </c>
      <c r="R5782" s="1" t="s">
        <v>24</v>
      </c>
    </row>
    <row r="5783" customFormat="false" ht="15" hidden="false" customHeight="false" outlineLevel="0" collapsed="false">
      <c r="A5783" s="1" t="s">
        <v>6017</v>
      </c>
      <c r="B5783" s="1" t="s">
        <v>6018</v>
      </c>
      <c r="C5783" s="1" t="s">
        <v>6474</v>
      </c>
      <c r="D5783" s="1" t="n">
        <v>127.5</v>
      </c>
      <c r="E5783" s="1" t="s">
        <v>6498</v>
      </c>
      <c r="F5783" s="1" t="n">
        <v>23</v>
      </c>
      <c r="G5783" s="1" t="str">
        <f aca="false">F5783&amp;"/"&amp;85</f>
        <v>23/85</v>
      </c>
      <c r="H5783" s="1" t="n">
        <v>1500</v>
      </c>
      <c r="I5783" s="1" t="n">
        <v>77</v>
      </c>
      <c r="J5783" s="1" t="n">
        <v>80</v>
      </c>
      <c r="K5783" s="1" t="s">
        <v>271</v>
      </c>
      <c r="L5783" s="1" t="s">
        <v>402</v>
      </c>
      <c r="M5783" s="1" t="n">
        <v>2009</v>
      </c>
      <c r="N5783" s="1" t="n">
        <v>48.7302708714748</v>
      </c>
      <c r="O5783" s="1" t="n">
        <v>-67.524060289781</v>
      </c>
      <c r="Q5783" s="1" t="s">
        <v>6476</v>
      </c>
      <c r="R5783" s="1" t="s">
        <v>24</v>
      </c>
    </row>
    <row r="5784" customFormat="false" ht="15" hidden="false" customHeight="false" outlineLevel="0" collapsed="false">
      <c r="A5784" s="1" t="s">
        <v>6017</v>
      </c>
      <c r="B5784" s="1" t="s">
        <v>6018</v>
      </c>
      <c r="C5784" s="1" t="s">
        <v>6474</v>
      </c>
      <c r="D5784" s="1" t="n">
        <v>127.5</v>
      </c>
      <c r="E5784" s="1" t="s">
        <v>6499</v>
      </c>
      <c r="F5784" s="1" t="n">
        <v>24</v>
      </c>
      <c r="G5784" s="1" t="str">
        <f aca="false">F5784&amp;"/"&amp;85</f>
        <v>24/85</v>
      </c>
      <c r="H5784" s="1" t="n">
        <v>1500</v>
      </c>
      <c r="I5784" s="1" t="n">
        <v>77</v>
      </c>
      <c r="J5784" s="1" t="n">
        <v>80</v>
      </c>
      <c r="K5784" s="1" t="s">
        <v>271</v>
      </c>
      <c r="L5784" s="1" t="s">
        <v>402</v>
      </c>
      <c r="M5784" s="1" t="n">
        <v>2009</v>
      </c>
      <c r="N5784" s="1" t="n">
        <v>48.7289233132326</v>
      </c>
      <c r="O5784" s="1" t="n">
        <v>-67.533170272599</v>
      </c>
      <c r="Q5784" s="1" t="s">
        <v>6476</v>
      </c>
      <c r="R5784" s="1" t="s">
        <v>24</v>
      </c>
    </row>
    <row r="5785" customFormat="false" ht="15" hidden="false" customHeight="false" outlineLevel="0" collapsed="false">
      <c r="A5785" s="1" t="s">
        <v>6017</v>
      </c>
      <c r="B5785" s="1" t="s">
        <v>6018</v>
      </c>
      <c r="C5785" s="1" t="s">
        <v>6474</v>
      </c>
      <c r="D5785" s="1" t="n">
        <v>127.5</v>
      </c>
      <c r="E5785" s="1" t="s">
        <v>6500</v>
      </c>
      <c r="F5785" s="1" t="n">
        <v>25</v>
      </c>
      <c r="G5785" s="1" t="str">
        <f aca="false">F5785&amp;"/"&amp;85</f>
        <v>25/85</v>
      </c>
      <c r="H5785" s="1" t="n">
        <v>1500</v>
      </c>
      <c r="I5785" s="1" t="n">
        <v>77</v>
      </c>
      <c r="J5785" s="1" t="n">
        <v>80</v>
      </c>
      <c r="K5785" s="1" t="s">
        <v>271</v>
      </c>
      <c r="L5785" s="1" t="s">
        <v>402</v>
      </c>
      <c r="M5785" s="1" t="n">
        <v>2009</v>
      </c>
      <c r="N5785" s="1" t="n">
        <v>48.7282427493723</v>
      </c>
      <c r="O5785" s="1" t="n">
        <v>-67.5375032897784</v>
      </c>
      <c r="Q5785" s="1" t="s">
        <v>6476</v>
      </c>
      <c r="R5785" s="1" t="s">
        <v>24</v>
      </c>
    </row>
    <row r="5786" customFormat="false" ht="15" hidden="false" customHeight="false" outlineLevel="0" collapsed="false">
      <c r="A5786" s="1" t="s">
        <v>6017</v>
      </c>
      <c r="B5786" s="1" t="s">
        <v>6018</v>
      </c>
      <c r="C5786" s="1" t="s">
        <v>6474</v>
      </c>
      <c r="D5786" s="1" t="n">
        <v>127.5</v>
      </c>
      <c r="E5786" s="1" t="s">
        <v>6501</v>
      </c>
      <c r="F5786" s="1" t="n">
        <v>26</v>
      </c>
      <c r="G5786" s="1" t="str">
        <f aca="false">F5786&amp;"/"&amp;85</f>
        <v>26/85</v>
      </c>
      <c r="H5786" s="1" t="n">
        <v>1500</v>
      </c>
      <c r="I5786" s="1" t="n">
        <v>77</v>
      </c>
      <c r="J5786" s="1" t="n">
        <v>80</v>
      </c>
      <c r="K5786" s="1" t="s">
        <v>271</v>
      </c>
      <c r="L5786" s="1" t="s">
        <v>402</v>
      </c>
      <c r="M5786" s="1" t="n">
        <v>2009</v>
      </c>
      <c r="N5786" s="1" t="n">
        <v>48.7264611092258</v>
      </c>
      <c r="O5786" s="1" t="n">
        <v>-67.5409869650746</v>
      </c>
      <c r="Q5786" s="1" t="s">
        <v>6476</v>
      </c>
      <c r="R5786" s="1" t="s">
        <v>24</v>
      </c>
    </row>
    <row r="5787" customFormat="false" ht="15" hidden="false" customHeight="false" outlineLevel="0" collapsed="false">
      <c r="A5787" s="1" t="s">
        <v>6017</v>
      </c>
      <c r="B5787" s="1" t="s">
        <v>6018</v>
      </c>
      <c r="C5787" s="1" t="s">
        <v>6474</v>
      </c>
      <c r="D5787" s="1" t="n">
        <v>127.5</v>
      </c>
      <c r="E5787" s="1" t="s">
        <v>6502</v>
      </c>
      <c r="F5787" s="1" t="n">
        <v>27</v>
      </c>
      <c r="G5787" s="1" t="str">
        <f aca="false">F5787&amp;"/"&amp;85</f>
        <v>27/85</v>
      </c>
      <c r="H5787" s="1" t="n">
        <v>1500</v>
      </c>
      <c r="I5787" s="1" t="n">
        <v>77</v>
      </c>
      <c r="J5787" s="1" t="n">
        <v>80</v>
      </c>
      <c r="K5787" s="1" t="s">
        <v>271</v>
      </c>
      <c r="L5787" s="1" t="s">
        <v>402</v>
      </c>
      <c r="M5787" s="1" t="n">
        <v>2009</v>
      </c>
      <c r="N5787" s="1" t="n">
        <v>48.7241517951328</v>
      </c>
      <c r="O5787" s="1" t="n">
        <v>-67.5432999405043</v>
      </c>
      <c r="Q5787" s="1" t="s">
        <v>6476</v>
      </c>
      <c r="R5787" s="1" t="s">
        <v>24</v>
      </c>
    </row>
    <row r="5788" customFormat="false" ht="15" hidden="false" customHeight="false" outlineLevel="0" collapsed="false">
      <c r="A5788" s="1" t="s">
        <v>6017</v>
      </c>
      <c r="B5788" s="1" t="s">
        <v>6018</v>
      </c>
      <c r="C5788" s="1" t="s">
        <v>6474</v>
      </c>
      <c r="D5788" s="1" t="n">
        <v>127.5</v>
      </c>
      <c r="E5788" s="1" t="s">
        <v>6503</v>
      </c>
      <c r="F5788" s="1" t="n">
        <v>28</v>
      </c>
      <c r="G5788" s="1" t="str">
        <f aca="false">F5788&amp;"/"&amp;85</f>
        <v>28/85</v>
      </c>
      <c r="H5788" s="1" t="n">
        <v>1500</v>
      </c>
      <c r="I5788" s="1" t="n">
        <v>77</v>
      </c>
      <c r="J5788" s="1" t="n">
        <v>80</v>
      </c>
      <c r="K5788" s="1" t="s">
        <v>271</v>
      </c>
      <c r="L5788" s="1" t="s">
        <v>402</v>
      </c>
      <c r="M5788" s="1" t="n">
        <v>2009</v>
      </c>
      <c r="N5788" s="1" t="n">
        <v>48.7241949621534</v>
      </c>
      <c r="O5788" s="1" t="n">
        <v>-67.5474773041005</v>
      </c>
      <c r="Q5788" s="1" t="s">
        <v>6476</v>
      </c>
      <c r="R5788" s="1" t="s">
        <v>24</v>
      </c>
    </row>
    <row r="5789" customFormat="false" ht="15" hidden="false" customHeight="false" outlineLevel="0" collapsed="false">
      <c r="A5789" s="1" t="s">
        <v>6017</v>
      </c>
      <c r="B5789" s="1" t="s">
        <v>6018</v>
      </c>
      <c r="C5789" s="1" t="s">
        <v>6474</v>
      </c>
      <c r="D5789" s="1" t="n">
        <v>127.5</v>
      </c>
      <c r="E5789" s="1" t="s">
        <v>6504</v>
      </c>
      <c r="F5789" s="1" t="n">
        <v>29</v>
      </c>
      <c r="G5789" s="1" t="str">
        <f aca="false">F5789&amp;"/"&amp;85</f>
        <v>29/85</v>
      </c>
      <c r="H5789" s="1" t="n">
        <v>1500</v>
      </c>
      <c r="I5789" s="1" t="n">
        <v>77</v>
      </c>
      <c r="J5789" s="1" t="n">
        <v>80</v>
      </c>
      <c r="K5789" s="1" t="s">
        <v>271</v>
      </c>
      <c r="L5789" s="1" t="s">
        <v>402</v>
      </c>
      <c r="M5789" s="1" t="n">
        <v>2009</v>
      </c>
      <c r="N5789" s="1" t="n">
        <v>48.7222147876353</v>
      </c>
      <c r="O5789" s="1" t="n">
        <v>-67.5504710468333</v>
      </c>
      <c r="Q5789" s="1" t="s">
        <v>6476</v>
      </c>
      <c r="R5789" s="1" t="s">
        <v>24</v>
      </c>
    </row>
    <row r="5790" customFormat="false" ht="15" hidden="false" customHeight="false" outlineLevel="0" collapsed="false">
      <c r="A5790" s="1" t="s">
        <v>6017</v>
      </c>
      <c r="B5790" s="1" t="s">
        <v>6018</v>
      </c>
      <c r="C5790" s="1" t="s">
        <v>6474</v>
      </c>
      <c r="D5790" s="1" t="n">
        <v>127.5</v>
      </c>
      <c r="E5790" s="1" t="s">
        <v>6505</v>
      </c>
      <c r="F5790" s="1" t="n">
        <v>30</v>
      </c>
      <c r="G5790" s="1" t="str">
        <f aca="false">F5790&amp;"/"&amp;85</f>
        <v>30/85</v>
      </c>
      <c r="H5790" s="1" t="n">
        <v>1500</v>
      </c>
      <c r="I5790" s="1" t="n">
        <v>77</v>
      </c>
      <c r="J5790" s="1" t="n">
        <v>80</v>
      </c>
      <c r="K5790" s="1" t="s">
        <v>271</v>
      </c>
      <c r="L5790" s="1" t="s">
        <v>402</v>
      </c>
      <c r="M5790" s="1" t="n">
        <v>2009</v>
      </c>
      <c r="N5790" s="1" t="n">
        <v>48.7240142842973</v>
      </c>
      <c r="O5790" s="1" t="n">
        <v>-67.5535560431318</v>
      </c>
      <c r="Q5790" s="1" t="s">
        <v>6476</v>
      </c>
      <c r="R5790" s="1" t="s">
        <v>24</v>
      </c>
    </row>
    <row r="5791" customFormat="false" ht="15" hidden="false" customHeight="false" outlineLevel="0" collapsed="false">
      <c r="A5791" s="1" t="s">
        <v>6017</v>
      </c>
      <c r="B5791" s="1" t="s">
        <v>6018</v>
      </c>
      <c r="C5791" s="1" t="s">
        <v>6474</v>
      </c>
      <c r="D5791" s="1" t="n">
        <v>127.5</v>
      </c>
      <c r="E5791" s="1" t="s">
        <v>6506</v>
      </c>
      <c r="F5791" s="1" t="n">
        <v>31</v>
      </c>
      <c r="G5791" s="1" t="str">
        <f aca="false">F5791&amp;"/"&amp;85</f>
        <v>31/85</v>
      </c>
      <c r="H5791" s="1" t="n">
        <v>1500</v>
      </c>
      <c r="I5791" s="1" t="n">
        <v>77</v>
      </c>
      <c r="J5791" s="1" t="n">
        <v>80</v>
      </c>
      <c r="K5791" s="1" t="s">
        <v>271</v>
      </c>
      <c r="L5791" s="1" t="s">
        <v>402</v>
      </c>
      <c r="M5791" s="1" t="n">
        <v>2009</v>
      </c>
      <c r="N5791" s="1" t="n">
        <v>48.7209873359652</v>
      </c>
      <c r="O5791" s="1" t="n">
        <v>-67.554165682144</v>
      </c>
      <c r="Q5791" s="1" t="s">
        <v>6476</v>
      </c>
      <c r="R5791" s="1" t="s">
        <v>24</v>
      </c>
    </row>
    <row r="5792" customFormat="false" ht="15" hidden="false" customHeight="false" outlineLevel="0" collapsed="false">
      <c r="A5792" s="1" t="s">
        <v>6017</v>
      </c>
      <c r="B5792" s="1" t="s">
        <v>6018</v>
      </c>
      <c r="C5792" s="1" t="s">
        <v>6474</v>
      </c>
      <c r="D5792" s="1" t="n">
        <v>127.5</v>
      </c>
      <c r="E5792" s="1" t="s">
        <v>6507</v>
      </c>
      <c r="F5792" s="1" t="n">
        <v>32</v>
      </c>
      <c r="G5792" s="1" t="str">
        <f aca="false">F5792&amp;"/"&amp;85</f>
        <v>32/85</v>
      </c>
      <c r="H5792" s="1" t="n">
        <v>1500</v>
      </c>
      <c r="I5792" s="1" t="n">
        <v>77</v>
      </c>
      <c r="J5792" s="1" t="n">
        <v>80</v>
      </c>
      <c r="K5792" s="1" t="s">
        <v>271</v>
      </c>
      <c r="L5792" s="1" t="s">
        <v>402</v>
      </c>
      <c r="M5792" s="1" t="n">
        <v>2009</v>
      </c>
      <c r="N5792" s="1" t="n">
        <v>48.7228462566463</v>
      </c>
      <c r="O5792" s="1" t="n">
        <v>-67.5574120027622</v>
      </c>
      <c r="Q5792" s="1" t="s">
        <v>6476</v>
      </c>
      <c r="R5792" s="1" t="s">
        <v>24</v>
      </c>
    </row>
    <row r="5793" customFormat="false" ht="15" hidden="false" customHeight="false" outlineLevel="0" collapsed="false">
      <c r="A5793" s="1" t="s">
        <v>6017</v>
      </c>
      <c r="B5793" s="1" t="s">
        <v>6018</v>
      </c>
      <c r="C5793" s="1" t="s">
        <v>6474</v>
      </c>
      <c r="D5793" s="1" t="n">
        <v>127.5</v>
      </c>
      <c r="E5793" s="1" t="s">
        <v>6508</v>
      </c>
      <c r="F5793" s="1" t="n">
        <v>33</v>
      </c>
      <c r="G5793" s="1" t="str">
        <f aca="false">F5793&amp;"/"&amp;85</f>
        <v>33/85</v>
      </c>
      <c r="H5793" s="1" t="n">
        <v>1500</v>
      </c>
      <c r="I5793" s="1" t="n">
        <v>77</v>
      </c>
      <c r="J5793" s="1" t="n">
        <v>80</v>
      </c>
      <c r="K5793" s="1" t="s">
        <v>271</v>
      </c>
      <c r="L5793" s="1" t="s">
        <v>402</v>
      </c>
      <c r="M5793" s="1" t="n">
        <v>2009</v>
      </c>
      <c r="N5793" s="1" t="n">
        <v>48.7218454056032</v>
      </c>
      <c r="O5793" s="1" t="n">
        <v>-67.6265305657023</v>
      </c>
      <c r="Q5793" s="1" t="s">
        <v>6476</v>
      </c>
      <c r="R5793" s="1" t="s">
        <v>24</v>
      </c>
    </row>
    <row r="5794" customFormat="false" ht="15" hidden="false" customHeight="false" outlineLevel="0" collapsed="false">
      <c r="A5794" s="1" t="s">
        <v>6017</v>
      </c>
      <c r="B5794" s="1" t="s">
        <v>6018</v>
      </c>
      <c r="C5794" s="1" t="s">
        <v>6474</v>
      </c>
      <c r="D5794" s="1" t="n">
        <v>127.5</v>
      </c>
      <c r="E5794" s="1" t="s">
        <v>6509</v>
      </c>
      <c r="F5794" s="1" t="n">
        <v>34</v>
      </c>
      <c r="G5794" s="1" t="str">
        <f aca="false">F5794&amp;"/"&amp;85</f>
        <v>34/85</v>
      </c>
      <c r="H5794" s="1" t="n">
        <v>1500</v>
      </c>
      <c r="I5794" s="1" t="n">
        <v>77</v>
      </c>
      <c r="J5794" s="1" t="n">
        <v>80</v>
      </c>
      <c r="K5794" s="1" t="s">
        <v>271</v>
      </c>
      <c r="L5794" s="1" t="s">
        <v>402</v>
      </c>
      <c r="M5794" s="1" t="n">
        <v>2009</v>
      </c>
      <c r="N5794" s="1" t="n">
        <v>48.7634262848738</v>
      </c>
      <c r="O5794" s="1" t="n">
        <v>-67.6921355050511</v>
      </c>
      <c r="Q5794" s="1" t="s">
        <v>6476</v>
      </c>
      <c r="R5794" s="1" t="s">
        <v>24</v>
      </c>
    </row>
    <row r="5795" customFormat="false" ht="15" hidden="false" customHeight="false" outlineLevel="0" collapsed="false">
      <c r="A5795" s="1" t="s">
        <v>6017</v>
      </c>
      <c r="B5795" s="1" t="s">
        <v>6018</v>
      </c>
      <c r="C5795" s="1" t="s">
        <v>6474</v>
      </c>
      <c r="D5795" s="1" t="n">
        <v>127.5</v>
      </c>
      <c r="E5795" s="1" t="s">
        <v>6510</v>
      </c>
      <c r="F5795" s="1" t="n">
        <v>35</v>
      </c>
      <c r="G5795" s="1" t="str">
        <f aca="false">F5795&amp;"/"&amp;85</f>
        <v>35/85</v>
      </c>
      <c r="H5795" s="1" t="n">
        <v>1500</v>
      </c>
      <c r="I5795" s="1" t="n">
        <v>77</v>
      </c>
      <c r="J5795" s="1" t="n">
        <v>80</v>
      </c>
      <c r="K5795" s="1" t="s">
        <v>271</v>
      </c>
      <c r="L5795" s="1" t="s">
        <v>402</v>
      </c>
      <c r="M5795" s="1" t="n">
        <v>2009</v>
      </c>
      <c r="N5795" s="1" t="n">
        <v>48.7609118469322</v>
      </c>
      <c r="O5795" s="1" t="n">
        <v>-67.6931296876469</v>
      </c>
      <c r="Q5795" s="1" t="s">
        <v>6476</v>
      </c>
      <c r="R5795" s="1" t="s">
        <v>24</v>
      </c>
    </row>
    <row r="5796" customFormat="false" ht="15" hidden="false" customHeight="false" outlineLevel="0" collapsed="false">
      <c r="A5796" s="1" t="s">
        <v>6017</v>
      </c>
      <c r="B5796" s="1" t="s">
        <v>6018</v>
      </c>
      <c r="C5796" s="1" t="s">
        <v>6474</v>
      </c>
      <c r="D5796" s="1" t="n">
        <v>127.5</v>
      </c>
      <c r="E5796" s="1" t="s">
        <v>6511</v>
      </c>
      <c r="F5796" s="1" t="n">
        <v>36</v>
      </c>
      <c r="G5796" s="1" t="str">
        <f aca="false">F5796&amp;"/"&amp;85</f>
        <v>36/85</v>
      </c>
      <c r="H5796" s="1" t="n">
        <v>1500</v>
      </c>
      <c r="I5796" s="1" t="n">
        <v>77</v>
      </c>
      <c r="J5796" s="1" t="n">
        <v>80</v>
      </c>
      <c r="K5796" s="1" t="s">
        <v>271</v>
      </c>
      <c r="L5796" s="1" t="s">
        <v>402</v>
      </c>
      <c r="M5796" s="1" t="n">
        <v>2009</v>
      </c>
      <c r="N5796" s="1" t="n">
        <v>48.7605679153723</v>
      </c>
      <c r="O5796" s="1" t="n">
        <v>-67.689415651394</v>
      </c>
      <c r="Q5796" s="1" t="s">
        <v>6476</v>
      </c>
      <c r="R5796" s="1" t="s">
        <v>24</v>
      </c>
    </row>
    <row r="5797" customFormat="false" ht="15" hidden="false" customHeight="false" outlineLevel="0" collapsed="false">
      <c r="A5797" s="1" t="s">
        <v>6017</v>
      </c>
      <c r="B5797" s="1" t="s">
        <v>6018</v>
      </c>
      <c r="C5797" s="1" t="s">
        <v>6474</v>
      </c>
      <c r="D5797" s="1" t="n">
        <v>127.5</v>
      </c>
      <c r="E5797" s="1" t="s">
        <v>6512</v>
      </c>
      <c r="F5797" s="1" t="n">
        <v>37</v>
      </c>
      <c r="G5797" s="1" t="str">
        <f aca="false">F5797&amp;"/"&amp;85</f>
        <v>37/85</v>
      </c>
      <c r="H5797" s="1" t="n">
        <v>1500</v>
      </c>
      <c r="I5797" s="1" t="n">
        <v>77</v>
      </c>
      <c r="J5797" s="1" t="n">
        <v>80</v>
      </c>
      <c r="K5797" s="1" t="s">
        <v>271</v>
      </c>
      <c r="L5797" s="1" t="s">
        <v>402</v>
      </c>
      <c r="M5797" s="1" t="n">
        <v>2009</v>
      </c>
      <c r="N5797" s="1" t="n">
        <v>48.7597205617072</v>
      </c>
      <c r="O5797" s="1" t="n">
        <v>-67.6985888013831</v>
      </c>
      <c r="Q5797" s="1" t="s">
        <v>6476</v>
      </c>
      <c r="R5797" s="1" t="s">
        <v>24</v>
      </c>
    </row>
    <row r="5798" customFormat="false" ht="15" hidden="false" customHeight="false" outlineLevel="0" collapsed="false">
      <c r="A5798" s="1" t="s">
        <v>6017</v>
      </c>
      <c r="B5798" s="1" t="s">
        <v>6018</v>
      </c>
      <c r="C5798" s="1" t="s">
        <v>6474</v>
      </c>
      <c r="D5798" s="1" t="n">
        <v>127.5</v>
      </c>
      <c r="E5798" s="1" t="s">
        <v>6513</v>
      </c>
      <c r="F5798" s="1" t="n">
        <v>38</v>
      </c>
      <c r="G5798" s="1" t="str">
        <f aca="false">F5798&amp;"/"&amp;85</f>
        <v>38/85</v>
      </c>
      <c r="H5798" s="1" t="n">
        <v>1500</v>
      </c>
      <c r="I5798" s="1" t="n">
        <v>77</v>
      </c>
      <c r="J5798" s="1" t="n">
        <v>80</v>
      </c>
      <c r="K5798" s="1" t="s">
        <v>271</v>
      </c>
      <c r="L5798" s="1" t="s">
        <v>402</v>
      </c>
      <c r="M5798" s="1" t="n">
        <v>2009</v>
      </c>
      <c r="N5798" s="1" t="n">
        <v>48.7567798674817</v>
      </c>
      <c r="O5798" s="1" t="n">
        <v>-67.6986451726538</v>
      </c>
      <c r="Q5798" s="1" t="s">
        <v>6476</v>
      </c>
      <c r="R5798" s="1" t="s">
        <v>24</v>
      </c>
    </row>
    <row r="5799" customFormat="false" ht="15" hidden="false" customHeight="false" outlineLevel="0" collapsed="false">
      <c r="A5799" s="1" t="s">
        <v>6017</v>
      </c>
      <c r="B5799" s="1" t="s">
        <v>6018</v>
      </c>
      <c r="C5799" s="1" t="s">
        <v>6474</v>
      </c>
      <c r="D5799" s="1" t="n">
        <v>127.5</v>
      </c>
      <c r="E5799" s="1" t="s">
        <v>6514</v>
      </c>
      <c r="F5799" s="1" t="n">
        <v>39</v>
      </c>
      <c r="G5799" s="1" t="str">
        <f aca="false">F5799&amp;"/"&amp;85</f>
        <v>39/85</v>
      </c>
      <c r="H5799" s="1" t="n">
        <v>1500</v>
      </c>
      <c r="I5799" s="1" t="n">
        <v>77</v>
      </c>
      <c r="J5799" s="1" t="n">
        <v>80</v>
      </c>
      <c r="K5799" s="1" t="s">
        <v>271</v>
      </c>
      <c r="L5799" s="1" t="s">
        <v>402</v>
      </c>
      <c r="M5799" s="1" t="n">
        <v>2009</v>
      </c>
      <c r="N5799" s="1" t="n">
        <v>48.754062785403</v>
      </c>
      <c r="O5799" s="1" t="n">
        <v>-67.6997523704789</v>
      </c>
      <c r="Q5799" s="1" t="s">
        <v>6476</v>
      </c>
      <c r="R5799" s="1" t="s">
        <v>24</v>
      </c>
    </row>
    <row r="5800" customFormat="false" ht="15" hidden="false" customHeight="false" outlineLevel="0" collapsed="false">
      <c r="A5800" s="1" t="s">
        <v>6017</v>
      </c>
      <c r="B5800" s="1" t="s">
        <v>6018</v>
      </c>
      <c r="C5800" s="1" t="s">
        <v>6474</v>
      </c>
      <c r="D5800" s="1" t="n">
        <v>127.5</v>
      </c>
      <c r="E5800" s="1" t="s">
        <v>6515</v>
      </c>
      <c r="F5800" s="1" t="n">
        <v>40</v>
      </c>
      <c r="G5800" s="1" t="str">
        <f aca="false">F5800&amp;"/"&amp;85</f>
        <v>40/85</v>
      </c>
      <c r="H5800" s="1" t="n">
        <v>1500</v>
      </c>
      <c r="I5800" s="1" t="n">
        <v>77</v>
      </c>
      <c r="J5800" s="1" t="n">
        <v>80</v>
      </c>
      <c r="K5800" s="1" t="s">
        <v>271</v>
      </c>
      <c r="L5800" s="1" t="s">
        <v>402</v>
      </c>
      <c r="M5800" s="1" t="n">
        <v>2009</v>
      </c>
      <c r="N5800" s="1" t="n">
        <v>48.7558862264681</v>
      </c>
      <c r="O5800" s="1" t="n">
        <v>-67.7043309951376</v>
      </c>
      <c r="Q5800" s="1" t="s">
        <v>6476</v>
      </c>
      <c r="R5800" s="1" t="s">
        <v>24</v>
      </c>
    </row>
    <row r="5801" customFormat="false" ht="15" hidden="false" customHeight="false" outlineLevel="0" collapsed="false">
      <c r="A5801" s="1" t="s">
        <v>6017</v>
      </c>
      <c r="B5801" s="1" t="s">
        <v>6018</v>
      </c>
      <c r="C5801" s="1" t="s">
        <v>6474</v>
      </c>
      <c r="D5801" s="1" t="n">
        <v>127.5</v>
      </c>
      <c r="E5801" s="1" t="s">
        <v>6516</v>
      </c>
      <c r="F5801" s="1" t="n">
        <v>41</v>
      </c>
      <c r="G5801" s="1" t="str">
        <f aca="false">F5801&amp;"/"&amp;85</f>
        <v>41/85</v>
      </c>
      <c r="H5801" s="1" t="n">
        <v>1500</v>
      </c>
      <c r="I5801" s="1" t="n">
        <v>77</v>
      </c>
      <c r="J5801" s="1" t="n">
        <v>80</v>
      </c>
      <c r="K5801" s="1" t="s">
        <v>271</v>
      </c>
      <c r="L5801" s="1" t="s">
        <v>402</v>
      </c>
      <c r="M5801" s="1" t="n">
        <v>2009</v>
      </c>
      <c r="N5801" s="1" t="n">
        <v>48.775459762301</v>
      </c>
      <c r="O5801" s="1" t="n">
        <v>-67.713314248254</v>
      </c>
      <c r="Q5801" s="1" t="s">
        <v>6476</v>
      </c>
      <c r="R5801" s="1" t="s">
        <v>24</v>
      </c>
    </row>
    <row r="5802" customFormat="false" ht="15" hidden="false" customHeight="false" outlineLevel="0" collapsed="false">
      <c r="A5802" s="1" t="s">
        <v>6017</v>
      </c>
      <c r="B5802" s="1" t="s">
        <v>6018</v>
      </c>
      <c r="C5802" s="1" t="s">
        <v>6474</v>
      </c>
      <c r="D5802" s="1" t="n">
        <v>127.5</v>
      </c>
      <c r="E5802" s="1" t="s">
        <v>6517</v>
      </c>
      <c r="F5802" s="1" t="n">
        <v>42</v>
      </c>
      <c r="G5802" s="1" t="str">
        <f aca="false">F5802&amp;"/"&amp;85</f>
        <v>42/85</v>
      </c>
      <c r="H5802" s="1" t="n">
        <v>1500</v>
      </c>
      <c r="I5802" s="1" t="n">
        <v>77</v>
      </c>
      <c r="J5802" s="1" t="n">
        <v>80</v>
      </c>
      <c r="K5802" s="1" t="s">
        <v>271</v>
      </c>
      <c r="L5802" s="1" t="s">
        <v>402</v>
      </c>
      <c r="M5802" s="1" t="n">
        <v>2009</v>
      </c>
      <c r="N5802" s="1" t="n">
        <v>48.772144676788</v>
      </c>
      <c r="O5802" s="1" t="n">
        <v>-67.708942138708</v>
      </c>
      <c r="Q5802" s="1" t="s">
        <v>6476</v>
      </c>
      <c r="R5802" s="1" t="s">
        <v>24</v>
      </c>
    </row>
    <row r="5803" customFormat="false" ht="15" hidden="false" customHeight="false" outlineLevel="0" collapsed="false">
      <c r="A5803" s="1" t="s">
        <v>6017</v>
      </c>
      <c r="B5803" s="1" t="s">
        <v>6018</v>
      </c>
      <c r="C5803" s="1" t="s">
        <v>6474</v>
      </c>
      <c r="D5803" s="1" t="n">
        <v>127.5</v>
      </c>
      <c r="E5803" s="1" t="s">
        <v>6518</v>
      </c>
      <c r="F5803" s="1" t="n">
        <v>43</v>
      </c>
      <c r="G5803" s="1" t="str">
        <f aca="false">F5803&amp;"/"&amp;85</f>
        <v>43/85</v>
      </c>
      <c r="H5803" s="1" t="n">
        <v>1500</v>
      </c>
      <c r="I5803" s="1" t="n">
        <v>77</v>
      </c>
      <c r="J5803" s="1" t="n">
        <v>80</v>
      </c>
      <c r="K5803" s="1" t="s">
        <v>271</v>
      </c>
      <c r="L5803" s="1" t="s">
        <v>402</v>
      </c>
      <c r="M5803" s="1" t="n">
        <v>2009</v>
      </c>
      <c r="N5803" s="1" t="n">
        <v>48.7731674057212</v>
      </c>
      <c r="O5803" s="1" t="n">
        <v>-67.7287216261163</v>
      </c>
      <c r="Q5803" s="1" t="s">
        <v>6476</v>
      </c>
      <c r="R5803" s="1" t="s">
        <v>24</v>
      </c>
    </row>
    <row r="5804" customFormat="false" ht="15" hidden="false" customHeight="false" outlineLevel="0" collapsed="false">
      <c r="A5804" s="1" t="s">
        <v>6017</v>
      </c>
      <c r="B5804" s="1" t="s">
        <v>6018</v>
      </c>
      <c r="C5804" s="1" t="s">
        <v>6474</v>
      </c>
      <c r="D5804" s="1" t="n">
        <v>127.5</v>
      </c>
      <c r="E5804" s="1" t="s">
        <v>6519</v>
      </c>
      <c r="F5804" s="1" t="n">
        <v>44</v>
      </c>
      <c r="G5804" s="1" t="str">
        <f aca="false">F5804&amp;"/"&amp;85</f>
        <v>44/85</v>
      </c>
      <c r="H5804" s="1" t="n">
        <v>1500</v>
      </c>
      <c r="I5804" s="1" t="n">
        <v>77</v>
      </c>
      <c r="J5804" s="1" t="n">
        <v>80</v>
      </c>
      <c r="K5804" s="1" t="s">
        <v>271</v>
      </c>
      <c r="L5804" s="1" t="s">
        <v>402</v>
      </c>
      <c r="M5804" s="1" t="n">
        <v>2009</v>
      </c>
      <c r="N5804" s="1" t="n">
        <v>48.7712342538606</v>
      </c>
      <c r="O5804" s="1" t="n">
        <v>-67.7253639086935</v>
      </c>
      <c r="Q5804" s="1" t="s">
        <v>6476</v>
      </c>
      <c r="R5804" s="1" t="s">
        <v>24</v>
      </c>
    </row>
    <row r="5805" customFormat="false" ht="15" hidden="false" customHeight="false" outlineLevel="0" collapsed="false">
      <c r="A5805" s="1" t="s">
        <v>6017</v>
      </c>
      <c r="B5805" s="1" t="s">
        <v>6018</v>
      </c>
      <c r="C5805" s="1" t="s">
        <v>6474</v>
      </c>
      <c r="D5805" s="1" t="n">
        <v>127.5</v>
      </c>
      <c r="E5805" s="1" t="s">
        <v>6520</v>
      </c>
      <c r="F5805" s="1" t="n">
        <v>45</v>
      </c>
      <c r="G5805" s="1" t="str">
        <f aca="false">F5805&amp;"/"&amp;85</f>
        <v>45/85</v>
      </c>
      <c r="H5805" s="1" t="n">
        <v>1500</v>
      </c>
      <c r="I5805" s="1" t="n">
        <v>77</v>
      </c>
      <c r="J5805" s="1" t="n">
        <v>80</v>
      </c>
      <c r="K5805" s="1" t="s">
        <v>271</v>
      </c>
      <c r="L5805" s="1" t="s">
        <v>402</v>
      </c>
      <c r="M5805" s="1" t="n">
        <v>2009</v>
      </c>
      <c r="N5805" s="1" t="n">
        <v>48.7691958751845</v>
      </c>
      <c r="O5805" s="1" t="n">
        <v>-67.7217822488059</v>
      </c>
      <c r="Q5805" s="1" t="s">
        <v>6476</v>
      </c>
      <c r="R5805" s="1" t="s">
        <v>24</v>
      </c>
    </row>
    <row r="5806" customFormat="false" ht="15" hidden="false" customHeight="false" outlineLevel="0" collapsed="false">
      <c r="A5806" s="1" t="s">
        <v>6017</v>
      </c>
      <c r="B5806" s="1" t="s">
        <v>6018</v>
      </c>
      <c r="C5806" s="1" t="s">
        <v>6474</v>
      </c>
      <c r="D5806" s="1" t="n">
        <v>127.5</v>
      </c>
      <c r="E5806" s="1" t="s">
        <v>6521</v>
      </c>
      <c r="F5806" s="1" t="n">
        <v>46</v>
      </c>
      <c r="G5806" s="1" t="str">
        <f aca="false">F5806&amp;"/"&amp;85</f>
        <v>46/85</v>
      </c>
      <c r="H5806" s="1" t="n">
        <v>1500</v>
      </c>
      <c r="I5806" s="1" t="n">
        <v>77</v>
      </c>
      <c r="J5806" s="1" t="n">
        <v>80</v>
      </c>
      <c r="K5806" s="1" t="s">
        <v>271</v>
      </c>
      <c r="L5806" s="1" t="s">
        <v>402</v>
      </c>
      <c r="M5806" s="1" t="n">
        <v>2009</v>
      </c>
      <c r="N5806" s="1" t="n">
        <v>48.7669577615891</v>
      </c>
      <c r="O5806" s="1" t="n">
        <v>-67.7178624282408</v>
      </c>
      <c r="Q5806" s="1" t="s">
        <v>6476</v>
      </c>
      <c r="R5806" s="1" t="s">
        <v>24</v>
      </c>
    </row>
    <row r="5807" customFormat="false" ht="15" hidden="false" customHeight="false" outlineLevel="0" collapsed="false">
      <c r="A5807" s="1" t="s">
        <v>6017</v>
      </c>
      <c r="B5807" s="1" t="s">
        <v>6018</v>
      </c>
      <c r="C5807" s="1" t="s">
        <v>6474</v>
      </c>
      <c r="D5807" s="1" t="n">
        <v>127.5</v>
      </c>
      <c r="E5807" s="1" t="s">
        <v>6522</v>
      </c>
      <c r="F5807" s="1" t="n">
        <v>47</v>
      </c>
      <c r="G5807" s="1" t="str">
        <f aca="false">F5807&amp;"/"&amp;85</f>
        <v>47/85</v>
      </c>
      <c r="H5807" s="1" t="n">
        <v>1500</v>
      </c>
      <c r="I5807" s="1" t="n">
        <v>77</v>
      </c>
      <c r="J5807" s="1" t="n">
        <v>80</v>
      </c>
      <c r="K5807" s="1" t="s">
        <v>271</v>
      </c>
      <c r="L5807" s="1" t="s">
        <v>402</v>
      </c>
      <c r="M5807" s="1" t="n">
        <v>2009</v>
      </c>
      <c r="N5807" s="1" t="n">
        <v>48.7649316472352</v>
      </c>
      <c r="O5807" s="1" t="n">
        <v>-67.7147287034835</v>
      </c>
      <c r="Q5807" s="1" t="s">
        <v>6476</v>
      </c>
      <c r="R5807" s="1" t="s">
        <v>24</v>
      </c>
    </row>
    <row r="5808" customFormat="false" ht="15" hidden="false" customHeight="false" outlineLevel="0" collapsed="false">
      <c r="A5808" s="1" t="s">
        <v>6017</v>
      </c>
      <c r="B5808" s="1" t="s">
        <v>6018</v>
      </c>
      <c r="C5808" s="1" t="s">
        <v>6474</v>
      </c>
      <c r="D5808" s="1" t="n">
        <v>127.5</v>
      </c>
      <c r="E5808" s="1" t="s">
        <v>6523</v>
      </c>
      <c r="F5808" s="1" t="n">
        <v>48</v>
      </c>
      <c r="G5808" s="1" t="str">
        <f aca="false">F5808&amp;"/"&amp;85</f>
        <v>48/85</v>
      </c>
      <c r="H5808" s="1" t="n">
        <v>1500</v>
      </c>
      <c r="I5808" s="1" t="n">
        <v>77</v>
      </c>
      <c r="J5808" s="1" t="n">
        <v>80</v>
      </c>
      <c r="K5808" s="1" t="s">
        <v>271</v>
      </c>
      <c r="L5808" s="1" t="s">
        <v>402</v>
      </c>
      <c r="M5808" s="1" t="n">
        <v>2009</v>
      </c>
      <c r="N5808" s="1" t="n">
        <v>48.7586070046359</v>
      </c>
      <c r="O5808" s="1" t="n">
        <v>-67.722815811702</v>
      </c>
      <c r="Q5808" s="1" t="s">
        <v>6476</v>
      </c>
      <c r="R5808" s="1" t="s">
        <v>24</v>
      </c>
    </row>
    <row r="5809" customFormat="false" ht="15" hidden="false" customHeight="false" outlineLevel="0" collapsed="false">
      <c r="A5809" s="1" t="s">
        <v>6017</v>
      </c>
      <c r="B5809" s="1" t="s">
        <v>6018</v>
      </c>
      <c r="C5809" s="1" t="s">
        <v>6474</v>
      </c>
      <c r="D5809" s="1" t="n">
        <v>127.5</v>
      </c>
      <c r="E5809" s="1" t="s">
        <v>6524</v>
      </c>
      <c r="F5809" s="1" t="n">
        <v>49</v>
      </c>
      <c r="G5809" s="1" t="str">
        <f aca="false">F5809&amp;"/"&amp;85</f>
        <v>49/85</v>
      </c>
      <c r="H5809" s="1" t="n">
        <v>1500</v>
      </c>
      <c r="I5809" s="1" t="n">
        <v>77</v>
      </c>
      <c r="J5809" s="1" t="n">
        <v>80</v>
      </c>
      <c r="K5809" s="1" t="s">
        <v>271</v>
      </c>
      <c r="L5809" s="1" t="s">
        <v>402</v>
      </c>
      <c r="M5809" s="1" t="n">
        <v>2009</v>
      </c>
      <c r="N5809" s="1" t="n">
        <v>48.7565663850629</v>
      </c>
      <c r="O5809" s="1" t="n">
        <v>-67.7191075815356</v>
      </c>
      <c r="Q5809" s="1" t="s">
        <v>6476</v>
      </c>
      <c r="R5809" s="1" t="s">
        <v>24</v>
      </c>
    </row>
    <row r="5810" customFormat="false" ht="15" hidden="false" customHeight="false" outlineLevel="0" collapsed="false">
      <c r="A5810" s="1" t="s">
        <v>6017</v>
      </c>
      <c r="B5810" s="1" t="s">
        <v>6018</v>
      </c>
      <c r="C5810" s="1" t="s">
        <v>6474</v>
      </c>
      <c r="D5810" s="1" t="n">
        <v>127.5</v>
      </c>
      <c r="E5810" s="1" t="s">
        <v>6525</v>
      </c>
      <c r="F5810" s="1" t="n">
        <v>50</v>
      </c>
      <c r="G5810" s="1" t="str">
        <f aca="false">F5810&amp;"/"&amp;85</f>
        <v>50/85</v>
      </c>
      <c r="H5810" s="1" t="n">
        <v>1500</v>
      </c>
      <c r="I5810" s="1" t="n">
        <v>77</v>
      </c>
      <c r="J5810" s="1" t="n">
        <v>80</v>
      </c>
      <c r="K5810" s="1" t="s">
        <v>271</v>
      </c>
      <c r="L5810" s="1" t="s">
        <v>402</v>
      </c>
      <c r="M5810" s="1" t="n">
        <v>2009</v>
      </c>
      <c r="N5810" s="1" t="n">
        <v>48.7515392347822</v>
      </c>
      <c r="O5810" s="1" t="n">
        <v>-67.7051522775971</v>
      </c>
      <c r="Q5810" s="1" t="s">
        <v>6476</v>
      </c>
      <c r="R5810" s="1" t="s">
        <v>24</v>
      </c>
    </row>
    <row r="5811" customFormat="false" ht="15" hidden="false" customHeight="false" outlineLevel="0" collapsed="false">
      <c r="A5811" s="1" t="s">
        <v>6017</v>
      </c>
      <c r="B5811" s="1" t="s">
        <v>6018</v>
      </c>
      <c r="C5811" s="1" t="s">
        <v>6474</v>
      </c>
      <c r="D5811" s="1" t="n">
        <v>127.5</v>
      </c>
      <c r="E5811" s="1" t="s">
        <v>6526</v>
      </c>
      <c r="F5811" s="1" t="n">
        <v>51</v>
      </c>
      <c r="G5811" s="1" t="str">
        <f aca="false">F5811&amp;"/"&amp;85</f>
        <v>51/85</v>
      </c>
      <c r="H5811" s="1" t="n">
        <v>1500</v>
      </c>
      <c r="I5811" s="1" t="n">
        <v>77</v>
      </c>
      <c r="J5811" s="1" t="n">
        <v>80</v>
      </c>
      <c r="K5811" s="1" t="s">
        <v>271</v>
      </c>
      <c r="L5811" s="1" t="s">
        <v>402</v>
      </c>
      <c r="M5811" s="1" t="n">
        <v>2009</v>
      </c>
      <c r="N5811" s="1" t="n">
        <v>48.7493111003842</v>
      </c>
      <c r="O5811" s="1" t="n">
        <v>-67.7077578757885</v>
      </c>
      <c r="Q5811" s="1" t="s">
        <v>6476</v>
      </c>
      <c r="R5811" s="1" t="s">
        <v>24</v>
      </c>
    </row>
    <row r="5812" customFormat="false" ht="15" hidden="false" customHeight="false" outlineLevel="0" collapsed="false">
      <c r="A5812" s="1" t="s">
        <v>6017</v>
      </c>
      <c r="B5812" s="1" t="s">
        <v>6018</v>
      </c>
      <c r="C5812" s="1" t="s">
        <v>6474</v>
      </c>
      <c r="D5812" s="1" t="n">
        <v>127.5</v>
      </c>
      <c r="E5812" s="1" t="s">
        <v>6527</v>
      </c>
      <c r="F5812" s="1" t="n">
        <v>52</v>
      </c>
      <c r="G5812" s="1" t="str">
        <f aca="false">F5812&amp;"/"&amp;85</f>
        <v>52/85</v>
      </c>
      <c r="H5812" s="1" t="n">
        <v>1500</v>
      </c>
      <c r="I5812" s="1" t="n">
        <v>77</v>
      </c>
      <c r="J5812" s="1" t="n">
        <v>80</v>
      </c>
      <c r="K5812" s="1" t="s">
        <v>271</v>
      </c>
      <c r="L5812" s="1" t="s">
        <v>402</v>
      </c>
      <c r="M5812" s="1" t="n">
        <v>2009</v>
      </c>
      <c r="N5812" s="1" t="n">
        <v>48.7473497216115</v>
      </c>
      <c r="O5812" s="1" t="n">
        <v>-67.7107458934224</v>
      </c>
      <c r="Q5812" s="1" t="s">
        <v>6476</v>
      </c>
      <c r="R5812" s="1" t="s">
        <v>24</v>
      </c>
    </row>
    <row r="5813" customFormat="false" ht="15" hidden="false" customHeight="false" outlineLevel="0" collapsed="false">
      <c r="A5813" s="1" t="s">
        <v>6017</v>
      </c>
      <c r="B5813" s="1" t="s">
        <v>6018</v>
      </c>
      <c r="C5813" s="1" t="s">
        <v>6474</v>
      </c>
      <c r="D5813" s="1" t="n">
        <v>127.5</v>
      </c>
      <c r="E5813" s="1" t="s">
        <v>6528</v>
      </c>
      <c r="F5813" s="1" t="n">
        <v>53</v>
      </c>
      <c r="G5813" s="1" t="str">
        <f aca="false">F5813&amp;"/"&amp;85</f>
        <v>53/85</v>
      </c>
      <c r="H5813" s="1" t="n">
        <v>1500</v>
      </c>
      <c r="I5813" s="1" t="n">
        <v>77</v>
      </c>
      <c r="J5813" s="1" t="n">
        <v>80</v>
      </c>
      <c r="K5813" s="1" t="s">
        <v>271</v>
      </c>
      <c r="L5813" s="1" t="s">
        <v>402</v>
      </c>
      <c r="M5813" s="1" t="n">
        <v>2009</v>
      </c>
      <c r="N5813" s="1" t="n">
        <v>48.7459672713364</v>
      </c>
      <c r="O5813" s="1" t="n">
        <v>-67.7069879318861</v>
      </c>
      <c r="Q5813" s="1" t="s">
        <v>6476</v>
      </c>
      <c r="R5813" s="1" t="s">
        <v>24</v>
      </c>
    </row>
    <row r="5814" customFormat="false" ht="15" hidden="false" customHeight="false" outlineLevel="0" collapsed="false">
      <c r="A5814" s="1" t="s">
        <v>6017</v>
      </c>
      <c r="B5814" s="1" t="s">
        <v>6018</v>
      </c>
      <c r="C5814" s="1" t="s">
        <v>6474</v>
      </c>
      <c r="D5814" s="1" t="n">
        <v>127.5</v>
      </c>
      <c r="E5814" s="1" t="s">
        <v>6529</v>
      </c>
      <c r="F5814" s="1" t="n">
        <v>54</v>
      </c>
      <c r="G5814" s="1" t="str">
        <f aca="false">F5814&amp;"/"&amp;85</f>
        <v>54/85</v>
      </c>
      <c r="H5814" s="1" t="n">
        <v>1500</v>
      </c>
      <c r="I5814" s="1" t="n">
        <v>77</v>
      </c>
      <c r="J5814" s="1" t="n">
        <v>80</v>
      </c>
      <c r="K5814" s="1" t="s">
        <v>271</v>
      </c>
      <c r="L5814" s="1" t="s">
        <v>402</v>
      </c>
      <c r="M5814" s="1" t="n">
        <v>2009</v>
      </c>
      <c r="N5814" s="1" t="n">
        <v>48.7451374952127</v>
      </c>
      <c r="O5814" s="1" t="n">
        <v>-67.7010933243829</v>
      </c>
      <c r="Q5814" s="1" t="s">
        <v>6476</v>
      </c>
      <c r="R5814" s="1" t="s">
        <v>24</v>
      </c>
    </row>
    <row r="5815" customFormat="false" ht="15" hidden="false" customHeight="false" outlineLevel="0" collapsed="false">
      <c r="A5815" s="1" t="s">
        <v>6017</v>
      </c>
      <c r="B5815" s="1" t="s">
        <v>6018</v>
      </c>
      <c r="C5815" s="1" t="s">
        <v>6474</v>
      </c>
      <c r="D5815" s="1" t="n">
        <v>127.5</v>
      </c>
      <c r="E5815" s="1" t="s">
        <v>6530</v>
      </c>
      <c r="F5815" s="1" t="n">
        <v>55</v>
      </c>
      <c r="G5815" s="1" t="str">
        <f aca="false">F5815&amp;"/"&amp;85</f>
        <v>55/85</v>
      </c>
      <c r="H5815" s="1" t="n">
        <v>1500</v>
      </c>
      <c r="I5815" s="1" t="n">
        <v>77</v>
      </c>
      <c r="J5815" s="1" t="n">
        <v>80</v>
      </c>
      <c r="K5815" s="1" t="s">
        <v>271</v>
      </c>
      <c r="L5815" s="1" t="s">
        <v>402</v>
      </c>
      <c r="M5815" s="1" t="n">
        <v>2009</v>
      </c>
      <c r="N5815" s="1" t="n">
        <v>48.7478590548857</v>
      </c>
      <c r="O5815" s="1" t="n">
        <v>-67.6838705758082</v>
      </c>
      <c r="Q5815" s="1" t="s">
        <v>6476</v>
      </c>
      <c r="R5815" s="1" t="s">
        <v>24</v>
      </c>
    </row>
    <row r="5816" customFormat="false" ht="15" hidden="false" customHeight="false" outlineLevel="0" collapsed="false">
      <c r="A5816" s="1" t="s">
        <v>6017</v>
      </c>
      <c r="B5816" s="1" t="s">
        <v>6018</v>
      </c>
      <c r="C5816" s="1" t="s">
        <v>6474</v>
      </c>
      <c r="D5816" s="1" t="n">
        <v>127.5</v>
      </c>
      <c r="E5816" s="1" t="s">
        <v>6531</v>
      </c>
      <c r="F5816" s="1" t="n">
        <v>56</v>
      </c>
      <c r="G5816" s="1" t="str">
        <f aca="false">F5816&amp;"/"&amp;85</f>
        <v>56/85</v>
      </c>
      <c r="H5816" s="1" t="n">
        <v>1500</v>
      </c>
      <c r="I5816" s="1" t="n">
        <v>77</v>
      </c>
      <c r="J5816" s="1" t="n">
        <v>80</v>
      </c>
      <c r="K5816" s="1" t="s">
        <v>271</v>
      </c>
      <c r="L5816" s="1" t="s">
        <v>402</v>
      </c>
      <c r="M5816" s="1" t="n">
        <v>2009</v>
      </c>
      <c r="N5816" s="1" t="n">
        <v>48.7460759493057</v>
      </c>
      <c r="O5816" s="1" t="n">
        <v>-67.6858736627734</v>
      </c>
      <c r="Q5816" s="1" t="s">
        <v>6476</v>
      </c>
      <c r="R5816" s="1" t="s">
        <v>24</v>
      </c>
    </row>
    <row r="5817" customFormat="false" ht="15" hidden="false" customHeight="false" outlineLevel="0" collapsed="false">
      <c r="A5817" s="1" t="s">
        <v>6017</v>
      </c>
      <c r="B5817" s="1" t="s">
        <v>6018</v>
      </c>
      <c r="C5817" s="1" t="s">
        <v>6474</v>
      </c>
      <c r="D5817" s="1" t="n">
        <v>127.5</v>
      </c>
      <c r="E5817" s="1" t="s">
        <v>6532</v>
      </c>
      <c r="F5817" s="1" t="n">
        <v>57</v>
      </c>
      <c r="G5817" s="1" t="str">
        <f aca="false">F5817&amp;"/"&amp;85</f>
        <v>57/85</v>
      </c>
      <c r="H5817" s="1" t="n">
        <v>1500</v>
      </c>
      <c r="I5817" s="1" t="n">
        <v>77</v>
      </c>
      <c r="J5817" s="1" t="n">
        <v>80</v>
      </c>
      <c r="K5817" s="1" t="s">
        <v>271</v>
      </c>
      <c r="L5817" s="1" t="s">
        <v>402</v>
      </c>
      <c r="M5817" s="1" t="n">
        <v>2009</v>
      </c>
      <c r="N5817" s="1" t="n">
        <v>48.7313300963619</v>
      </c>
      <c r="O5817" s="1" t="n">
        <v>-67.6991469966784</v>
      </c>
      <c r="Q5817" s="1" t="s">
        <v>6476</v>
      </c>
      <c r="R5817" s="1" t="s">
        <v>24</v>
      </c>
    </row>
    <row r="5818" customFormat="false" ht="15" hidden="false" customHeight="false" outlineLevel="0" collapsed="false">
      <c r="A5818" s="1" t="s">
        <v>6017</v>
      </c>
      <c r="B5818" s="1" t="s">
        <v>6018</v>
      </c>
      <c r="C5818" s="1" t="s">
        <v>6474</v>
      </c>
      <c r="D5818" s="1" t="n">
        <v>127.5</v>
      </c>
      <c r="E5818" s="1" t="s">
        <v>6533</v>
      </c>
      <c r="F5818" s="1" t="n">
        <v>58</v>
      </c>
      <c r="G5818" s="1" t="str">
        <f aca="false">F5818&amp;"/"&amp;85</f>
        <v>58/85</v>
      </c>
      <c r="H5818" s="1" t="n">
        <v>1500</v>
      </c>
      <c r="I5818" s="1" t="n">
        <v>77</v>
      </c>
      <c r="J5818" s="1" t="n">
        <v>80</v>
      </c>
      <c r="K5818" s="1" t="s">
        <v>271</v>
      </c>
      <c r="L5818" s="1" t="s">
        <v>402</v>
      </c>
      <c r="M5818" s="1" t="n">
        <v>2009</v>
      </c>
      <c r="N5818" s="1" t="n">
        <v>48.728649682832</v>
      </c>
      <c r="O5818" s="1" t="n">
        <v>-67.693620300591</v>
      </c>
      <c r="Q5818" s="1" t="s">
        <v>6476</v>
      </c>
      <c r="R5818" s="1" t="s">
        <v>24</v>
      </c>
    </row>
    <row r="5819" customFormat="false" ht="15" hidden="false" customHeight="false" outlineLevel="0" collapsed="false">
      <c r="A5819" s="1" t="s">
        <v>6017</v>
      </c>
      <c r="B5819" s="1" t="s">
        <v>6018</v>
      </c>
      <c r="C5819" s="1" t="s">
        <v>6474</v>
      </c>
      <c r="D5819" s="1" t="n">
        <v>127.5</v>
      </c>
      <c r="E5819" s="1" t="s">
        <v>6534</v>
      </c>
      <c r="F5819" s="1" t="n">
        <v>59</v>
      </c>
      <c r="G5819" s="1" t="str">
        <f aca="false">F5819&amp;"/"&amp;85</f>
        <v>59/85</v>
      </c>
      <c r="H5819" s="1" t="n">
        <v>1500</v>
      </c>
      <c r="I5819" s="1" t="n">
        <v>77</v>
      </c>
      <c r="J5819" s="1" t="n">
        <v>80</v>
      </c>
      <c r="K5819" s="1" t="s">
        <v>271</v>
      </c>
      <c r="L5819" s="1" t="s">
        <v>402</v>
      </c>
      <c r="M5819" s="1" t="n">
        <v>2009</v>
      </c>
      <c r="N5819" s="1" t="n">
        <v>48.7264470243474</v>
      </c>
      <c r="O5819" s="1" t="n">
        <v>-67.6981062404384</v>
      </c>
      <c r="Q5819" s="1" t="s">
        <v>6476</v>
      </c>
      <c r="R5819" s="1" t="s">
        <v>24</v>
      </c>
    </row>
    <row r="5820" customFormat="false" ht="15" hidden="false" customHeight="false" outlineLevel="0" collapsed="false">
      <c r="A5820" s="1" t="s">
        <v>6017</v>
      </c>
      <c r="B5820" s="1" t="s">
        <v>6018</v>
      </c>
      <c r="C5820" s="1" t="s">
        <v>6474</v>
      </c>
      <c r="D5820" s="1" t="n">
        <v>127.5</v>
      </c>
      <c r="E5820" s="1" t="s">
        <v>6535</v>
      </c>
      <c r="F5820" s="1" t="n">
        <v>60</v>
      </c>
      <c r="G5820" s="1" t="str">
        <f aca="false">F5820&amp;"/"&amp;85</f>
        <v>60/85</v>
      </c>
      <c r="H5820" s="1" t="n">
        <v>1500</v>
      </c>
      <c r="I5820" s="1" t="n">
        <v>77</v>
      </c>
      <c r="J5820" s="1" t="n">
        <v>80</v>
      </c>
      <c r="K5820" s="1" t="s">
        <v>271</v>
      </c>
      <c r="L5820" s="1" t="s">
        <v>402</v>
      </c>
      <c r="M5820" s="1" t="n">
        <v>2009</v>
      </c>
      <c r="N5820" s="1" t="n">
        <v>48.7231699296876</v>
      </c>
      <c r="O5820" s="1" t="n">
        <v>-67.7021827522113</v>
      </c>
      <c r="Q5820" s="1" t="s">
        <v>6476</v>
      </c>
      <c r="R5820" s="1" t="s">
        <v>24</v>
      </c>
    </row>
    <row r="5821" customFormat="false" ht="15" hidden="false" customHeight="false" outlineLevel="0" collapsed="false">
      <c r="A5821" s="1" t="s">
        <v>6017</v>
      </c>
      <c r="B5821" s="1" t="s">
        <v>6018</v>
      </c>
      <c r="C5821" s="1" t="s">
        <v>6474</v>
      </c>
      <c r="D5821" s="1" t="n">
        <v>127.5</v>
      </c>
      <c r="E5821" s="1" t="s">
        <v>6536</v>
      </c>
      <c r="F5821" s="1" t="n">
        <v>61</v>
      </c>
      <c r="G5821" s="1" t="str">
        <f aca="false">F5821&amp;"/"&amp;85</f>
        <v>61/85</v>
      </c>
      <c r="H5821" s="1" t="n">
        <v>1500</v>
      </c>
      <c r="I5821" s="1" t="n">
        <v>77</v>
      </c>
      <c r="J5821" s="1" t="n">
        <v>80</v>
      </c>
      <c r="K5821" s="1" t="s">
        <v>271</v>
      </c>
      <c r="L5821" s="1" t="s">
        <v>402</v>
      </c>
      <c r="M5821" s="1" t="n">
        <v>2009</v>
      </c>
      <c r="N5821" s="1" t="n">
        <v>48.7206844187188</v>
      </c>
      <c r="O5821" s="1" t="n">
        <v>-67.7086449653299</v>
      </c>
      <c r="Q5821" s="1" t="s">
        <v>6476</v>
      </c>
      <c r="R5821" s="1" t="s">
        <v>24</v>
      </c>
    </row>
    <row r="5822" customFormat="false" ht="15" hidden="false" customHeight="false" outlineLevel="0" collapsed="false">
      <c r="A5822" s="1" t="s">
        <v>6017</v>
      </c>
      <c r="B5822" s="1" t="s">
        <v>6018</v>
      </c>
      <c r="C5822" s="1" t="s">
        <v>6474</v>
      </c>
      <c r="D5822" s="1" t="n">
        <v>127.5</v>
      </c>
      <c r="E5822" s="1" t="s">
        <v>6537</v>
      </c>
      <c r="F5822" s="1" t="n">
        <v>62</v>
      </c>
      <c r="G5822" s="1" t="str">
        <f aca="false">F5822&amp;"/"&amp;85</f>
        <v>62/85</v>
      </c>
      <c r="H5822" s="1" t="n">
        <v>1500</v>
      </c>
      <c r="I5822" s="1" t="n">
        <v>77</v>
      </c>
      <c r="J5822" s="1" t="n">
        <v>80</v>
      </c>
      <c r="K5822" s="1" t="s">
        <v>271</v>
      </c>
      <c r="L5822" s="1" t="s">
        <v>402</v>
      </c>
      <c r="M5822" s="1" t="n">
        <v>2009</v>
      </c>
      <c r="N5822" s="1" t="n">
        <v>48.7271445638686</v>
      </c>
      <c r="O5822" s="1" t="n">
        <v>-67.7084396619077</v>
      </c>
      <c r="Q5822" s="1" t="s">
        <v>6476</v>
      </c>
      <c r="R5822" s="1" t="s">
        <v>24</v>
      </c>
    </row>
    <row r="5823" customFormat="false" ht="15" hidden="false" customHeight="false" outlineLevel="0" collapsed="false">
      <c r="A5823" s="1" t="s">
        <v>6017</v>
      </c>
      <c r="B5823" s="1" t="s">
        <v>6018</v>
      </c>
      <c r="C5823" s="1" t="s">
        <v>6474</v>
      </c>
      <c r="D5823" s="1" t="n">
        <v>127.5</v>
      </c>
      <c r="E5823" s="1" t="s">
        <v>6538</v>
      </c>
      <c r="F5823" s="1" t="n">
        <v>63</v>
      </c>
      <c r="G5823" s="1" t="str">
        <f aca="false">F5823&amp;"/"&amp;85</f>
        <v>63/85</v>
      </c>
      <c r="H5823" s="1" t="n">
        <v>1500</v>
      </c>
      <c r="I5823" s="1" t="n">
        <v>77</v>
      </c>
      <c r="J5823" s="1" t="n">
        <v>80</v>
      </c>
      <c r="K5823" s="1" t="s">
        <v>271</v>
      </c>
      <c r="L5823" s="1" t="s">
        <v>402</v>
      </c>
      <c r="M5823" s="1" t="n">
        <v>2009</v>
      </c>
      <c r="N5823" s="1" t="n">
        <v>48.7452352680385</v>
      </c>
      <c r="O5823" s="1" t="n">
        <v>-67.7138484227638</v>
      </c>
      <c r="Q5823" s="1" t="s">
        <v>6476</v>
      </c>
      <c r="R5823" s="1" t="s">
        <v>24</v>
      </c>
    </row>
    <row r="5824" customFormat="false" ht="15" hidden="false" customHeight="false" outlineLevel="0" collapsed="false">
      <c r="A5824" s="1" t="s">
        <v>6017</v>
      </c>
      <c r="B5824" s="1" t="s">
        <v>6018</v>
      </c>
      <c r="C5824" s="1" t="s">
        <v>6474</v>
      </c>
      <c r="D5824" s="1" t="n">
        <v>127.5</v>
      </c>
      <c r="E5824" s="1" t="s">
        <v>6539</v>
      </c>
      <c r="F5824" s="1" t="n">
        <v>64</v>
      </c>
      <c r="G5824" s="1" t="str">
        <f aca="false">F5824&amp;"/"&amp;85</f>
        <v>64/85</v>
      </c>
      <c r="H5824" s="1" t="n">
        <v>1500</v>
      </c>
      <c r="I5824" s="1" t="n">
        <v>77</v>
      </c>
      <c r="J5824" s="1" t="n">
        <v>80</v>
      </c>
      <c r="K5824" s="1" t="s">
        <v>271</v>
      </c>
      <c r="L5824" s="1" t="s">
        <v>402</v>
      </c>
      <c r="M5824" s="1" t="n">
        <v>2009</v>
      </c>
      <c r="N5824" s="1" t="n">
        <v>48.7431508233541</v>
      </c>
      <c r="O5824" s="1" t="n">
        <v>-67.7175505312261</v>
      </c>
      <c r="Q5824" s="1" t="s">
        <v>6476</v>
      </c>
      <c r="R5824" s="1" t="s">
        <v>24</v>
      </c>
    </row>
    <row r="5825" customFormat="false" ht="15" hidden="false" customHeight="false" outlineLevel="0" collapsed="false">
      <c r="A5825" s="1" t="s">
        <v>6017</v>
      </c>
      <c r="B5825" s="1" t="s">
        <v>6018</v>
      </c>
      <c r="C5825" s="1" t="s">
        <v>6474</v>
      </c>
      <c r="D5825" s="1" t="n">
        <v>127.5</v>
      </c>
      <c r="E5825" s="1" t="s">
        <v>6540</v>
      </c>
      <c r="F5825" s="1" t="n">
        <v>65</v>
      </c>
      <c r="G5825" s="1" t="str">
        <f aca="false">F5825&amp;"/"&amp;85</f>
        <v>65/85</v>
      </c>
      <c r="H5825" s="1" t="n">
        <v>1500</v>
      </c>
      <c r="I5825" s="1" t="n">
        <v>77</v>
      </c>
      <c r="J5825" s="1" t="n">
        <v>80</v>
      </c>
      <c r="K5825" s="1" t="s">
        <v>271</v>
      </c>
      <c r="L5825" s="1" t="s">
        <v>402</v>
      </c>
      <c r="M5825" s="1" t="n">
        <v>2009</v>
      </c>
      <c r="N5825" s="1" t="n">
        <v>48.7398076386242</v>
      </c>
      <c r="O5825" s="1" t="n">
        <v>-67.7076743076855</v>
      </c>
      <c r="Q5825" s="1" t="s">
        <v>6476</v>
      </c>
      <c r="R5825" s="1" t="s">
        <v>24</v>
      </c>
    </row>
    <row r="5826" customFormat="false" ht="15" hidden="false" customHeight="false" outlineLevel="0" collapsed="false">
      <c r="A5826" s="1" t="s">
        <v>6017</v>
      </c>
      <c r="B5826" s="1" t="s">
        <v>6018</v>
      </c>
      <c r="C5826" s="1" t="s">
        <v>6474</v>
      </c>
      <c r="D5826" s="1" t="n">
        <v>127.5</v>
      </c>
      <c r="E5826" s="1" t="s">
        <v>6541</v>
      </c>
      <c r="F5826" s="1" t="n">
        <v>66</v>
      </c>
      <c r="G5826" s="1" t="str">
        <f aca="false">F5826&amp;"/"&amp;85</f>
        <v>66/85</v>
      </c>
      <c r="H5826" s="1" t="n">
        <v>1500</v>
      </c>
      <c r="I5826" s="1" t="n">
        <v>77</v>
      </c>
      <c r="J5826" s="1" t="n">
        <v>80</v>
      </c>
      <c r="K5826" s="1" t="s">
        <v>271</v>
      </c>
      <c r="L5826" s="1" t="s">
        <v>402</v>
      </c>
      <c r="M5826" s="1" t="n">
        <v>2009</v>
      </c>
      <c r="N5826" s="1" t="n">
        <v>48.7404325795366</v>
      </c>
      <c r="O5826" s="1" t="n">
        <v>-67.7170875523633</v>
      </c>
      <c r="Q5826" s="1" t="s">
        <v>6476</v>
      </c>
      <c r="R5826" s="1" t="s">
        <v>24</v>
      </c>
    </row>
    <row r="5827" customFormat="false" ht="15" hidden="false" customHeight="false" outlineLevel="0" collapsed="false">
      <c r="A5827" s="1" t="s">
        <v>6017</v>
      </c>
      <c r="B5827" s="1" t="s">
        <v>6018</v>
      </c>
      <c r="C5827" s="1" t="s">
        <v>6474</v>
      </c>
      <c r="D5827" s="1" t="n">
        <v>127.5</v>
      </c>
      <c r="E5827" s="1" t="s">
        <v>6542</v>
      </c>
      <c r="F5827" s="1" t="n">
        <v>67</v>
      </c>
      <c r="G5827" s="1" t="str">
        <f aca="false">F5827&amp;"/"&amp;85</f>
        <v>67/85</v>
      </c>
      <c r="H5827" s="1" t="n">
        <v>1500</v>
      </c>
      <c r="I5827" s="1" t="n">
        <v>77</v>
      </c>
      <c r="J5827" s="1" t="n">
        <v>80</v>
      </c>
      <c r="K5827" s="1" t="s">
        <v>271</v>
      </c>
      <c r="L5827" s="1" t="s">
        <v>402</v>
      </c>
      <c r="M5827" s="1" t="n">
        <v>2009</v>
      </c>
      <c r="N5827" s="1" t="n">
        <v>48.7423373081123</v>
      </c>
      <c r="O5827" s="1" t="n">
        <v>-67.7216186110161</v>
      </c>
      <c r="Q5827" s="1" t="s">
        <v>6476</v>
      </c>
      <c r="R5827" s="1" t="s">
        <v>24</v>
      </c>
    </row>
    <row r="5828" customFormat="false" ht="15" hidden="false" customHeight="false" outlineLevel="0" collapsed="false">
      <c r="A5828" s="1" t="s">
        <v>6017</v>
      </c>
      <c r="B5828" s="1" t="s">
        <v>6018</v>
      </c>
      <c r="C5828" s="1" t="s">
        <v>6474</v>
      </c>
      <c r="D5828" s="1" t="n">
        <v>127.5</v>
      </c>
      <c r="E5828" s="1" t="s">
        <v>6543</v>
      </c>
      <c r="F5828" s="1" t="n">
        <v>68</v>
      </c>
      <c r="G5828" s="1" t="str">
        <f aca="false">F5828&amp;"/"&amp;85</f>
        <v>68/85</v>
      </c>
      <c r="H5828" s="1" t="n">
        <v>1500</v>
      </c>
      <c r="I5828" s="1" t="n">
        <v>77</v>
      </c>
      <c r="J5828" s="1" t="n">
        <v>80</v>
      </c>
      <c r="K5828" s="1" t="s">
        <v>271</v>
      </c>
      <c r="L5828" s="1" t="s">
        <v>402</v>
      </c>
      <c r="M5828" s="1" t="n">
        <v>2009</v>
      </c>
      <c r="N5828" s="1" t="n">
        <v>48.7535934201379</v>
      </c>
      <c r="O5828" s="1" t="n">
        <v>-67.725480783666</v>
      </c>
      <c r="Q5828" s="1" t="s">
        <v>6476</v>
      </c>
      <c r="R5828" s="1" t="s">
        <v>24</v>
      </c>
    </row>
    <row r="5829" customFormat="false" ht="15" hidden="false" customHeight="false" outlineLevel="0" collapsed="false">
      <c r="A5829" s="1" t="s">
        <v>6017</v>
      </c>
      <c r="B5829" s="1" t="s">
        <v>6018</v>
      </c>
      <c r="C5829" s="1" t="s">
        <v>6474</v>
      </c>
      <c r="D5829" s="1" t="n">
        <v>127.5</v>
      </c>
      <c r="E5829" s="1" t="s">
        <v>6544</v>
      </c>
      <c r="F5829" s="1" t="n">
        <v>69</v>
      </c>
      <c r="G5829" s="1" t="str">
        <f aca="false">F5829&amp;"/"&amp;85</f>
        <v>69/85</v>
      </c>
      <c r="H5829" s="1" t="n">
        <v>1500</v>
      </c>
      <c r="I5829" s="1" t="n">
        <v>77</v>
      </c>
      <c r="J5829" s="1" t="n">
        <v>80</v>
      </c>
      <c r="K5829" s="1" t="s">
        <v>271</v>
      </c>
      <c r="L5829" s="1" t="s">
        <v>402</v>
      </c>
      <c r="M5829" s="1" t="n">
        <v>2009</v>
      </c>
      <c r="N5829" s="1" t="n">
        <v>48.7552566241096</v>
      </c>
      <c r="O5829" s="1" t="n">
        <v>-67.7308798771386</v>
      </c>
      <c r="Q5829" s="1" t="s">
        <v>6476</v>
      </c>
      <c r="R5829" s="1" t="s">
        <v>24</v>
      </c>
    </row>
    <row r="5830" customFormat="false" ht="15" hidden="false" customHeight="false" outlineLevel="0" collapsed="false">
      <c r="A5830" s="1" t="s">
        <v>6017</v>
      </c>
      <c r="B5830" s="1" t="s">
        <v>6018</v>
      </c>
      <c r="C5830" s="1" t="s">
        <v>6474</v>
      </c>
      <c r="D5830" s="1" t="n">
        <v>127.5</v>
      </c>
      <c r="E5830" s="1" t="s">
        <v>6545</v>
      </c>
      <c r="F5830" s="1" t="n">
        <v>70</v>
      </c>
      <c r="G5830" s="1" t="str">
        <f aca="false">F5830&amp;"/"&amp;85</f>
        <v>70/85</v>
      </c>
      <c r="H5830" s="1" t="n">
        <v>1500</v>
      </c>
      <c r="I5830" s="1" t="n">
        <v>77</v>
      </c>
      <c r="J5830" s="1" t="n">
        <v>80</v>
      </c>
      <c r="K5830" s="1" t="s">
        <v>271</v>
      </c>
      <c r="L5830" s="1" t="s">
        <v>402</v>
      </c>
      <c r="M5830" s="1" t="n">
        <v>2009</v>
      </c>
      <c r="N5830" s="1" t="n">
        <v>48.7530142264978</v>
      </c>
      <c r="O5830" s="1" t="n">
        <v>-67.7345333620191</v>
      </c>
      <c r="Q5830" s="1" t="s">
        <v>6476</v>
      </c>
      <c r="R5830" s="1" t="s">
        <v>24</v>
      </c>
    </row>
    <row r="5831" customFormat="false" ht="15" hidden="false" customHeight="false" outlineLevel="0" collapsed="false">
      <c r="A5831" s="1" t="s">
        <v>6017</v>
      </c>
      <c r="B5831" s="1" t="s">
        <v>6018</v>
      </c>
      <c r="C5831" s="1" t="s">
        <v>6474</v>
      </c>
      <c r="D5831" s="1" t="n">
        <v>127.5</v>
      </c>
      <c r="E5831" s="1" t="s">
        <v>6546</v>
      </c>
      <c r="F5831" s="1" t="n">
        <v>71</v>
      </c>
      <c r="G5831" s="1" t="str">
        <f aca="false">F5831&amp;"/"&amp;85</f>
        <v>71/85</v>
      </c>
      <c r="H5831" s="1" t="n">
        <v>1500</v>
      </c>
      <c r="I5831" s="1" t="n">
        <v>77</v>
      </c>
      <c r="J5831" s="1" t="n">
        <v>80</v>
      </c>
      <c r="K5831" s="1" t="s">
        <v>271</v>
      </c>
      <c r="L5831" s="1" t="s">
        <v>402</v>
      </c>
      <c r="M5831" s="1" t="n">
        <v>2009</v>
      </c>
      <c r="N5831" s="1" t="n">
        <v>48.7498588140815</v>
      </c>
      <c r="O5831" s="1" t="n">
        <v>-67.7348116927886</v>
      </c>
      <c r="Q5831" s="1" t="s">
        <v>6476</v>
      </c>
      <c r="R5831" s="1" t="s">
        <v>24</v>
      </c>
    </row>
    <row r="5832" customFormat="false" ht="15" hidden="false" customHeight="false" outlineLevel="0" collapsed="false">
      <c r="A5832" s="1" t="s">
        <v>6017</v>
      </c>
      <c r="B5832" s="1" t="s">
        <v>6018</v>
      </c>
      <c r="C5832" s="1" t="s">
        <v>6474</v>
      </c>
      <c r="D5832" s="1" t="n">
        <v>127.5</v>
      </c>
      <c r="E5832" s="1" t="s">
        <v>6547</v>
      </c>
      <c r="F5832" s="1" t="n">
        <v>72</v>
      </c>
      <c r="G5832" s="1" t="str">
        <f aca="false">F5832&amp;"/"&amp;85</f>
        <v>72/85</v>
      </c>
      <c r="H5832" s="1" t="n">
        <v>1500</v>
      </c>
      <c r="I5832" s="1" t="n">
        <v>77</v>
      </c>
      <c r="J5832" s="1" t="n">
        <v>80</v>
      </c>
      <c r="K5832" s="1" t="s">
        <v>271</v>
      </c>
      <c r="L5832" s="1" t="s">
        <v>402</v>
      </c>
      <c r="M5832" s="1" t="n">
        <v>2009</v>
      </c>
      <c r="N5832" s="1" t="n">
        <v>48.7487763281593</v>
      </c>
      <c r="O5832" s="1" t="n">
        <v>-67.7404769288401</v>
      </c>
      <c r="Q5832" s="1" t="s">
        <v>6476</v>
      </c>
      <c r="R5832" s="1" t="s">
        <v>24</v>
      </c>
    </row>
    <row r="5833" customFormat="false" ht="15" hidden="false" customHeight="false" outlineLevel="0" collapsed="false">
      <c r="A5833" s="1" t="s">
        <v>6017</v>
      </c>
      <c r="B5833" s="1" t="s">
        <v>6018</v>
      </c>
      <c r="C5833" s="1" t="s">
        <v>6474</v>
      </c>
      <c r="D5833" s="1" t="n">
        <v>127.5</v>
      </c>
      <c r="E5833" s="1" t="s">
        <v>6548</v>
      </c>
      <c r="F5833" s="1" t="n">
        <v>73</v>
      </c>
      <c r="G5833" s="1" t="str">
        <f aca="false">F5833&amp;"/"&amp;85</f>
        <v>73/85</v>
      </c>
      <c r="H5833" s="1" t="n">
        <v>1500</v>
      </c>
      <c r="I5833" s="1" t="n">
        <v>77</v>
      </c>
      <c r="J5833" s="1" t="n">
        <v>80</v>
      </c>
      <c r="K5833" s="1" t="s">
        <v>271</v>
      </c>
      <c r="L5833" s="1" t="s">
        <v>402</v>
      </c>
      <c r="M5833" s="1" t="n">
        <v>2009</v>
      </c>
      <c r="N5833" s="1" t="n">
        <v>48.7519592356084</v>
      </c>
      <c r="O5833" s="1" t="n">
        <v>-67.7450098544577</v>
      </c>
      <c r="Q5833" s="1" t="s">
        <v>6476</v>
      </c>
      <c r="R5833" s="1" t="s">
        <v>24</v>
      </c>
    </row>
    <row r="5834" customFormat="false" ht="15" hidden="false" customHeight="false" outlineLevel="0" collapsed="false">
      <c r="A5834" s="1" t="s">
        <v>6017</v>
      </c>
      <c r="B5834" s="1" t="s">
        <v>6018</v>
      </c>
      <c r="C5834" s="1" t="s">
        <v>6474</v>
      </c>
      <c r="D5834" s="1" t="n">
        <v>127.5</v>
      </c>
      <c r="E5834" s="1" t="s">
        <v>6549</v>
      </c>
      <c r="F5834" s="1" t="n">
        <v>74</v>
      </c>
      <c r="G5834" s="1" t="str">
        <f aca="false">F5834&amp;"/"&amp;85</f>
        <v>74/85</v>
      </c>
      <c r="H5834" s="1" t="n">
        <v>1500</v>
      </c>
      <c r="I5834" s="1" t="n">
        <v>77</v>
      </c>
      <c r="J5834" s="1" t="n">
        <v>80</v>
      </c>
      <c r="K5834" s="1" t="s">
        <v>271</v>
      </c>
      <c r="L5834" s="1" t="s">
        <v>402</v>
      </c>
      <c r="M5834" s="1" t="n">
        <v>2009</v>
      </c>
      <c r="N5834" s="1" t="n">
        <v>48.6913600583732</v>
      </c>
      <c r="O5834" s="1" t="n">
        <v>-67.6606738349989</v>
      </c>
      <c r="Q5834" s="1" t="s">
        <v>6476</v>
      </c>
      <c r="R5834" s="1" t="s">
        <v>24</v>
      </c>
    </row>
    <row r="5835" customFormat="false" ht="15" hidden="false" customHeight="false" outlineLevel="0" collapsed="false">
      <c r="A5835" s="1" t="s">
        <v>6017</v>
      </c>
      <c r="B5835" s="1" t="s">
        <v>6018</v>
      </c>
      <c r="C5835" s="1" t="s">
        <v>6474</v>
      </c>
      <c r="D5835" s="1" t="n">
        <v>127.5</v>
      </c>
      <c r="E5835" s="1" t="s">
        <v>6550</v>
      </c>
      <c r="F5835" s="1" t="n">
        <v>75</v>
      </c>
      <c r="G5835" s="1" t="str">
        <f aca="false">F5835&amp;"/"&amp;85</f>
        <v>75/85</v>
      </c>
      <c r="H5835" s="1" t="n">
        <v>1500</v>
      </c>
      <c r="I5835" s="1" t="n">
        <v>77</v>
      </c>
      <c r="J5835" s="1" t="n">
        <v>80</v>
      </c>
      <c r="K5835" s="1" t="s">
        <v>271</v>
      </c>
      <c r="L5835" s="1" t="s">
        <v>402</v>
      </c>
      <c r="M5835" s="1" t="n">
        <v>2009</v>
      </c>
      <c r="N5835" s="1" t="n">
        <v>48.6935709484433</v>
      </c>
      <c r="O5835" s="1" t="n">
        <v>-67.660735780392</v>
      </c>
      <c r="Q5835" s="1" t="s">
        <v>6476</v>
      </c>
      <c r="R5835" s="1" t="s">
        <v>24</v>
      </c>
    </row>
    <row r="5836" customFormat="false" ht="15" hidden="false" customHeight="false" outlineLevel="0" collapsed="false">
      <c r="A5836" s="1" t="s">
        <v>6017</v>
      </c>
      <c r="B5836" s="1" t="s">
        <v>6018</v>
      </c>
      <c r="C5836" s="1" t="s">
        <v>6474</v>
      </c>
      <c r="D5836" s="1" t="n">
        <v>127.5</v>
      </c>
      <c r="E5836" s="1" t="s">
        <v>6551</v>
      </c>
      <c r="F5836" s="1" t="n">
        <v>76</v>
      </c>
      <c r="G5836" s="1" t="str">
        <f aca="false">F5836&amp;"/"&amp;85</f>
        <v>76/85</v>
      </c>
      <c r="H5836" s="1" t="n">
        <v>1500</v>
      </c>
      <c r="I5836" s="1" t="n">
        <v>77</v>
      </c>
      <c r="J5836" s="1" t="n">
        <v>80</v>
      </c>
      <c r="K5836" s="1" t="s">
        <v>271</v>
      </c>
      <c r="L5836" s="1" t="s">
        <v>402</v>
      </c>
      <c r="M5836" s="1" t="n">
        <v>2009</v>
      </c>
      <c r="N5836" s="1" t="n">
        <v>48.6991136203306</v>
      </c>
      <c r="O5836" s="1" t="n">
        <v>-67.6582982019562</v>
      </c>
      <c r="Q5836" s="1" t="s">
        <v>6476</v>
      </c>
      <c r="R5836" s="1" t="s">
        <v>24</v>
      </c>
    </row>
    <row r="5837" customFormat="false" ht="15" hidden="false" customHeight="false" outlineLevel="0" collapsed="false">
      <c r="A5837" s="1" t="s">
        <v>6017</v>
      </c>
      <c r="B5837" s="1" t="s">
        <v>6018</v>
      </c>
      <c r="C5837" s="1" t="s">
        <v>6474</v>
      </c>
      <c r="D5837" s="1" t="n">
        <v>127.5</v>
      </c>
      <c r="E5837" s="1" t="s">
        <v>6552</v>
      </c>
      <c r="F5837" s="1" t="n">
        <v>77</v>
      </c>
      <c r="G5837" s="1" t="str">
        <f aca="false">F5837&amp;"/"&amp;85</f>
        <v>77/85</v>
      </c>
      <c r="H5837" s="1" t="n">
        <v>1500</v>
      </c>
      <c r="I5837" s="1" t="n">
        <v>77</v>
      </c>
      <c r="J5837" s="1" t="n">
        <v>80</v>
      </c>
      <c r="K5837" s="1" t="s">
        <v>271</v>
      </c>
      <c r="L5837" s="1" t="s">
        <v>402</v>
      </c>
      <c r="M5837" s="1" t="n">
        <v>2009</v>
      </c>
      <c r="N5837" s="1" t="n">
        <v>48.7012920786612</v>
      </c>
      <c r="O5837" s="1" t="n">
        <v>-67.6577306596992</v>
      </c>
      <c r="Q5837" s="1" t="s">
        <v>6476</v>
      </c>
      <c r="R5837" s="1" t="s">
        <v>24</v>
      </c>
    </row>
    <row r="5838" customFormat="false" ht="15" hidden="false" customHeight="false" outlineLevel="0" collapsed="false">
      <c r="A5838" s="1" t="s">
        <v>6017</v>
      </c>
      <c r="B5838" s="1" t="s">
        <v>6018</v>
      </c>
      <c r="C5838" s="1" t="s">
        <v>6474</v>
      </c>
      <c r="D5838" s="1" t="n">
        <v>127.5</v>
      </c>
      <c r="E5838" s="1" t="s">
        <v>6553</v>
      </c>
      <c r="F5838" s="1" t="n">
        <v>78</v>
      </c>
      <c r="G5838" s="1" t="str">
        <f aca="false">F5838&amp;"/"&amp;85</f>
        <v>78/85</v>
      </c>
      <c r="H5838" s="1" t="n">
        <v>1500</v>
      </c>
      <c r="I5838" s="1" t="n">
        <v>77</v>
      </c>
      <c r="J5838" s="1" t="n">
        <v>80</v>
      </c>
      <c r="K5838" s="1" t="s">
        <v>271</v>
      </c>
      <c r="L5838" s="1" t="s">
        <v>402</v>
      </c>
      <c r="M5838" s="1" t="n">
        <v>2009</v>
      </c>
      <c r="N5838" s="1" t="n">
        <v>48.7012207266266</v>
      </c>
      <c r="O5838" s="1" t="n">
        <v>-67.6636820647677</v>
      </c>
      <c r="Q5838" s="1" t="s">
        <v>6476</v>
      </c>
      <c r="R5838" s="1" t="s">
        <v>24</v>
      </c>
    </row>
    <row r="5839" customFormat="false" ht="15" hidden="false" customHeight="false" outlineLevel="0" collapsed="false">
      <c r="A5839" s="1" t="s">
        <v>6017</v>
      </c>
      <c r="B5839" s="1" t="s">
        <v>6018</v>
      </c>
      <c r="C5839" s="1" t="s">
        <v>6474</v>
      </c>
      <c r="D5839" s="1" t="n">
        <v>127.5</v>
      </c>
      <c r="E5839" s="1" t="s">
        <v>6554</v>
      </c>
      <c r="F5839" s="1" t="n">
        <v>79</v>
      </c>
      <c r="G5839" s="1" t="str">
        <f aca="false">F5839&amp;"/"&amp;85</f>
        <v>79/85</v>
      </c>
      <c r="H5839" s="1" t="n">
        <v>1500</v>
      </c>
      <c r="I5839" s="1" t="n">
        <v>77</v>
      </c>
      <c r="J5839" s="1" t="n">
        <v>80</v>
      </c>
      <c r="K5839" s="1" t="s">
        <v>271</v>
      </c>
      <c r="L5839" s="1" t="s">
        <v>402</v>
      </c>
      <c r="M5839" s="1" t="n">
        <v>2009</v>
      </c>
      <c r="N5839" s="1" t="n">
        <v>48.7038911723664</v>
      </c>
      <c r="O5839" s="1" t="n">
        <v>-67.6577351636489</v>
      </c>
      <c r="Q5839" s="1" t="s">
        <v>6476</v>
      </c>
      <c r="R5839" s="1" t="s">
        <v>24</v>
      </c>
    </row>
    <row r="5840" customFormat="false" ht="15" hidden="false" customHeight="false" outlineLevel="0" collapsed="false">
      <c r="A5840" s="1" t="s">
        <v>6017</v>
      </c>
      <c r="B5840" s="1" t="s">
        <v>6018</v>
      </c>
      <c r="C5840" s="1" t="s">
        <v>6474</v>
      </c>
      <c r="D5840" s="1" t="n">
        <v>127.5</v>
      </c>
      <c r="E5840" s="1" t="s">
        <v>6555</v>
      </c>
      <c r="F5840" s="1" t="n">
        <v>80</v>
      </c>
      <c r="G5840" s="1" t="str">
        <f aca="false">F5840&amp;"/"&amp;85</f>
        <v>80/85</v>
      </c>
      <c r="H5840" s="1" t="n">
        <v>1500</v>
      </c>
      <c r="I5840" s="1" t="n">
        <v>77</v>
      </c>
      <c r="J5840" s="1" t="n">
        <v>80</v>
      </c>
      <c r="K5840" s="1" t="s">
        <v>271</v>
      </c>
      <c r="L5840" s="1" t="s">
        <v>402</v>
      </c>
      <c r="M5840" s="1" t="n">
        <v>2009</v>
      </c>
      <c r="N5840" s="1" t="n">
        <v>48.7064958336263</v>
      </c>
      <c r="O5840" s="1" t="n">
        <v>-67.6556162994827</v>
      </c>
      <c r="Q5840" s="1" t="s">
        <v>6476</v>
      </c>
      <c r="R5840" s="1" t="s">
        <v>24</v>
      </c>
    </row>
    <row r="5841" customFormat="false" ht="15" hidden="false" customHeight="false" outlineLevel="0" collapsed="false">
      <c r="A5841" s="1" t="s">
        <v>6017</v>
      </c>
      <c r="B5841" s="1" t="s">
        <v>6018</v>
      </c>
      <c r="C5841" s="1" t="s">
        <v>6474</v>
      </c>
      <c r="D5841" s="1" t="n">
        <v>127.5</v>
      </c>
      <c r="E5841" s="1" t="s">
        <v>6556</v>
      </c>
      <c r="F5841" s="1" t="n">
        <v>81</v>
      </c>
      <c r="G5841" s="1" t="str">
        <f aca="false">F5841&amp;"/"&amp;85</f>
        <v>81/85</v>
      </c>
      <c r="H5841" s="1" t="n">
        <v>1500</v>
      </c>
      <c r="I5841" s="1" t="n">
        <v>77</v>
      </c>
      <c r="J5841" s="1" t="n">
        <v>80</v>
      </c>
      <c r="K5841" s="1" t="s">
        <v>271</v>
      </c>
      <c r="L5841" s="1" t="s">
        <v>402</v>
      </c>
      <c r="M5841" s="1" t="n">
        <v>2009</v>
      </c>
      <c r="N5841" s="1" t="n">
        <v>48.6825261044514</v>
      </c>
      <c r="O5841" s="1" t="n">
        <v>-67.5837893141759</v>
      </c>
      <c r="Q5841" s="1" t="s">
        <v>6476</v>
      </c>
      <c r="R5841" s="1" t="s">
        <v>24</v>
      </c>
    </row>
    <row r="5842" customFormat="false" ht="15" hidden="false" customHeight="false" outlineLevel="0" collapsed="false">
      <c r="A5842" s="1" t="s">
        <v>6017</v>
      </c>
      <c r="B5842" s="1" t="s">
        <v>6018</v>
      </c>
      <c r="C5842" s="1" t="s">
        <v>6474</v>
      </c>
      <c r="D5842" s="1" t="n">
        <v>127.5</v>
      </c>
      <c r="E5842" s="1" t="s">
        <v>6557</v>
      </c>
      <c r="F5842" s="1" t="n">
        <v>82</v>
      </c>
      <c r="G5842" s="1" t="str">
        <f aca="false">F5842&amp;"/"&amp;85</f>
        <v>82/85</v>
      </c>
      <c r="H5842" s="1" t="n">
        <v>1500</v>
      </c>
      <c r="I5842" s="1" t="n">
        <v>77</v>
      </c>
      <c r="J5842" s="1" t="n">
        <v>80</v>
      </c>
      <c r="K5842" s="1" t="s">
        <v>271</v>
      </c>
      <c r="L5842" s="1" t="s">
        <v>402</v>
      </c>
      <c r="M5842" s="1" t="n">
        <v>2009</v>
      </c>
      <c r="N5842" s="1" t="n">
        <v>48.683567468746</v>
      </c>
      <c r="O5842" s="1" t="n">
        <v>-67.5800989476931</v>
      </c>
      <c r="Q5842" s="1" t="s">
        <v>6476</v>
      </c>
      <c r="R5842" s="1" t="s">
        <v>24</v>
      </c>
    </row>
    <row r="5843" customFormat="false" ht="15" hidden="false" customHeight="false" outlineLevel="0" collapsed="false">
      <c r="A5843" s="1" t="s">
        <v>6017</v>
      </c>
      <c r="B5843" s="1" t="s">
        <v>6018</v>
      </c>
      <c r="C5843" s="1" t="s">
        <v>6474</v>
      </c>
      <c r="D5843" s="1" t="n">
        <v>127.5</v>
      </c>
      <c r="E5843" s="1" t="s">
        <v>6558</v>
      </c>
      <c r="F5843" s="1" t="n">
        <v>83</v>
      </c>
      <c r="G5843" s="1" t="str">
        <f aca="false">F5843&amp;"/"&amp;85</f>
        <v>83/85</v>
      </c>
      <c r="H5843" s="1" t="n">
        <v>1500</v>
      </c>
      <c r="I5843" s="1" t="n">
        <v>77</v>
      </c>
      <c r="J5843" s="1" t="n">
        <v>80</v>
      </c>
      <c r="K5843" s="1" t="s">
        <v>271</v>
      </c>
      <c r="L5843" s="1" t="s">
        <v>402</v>
      </c>
      <c r="M5843" s="1" t="n">
        <v>2009</v>
      </c>
      <c r="N5843" s="1" t="n">
        <v>48.6842097930455</v>
      </c>
      <c r="O5843" s="1" t="n">
        <v>-67.5757630407761</v>
      </c>
      <c r="Q5843" s="1" t="s">
        <v>6476</v>
      </c>
      <c r="R5843" s="1" t="s">
        <v>24</v>
      </c>
    </row>
    <row r="5844" customFormat="false" ht="15" hidden="false" customHeight="false" outlineLevel="0" collapsed="false">
      <c r="A5844" s="1" t="s">
        <v>6017</v>
      </c>
      <c r="B5844" s="1" t="s">
        <v>6018</v>
      </c>
      <c r="C5844" s="1" t="s">
        <v>6474</v>
      </c>
      <c r="D5844" s="1" t="n">
        <v>127.5</v>
      </c>
      <c r="E5844" s="1" t="s">
        <v>6559</v>
      </c>
      <c r="F5844" s="1" t="n">
        <v>84</v>
      </c>
      <c r="G5844" s="1" t="str">
        <f aca="false">F5844&amp;"/"&amp;85</f>
        <v>84/85</v>
      </c>
      <c r="H5844" s="1" t="n">
        <v>1500</v>
      </c>
      <c r="I5844" s="1" t="n">
        <v>77</v>
      </c>
      <c r="J5844" s="1" t="n">
        <v>80</v>
      </c>
      <c r="K5844" s="1" t="s">
        <v>271</v>
      </c>
      <c r="L5844" s="1" t="s">
        <v>402</v>
      </c>
      <c r="M5844" s="1" t="n">
        <v>2009</v>
      </c>
      <c r="N5844" s="1" t="n">
        <v>48.685676518292</v>
      </c>
      <c r="O5844" s="1" t="n">
        <v>-67.5722478574721</v>
      </c>
      <c r="Q5844" s="1" t="s">
        <v>6476</v>
      </c>
      <c r="R5844" s="1" t="s">
        <v>24</v>
      </c>
    </row>
    <row r="5845" customFormat="false" ht="15" hidden="false" customHeight="false" outlineLevel="0" collapsed="false">
      <c r="A5845" s="1" t="s">
        <v>6017</v>
      </c>
      <c r="B5845" s="1" t="s">
        <v>6018</v>
      </c>
      <c r="C5845" s="1" t="s">
        <v>6474</v>
      </c>
      <c r="D5845" s="1" t="n">
        <v>127.5</v>
      </c>
      <c r="E5845" s="1" t="s">
        <v>6560</v>
      </c>
      <c r="F5845" s="1" t="n">
        <v>85</v>
      </c>
      <c r="G5845" s="1" t="str">
        <f aca="false">F5845&amp;"/"&amp;85</f>
        <v>85/85</v>
      </c>
      <c r="H5845" s="1" t="n">
        <v>1500</v>
      </c>
      <c r="I5845" s="1" t="n">
        <v>77</v>
      </c>
      <c r="J5845" s="1" t="n">
        <v>80</v>
      </c>
      <c r="K5845" s="1" t="s">
        <v>271</v>
      </c>
      <c r="L5845" s="1" t="s">
        <v>402</v>
      </c>
      <c r="M5845" s="1" t="n">
        <v>2009</v>
      </c>
      <c r="N5845" s="1" t="n">
        <v>48.7152525320248</v>
      </c>
      <c r="O5845" s="1" t="n">
        <v>-67.6646311528364</v>
      </c>
      <c r="Q5845" s="1" t="s">
        <v>6476</v>
      </c>
      <c r="R5845" s="1" t="s">
        <v>24</v>
      </c>
    </row>
    <row r="5846" customFormat="false" ht="15" hidden="false" customHeight="false" outlineLevel="0" collapsed="false">
      <c r="A5846" s="1" t="s">
        <v>6017</v>
      </c>
      <c r="B5846" s="1" t="s">
        <v>6018</v>
      </c>
      <c r="C5846" s="1" t="s">
        <v>6561</v>
      </c>
      <c r="D5846" s="1" t="n">
        <v>6.4</v>
      </c>
      <c r="E5846" s="1" t="s">
        <v>6562</v>
      </c>
      <c r="F5846" s="1" t="n">
        <v>1</v>
      </c>
      <c r="G5846" s="1" t="str">
        <f aca="false">F5846&amp;"/"&amp;2</f>
        <v>1/2</v>
      </c>
      <c r="H5846" s="1" t="n">
        <v>3200</v>
      </c>
      <c r="I5846" s="1" t="n">
        <v>127</v>
      </c>
      <c r="J5846" s="1" t="n">
        <v>86</v>
      </c>
      <c r="K5846" s="1" t="s">
        <v>357</v>
      </c>
      <c r="L5846" s="1" t="s">
        <v>2364</v>
      </c>
      <c r="M5846" s="1" t="n">
        <v>2020</v>
      </c>
      <c r="N5846" s="1" t="n">
        <v>47.5695613593441</v>
      </c>
      <c r="O5846" s="1" t="n">
        <v>-61.6347554300508</v>
      </c>
      <c r="P5846" s="1" t="s">
        <v>6563</v>
      </c>
      <c r="Q5846" s="1" t="s">
        <v>6564</v>
      </c>
      <c r="R5846" s="1" t="s">
        <v>254</v>
      </c>
    </row>
    <row r="5847" customFormat="false" ht="15" hidden="false" customHeight="false" outlineLevel="0" collapsed="false">
      <c r="A5847" s="1" t="s">
        <v>6017</v>
      </c>
      <c r="B5847" s="1" t="s">
        <v>6018</v>
      </c>
      <c r="C5847" s="1" t="s">
        <v>6561</v>
      </c>
      <c r="D5847" s="1" t="n">
        <v>6.4</v>
      </c>
      <c r="E5847" s="1" t="s">
        <v>6565</v>
      </c>
      <c r="F5847" s="1" t="n">
        <v>2</v>
      </c>
      <c r="G5847" s="1" t="str">
        <f aca="false">F5847&amp;"/"&amp;2</f>
        <v>2/2</v>
      </c>
      <c r="H5847" s="1" t="n">
        <v>3200</v>
      </c>
      <c r="I5847" s="1" t="n">
        <v>127</v>
      </c>
      <c r="J5847" s="1" t="n">
        <v>86</v>
      </c>
      <c r="K5847" s="1" t="s">
        <v>357</v>
      </c>
      <c r="L5847" s="1" t="s">
        <v>2364</v>
      </c>
      <c r="M5847" s="1" t="n">
        <v>2020</v>
      </c>
      <c r="N5847" s="1" t="n">
        <v>47.5676420612235</v>
      </c>
      <c r="O5847" s="1" t="n">
        <v>-61.6382492934695</v>
      </c>
      <c r="P5847" s="1" t="s">
        <v>6563</v>
      </c>
      <c r="Q5847" s="1" t="s">
        <v>6564</v>
      </c>
      <c r="R5847" s="1" t="s">
        <v>254</v>
      </c>
    </row>
    <row r="5848" customFormat="false" ht="15" hidden="false" customHeight="false" outlineLevel="0" collapsed="false">
      <c r="A5848" s="1" t="s">
        <v>6017</v>
      </c>
      <c r="B5848" s="1" t="s">
        <v>6018</v>
      </c>
      <c r="C5848" s="1" t="s">
        <v>6566</v>
      </c>
      <c r="D5848" s="1" t="n">
        <v>24.6</v>
      </c>
      <c r="E5848" s="1" t="s">
        <v>6567</v>
      </c>
      <c r="F5848" s="1" t="n">
        <v>1</v>
      </c>
      <c r="G5848" s="1" t="str">
        <f aca="false">F5848&amp;"/"&amp;12</f>
        <v>1/12</v>
      </c>
      <c r="H5848" s="1" t="n">
        <v>2050</v>
      </c>
      <c r="I5848" s="1" t="n">
        <v>92.5</v>
      </c>
      <c r="J5848" s="1" t="n">
        <v>80</v>
      </c>
      <c r="K5848" s="1" t="s">
        <v>1951</v>
      </c>
      <c r="L5848" s="1" t="s">
        <v>3801</v>
      </c>
      <c r="M5848" s="1" t="n">
        <v>2014</v>
      </c>
      <c r="N5848" s="1" t="n">
        <v>48.37694</v>
      </c>
      <c r="O5848" s="1" t="n">
        <v>-67.835389</v>
      </c>
      <c r="Q5848" s="1" t="s">
        <v>6568</v>
      </c>
      <c r="R5848" s="1" t="s">
        <v>24</v>
      </c>
    </row>
    <row r="5849" customFormat="false" ht="15" hidden="false" customHeight="false" outlineLevel="0" collapsed="false">
      <c r="A5849" s="1" t="s">
        <v>6017</v>
      </c>
      <c r="B5849" s="1" t="s">
        <v>6018</v>
      </c>
      <c r="C5849" s="1" t="s">
        <v>6566</v>
      </c>
      <c r="D5849" s="1" t="n">
        <v>24.6</v>
      </c>
      <c r="E5849" s="1" t="s">
        <v>6569</v>
      </c>
      <c r="F5849" s="1" t="n">
        <v>2</v>
      </c>
      <c r="G5849" s="1" t="str">
        <f aca="false">F5849&amp;"/"&amp;12</f>
        <v>2/12</v>
      </c>
      <c r="H5849" s="1" t="n">
        <v>2050</v>
      </c>
      <c r="I5849" s="1" t="n">
        <v>92.5</v>
      </c>
      <c r="J5849" s="1" t="n">
        <v>80</v>
      </c>
      <c r="K5849" s="1" t="s">
        <v>1951</v>
      </c>
      <c r="L5849" s="1" t="s">
        <v>3801</v>
      </c>
      <c r="M5849" s="1" t="n">
        <v>2014</v>
      </c>
      <c r="N5849" s="1" t="n">
        <v>48.368505</v>
      </c>
      <c r="O5849" s="1" t="n">
        <v>-67.8251319999999</v>
      </c>
      <c r="Q5849" s="1" t="s">
        <v>6568</v>
      </c>
      <c r="R5849" s="1" t="s">
        <v>24</v>
      </c>
    </row>
    <row r="5850" customFormat="false" ht="15" hidden="false" customHeight="false" outlineLevel="0" collapsed="false">
      <c r="A5850" s="1" t="s">
        <v>6017</v>
      </c>
      <c r="B5850" s="1" t="s">
        <v>6018</v>
      </c>
      <c r="C5850" s="1" t="s">
        <v>6566</v>
      </c>
      <c r="D5850" s="1" t="n">
        <v>24.6</v>
      </c>
      <c r="E5850" s="1" t="s">
        <v>6570</v>
      </c>
      <c r="F5850" s="1" t="n">
        <v>3</v>
      </c>
      <c r="G5850" s="1" t="str">
        <f aca="false">F5850&amp;"/"&amp;12</f>
        <v>3/12</v>
      </c>
      <c r="H5850" s="1" t="n">
        <v>2050</v>
      </c>
      <c r="I5850" s="1" t="n">
        <v>92.5</v>
      </c>
      <c r="J5850" s="1" t="n">
        <v>80</v>
      </c>
      <c r="K5850" s="1" t="s">
        <v>1951</v>
      </c>
      <c r="L5850" s="1" t="s">
        <v>3801</v>
      </c>
      <c r="M5850" s="1" t="n">
        <v>2014</v>
      </c>
      <c r="N5850" s="1" t="n">
        <v>48.364845</v>
      </c>
      <c r="O5850" s="1" t="n">
        <v>-67.820025</v>
      </c>
      <c r="Q5850" s="1" t="s">
        <v>6568</v>
      </c>
      <c r="R5850" s="1" t="s">
        <v>24</v>
      </c>
    </row>
    <row r="5851" customFormat="false" ht="15" hidden="false" customHeight="false" outlineLevel="0" collapsed="false">
      <c r="A5851" s="1" t="s">
        <v>6017</v>
      </c>
      <c r="B5851" s="1" t="s">
        <v>6018</v>
      </c>
      <c r="C5851" s="1" t="s">
        <v>6566</v>
      </c>
      <c r="D5851" s="1" t="n">
        <v>24.6</v>
      </c>
      <c r="E5851" s="1" t="s">
        <v>6571</v>
      </c>
      <c r="F5851" s="1" t="n">
        <v>4</v>
      </c>
      <c r="G5851" s="1" t="str">
        <f aca="false">F5851&amp;"/"&amp;12</f>
        <v>4/12</v>
      </c>
      <c r="H5851" s="1" t="n">
        <v>2050</v>
      </c>
      <c r="I5851" s="1" t="n">
        <v>92.5</v>
      </c>
      <c r="J5851" s="1" t="n">
        <v>80</v>
      </c>
      <c r="K5851" s="1" t="s">
        <v>1951</v>
      </c>
      <c r="L5851" s="1" t="s">
        <v>3801</v>
      </c>
      <c r="M5851" s="1" t="n">
        <v>2014</v>
      </c>
      <c r="N5851" s="1" t="n">
        <v>48.3624139999999</v>
      </c>
      <c r="O5851" s="1" t="n">
        <v>-67.831741</v>
      </c>
      <c r="Q5851" s="1" t="s">
        <v>6568</v>
      </c>
      <c r="R5851" s="1" t="s">
        <v>24</v>
      </c>
    </row>
    <row r="5852" customFormat="false" ht="15" hidden="false" customHeight="false" outlineLevel="0" collapsed="false">
      <c r="A5852" s="1" t="s">
        <v>6017</v>
      </c>
      <c r="B5852" s="1" t="s">
        <v>6018</v>
      </c>
      <c r="C5852" s="1" t="s">
        <v>6566</v>
      </c>
      <c r="D5852" s="1" t="n">
        <v>24.6</v>
      </c>
      <c r="E5852" s="1" t="s">
        <v>6572</v>
      </c>
      <c r="F5852" s="1" t="n">
        <v>5</v>
      </c>
      <c r="G5852" s="1" t="str">
        <f aca="false">F5852&amp;"/"&amp;12</f>
        <v>5/12</v>
      </c>
      <c r="H5852" s="1" t="n">
        <v>2050</v>
      </c>
      <c r="I5852" s="1" t="n">
        <v>92.5</v>
      </c>
      <c r="J5852" s="1" t="n">
        <v>80</v>
      </c>
      <c r="K5852" s="1" t="s">
        <v>1951</v>
      </c>
      <c r="L5852" s="1" t="s">
        <v>3801</v>
      </c>
      <c r="M5852" s="1" t="n">
        <v>2014</v>
      </c>
      <c r="N5852" s="1" t="n">
        <v>48.36063</v>
      </c>
      <c r="O5852" s="1" t="n">
        <v>-67.8349759999999</v>
      </c>
      <c r="Q5852" s="1" t="s">
        <v>6568</v>
      </c>
      <c r="R5852" s="1" t="s">
        <v>24</v>
      </c>
    </row>
    <row r="5853" customFormat="false" ht="15" hidden="false" customHeight="false" outlineLevel="0" collapsed="false">
      <c r="A5853" s="1" t="s">
        <v>6017</v>
      </c>
      <c r="B5853" s="1" t="s">
        <v>6018</v>
      </c>
      <c r="C5853" s="1" t="s">
        <v>6566</v>
      </c>
      <c r="D5853" s="1" t="n">
        <v>24.6</v>
      </c>
      <c r="E5853" s="1" t="s">
        <v>6573</v>
      </c>
      <c r="F5853" s="1" t="n">
        <v>6</v>
      </c>
      <c r="G5853" s="1" t="str">
        <f aca="false">F5853&amp;"/"&amp;12</f>
        <v>6/12</v>
      </c>
      <c r="H5853" s="1" t="n">
        <v>2050</v>
      </c>
      <c r="I5853" s="1" t="n">
        <v>92.5</v>
      </c>
      <c r="J5853" s="1" t="n">
        <v>80</v>
      </c>
      <c r="K5853" s="1" t="s">
        <v>1951</v>
      </c>
      <c r="L5853" s="1" t="s">
        <v>3801</v>
      </c>
      <c r="M5853" s="1" t="n">
        <v>2014</v>
      </c>
      <c r="N5853" s="1" t="n">
        <v>48.357799</v>
      </c>
      <c r="O5853" s="1" t="n">
        <v>-67.85167</v>
      </c>
      <c r="Q5853" s="1" t="s">
        <v>6568</v>
      </c>
      <c r="R5853" s="1" t="s">
        <v>24</v>
      </c>
    </row>
    <row r="5854" customFormat="false" ht="15" hidden="false" customHeight="false" outlineLevel="0" collapsed="false">
      <c r="A5854" s="1" t="s">
        <v>6017</v>
      </c>
      <c r="B5854" s="1" t="s">
        <v>6018</v>
      </c>
      <c r="C5854" s="1" t="s">
        <v>6566</v>
      </c>
      <c r="D5854" s="1" t="n">
        <v>24.6</v>
      </c>
      <c r="E5854" s="1" t="s">
        <v>6574</v>
      </c>
      <c r="F5854" s="1" t="n">
        <v>7</v>
      </c>
      <c r="G5854" s="1" t="str">
        <f aca="false">F5854&amp;"/"&amp;12</f>
        <v>7/12</v>
      </c>
      <c r="H5854" s="1" t="n">
        <v>2050</v>
      </c>
      <c r="I5854" s="1" t="n">
        <v>92.5</v>
      </c>
      <c r="J5854" s="1" t="n">
        <v>80</v>
      </c>
      <c r="K5854" s="1" t="s">
        <v>1951</v>
      </c>
      <c r="L5854" s="1" t="s">
        <v>3801</v>
      </c>
      <c r="M5854" s="1" t="n">
        <v>2014</v>
      </c>
      <c r="N5854" s="1" t="n">
        <v>48.358113</v>
      </c>
      <c r="O5854" s="1" t="n">
        <v>-67.847937</v>
      </c>
      <c r="Q5854" s="1" t="s">
        <v>6568</v>
      </c>
      <c r="R5854" s="1" t="s">
        <v>24</v>
      </c>
    </row>
    <row r="5855" customFormat="false" ht="15" hidden="false" customHeight="false" outlineLevel="0" collapsed="false">
      <c r="A5855" s="1" t="s">
        <v>6017</v>
      </c>
      <c r="B5855" s="1" t="s">
        <v>6018</v>
      </c>
      <c r="C5855" s="1" t="s">
        <v>6566</v>
      </c>
      <c r="D5855" s="1" t="n">
        <v>24.6</v>
      </c>
      <c r="E5855" s="1" t="s">
        <v>6575</v>
      </c>
      <c r="F5855" s="1" t="n">
        <v>8</v>
      </c>
      <c r="G5855" s="1" t="str">
        <f aca="false">F5855&amp;"/"&amp;12</f>
        <v>8/12</v>
      </c>
      <c r="H5855" s="1" t="n">
        <v>2050</v>
      </c>
      <c r="I5855" s="1" t="n">
        <v>92.5</v>
      </c>
      <c r="J5855" s="1" t="n">
        <v>80</v>
      </c>
      <c r="K5855" s="1" t="s">
        <v>1951</v>
      </c>
      <c r="L5855" s="1" t="s">
        <v>3801</v>
      </c>
      <c r="M5855" s="1" t="n">
        <v>2014</v>
      </c>
      <c r="N5855" s="1" t="n">
        <v>48.3596579999999</v>
      </c>
      <c r="O5855" s="1" t="n">
        <v>-67.844461</v>
      </c>
      <c r="Q5855" s="1" t="s">
        <v>6568</v>
      </c>
      <c r="R5855" s="1" t="s">
        <v>24</v>
      </c>
    </row>
    <row r="5856" customFormat="false" ht="15" hidden="false" customHeight="false" outlineLevel="0" collapsed="false">
      <c r="A5856" s="1" t="s">
        <v>6017</v>
      </c>
      <c r="B5856" s="1" t="s">
        <v>6018</v>
      </c>
      <c r="C5856" s="1" t="s">
        <v>6566</v>
      </c>
      <c r="D5856" s="1" t="n">
        <v>24.6</v>
      </c>
      <c r="E5856" s="1" t="s">
        <v>6576</v>
      </c>
      <c r="F5856" s="1" t="n">
        <v>9</v>
      </c>
      <c r="G5856" s="1" t="str">
        <f aca="false">F5856&amp;"/"&amp;12</f>
        <v>9/12</v>
      </c>
      <c r="H5856" s="1" t="n">
        <v>2050</v>
      </c>
      <c r="I5856" s="1" t="n">
        <v>92.5</v>
      </c>
      <c r="J5856" s="1" t="n">
        <v>80</v>
      </c>
      <c r="K5856" s="1" t="s">
        <v>1951</v>
      </c>
      <c r="L5856" s="1" t="s">
        <v>3801</v>
      </c>
      <c r="M5856" s="1" t="n">
        <v>2014</v>
      </c>
      <c r="N5856" s="1" t="n">
        <v>48.362232</v>
      </c>
      <c r="O5856" s="1" t="n">
        <v>-67.84592</v>
      </c>
      <c r="Q5856" s="1" t="s">
        <v>6568</v>
      </c>
      <c r="R5856" s="1" t="s">
        <v>24</v>
      </c>
    </row>
    <row r="5857" customFormat="false" ht="15" hidden="false" customHeight="false" outlineLevel="0" collapsed="false">
      <c r="A5857" s="1" t="s">
        <v>6017</v>
      </c>
      <c r="B5857" s="1" t="s">
        <v>6018</v>
      </c>
      <c r="C5857" s="1" t="s">
        <v>6566</v>
      </c>
      <c r="D5857" s="1" t="n">
        <v>24.6</v>
      </c>
      <c r="E5857" s="1" t="s">
        <v>6577</v>
      </c>
      <c r="F5857" s="1" t="n">
        <v>10</v>
      </c>
      <c r="G5857" s="1" t="str">
        <f aca="false">F5857&amp;"/"&amp;12</f>
        <v>10/12</v>
      </c>
      <c r="H5857" s="1" t="n">
        <v>2050</v>
      </c>
      <c r="I5857" s="1" t="n">
        <v>92.5</v>
      </c>
      <c r="J5857" s="1" t="n">
        <v>80</v>
      </c>
      <c r="K5857" s="1" t="s">
        <v>1951</v>
      </c>
      <c r="L5857" s="1" t="s">
        <v>3801</v>
      </c>
      <c r="M5857" s="1" t="n">
        <v>2014</v>
      </c>
      <c r="N5857" s="1" t="n">
        <v>48.365349</v>
      </c>
      <c r="O5857" s="1" t="n">
        <v>-67.84725</v>
      </c>
      <c r="Q5857" s="1" t="s">
        <v>6568</v>
      </c>
      <c r="R5857" s="1" t="s">
        <v>24</v>
      </c>
    </row>
    <row r="5858" customFormat="false" ht="15" hidden="false" customHeight="false" outlineLevel="0" collapsed="false">
      <c r="A5858" s="1" t="s">
        <v>6017</v>
      </c>
      <c r="B5858" s="1" t="s">
        <v>6018</v>
      </c>
      <c r="C5858" s="1" t="s">
        <v>6566</v>
      </c>
      <c r="D5858" s="1" t="n">
        <v>24.6</v>
      </c>
      <c r="E5858" s="1" t="s">
        <v>6578</v>
      </c>
      <c r="F5858" s="1" t="n">
        <v>11</v>
      </c>
      <c r="G5858" s="1" t="str">
        <f aca="false">F5858&amp;"/"&amp;12</f>
        <v>11/12</v>
      </c>
      <c r="H5858" s="1" t="n">
        <v>2050</v>
      </c>
      <c r="I5858" s="1" t="n">
        <v>92.5</v>
      </c>
      <c r="J5858" s="1" t="n">
        <v>80</v>
      </c>
      <c r="K5858" s="1" t="s">
        <v>1951</v>
      </c>
      <c r="L5858" s="1" t="s">
        <v>3801</v>
      </c>
      <c r="M5858" s="1" t="n">
        <v>2014</v>
      </c>
      <c r="N5858" s="1" t="n">
        <v>48.369409</v>
      </c>
      <c r="O5858" s="1" t="n">
        <v>-67.845834</v>
      </c>
      <c r="Q5858" s="1" t="s">
        <v>6568</v>
      </c>
      <c r="R5858" s="1" t="s">
        <v>24</v>
      </c>
    </row>
    <row r="5859" customFormat="false" ht="15" hidden="false" customHeight="false" outlineLevel="0" collapsed="false">
      <c r="A5859" s="1" t="s">
        <v>6017</v>
      </c>
      <c r="B5859" s="1" t="s">
        <v>6018</v>
      </c>
      <c r="C5859" s="1" t="s">
        <v>6566</v>
      </c>
      <c r="D5859" s="1" t="n">
        <v>24.6</v>
      </c>
      <c r="E5859" s="1" t="s">
        <v>6579</v>
      </c>
      <c r="F5859" s="1" t="n">
        <v>12</v>
      </c>
      <c r="G5859" s="1" t="str">
        <f aca="false">F5859&amp;"/"&amp;12</f>
        <v>12/12</v>
      </c>
      <c r="H5859" s="1" t="n">
        <v>2050</v>
      </c>
      <c r="I5859" s="1" t="n">
        <v>92.5</v>
      </c>
      <c r="J5859" s="1" t="n">
        <v>80</v>
      </c>
      <c r="K5859" s="1" t="s">
        <v>1951</v>
      </c>
      <c r="L5859" s="1" t="s">
        <v>3801</v>
      </c>
      <c r="M5859" s="1" t="n">
        <v>2014</v>
      </c>
      <c r="N5859" s="1" t="n">
        <v>48.372698</v>
      </c>
      <c r="O5859" s="1" t="n">
        <v>-67.8460059999999</v>
      </c>
      <c r="Q5859" s="1" t="s">
        <v>6568</v>
      </c>
      <c r="R5859" s="1" t="s">
        <v>24</v>
      </c>
    </row>
    <row r="5860" customFormat="false" ht="15" hidden="false" customHeight="false" outlineLevel="0" collapsed="false">
      <c r="A5860" s="1" t="s">
        <v>6017</v>
      </c>
      <c r="B5860" s="1" t="s">
        <v>6018</v>
      </c>
      <c r="C5860" s="1" t="s">
        <v>6580</v>
      </c>
      <c r="D5860" s="1" t="n">
        <v>300</v>
      </c>
      <c r="E5860" s="1" t="s">
        <v>6581</v>
      </c>
      <c r="F5860" s="1" t="n">
        <v>1</v>
      </c>
      <c r="G5860" s="1" t="str">
        <f aca="false">F5860&amp;"/"&amp;150</f>
        <v>1/150</v>
      </c>
      <c r="H5860" s="1" t="n">
        <v>2000</v>
      </c>
      <c r="I5860" s="1" t="n">
        <v>92</v>
      </c>
      <c r="J5860" s="1" t="n">
        <v>80</v>
      </c>
      <c r="K5860" s="1" t="s">
        <v>1951</v>
      </c>
      <c r="L5860" s="1" t="s">
        <v>3801</v>
      </c>
      <c r="M5860" s="1" t="n">
        <v>2013</v>
      </c>
      <c r="N5860" s="1" t="n">
        <v>48.3921327392875</v>
      </c>
      <c r="O5860" s="1" t="n">
        <v>-67.679543508941</v>
      </c>
      <c r="Q5860" s="1" t="s">
        <v>6582</v>
      </c>
      <c r="R5860" s="1" t="s">
        <v>24</v>
      </c>
    </row>
    <row r="5861" customFormat="false" ht="15" hidden="false" customHeight="false" outlineLevel="0" collapsed="false">
      <c r="A5861" s="1" t="s">
        <v>6017</v>
      </c>
      <c r="B5861" s="1" t="s">
        <v>6018</v>
      </c>
      <c r="C5861" s="1" t="s">
        <v>6580</v>
      </c>
      <c r="D5861" s="1" t="n">
        <v>300</v>
      </c>
      <c r="E5861" s="1" t="s">
        <v>6583</v>
      </c>
      <c r="F5861" s="1" t="n">
        <v>2</v>
      </c>
      <c r="G5861" s="1" t="str">
        <f aca="false">F5861&amp;"/"&amp;150</f>
        <v>2/150</v>
      </c>
      <c r="H5861" s="1" t="n">
        <v>2000</v>
      </c>
      <c r="I5861" s="1" t="n">
        <v>92</v>
      </c>
      <c r="J5861" s="1" t="n">
        <v>80</v>
      </c>
      <c r="K5861" s="1" t="s">
        <v>1951</v>
      </c>
      <c r="L5861" s="1" t="s">
        <v>3801</v>
      </c>
      <c r="M5861" s="1" t="n">
        <v>2013</v>
      </c>
      <c r="N5861" s="1" t="n">
        <v>48.3882634490581</v>
      </c>
      <c r="O5861" s="1" t="n">
        <v>-67.6822604647773</v>
      </c>
      <c r="Q5861" s="1" t="s">
        <v>6582</v>
      </c>
      <c r="R5861" s="1" t="s">
        <v>24</v>
      </c>
    </row>
    <row r="5862" customFormat="false" ht="15" hidden="false" customHeight="false" outlineLevel="0" collapsed="false">
      <c r="A5862" s="1" t="s">
        <v>6017</v>
      </c>
      <c r="B5862" s="1" t="s">
        <v>6018</v>
      </c>
      <c r="C5862" s="1" t="s">
        <v>6580</v>
      </c>
      <c r="D5862" s="1" t="n">
        <v>300</v>
      </c>
      <c r="E5862" s="1" t="s">
        <v>6584</v>
      </c>
      <c r="F5862" s="1" t="n">
        <v>3</v>
      </c>
      <c r="G5862" s="1" t="str">
        <f aca="false">F5862&amp;"/"&amp;150</f>
        <v>3/150</v>
      </c>
      <c r="H5862" s="1" t="n">
        <v>2000</v>
      </c>
      <c r="I5862" s="1" t="n">
        <v>92</v>
      </c>
      <c r="J5862" s="1" t="n">
        <v>80</v>
      </c>
      <c r="K5862" s="1" t="s">
        <v>1951</v>
      </c>
      <c r="L5862" s="1" t="s">
        <v>3801</v>
      </c>
      <c r="M5862" s="1" t="n">
        <v>2013</v>
      </c>
      <c r="N5862" s="1" t="n">
        <v>48.3853053184155</v>
      </c>
      <c r="O5862" s="1" t="n">
        <v>-67.6843631465108</v>
      </c>
      <c r="Q5862" s="1" t="s">
        <v>6582</v>
      </c>
      <c r="R5862" s="1" t="s">
        <v>24</v>
      </c>
    </row>
    <row r="5863" customFormat="false" ht="15" hidden="false" customHeight="false" outlineLevel="0" collapsed="false">
      <c r="A5863" s="1" t="s">
        <v>6017</v>
      </c>
      <c r="B5863" s="1" t="s">
        <v>6018</v>
      </c>
      <c r="C5863" s="1" t="s">
        <v>6580</v>
      </c>
      <c r="D5863" s="1" t="n">
        <v>300</v>
      </c>
      <c r="E5863" s="1" t="s">
        <v>6585</v>
      </c>
      <c r="F5863" s="1" t="n">
        <v>4</v>
      </c>
      <c r="G5863" s="1" t="str">
        <f aca="false">F5863&amp;"/"&amp;150</f>
        <v>4/150</v>
      </c>
      <c r="H5863" s="1" t="n">
        <v>2000</v>
      </c>
      <c r="I5863" s="1" t="n">
        <v>92</v>
      </c>
      <c r="J5863" s="1" t="n">
        <v>80</v>
      </c>
      <c r="K5863" s="1" t="s">
        <v>1951</v>
      </c>
      <c r="L5863" s="1" t="s">
        <v>3801</v>
      </c>
      <c r="M5863" s="1" t="n">
        <v>2013</v>
      </c>
      <c r="N5863" s="1" t="n">
        <v>48.3830765894258</v>
      </c>
      <c r="O5863" s="1" t="n">
        <v>-67.6866645215917</v>
      </c>
      <c r="Q5863" s="1" t="s">
        <v>6582</v>
      </c>
      <c r="R5863" s="1" t="s">
        <v>24</v>
      </c>
    </row>
    <row r="5864" customFormat="false" ht="15" hidden="false" customHeight="false" outlineLevel="0" collapsed="false">
      <c r="A5864" s="1" t="s">
        <v>6017</v>
      </c>
      <c r="B5864" s="1" t="s">
        <v>6018</v>
      </c>
      <c r="C5864" s="1" t="s">
        <v>6580</v>
      </c>
      <c r="D5864" s="1" t="n">
        <v>300</v>
      </c>
      <c r="E5864" s="1" t="s">
        <v>6586</v>
      </c>
      <c r="F5864" s="1" t="n">
        <v>5</v>
      </c>
      <c r="G5864" s="1" t="str">
        <f aca="false">F5864&amp;"/"&amp;150</f>
        <v>5/150</v>
      </c>
      <c r="H5864" s="1" t="n">
        <v>2000</v>
      </c>
      <c r="I5864" s="1" t="n">
        <v>92</v>
      </c>
      <c r="J5864" s="1" t="n">
        <v>80</v>
      </c>
      <c r="K5864" s="1" t="s">
        <v>1951</v>
      </c>
      <c r="L5864" s="1" t="s">
        <v>3801</v>
      </c>
      <c r="M5864" s="1" t="n">
        <v>2013</v>
      </c>
      <c r="N5864" s="1" t="n">
        <v>48.3841907947313</v>
      </c>
      <c r="O5864" s="1" t="n">
        <v>-67.6933191152336</v>
      </c>
      <c r="Q5864" s="1" t="s">
        <v>6582</v>
      </c>
      <c r="R5864" s="1" t="s">
        <v>24</v>
      </c>
    </row>
    <row r="5865" customFormat="false" ht="15" hidden="false" customHeight="false" outlineLevel="0" collapsed="false">
      <c r="A5865" s="1" t="s">
        <v>6017</v>
      </c>
      <c r="B5865" s="1" t="s">
        <v>6018</v>
      </c>
      <c r="C5865" s="1" t="s">
        <v>6580</v>
      </c>
      <c r="D5865" s="1" t="n">
        <v>300</v>
      </c>
      <c r="E5865" s="1" t="s">
        <v>6587</v>
      </c>
      <c r="F5865" s="1" t="n">
        <v>6</v>
      </c>
      <c r="G5865" s="1" t="str">
        <f aca="false">F5865&amp;"/"&amp;150</f>
        <v>6/150</v>
      </c>
      <c r="H5865" s="1" t="n">
        <v>2000</v>
      </c>
      <c r="I5865" s="1" t="n">
        <v>92</v>
      </c>
      <c r="J5865" s="1" t="n">
        <v>80</v>
      </c>
      <c r="K5865" s="1" t="s">
        <v>1951</v>
      </c>
      <c r="L5865" s="1" t="s">
        <v>3801</v>
      </c>
      <c r="M5865" s="1" t="n">
        <v>2013</v>
      </c>
      <c r="N5865" s="1" t="n">
        <v>48.3811715983797</v>
      </c>
      <c r="O5865" s="1" t="n">
        <v>-67.6972996367265</v>
      </c>
      <c r="Q5865" s="1" t="s">
        <v>6582</v>
      </c>
      <c r="R5865" s="1" t="s">
        <v>24</v>
      </c>
    </row>
    <row r="5866" customFormat="false" ht="15" hidden="false" customHeight="false" outlineLevel="0" collapsed="false">
      <c r="A5866" s="1" t="s">
        <v>6017</v>
      </c>
      <c r="B5866" s="1" t="s">
        <v>6018</v>
      </c>
      <c r="C5866" s="1" t="s">
        <v>6580</v>
      </c>
      <c r="D5866" s="1" t="n">
        <v>300</v>
      </c>
      <c r="E5866" s="1" t="s">
        <v>6588</v>
      </c>
      <c r="F5866" s="1" t="n">
        <v>7</v>
      </c>
      <c r="G5866" s="1" t="str">
        <f aca="false">F5866&amp;"/"&amp;150</f>
        <v>7/150</v>
      </c>
      <c r="H5866" s="1" t="n">
        <v>2000</v>
      </c>
      <c r="I5866" s="1" t="n">
        <v>82</v>
      </c>
      <c r="J5866" s="1" t="n">
        <v>80</v>
      </c>
      <c r="K5866" s="1" t="s">
        <v>1951</v>
      </c>
      <c r="L5866" s="1" t="s">
        <v>6589</v>
      </c>
      <c r="M5866" s="1" t="n">
        <v>2013</v>
      </c>
      <c r="N5866" s="1" t="n">
        <v>48.3787770623621</v>
      </c>
      <c r="O5866" s="1" t="n">
        <v>-67.693760832732</v>
      </c>
      <c r="Q5866" s="1" t="s">
        <v>6582</v>
      </c>
      <c r="R5866" s="1" t="s">
        <v>24</v>
      </c>
    </row>
    <row r="5867" customFormat="false" ht="15" hidden="false" customHeight="false" outlineLevel="0" collapsed="false">
      <c r="A5867" s="1" t="s">
        <v>6017</v>
      </c>
      <c r="B5867" s="1" t="s">
        <v>6018</v>
      </c>
      <c r="C5867" s="1" t="s">
        <v>6580</v>
      </c>
      <c r="D5867" s="1" t="n">
        <v>300</v>
      </c>
      <c r="E5867" s="1" t="s">
        <v>6590</v>
      </c>
      <c r="F5867" s="1" t="n">
        <v>8</v>
      </c>
      <c r="G5867" s="1" t="str">
        <f aca="false">F5867&amp;"/"&amp;150</f>
        <v>8/150</v>
      </c>
      <c r="H5867" s="1" t="n">
        <v>2000</v>
      </c>
      <c r="I5867" s="1" t="n">
        <v>82</v>
      </c>
      <c r="J5867" s="1" t="n">
        <v>80</v>
      </c>
      <c r="K5867" s="1" t="s">
        <v>1951</v>
      </c>
      <c r="L5867" s="1" t="s">
        <v>6589</v>
      </c>
      <c r="M5867" s="1" t="n">
        <v>2013</v>
      </c>
      <c r="N5867" s="1" t="n">
        <v>48.375777126588</v>
      </c>
      <c r="O5867" s="1" t="n">
        <v>-67.7003702518856</v>
      </c>
      <c r="Q5867" s="1" t="s">
        <v>6582</v>
      </c>
      <c r="R5867" s="1" t="s">
        <v>24</v>
      </c>
    </row>
    <row r="5868" customFormat="false" ht="15" hidden="false" customHeight="false" outlineLevel="0" collapsed="false">
      <c r="A5868" s="1" t="s">
        <v>6017</v>
      </c>
      <c r="B5868" s="1" t="s">
        <v>6018</v>
      </c>
      <c r="C5868" s="1" t="s">
        <v>6580</v>
      </c>
      <c r="D5868" s="1" t="n">
        <v>300</v>
      </c>
      <c r="E5868" s="1" t="s">
        <v>6591</v>
      </c>
      <c r="F5868" s="1" t="n">
        <v>9</v>
      </c>
      <c r="G5868" s="1" t="str">
        <f aca="false">F5868&amp;"/"&amp;150</f>
        <v>9/150</v>
      </c>
      <c r="H5868" s="1" t="n">
        <v>2000</v>
      </c>
      <c r="I5868" s="1" t="n">
        <v>92</v>
      </c>
      <c r="J5868" s="1" t="n">
        <v>80</v>
      </c>
      <c r="K5868" s="1" t="s">
        <v>1951</v>
      </c>
      <c r="L5868" s="1" t="s">
        <v>3801</v>
      </c>
      <c r="M5868" s="1" t="n">
        <v>2013</v>
      </c>
      <c r="N5868" s="1" t="n">
        <v>48.380336448767</v>
      </c>
      <c r="O5868" s="1" t="n">
        <v>-67.7090709554841</v>
      </c>
      <c r="Q5868" s="1" t="s">
        <v>6582</v>
      </c>
      <c r="R5868" s="1" t="s">
        <v>24</v>
      </c>
    </row>
    <row r="5869" customFormat="false" ht="15" hidden="false" customHeight="false" outlineLevel="0" collapsed="false">
      <c r="A5869" s="1" t="s">
        <v>6017</v>
      </c>
      <c r="B5869" s="1" t="s">
        <v>6018</v>
      </c>
      <c r="C5869" s="1" t="s">
        <v>6580</v>
      </c>
      <c r="D5869" s="1" t="n">
        <v>300</v>
      </c>
      <c r="E5869" s="1" t="s">
        <v>6592</v>
      </c>
      <c r="F5869" s="1" t="n">
        <v>10</v>
      </c>
      <c r="G5869" s="1" t="str">
        <f aca="false">F5869&amp;"/"&amp;150</f>
        <v>10/150</v>
      </c>
      <c r="H5869" s="1" t="n">
        <v>2000</v>
      </c>
      <c r="I5869" s="1" t="n">
        <v>92</v>
      </c>
      <c r="J5869" s="1" t="n">
        <v>80</v>
      </c>
      <c r="K5869" s="1" t="s">
        <v>1951</v>
      </c>
      <c r="L5869" s="1" t="s">
        <v>3801</v>
      </c>
      <c r="M5869" s="1" t="n">
        <v>2013</v>
      </c>
      <c r="N5869" s="1" t="n">
        <v>48.3782414541127</v>
      </c>
      <c r="O5869" s="1" t="n">
        <v>-67.7126315225569</v>
      </c>
      <c r="Q5869" s="1" t="s">
        <v>6582</v>
      </c>
      <c r="R5869" s="1" t="s">
        <v>24</v>
      </c>
    </row>
    <row r="5870" customFormat="false" ht="15" hidden="false" customHeight="false" outlineLevel="0" collapsed="false">
      <c r="A5870" s="1" t="s">
        <v>6017</v>
      </c>
      <c r="B5870" s="1" t="s">
        <v>6018</v>
      </c>
      <c r="C5870" s="1" t="s">
        <v>6580</v>
      </c>
      <c r="D5870" s="1" t="n">
        <v>300</v>
      </c>
      <c r="E5870" s="1" t="s">
        <v>6593</v>
      </c>
      <c r="F5870" s="1" t="n">
        <v>11</v>
      </c>
      <c r="G5870" s="1" t="str">
        <f aca="false">F5870&amp;"/"&amp;150</f>
        <v>11/150</v>
      </c>
      <c r="H5870" s="1" t="n">
        <v>2000</v>
      </c>
      <c r="I5870" s="1" t="n">
        <v>92</v>
      </c>
      <c r="J5870" s="1" t="n">
        <v>80</v>
      </c>
      <c r="K5870" s="1" t="s">
        <v>1951</v>
      </c>
      <c r="L5870" s="1" t="s">
        <v>3801</v>
      </c>
      <c r="M5870" s="1" t="n">
        <v>2013</v>
      </c>
      <c r="N5870" s="1" t="n">
        <v>48.423037460361</v>
      </c>
      <c r="O5870" s="1" t="n">
        <v>-67.7161496226795</v>
      </c>
      <c r="Q5870" s="1" t="s">
        <v>6582</v>
      </c>
      <c r="R5870" s="1" t="s">
        <v>24</v>
      </c>
    </row>
    <row r="5871" customFormat="false" ht="15" hidden="false" customHeight="false" outlineLevel="0" collapsed="false">
      <c r="A5871" s="1" t="s">
        <v>6017</v>
      </c>
      <c r="B5871" s="1" t="s">
        <v>6018</v>
      </c>
      <c r="C5871" s="1" t="s">
        <v>6580</v>
      </c>
      <c r="D5871" s="1" t="n">
        <v>300</v>
      </c>
      <c r="E5871" s="1" t="s">
        <v>6594</v>
      </c>
      <c r="F5871" s="1" t="n">
        <v>12</v>
      </c>
      <c r="G5871" s="1" t="str">
        <f aca="false">F5871&amp;"/"&amp;150</f>
        <v>12/150</v>
      </c>
      <c r="H5871" s="1" t="n">
        <v>2000</v>
      </c>
      <c r="I5871" s="1" t="n">
        <v>92</v>
      </c>
      <c r="J5871" s="1" t="n">
        <v>80</v>
      </c>
      <c r="K5871" s="1" t="s">
        <v>1951</v>
      </c>
      <c r="L5871" s="1" t="s">
        <v>3801</v>
      </c>
      <c r="M5871" s="1" t="n">
        <v>2013</v>
      </c>
      <c r="N5871" s="1" t="n">
        <v>48.4265273856783</v>
      </c>
      <c r="O5871" s="1" t="n">
        <v>-67.7215183508413</v>
      </c>
      <c r="Q5871" s="1" t="s">
        <v>6582</v>
      </c>
      <c r="R5871" s="1" t="s">
        <v>24</v>
      </c>
    </row>
    <row r="5872" customFormat="false" ht="15" hidden="false" customHeight="false" outlineLevel="0" collapsed="false">
      <c r="A5872" s="1" t="s">
        <v>6017</v>
      </c>
      <c r="B5872" s="1" t="s">
        <v>6018</v>
      </c>
      <c r="C5872" s="1" t="s">
        <v>6580</v>
      </c>
      <c r="D5872" s="1" t="n">
        <v>300</v>
      </c>
      <c r="E5872" s="1" t="s">
        <v>6595</v>
      </c>
      <c r="F5872" s="1" t="n">
        <v>13</v>
      </c>
      <c r="G5872" s="1" t="str">
        <f aca="false">F5872&amp;"/"&amp;150</f>
        <v>13/150</v>
      </c>
      <c r="H5872" s="1" t="n">
        <v>2000</v>
      </c>
      <c r="I5872" s="1" t="n">
        <v>92</v>
      </c>
      <c r="J5872" s="1" t="n">
        <v>80</v>
      </c>
      <c r="K5872" s="1" t="s">
        <v>1951</v>
      </c>
      <c r="L5872" s="1" t="s">
        <v>3801</v>
      </c>
      <c r="M5872" s="1" t="n">
        <v>2013</v>
      </c>
      <c r="N5872" s="1" t="n">
        <v>48.4266143108042</v>
      </c>
      <c r="O5872" s="1" t="n">
        <v>-67.7266669599478</v>
      </c>
      <c r="Q5872" s="1" t="s">
        <v>6582</v>
      </c>
      <c r="R5872" s="1" t="s">
        <v>24</v>
      </c>
    </row>
    <row r="5873" customFormat="false" ht="15" hidden="false" customHeight="false" outlineLevel="0" collapsed="false">
      <c r="A5873" s="1" t="s">
        <v>6017</v>
      </c>
      <c r="B5873" s="1" t="s">
        <v>6018</v>
      </c>
      <c r="C5873" s="1" t="s">
        <v>6580</v>
      </c>
      <c r="D5873" s="1" t="n">
        <v>300</v>
      </c>
      <c r="E5873" s="1" t="s">
        <v>6596</v>
      </c>
      <c r="F5873" s="1" t="n">
        <v>14</v>
      </c>
      <c r="G5873" s="1" t="str">
        <f aca="false">F5873&amp;"/"&amp;150</f>
        <v>14/150</v>
      </c>
      <c r="H5873" s="1" t="n">
        <v>2000</v>
      </c>
      <c r="I5873" s="1" t="n">
        <v>82</v>
      </c>
      <c r="J5873" s="1" t="n">
        <v>80</v>
      </c>
      <c r="K5873" s="1" t="s">
        <v>1951</v>
      </c>
      <c r="L5873" s="1" t="s">
        <v>6589</v>
      </c>
      <c r="M5873" s="1" t="n">
        <v>2013</v>
      </c>
      <c r="N5873" s="1" t="n">
        <v>48.4457650329346</v>
      </c>
      <c r="O5873" s="1" t="n">
        <v>-67.7119829528112</v>
      </c>
      <c r="Q5873" s="1" t="s">
        <v>6582</v>
      </c>
      <c r="R5873" s="1" t="s">
        <v>24</v>
      </c>
    </row>
    <row r="5874" customFormat="false" ht="15" hidden="false" customHeight="false" outlineLevel="0" collapsed="false">
      <c r="A5874" s="1" t="s">
        <v>6017</v>
      </c>
      <c r="B5874" s="1" t="s">
        <v>6018</v>
      </c>
      <c r="C5874" s="1" t="s">
        <v>6580</v>
      </c>
      <c r="D5874" s="1" t="n">
        <v>300</v>
      </c>
      <c r="E5874" s="1" t="s">
        <v>6597</v>
      </c>
      <c r="F5874" s="1" t="n">
        <v>15</v>
      </c>
      <c r="G5874" s="1" t="str">
        <f aca="false">F5874&amp;"/"&amp;150</f>
        <v>15/150</v>
      </c>
      <c r="H5874" s="1" t="n">
        <v>2000</v>
      </c>
      <c r="I5874" s="1" t="n">
        <v>82</v>
      </c>
      <c r="J5874" s="1" t="n">
        <v>80</v>
      </c>
      <c r="K5874" s="1" t="s">
        <v>1951</v>
      </c>
      <c r="L5874" s="1" t="s">
        <v>6589</v>
      </c>
      <c r="M5874" s="1" t="n">
        <v>2013</v>
      </c>
      <c r="N5874" s="1" t="n">
        <v>48.4481026346142</v>
      </c>
      <c r="O5874" s="1" t="n">
        <v>-67.7092774415392</v>
      </c>
      <c r="Q5874" s="1" t="s">
        <v>6582</v>
      </c>
      <c r="R5874" s="1" t="s">
        <v>24</v>
      </c>
    </row>
    <row r="5875" customFormat="false" ht="15" hidden="false" customHeight="false" outlineLevel="0" collapsed="false">
      <c r="A5875" s="1" t="s">
        <v>6017</v>
      </c>
      <c r="B5875" s="1" t="s">
        <v>6018</v>
      </c>
      <c r="C5875" s="1" t="s">
        <v>6580</v>
      </c>
      <c r="D5875" s="1" t="n">
        <v>300</v>
      </c>
      <c r="E5875" s="1" t="s">
        <v>6598</v>
      </c>
      <c r="F5875" s="1" t="n">
        <v>16</v>
      </c>
      <c r="G5875" s="1" t="str">
        <f aca="false">F5875&amp;"/"&amp;150</f>
        <v>16/150</v>
      </c>
      <c r="H5875" s="1" t="n">
        <v>2000</v>
      </c>
      <c r="I5875" s="1" t="n">
        <v>82</v>
      </c>
      <c r="J5875" s="1" t="n">
        <v>80</v>
      </c>
      <c r="K5875" s="1" t="s">
        <v>1951</v>
      </c>
      <c r="L5875" s="1" t="s">
        <v>6589</v>
      </c>
      <c r="M5875" s="1" t="n">
        <v>2013</v>
      </c>
      <c r="N5875" s="1" t="n">
        <v>48.449447366743</v>
      </c>
      <c r="O5875" s="1" t="n">
        <v>-67.7176474654266</v>
      </c>
      <c r="Q5875" s="1" t="s">
        <v>6582</v>
      </c>
      <c r="R5875" s="1" t="s">
        <v>24</v>
      </c>
    </row>
    <row r="5876" customFormat="false" ht="15" hidden="false" customHeight="false" outlineLevel="0" collapsed="false">
      <c r="A5876" s="1" t="s">
        <v>6017</v>
      </c>
      <c r="B5876" s="1" t="s">
        <v>6018</v>
      </c>
      <c r="C5876" s="1" t="s">
        <v>6580</v>
      </c>
      <c r="D5876" s="1" t="n">
        <v>300</v>
      </c>
      <c r="E5876" s="1" t="s">
        <v>6599</v>
      </c>
      <c r="F5876" s="1" t="n">
        <v>17</v>
      </c>
      <c r="G5876" s="1" t="str">
        <f aca="false">F5876&amp;"/"&amp;150</f>
        <v>17/150</v>
      </c>
      <c r="H5876" s="1" t="n">
        <v>2000</v>
      </c>
      <c r="I5876" s="1" t="n">
        <v>82</v>
      </c>
      <c r="J5876" s="1" t="n">
        <v>80</v>
      </c>
      <c r="K5876" s="1" t="s">
        <v>1951</v>
      </c>
      <c r="L5876" s="1" t="s">
        <v>6589</v>
      </c>
      <c r="M5876" s="1" t="n">
        <v>2013</v>
      </c>
      <c r="N5876" s="1" t="n">
        <v>48.4464814788347</v>
      </c>
      <c r="O5876" s="1" t="n">
        <v>-67.7222740693401</v>
      </c>
      <c r="Q5876" s="1" t="s">
        <v>6582</v>
      </c>
      <c r="R5876" s="1" t="s">
        <v>24</v>
      </c>
    </row>
    <row r="5877" customFormat="false" ht="15" hidden="false" customHeight="false" outlineLevel="0" collapsed="false">
      <c r="A5877" s="1" t="s">
        <v>6017</v>
      </c>
      <c r="B5877" s="1" t="s">
        <v>6018</v>
      </c>
      <c r="C5877" s="1" t="s">
        <v>6580</v>
      </c>
      <c r="D5877" s="1" t="n">
        <v>300</v>
      </c>
      <c r="E5877" s="1" t="s">
        <v>6600</v>
      </c>
      <c r="F5877" s="1" t="n">
        <v>18</v>
      </c>
      <c r="G5877" s="1" t="str">
        <f aca="false">F5877&amp;"/"&amp;150</f>
        <v>18/150</v>
      </c>
      <c r="H5877" s="1" t="n">
        <v>2000</v>
      </c>
      <c r="I5877" s="1" t="n">
        <v>82</v>
      </c>
      <c r="J5877" s="1" t="n">
        <v>80</v>
      </c>
      <c r="K5877" s="1" t="s">
        <v>1951</v>
      </c>
      <c r="L5877" s="1" t="s">
        <v>6589</v>
      </c>
      <c r="M5877" s="1" t="n">
        <v>2013</v>
      </c>
      <c r="N5877" s="1" t="n">
        <v>48.4526151256191</v>
      </c>
      <c r="O5877" s="1" t="n">
        <v>-67.7264868099945</v>
      </c>
      <c r="Q5877" s="1" t="s">
        <v>6582</v>
      </c>
      <c r="R5877" s="1" t="s">
        <v>24</v>
      </c>
    </row>
    <row r="5878" customFormat="false" ht="15" hidden="false" customHeight="false" outlineLevel="0" collapsed="false">
      <c r="A5878" s="1" t="s">
        <v>6017</v>
      </c>
      <c r="B5878" s="1" t="s">
        <v>6018</v>
      </c>
      <c r="C5878" s="1" t="s">
        <v>6580</v>
      </c>
      <c r="D5878" s="1" t="n">
        <v>300</v>
      </c>
      <c r="E5878" s="1" t="s">
        <v>6601</v>
      </c>
      <c r="F5878" s="1" t="n">
        <v>19</v>
      </c>
      <c r="G5878" s="1" t="str">
        <f aca="false">F5878&amp;"/"&amp;150</f>
        <v>19/150</v>
      </c>
      <c r="H5878" s="1" t="n">
        <v>2000</v>
      </c>
      <c r="I5878" s="1" t="n">
        <v>82</v>
      </c>
      <c r="J5878" s="1" t="n">
        <v>80</v>
      </c>
      <c r="K5878" s="1" t="s">
        <v>1951</v>
      </c>
      <c r="L5878" s="1" t="s">
        <v>6589</v>
      </c>
      <c r="M5878" s="1" t="n">
        <v>2013</v>
      </c>
      <c r="N5878" s="1" t="n">
        <v>48.4498809720222</v>
      </c>
      <c r="O5878" s="1" t="n">
        <v>-67.7278381751176</v>
      </c>
      <c r="Q5878" s="1" t="s">
        <v>6582</v>
      </c>
      <c r="R5878" s="1" t="s">
        <v>24</v>
      </c>
    </row>
    <row r="5879" customFormat="false" ht="15" hidden="false" customHeight="false" outlineLevel="0" collapsed="false">
      <c r="A5879" s="1" t="s">
        <v>6017</v>
      </c>
      <c r="B5879" s="1" t="s">
        <v>6018</v>
      </c>
      <c r="C5879" s="1" t="s">
        <v>6580</v>
      </c>
      <c r="D5879" s="1" t="n">
        <v>300</v>
      </c>
      <c r="E5879" s="1" t="s">
        <v>6602</v>
      </c>
      <c r="F5879" s="1" t="n">
        <v>20</v>
      </c>
      <c r="G5879" s="1" t="str">
        <f aca="false">F5879&amp;"/"&amp;150</f>
        <v>20/150</v>
      </c>
      <c r="H5879" s="1" t="n">
        <v>2000</v>
      </c>
      <c r="I5879" s="1" t="n">
        <v>82</v>
      </c>
      <c r="J5879" s="1" t="n">
        <v>80</v>
      </c>
      <c r="K5879" s="1" t="s">
        <v>1951</v>
      </c>
      <c r="L5879" s="1" t="s">
        <v>6589</v>
      </c>
      <c r="M5879" s="1" t="n">
        <v>2013</v>
      </c>
      <c r="N5879" s="1" t="n">
        <v>48.4464757251181</v>
      </c>
      <c r="O5879" s="1" t="n">
        <v>-67.7305015345998</v>
      </c>
      <c r="Q5879" s="1" t="s">
        <v>6582</v>
      </c>
      <c r="R5879" s="1" t="s">
        <v>24</v>
      </c>
    </row>
    <row r="5880" customFormat="false" ht="15" hidden="false" customHeight="false" outlineLevel="0" collapsed="false">
      <c r="A5880" s="1" t="s">
        <v>6017</v>
      </c>
      <c r="B5880" s="1" t="s">
        <v>6018</v>
      </c>
      <c r="C5880" s="1" t="s">
        <v>6580</v>
      </c>
      <c r="D5880" s="1" t="n">
        <v>300</v>
      </c>
      <c r="E5880" s="1" t="s">
        <v>6603</v>
      </c>
      <c r="F5880" s="1" t="n">
        <v>21</v>
      </c>
      <c r="G5880" s="1" t="str">
        <f aca="false">F5880&amp;"/"&amp;150</f>
        <v>21/150</v>
      </c>
      <c r="H5880" s="1" t="n">
        <v>2000</v>
      </c>
      <c r="I5880" s="1" t="n">
        <v>82</v>
      </c>
      <c r="J5880" s="1" t="n">
        <v>80</v>
      </c>
      <c r="K5880" s="1" t="s">
        <v>1951</v>
      </c>
      <c r="L5880" s="1" t="s">
        <v>6589</v>
      </c>
      <c r="M5880" s="1" t="n">
        <v>2013</v>
      </c>
      <c r="N5880" s="1" t="n">
        <v>48.4521936336801</v>
      </c>
      <c r="O5880" s="1" t="n">
        <v>-67.7380030059335</v>
      </c>
      <c r="Q5880" s="1" t="s">
        <v>6582</v>
      </c>
      <c r="R5880" s="1" t="s">
        <v>24</v>
      </c>
    </row>
    <row r="5881" customFormat="false" ht="15" hidden="false" customHeight="false" outlineLevel="0" collapsed="false">
      <c r="A5881" s="1" t="s">
        <v>6017</v>
      </c>
      <c r="B5881" s="1" t="s">
        <v>6018</v>
      </c>
      <c r="C5881" s="1" t="s">
        <v>6580</v>
      </c>
      <c r="D5881" s="1" t="n">
        <v>300</v>
      </c>
      <c r="E5881" s="1" t="s">
        <v>6604</v>
      </c>
      <c r="F5881" s="1" t="n">
        <v>22</v>
      </c>
      <c r="G5881" s="1" t="str">
        <f aca="false">F5881&amp;"/"&amp;150</f>
        <v>22/150</v>
      </c>
      <c r="H5881" s="1" t="n">
        <v>2000</v>
      </c>
      <c r="I5881" s="1" t="n">
        <v>82</v>
      </c>
      <c r="J5881" s="1" t="n">
        <v>80</v>
      </c>
      <c r="K5881" s="1" t="s">
        <v>1951</v>
      </c>
      <c r="L5881" s="1" t="s">
        <v>6589</v>
      </c>
      <c r="M5881" s="1" t="n">
        <v>2013</v>
      </c>
      <c r="N5881" s="1" t="n">
        <v>48.4490620113337</v>
      </c>
      <c r="O5881" s="1" t="n">
        <v>-67.7413130300699</v>
      </c>
      <c r="Q5881" s="1" t="s">
        <v>6582</v>
      </c>
      <c r="R5881" s="1" t="s">
        <v>24</v>
      </c>
    </row>
    <row r="5882" customFormat="false" ht="15" hidden="false" customHeight="false" outlineLevel="0" collapsed="false">
      <c r="A5882" s="1" t="s">
        <v>6017</v>
      </c>
      <c r="B5882" s="1" t="s">
        <v>6018</v>
      </c>
      <c r="C5882" s="1" t="s">
        <v>6580</v>
      </c>
      <c r="D5882" s="1" t="n">
        <v>300</v>
      </c>
      <c r="E5882" s="1" t="s">
        <v>6605</v>
      </c>
      <c r="F5882" s="1" t="n">
        <v>23</v>
      </c>
      <c r="G5882" s="1" t="str">
        <f aca="false">F5882&amp;"/"&amp;150</f>
        <v>23/150</v>
      </c>
      <c r="H5882" s="1" t="n">
        <v>2000</v>
      </c>
      <c r="I5882" s="1" t="n">
        <v>82</v>
      </c>
      <c r="J5882" s="1" t="n">
        <v>80</v>
      </c>
      <c r="K5882" s="1" t="s">
        <v>1951</v>
      </c>
      <c r="L5882" s="1" t="s">
        <v>6589</v>
      </c>
      <c r="M5882" s="1" t="n">
        <v>2013</v>
      </c>
      <c r="N5882" s="1" t="n">
        <v>48.4463590371221</v>
      </c>
      <c r="O5882" s="1" t="n">
        <v>-67.7387840102404</v>
      </c>
      <c r="Q5882" s="1" t="s">
        <v>6582</v>
      </c>
      <c r="R5882" s="1" t="s">
        <v>24</v>
      </c>
    </row>
    <row r="5883" customFormat="false" ht="15" hidden="false" customHeight="false" outlineLevel="0" collapsed="false">
      <c r="A5883" s="1" t="s">
        <v>6017</v>
      </c>
      <c r="B5883" s="1" t="s">
        <v>6018</v>
      </c>
      <c r="C5883" s="1" t="s">
        <v>6580</v>
      </c>
      <c r="D5883" s="1" t="n">
        <v>300</v>
      </c>
      <c r="E5883" s="1" t="s">
        <v>6606</v>
      </c>
      <c r="F5883" s="1" t="n">
        <v>24</v>
      </c>
      <c r="G5883" s="1" t="str">
        <f aca="false">F5883&amp;"/"&amp;150</f>
        <v>24/150</v>
      </c>
      <c r="H5883" s="1" t="n">
        <v>2000</v>
      </c>
      <c r="I5883" s="1" t="n">
        <v>82</v>
      </c>
      <c r="J5883" s="1" t="n">
        <v>80</v>
      </c>
      <c r="K5883" s="1" t="s">
        <v>1951</v>
      </c>
      <c r="L5883" s="1" t="s">
        <v>6589</v>
      </c>
      <c r="M5883" s="1" t="n">
        <v>2013</v>
      </c>
      <c r="N5883" s="1" t="n">
        <v>48.4436703323464</v>
      </c>
      <c r="O5883" s="1" t="n">
        <v>-67.7403242689966</v>
      </c>
      <c r="Q5883" s="1" t="s">
        <v>6582</v>
      </c>
      <c r="R5883" s="1" t="s">
        <v>24</v>
      </c>
    </row>
    <row r="5884" customFormat="false" ht="15" hidden="false" customHeight="false" outlineLevel="0" collapsed="false">
      <c r="A5884" s="1" t="s">
        <v>6017</v>
      </c>
      <c r="B5884" s="1" t="s">
        <v>6018</v>
      </c>
      <c r="C5884" s="1" t="s">
        <v>6580</v>
      </c>
      <c r="D5884" s="1" t="n">
        <v>300</v>
      </c>
      <c r="E5884" s="1" t="s">
        <v>6607</v>
      </c>
      <c r="F5884" s="1" t="n">
        <v>25</v>
      </c>
      <c r="G5884" s="1" t="str">
        <f aca="false">F5884&amp;"/"&amp;150</f>
        <v>25/150</v>
      </c>
      <c r="H5884" s="1" t="n">
        <v>2000</v>
      </c>
      <c r="I5884" s="1" t="n">
        <v>82</v>
      </c>
      <c r="J5884" s="1" t="n">
        <v>80</v>
      </c>
      <c r="K5884" s="1" t="s">
        <v>1951</v>
      </c>
      <c r="L5884" s="1" t="s">
        <v>6589</v>
      </c>
      <c r="M5884" s="1" t="n">
        <v>2013</v>
      </c>
      <c r="N5884" s="1" t="n">
        <v>48.4436080711233</v>
      </c>
      <c r="O5884" s="1" t="n">
        <v>-67.7487984085883</v>
      </c>
      <c r="Q5884" s="1" t="s">
        <v>6582</v>
      </c>
      <c r="R5884" s="1" t="s">
        <v>24</v>
      </c>
    </row>
    <row r="5885" customFormat="false" ht="15" hidden="false" customHeight="false" outlineLevel="0" collapsed="false">
      <c r="A5885" s="1" t="s">
        <v>6017</v>
      </c>
      <c r="B5885" s="1" t="s">
        <v>6018</v>
      </c>
      <c r="C5885" s="1" t="s">
        <v>6580</v>
      </c>
      <c r="D5885" s="1" t="n">
        <v>300</v>
      </c>
      <c r="E5885" s="1" t="s">
        <v>6608</v>
      </c>
      <c r="F5885" s="1" t="n">
        <v>26</v>
      </c>
      <c r="G5885" s="1" t="str">
        <f aca="false">F5885&amp;"/"&amp;150</f>
        <v>26/150</v>
      </c>
      <c r="H5885" s="1" t="n">
        <v>2000</v>
      </c>
      <c r="I5885" s="1" t="n">
        <v>82</v>
      </c>
      <c r="J5885" s="1" t="n">
        <v>80</v>
      </c>
      <c r="K5885" s="1" t="s">
        <v>1951</v>
      </c>
      <c r="L5885" s="1" t="s">
        <v>6589</v>
      </c>
      <c r="M5885" s="1" t="n">
        <v>2013</v>
      </c>
      <c r="N5885" s="1" t="n">
        <v>48.4392753291716</v>
      </c>
      <c r="O5885" s="1" t="n">
        <v>-67.7307606807136</v>
      </c>
      <c r="Q5885" s="1" t="s">
        <v>6582</v>
      </c>
      <c r="R5885" s="1" t="s">
        <v>24</v>
      </c>
    </row>
    <row r="5886" customFormat="false" ht="15" hidden="false" customHeight="false" outlineLevel="0" collapsed="false">
      <c r="A5886" s="1" t="s">
        <v>6017</v>
      </c>
      <c r="B5886" s="1" t="s">
        <v>6018</v>
      </c>
      <c r="C5886" s="1" t="s">
        <v>6580</v>
      </c>
      <c r="D5886" s="1" t="n">
        <v>300</v>
      </c>
      <c r="E5886" s="1" t="s">
        <v>6609</v>
      </c>
      <c r="F5886" s="1" t="n">
        <v>27</v>
      </c>
      <c r="G5886" s="1" t="str">
        <f aca="false">F5886&amp;"/"&amp;150</f>
        <v>27/150</v>
      </c>
      <c r="H5886" s="1" t="n">
        <v>2000</v>
      </c>
      <c r="I5886" s="1" t="n">
        <v>82</v>
      </c>
      <c r="J5886" s="1" t="n">
        <v>80</v>
      </c>
      <c r="K5886" s="1" t="s">
        <v>1951</v>
      </c>
      <c r="L5886" s="1" t="s">
        <v>6589</v>
      </c>
      <c r="M5886" s="1" t="n">
        <v>2013</v>
      </c>
      <c r="N5886" s="1" t="n">
        <v>48.4356870844951</v>
      </c>
      <c r="O5886" s="1" t="n">
        <v>-67.732824815489</v>
      </c>
      <c r="Q5886" s="1" t="s">
        <v>6582</v>
      </c>
      <c r="R5886" s="1" t="s">
        <v>24</v>
      </c>
    </row>
    <row r="5887" customFormat="false" ht="15" hidden="false" customHeight="false" outlineLevel="0" collapsed="false">
      <c r="A5887" s="1" t="s">
        <v>6017</v>
      </c>
      <c r="B5887" s="1" t="s">
        <v>6018</v>
      </c>
      <c r="C5887" s="1" t="s">
        <v>6580</v>
      </c>
      <c r="D5887" s="1" t="n">
        <v>300</v>
      </c>
      <c r="E5887" s="1" t="s">
        <v>6610</v>
      </c>
      <c r="F5887" s="1" t="n">
        <v>28</v>
      </c>
      <c r="G5887" s="1" t="str">
        <f aca="false">F5887&amp;"/"&amp;150</f>
        <v>28/150</v>
      </c>
      <c r="H5887" s="1" t="n">
        <v>2000</v>
      </c>
      <c r="I5887" s="1" t="n">
        <v>82</v>
      </c>
      <c r="J5887" s="1" t="n">
        <v>80</v>
      </c>
      <c r="K5887" s="1" t="s">
        <v>1951</v>
      </c>
      <c r="L5887" s="1" t="s">
        <v>6589</v>
      </c>
      <c r="M5887" s="1" t="n">
        <v>2013</v>
      </c>
      <c r="N5887" s="1" t="n">
        <v>48.4324847749532</v>
      </c>
      <c r="O5887" s="1" t="n">
        <v>-67.7307873716798</v>
      </c>
      <c r="Q5887" s="1" t="s">
        <v>6582</v>
      </c>
      <c r="R5887" s="1" t="s">
        <v>24</v>
      </c>
    </row>
    <row r="5888" customFormat="false" ht="15" hidden="false" customHeight="false" outlineLevel="0" collapsed="false">
      <c r="A5888" s="1" t="s">
        <v>6017</v>
      </c>
      <c r="B5888" s="1" t="s">
        <v>6018</v>
      </c>
      <c r="C5888" s="1" t="s">
        <v>6580</v>
      </c>
      <c r="D5888" s="1" t="n">
        <v>300</v>
      </c>
      <c r="E5888" s="1" t="s">
        <v>6611</v>
      </c>
      <c r="F5888" s="1" t="n">
        <v>29</v>
      </c>
      <c r="G5888" s="1" t="str">
        <f aca="false">F5888&amp;"/"&amp;150</f>
        <v>29/150</v>
      </c>
      <c r="H5888" s="1" t="n">
        <v>2000</v>
      </c>
      <c r="I5888" s="1" t="n">
        <v>82</v>
      </c>
      <c r="J5888" s="1" t="n">
        <v>80</v>
      </c>
      <c r="K5888" s="1" t="s">
        <v>1951</v>
      </c>
      <c r="L5888" s="1" t="s">
        <v>6589</v>
      </c>
      <c r="M5888" s="1" t="n">
        <v>2013</v>
      </c>
      <c r="N5888" s="1" t="n">
        <v>48.428625400561</v>
      </c>
      <c r="O5888" s="1" t="n">
        <v>-67.7437518160393</v>
      </c>
      <c r="Q5888" s="1" t="s">
        <v>6582</v>
      </c>
      <c r="R5888" s="1" t="s">
        <v>24</v>
      </c>
    </row>
    <row r="5889" customFormat="false" ht="15" hidden="false" customHeight="false" outlineLevel="0" collapsed="false">
      <c r="A5889" s="1" t="s">
        <v>6017</v>
      </c>
      <c r="B5889" s="1" t="s">
        <v>6018</v>
      </c>
      <c r="C5889" s="1" t="s">
        <v>6580</v>
      </c>
      <c r="D5889" s="1" t="n">
        <v>300</v>
      </c>
      <c r="E5889" s="1" t="s">
        <v>6612</v>
      </c>
      <c r="F5889" s="1" t="n">
        <v>30</v>
      </c>
      <c r="G5889" s="1" t="str">
        <f aca="false">F5889&amp;"/"&amp;150</f>
        <v>30/150</v>
      </c>
      <c r="H5889" s="1" t="n">
        <v>2000</v>
      </c>
      <c r="I5889" s="1" t="n">
        <v>92</v>
      </c>
      <c r="J5889" s="1" t="n">
        <v>80</v>
      </c>
      <c r="K5889" s="1" t="s">
        <v>1951</v>
      </c>
      <c r="L5889" s="1" t="s">
        <v>3801</v>
      </c>
      <c r="M5889" s="1" t="n">
        <v>2013</v>
      </c>
      <c r="N5889" s="1" t="n">
        <v>48.4249341048041</v>
      </c>
      <c r="O5889" s="1" t="n">
        <v>-67.7404559550716</v>
      </c>
      <c r="Q5889" s="1" t="s">
        <v>6582</v>
      </c>
      <c r="R5889" s="1" t="s">
        <v>24</v>
      </c>
    </row>
    <row r="5890" customFormat="false" ht="15" hidden="false" customHeight="false" outlineLevel="0" collapsed="false">
      <c r="A5890" s="1" t="s">
        <v>6017</v>
      </c>
      <c r="B5890" s="1" t="s">
        <v>6018</v>
      </c>
      <c r="C5890" s="1" t="s">
        <v>6580</v>
      </c>
      <c r="D5890" s="1" t="n">
        <v>300</v>
      </c>
      <c r="E5890" s="1" t="s">
        <v>6613</v>
      </c>
      <c r="F5890" s="1" t="n">
        <v>31</v>
      </c>
      <c r="G5890" s="1" t="str">
        <f aca="false">F5890&amp;"/"&amp;150</f>
        <v>31/150</v>
      </c>
      <c r="H5890" s="1" t="n">
        <v>2000</v>
      </c>
      <c r="I5890" s="1" t="n">
        <v>92</v>
      </c>
      <c r="J5890" s="1" t="n">
        <v>80</v>
      </c>
      <c r="K5890" s="1" t="s">
        <v>1951</v>
      </c>
      <c r="L5890" s="1" t="s">
        <v>3801</v>
      </c>
      <c r="M5890" s="1" t="n">
        <v>2013</v>
      </c>
      <c r="N5890" s="1" t="n">
        <v>48.4209705348429</v>
      </c>
      <c r="O5890" s="1" t="n">
        <v>-67.7356163756442</v>
      </c>
      <c r="Q5890" s="1" t="s">
        <v>6582</v>
      </c>
      <c r="R5890" s="1" t="s">
        <v>24</v>
      </c>
    </row>
    <row r="5891" customFormat="false" ht="15" hidden="false" customHeight="false" outlineLevel="0" collapsed="false">
      <c r="A5891" s="1" t="s">
        <v>6017</v>
      </c>
      <c r="B5891" s="1" t="s">
        <v>6018</v>
      </c>
      <c r="C5891" s="1" t="s">
        <v>6580</v>
      </c>
      <c r="D5891" s="1" t="n">
        <v>300</v>
      </c>
      <c r="E5891" s="1" t="s">
        <v>6614</v>
      </c>
      <c r="F5891" s="1" t="n">
        <v>32</v>
      </c>
      <c r="G5891" s="1" t="str">
        <f aca="false">F5891&amp;"/"&amp;150</f>
        <v>32/150</v>
      </c>
      <c r="H5891" s="1" t="n">
        <v>2000</v>
      </c>
      <c r="I5891" s="1" t="n">
        <v>92</v>
      </c>
      <c r="J5891" s="1" t="n">
        <v>80</v>
      </c>
      <c r="K5891" s="1" t="s">
        <v>1951</v>
      </c>
      <c r="L5891" s="1" t="s">
        <v>3801</v>
      </c>
      <c r="M5891" s="1" t="n">
        <v>2013</v>
      </c>
      <c r="N5891" s="1" t="n">
        <v>48.4174407814285</v>
      </c>
      <c r="O5891" s="1" t="n">
        <v>-67.7353066543526</v>
      </c>
      <c r="Q5891" s="1" t="s">
        <v>6582</v>
      </c>
      <c r="R5891" s="1" t="s">
        <v>24</v>
      </c>
    </row>
    <row r="5892" customFormat="false" ht="15" hidden="false" customHeight="false" outlineLevel="0" collapsed="false">
      <c r="A5892" s="1" t="s">
        <v>6017</v>
      </c>
      <c r="B5892" s="1" t="s">
        <v>6018</v>
      </c>
      <c r="C5892" s="1" t="s">
        <v>6580</v>
      </c>
      <c r="D5892" s="1" t="n">
        <v>300</v>
      </c>
      <c r="E5892" s="1" t="s">
        <v>6615</v>
      </c>
      <c r="F5892" s="1" t="n">
        <v>33</v>
      </c>
      <c r="G5892" s="1" t="str">
        <f aca="false">F5892&amp;"/"&amp;150</f>
        <v>33/150</v>
      </c>
      <c r="H5892" s="1" t="n">
        <v>2000</v>
      </c>
      <c r="I5892" s="1" t="n">
        <v>92</v>
      </c>
      <c r="J5892" s="1" t="n">
        <v>80</v>
      </c>
      <c r="K5892" s="1" t="s">
        <v>1951</v>
      </c>
      <c r="L5892" s="1" t="s">
        <v>3801</v>
      </c>
      <c r="M5892" s="1" t="n">
        <v>2013</v>
      </c>
      <c r="N5892" s="1" t="n">
        <v>48.41393843036</v>
      </c>
      <c r="O5892" s="1" t="n">
        <v>-67.7347634879462</v>
      </c>
      <c r="Q5892" s="1" t="s">
        <v>6582</v>
      </c>
      <c r="R5892" s="1" t="s">
        <v>24</v>
      </c>
    </row>
    <row r="5893" customFormat="false" ht="15" hidden="false" customHeight="false" outlineLevel="0" collapsed="false">
      <c r="A5893" s="1" t="s">
        <v>6017</v>
      </c>
      <c r="B5893" s="1" t="s">
        <v>6018</v>
      </c>
      <c r="C5893" s="1" t="s">
        <v>6580</v>
      </c>
      <c r="D5893" s="1" t="n">
        <v>300</v>
      </c>
      <c r="E5893" s="1" t="s">
        <v>6616</v>
      </c>
      <c r="F5893" s="1" t="n">
        <v>34</v>
      </c>
      <c r="G5893" s="1" t="str">
        <f aca="false">F5893&amp;"/"&amp;150</f>
        <v>34/150</v>
      </c>
      <c r="H5893" s="1" t="n">
        <v>2000</v>
      </c>
      <c r="I5893" s="1" t="n">
        <v>92</v>
      </c>
      <c r="J5893" s="1" t="n">
        <v>80</v>
      </c>
      <c r="K5893" s="1" t="s">
        <v>1951</v>
      </c>
      <c r="L5893" s="1" t="s">
        <v>3801</v>
      </c>
      <c r="M5893" s="1" t="n">
        <v>2013</v>
      </c>
      <c r="N5893" s="1" t="n">
        <v>48.4109957210913</v>
      </c>
      <c r="O5893" s="1" t="n">
        <v>-67.7338610479467</v>
      </c>
      <c r="Q5893" s="1" t="s">
        <v>6582</v>
      </c>
      <c r="R5893" s="1" t="s">
        <v>24</v>
      </c>
    </row>
    <row r="5894" customFormat="false" ht="15" hidden="false" customHeight="false" outlineLevel="0" collapsed="false">
      <c r="A5894" s="1" t="s">
        <v>6017</v>
      </c>
      <c r="B5894" s="1" t="s">
        <v>6018</v>
      </c>
      <c r="C5894" s="1" t="s">
        <v>6580</v>
      </c>
      <c r="D5894" s="1" t="n">
        <v>300</v>
      </c>
      <c r="E5894" s="1" t="s">
        <v>6617</v>
      </c>
      <c r="F5894" s="1" t="n">
        <v>35</v>
      </c>
      <c r="G5894" s="1" t="str">
        <f aca="false">F5894&amp;"/"&amp;150</f>
        <v>35/150</v>
      </c>
      <c r="H5894" s="1" t="n">
        <v>2000</v>
      </c>
      <c r="I5894" s="1" t="n">
        <v>82</v>
      </c>
      <c r="J5894" s="1" t="n">
        <v>80</v>
      </c>
      <c r="K5894" s="1" t="s">
        <v>1951</v>
      </c>
      <c r="L5894" s="1" t="s">
        <v>6589</v>
      </c>
      <c r="M5894" s="1" t="n">
        <v>2013</v>
      </c>
      <c r="N5894" s="1" t="n">
        <v>48.4371039669522</v>
      </c>
      <c r="O5894" s="1" t="n">
        <v>-67.7510285339197</v>
      </c>
      <c r="Q5894" s="1" t="s">
        <v>6582</v>
      </c>
      <c r="R5894" s="1" t="s">
        <v>24</v>
      </c>
    </row>
    <row r="5895" customFormat="false" ht="15" hidden="false" customHeight="false" outlineLevel="0" collapsed="false">
      <c r="A5895" s="1" t="s">
        <v>6017</v>
      </c>
      <c r="B5895" s="1" t="s">
        <v>6018</v>
      </c>
      <c r="C5895" s="1" t="s">
        <v>6580</v>
      </c>
      <c r="D5895" s="1" t="n">
        <v>300</v>
      </c>
      <c r="E5895" s="1" t="s">
        <v>6618</v>
      </c>
      <c r="F5895" s="1" t="n">
        <v>36</v>
      </c>
      <c r="G5895" s="1" t="str">
        <f aca="false">F5895&amp;"/"&amp;150</f>
        <v>36/150</v>
      </c>
      <c r="H5895" s="1" t="n">
        <v>2000</v>
      </c>
      <c r="I5895" s="1" t="n">
        <v>82</v>
      </c>
      <c r="J5895" s="1" t="n">
        <v>80</v>
      </c>
      <c r="K5895" s="1" t="s">
        <v>1951</v>
      </c>
      <c r="L5895" s="1" t="s">
        <v>6589</v>
      </c>
      <c r="M5895" s="1" t="n">
        <v>2013</v>
      </c>
      <c r="N5895" s="1" t="n">
        <v>48.4347978174125</v>
      </c>
      <c r="O5895" s="1" t="n">
        <v>-67.7520630953186</v>
      </c>
      <c r="Q5895" s="1" t="s">
        <v>6582</v>
      </c>
      <c r="R5895" s="1" t="s">
        <v>24</v>
      </c>
    </row>
    <row r="5896" customFormat="false" ht="15" hidden="false" customHeight="false" outlineLevel="0" collapsed="false">
      <c r="A5896" s="1" t="s">
        <v>6017</v>
      </c>
      <c r="B5896" s="1" t="s">
        <v>6018</v>
      </c>
      <c r="C5896" s="1" t="s">
        <v>6580</v>
      </c>
      <c r="D5896" s="1" t="n">
        <v>300</v>
      </c>
      <c r="E5896" s="1" t="s">
        <v>6619</v>
      </c>
      <c r="F5896" s="1" t="n">
        <v>37</v>
      </c>
      <c r="G5896" s="1" t="str">
        <f aca="false">F5896&amp;"/"&amp;150</f>
        <v>37/150</v>
      </c>
      <c r="H5896" s="1" t="n">
        <v>2000</v>
      </c>
      <c r="I5896" s="1" t="n">
        <v>82</v>
      </c>
      <c r="J5896" s="1" t="n">
        <v>80</v>
      </c>
      <c r="K5896" s="1" t="s">
        <v>1951</v>
      </c>
      <c r="L5896" s="1" t="s">
        <v>6589</v>
      </c>
      <c r="M5896" s="1" t="n">
        <v>2013</v>
      </c>
      <c r="N5896" s="1" t="n">
        <v>48.4452505148199</v>
      </c>
      <c r="O5896" s="1" t="n">
        <v>-67.7623807787906</v>
      </c>
      <c r="Q5896" s="1" t="s">
        <v>6582</v>
      </c>
      <c r="R5896" s="1" t="s">
        <v>24</v>
      </c>
    </row>
    <row r="5897" customFormat="false" ht="15" hidden="false" customHeight="false" outlineLevel="0" collapsed="false">
      <c r="A5897" s="1" t="s">
        <v>6017</v>
      </c>
      <c r="B5897" s="1" t="s">
        <v>6018</v>
      </c>
      <c r="C5897" s="1" t="s">
        <v>6580</v>
      </c>
      <c r="D5897" s="1" t="n">
        <v>300</v>
      </c>
      <c r="E5897" s="1" t="s">
        <v>6620</v>
      </c>
      <c r="F5897" s="1" t="n">
        <v>38</v>
      </c>
      <c r="G5897" s="1" t="str">
        <f aca="false">F5897&amp;"/"&amp;150</f>
        <v>38/150</v>
      </c>
      <c r="H5897" s="1" t="n">
        <v>2000</v>
      </c>
      <c r="I5897" s="1" t="n">
        <v>82</v>
      </c>
      <c r="J5897" s="1" t="n">
        <v>80</v>
      </c>
      <c r="K5897" s="1" t="s">
        <v>1951</v>
      </c>
      <c r="L5897" s="1" t="s">
        <v>6589</v>
      </c>
      <c r="M5897" s="1" t="n">
        <v>2013</v>
      </c>
      <c r="N5897" s="1" t="n">
        <v>48.442341413357</v>
      </c>
      <c r="O5897" s="1" t="n">
        <v>-67.7639882310945</v>
      </c>
      <c r="Q5897" s="1" t="s">
        <v>6582</v>
      </c>
      <c r="R5897" s="1" t="s">
        <v>24</v>
      </c>
    </row>
    <row r="5898" customFormat="false" ht="15" hidden="false" customHeight="false" outlineLevel="0" collapsed="false">
      <c r="A5898" s="1" t="s">
        <v>6017</v>
      </c>
      <c r="B5898" s="1" t="s">
        <v>6018</v>
      </c>
      <c r="C5898" s="1" t="s">
        <v>6580</v>
      </c>
      <c r="D5898" s="1" t="n">
        <v>300</v>
      </c>
      <c r="E5898" s="1" t="s">
        <v>6621</v>
      </c>
      <c r="F5898" s="1" t="n">
        <v>39</v>
      </c>
      <c r="G5898" s="1" t="str">
        <f aca="false">F5898&amp;"/"&amp;150</f>
        <v>39/150</v>
      </c>
      <c r="H5898" s="1" t="n">
        <v>2000</v>
      </c>
      <c r="I5898" s="1" t="n">
        <v>82</v>
      </c>
      <c r="J5898" s="1" t="n">
        <v>80</v>
      </c>
      <c r="K5898" s="1" t="s">
        <v>1951</v>
      </c>
      <c r="L5898" s="1" t="s">
        <v>6589</v>
      </c>
      <c r="M5898" s="1" t="n">
        <v>2013</v>
      </c>
      <c r="N5898" s="1" t="n">
        <v>48.439580873599</v>
      </c>
      <c r="O5898" s="1" t="n">
        <v>-67.7638725849226</v>
      </c>
      <c r="Q5898" s="1" t="s">
        <v>6582</v>
      </c>
      <c r="R5898" s="1" t="s">
        <v>24</v>
      </c>
    </row>
    <row r="5899" customFormat="false" ht="15" hidden="false" customHeight="false" outlineLevel="0" collapsed="false">
      <c r="A5899" s="1" t="s">
        <v>6017</v>
      </c>
      <c r="B5899" s="1" t="s">
        <v>6018</v>
      </c>
      <c r="C5899" s="1" t="s">
        <v>6580</v>
      </c>
      <c r="D5899" s="1" t="n">
        <v>300</v>
      </c>
      <c r="E5899" s="1" t="s">
        <v>6622</v>
      </c>
      <c r="F5899" s="1" t="n">
        <v>40</v>
      </c>
      <c r="G5899" s="1" t="str">
        <f aca="false">F5899&amp;"/"&amp;150</f>
        <v>40/150</v>
      </c>
      <c r="H5899" s="1" t="n">
        <v>2000</v>
      </c>
      <c r="I5899" s="1" t="n">
        <v>82</v>
      </c>
      <c r="J5899" s="1" t="n">
        <v>80</v>
      </c>
      <c r="K5899" s="1" t="s">
        <v>1951</v>
      </c>
      <c r="L5899" s="1" t="s">
        <v>6589</v>
      </c>
      <c r="M5899" s="1" t="n">
        <v>2013</v>
      </c>
      <c r="N5899" s="1" t="n">
        <v>48.4368469672229</v>
      </c>
      <c r="O5899" s="1" t="n">
        <v>-67.7666103727949</v>
      </c>
      <c r="Q5899" s="1" t="s">
        <v>6582</v>
      </c>
      <c r="R5899" s="1" t="s">
        <v>24</v>
      </c>
    </row>
    <row r="5900" customFormat="false" ht="15" hidden="false" customHeight="false" outlineLevel="0" collapsed="false">
      <c r="A5900" s="1" t="s">
        <v>6017</v>
      </c>
      <c r="B5900" s="1" t="s">
        <v>6018</v>
      </c>
      <c r="C5900" s="1" t="s">
        <v>6580</v>
      </c>
      <c r="D5900" s="1" t="n">
        <v>300</v>
      </c>
      <c r="E5900" s="1" t="s">
        <v>6623</v>
      </c>
      <c r="F5900" s="1" t="n">
        <v>41</v>
      </c>
      <c r="G5900" s="1" t="str">
        <f aca="false">F5900&amp;"/"&amp;150</f>
        <v>41/150</v>
      </c>
      <c r="H5900" s="1" t="n">
        <v>2000</v>
      </c>
      <c r="I5900" s="1" t="n">
        <v>82</v>
      </c>
      <c r="J5900" s="1" t="n">
        <v>80</v>
      </c>
      <c r="K5900" s="1" t="s">
        <v>1951</v>
      </c>
      <c r="L5900" s="1" t="s">
        <v>6589</v>
      </c>
      <c r="M5900" s="1" t="n">
        <v>2013</v>
      </c>
      <c r="N5900" s="1" t="n">
        <v>48.4156925312557</v>
      </c>
      <c r="O5900" s="1" t="n">
        <v>-67.7544584225451</v>
      </c>
      <c r="Q5900" s="1" t="s">
        <v>6582</v>
      </c>
      <c r="R5900" s="1" t="s">
        <v>24</v>
      </c>
    </row>
    <row r="5901" customFormat="false" ht="15" hidden="false" customHeight="false" outlineLevel="0" collapsed="false">
      <c r="A5901" s="1" t="s">
        <v>6017</v>
      </c>
      <c r="B5901" s="1" t="s">
        <v>6018</v>
      </c>
      <c r="C5901" s="1" t="s">
        <v>6580</v>
      </c>
      <c r="D5901" s="1" t="n">
        <v>300</v>
      </c>
      <c r="E5901" s="1" t="s">
        <v>6624</v>
      </c>
      <c r="F5901" s="1" t="n">
        <v>42</v>
      </c>
      <c r="G5901" s="1" t="str">
        <f aca="false">F5901&amp;"/"&amp;150</f>
        <v>42/150</v>
      </c>
      <c r="H5901" s="1" t="n">
        <v>2000</v>
      </c>
      <c r="I5901" s="1" t="n">
        <v>82</v>
      </c>
      <c r="J5901" s="1" t="n">
        <v>80</v>
      </c>
      <c r="K5901" s="1" t="s">
        <v>1951</v>
      </c>
      <c r="L5901" s="1" t="s">
        <v>6589</v>
      </c>
      <c r="M5901" s="1" t="n">
        <v>2013</v>
      </c>
      <c r="N5901" s="1" t="n">
        <v>48.418621156928</v>
      </c>
      <c r="O5901" s="1" t="n">
        <v>-67.7585715248869</v>
      </c>
      <c r="Q5901" s="1" t="s">
        <v>6582</v>
      </c>
      <c r="R5901" s="1" t="s">
        <v>24</v>
      </c>
    </row>
    <row r="5902" customFormat="false" ht="15" hidden="false" customHeight="false" outlineLevel="0" collapsed="false">
      <c r="A5902" s="1" t="s">
        <v>6017</v>
      </c>
      <c r="B5902" s="1" t="s">
        <v>6018</v>
      </c>
      <c r="C5902" s="1" t="s">
        <v>6580</v>
      </c>
      <c r="D5902" s="1" t="n">
        <v>300</v>
      </c>
      <c r="E5902" s="1" t="s">
        <v>6625</v>
      </c>
      <c r="F5902" s="1" t="n">
        <v>43</v>
      </c>
      <c r="G5902" s="1" t="str">
        <f aca="false">F5902&amp;"/"&amp;150</f>
        <v>43/150</v>
      </c>
      <c r="H5902" s="1" t="n">
        <v>2000</v>
      </c>
      <c r="I5902" s="1" t="n">
        <v>82</v>
      </c>
      <c r="J5902" s="1" t="n">
        <v>80</v>
      </c>
      <c r="K5902" s="1" t="s">
        <v>1951</v>
      </c>
      <c r="L5902" s="1" t="s">
        <v>6589</v>
      </c>
      <c r="M5902" s="1" t="n">
        <v>2013</v>
      </c>
      <c r="N5902" s="1" t="n">
        <v>48.4195378655642</v>
      </c>
      <c r="O5902" s="1" t="n">
        <v>-67.7673129121413</v>
      </c>
      <c r="Q5902" s="1" t="s">
        <v>6582</v>
      </c>
      <c r="R5902" s="1" t="s">
        <v>24</v>
      </c>
    </row>
    <row r="5903" customFormat="false" ht="15" hidden="false" customHeight="false" outlineLevel="0" collapsed="false">
      <c r="A5903" s="1" t="s">
        <v>6017</v>
      </c>
      <c r="B5903" s="1" t="s">
        <v>6018</v>
      </c>
      <c r="C5903" s="1" t="s">
        <v>6580</v>
      </c>
      <c r="D5903" s="1" t="n">
        <v>300</v>
      </c>
      <c r="E5903" s="1" t="s">
        <v>6626</v>
      </c>
      <c r="F5903" s="1" t="n">
        <v>44</v>
      </c>
      <c r="G5903" s="1" t="str">
        <f aca="false">F5903&amp;"/"&amp;150</f>
        <v>44/150</v>
      </c>
      <c r="H5903" s="1" t="n">
        <v>2000</v>
      </c>
      <c r="I5903" s="1" t="n">
        <v>82</v>
      </c>
      <c r="J5903" s="1" t="n">
        <v>80</v>
      </c>
      <c r="K5903" s="1" t="s">
        <v>1951</v>
      </c>
      <c r="L5903" s="1" t="s">
        <v>6589</v>
      </c>
      <c r="M5903" s="1" t="n">
        <v>2013</v>
      </c>
      <c r="N5903" s="1" t="n">
        <v>48.4169748341839</v>
      </c>
      <c r="O5903" s="1" t="n">
        <v>-67.7673122051324</v>
      </c>
      <c r="Q5903" s="1" t="s">
        <v>6582</v>
      </c>
      <c r="R5903" s="1" t="s">
        <v>24</v>
      </c>
    </row>
    <row r="5904" customFormat="false" ht="15" hidden="false" customHeight="false" outlineLevel="0" collapsed="false">
      <c r="A5904" s="1" t="s">
        <v>6017</v>
      </c>
      <c r="B5904" s="1" t="s">
        <v>6018</v>
      </c>
      <c r="C5904" s="1" t="s">
        <v>6580</v>
      </c>
      <c r="D5904" s="1" t="n">
        <v>300</v>
      </c>
      <c r="E5904" s="1" t="s">
        <v>6627</v>
      </c>
      <c r="F5904" s="1" t="n">
        <v>45</v>
      </c>
      <c r="G5904" s="1" t="str">
        <f aca="false">F5904&amp;"/"&amp;150</f>
        <v>45/150</v>
      </c>
      <c r="H5904" s="1" t="n">
        <v>2000</v>
      </c>
      <c r="I5904" s="1" t="n">
        <v>82</v>
      </c>
      <c r="J5904" s="1" t="n">
        <v>80</v>
      </c>
      <c r="K5904" s="1" t="s">
        <v>1951</v>
      </c>
      <c r="L5904" s="1" t="s">
        <v>6589</v>
      </c>
      <c r="M5904" s="1" t="n">
        <v>2013</v>
      </c>
      <c r="N5904" s="1" t="n">
        <v>48.4144645796829</v>
      </c>
      <c r="O5904" s="1" t="n">
        <v>-67.7690705438434</v>
      </c>
      <c r="Q5904" s="1" t="s">
        <v>6582</v>
      </c>
      <c r="R5904" s="1" t="s">
        <v>24</v>
      </c>
    </row>
    <row r="5905" customFormat="false" ht="15" hidden="false" customHeight="false" outlineLevel="0" collapsed="false">
      <c r="A5905" s="1" t="s">
        <v>6017</v>
      </c>
      <c r="B5905" s="1" t="s">
        <v>6018</v>
      </c>
      <c r="C5905" s="1" t="s">
        <v>6580</v>
      </c>
      <c r="D5905" s="1" t="n">
        <v>300</v>
      </c>
      <c r="E5905" s="1" t="s">
        <v>6628</v>
      </c>
      <c r="F5905" s="1" t="n">
        <v>46</v>
      </c>
      <c r="G5905" s="1" t="str">
        <f aca="false">F5905&amp;"/"&amp;150</f>
        <v>46/150</v>
      </c>
      <c r="H5905" s="1" t="n">
        <v>2000</v>
      </c>
      <c r="I5905" s="1" t="n">
        <v>92</v>
      </c>
      <c r="J5905" s="1" t="n">
        <v>80</v>
      </c>
      <c r="K5905" s="1" t="s">
        <v>1951</v>
      </c>
      <c r="L5905" s="1" t="s">
        <v>3801</v>
      </c>
      <c r="M5905" s="1" t="n">
        <v>2013</v>
      </c>
      <c r="N5905" s="1" t="n">
        <v>48.4091097145389</v>
      </c>
      <c r="O5905" s="1" t="n">
        <v>-67.7648288285087</v>
      </c>
      <c r="Q5905" s="1" t="s">
        <v>6582</v>
      </c>
      <c r="R5905" s="1" t="s">
        <v>24</v>
      </c>
    </row>
    <row r="5906" customFormat="false" ht="15" hidden="false" customHeight="false" outlineLevel="0" collapsed="false">
      <c r="A5906" s="1" t="s">
        <v>6017</v>
      </c>
      <c r="B5906" s="1" t="s">
        <v>6018</v>
      </c>
      <c r="C5906" s="1" t="s">
        <v>6580</v>
      </c>
      <c r="D5906" s="1" t="n">
        <v>300</v>
      </c>
      <c r="E5906" s="1" t="s">
        <v>6629</v>
      </c>
      <c r="F5906" s="1" t="n">
        <v>47</v>
      </c>
      <c r="G5906" s="1" t="str">
        <f aca="false">F5906&amp;"/"&amp;150</f>
        <v>47/150</v>
      </c>
      <c r="H5906" s="1" t="n">
        <v>2000</v>
      </c>
      <c r="I5906" s="1" t="n">
        <v>92</v>
      </c>
      <c r="J5906" s="1" t="n">
        <v>80</v>
      </c>
      <c r="K5906" s="1" t="s">
        <v>1951</v>
      </c>
      <c r="L5906" s="1" t="s">
        <v>3801</v>
      </c>
      <c r="M5906" s="1" t="n">
        <v>2013</v>
      </c>
      <c r="N5906" s="1" t="n">
        <v>48.4057546933726</v>
      </c>
      <c r="O5906" s="1" t="n">
        <v>-67.7609904232312</v>
      </c>
      <c r="Q5906" s="1" t="s">
        <v>6582</v>
      </c>
      <c r="R5906" s="1" t="s">
        <v>24</v>
      </c>
    </row>
    <row r="5907" customFormat="false" ht="15" hidden="false" customHeight="false" outlineLevel="0" collapsed="false">
      <c r="A5907" s="1" t="s">
        <v>6017</v>
      </c>
      <c r="B5907" s="1" t="s">
        <v>6018</v>
      </c>
      <c r="C5907" s="1" t="s">
        <v>6580</v>
      </c>
      <c r="D5907" s="1" t="n">
        <v>300</v>
      </c>
      <c r="E5907" s="1" t="s">
        <v>6630</v>
      </c>
      <c r="F5907" s="1" t="n">
        <v>48</v>
      </c>
      <c r="G5907" s="1" t="str">
        <f aca="false">F5907&amp;"/"&amp;150</f>
        <v>48/150</v>
      </c>
      <c r="H5907" s="1" t="n">
        <v>2000</v>
      </c>
      <c r="I5907" s="1" t="n">
        <v>92</v>
      </c>
      <c r="J5907" s="1" t="n">
        <v>80</v>
      </c>
      <c r="K5907" s="1" t="s">
        <v>1951</v>
      </c>
      <c r="L5907" s="1" t="s">
        <v>3801</v>
      </c>
      <c r="M5907" s="1" t="n">
        <v>2013</v>
      </c>
      <c r="N5907" s="1" t="n">
        <v>48.4537820539994</v>
      </c>
      <c r="O5907" s="1" t="n">
        <v>-67.7602542668472</v>
      </c>
      <c r="Q5907" s="1" t="s">
        <v>6582</v>
      </c>
      <c r="R5907" s="1" t="s">
        <v>24</v>
      </c>
    </row>
    <row r="5908" customFormat="false" ht="15" hidden="false" customHeight="false" outlineLevel="0" collapsed="false">
      <c r="A5908" s="1" t="s">
        <v>6017</v>
      </c>
      <c r="B5908" s="1" t="s">
        <v>6018</v>
      </c>
      <c r="C5908" s="1" t="s">
        <v>6580</v>
      </c>
      <c r="D5908" s="1" t="n">
        <v>300</v>
      </c>
      <c r="E5908" s="1" t="s">
        <v>6631</v>
      </c>
      <c r="F5908" s="1" t="n">
        <v>49</v>
      </c>
      <c r="G5908" s="1" t="str">
        <f aca="false">F5908&amp;"/"&amp;150</f>
        <v>49/150</v>
      </c>
      <c r="H5908" s="1" t="n">
        <v>2000</v>
      </c>
      <c r="I5908" s="1" t="n">
        <v>92</v>
      </c>
      <c r="J5908" s="1" t="n">
        <v>80</v>
      </c>
      <c r="K5908" s="1" t="s">
        <v>1951</v>
      </c>
      <c r="L5908" s="1" t="s">
        <v>3801</v>
      </c>
      <c r="M5908" s="1" t="n">
        <v>2013</v>
      </c>
      <c r="N5908" s="1" t="n">
        <v>48.4568692815981</v>
      </c>
      <c r="O5908" s="1" t="n">
        <v>-67.7610154959647</v>
      </c>
      <c r="Q5908" s="1" t="s">
        <v>6582</v>
      </c>
      <c r="R5908" s="1" t="s">
        <v>24</v>
      </c>
    </row>
    <row r="5909" customFormat="false" ht="15" hidden="false" customHeight="false" outlineLevel="0" collapsed="false">
      <c r="A5909" s="1" t="s">
        <v>6017</v>
      </c>
      <c r="B5909" s="1" t="s">
        <v>6018</v>
      </c>
      <c r="C5909" s="1" t="s">
        <v>6580</v>
      </c>
      <c r="D5909" s="1" t="n">
        <v>300</v>
      </c>
      <c r="E5909" s="1" t="s">
        <v>6632</v>
      </c>
      <c r="F5909" s="1" t="n">
        <v>50</v>
      </c>
      <c r="G5909" s="1" t="str">
        <f aca="false">F5909&amp;"/"&amp;150</f>
        <v>50/150</v>
      </c>
      <c r="H5909" s="1" t="n">
        <v>2000</v>
      </c>
      <c r="I5909" s="1" t="n">
        <v>92</v>
      </c>
      <c r="J5909" s="1" t="n">
        <v>80</v>
      </c>
      <c r="K5909" s="1" t="s">
        <v>1951</v>
      </c>
      <c r="L5909" s="1" t="s">
        <v>3801</v>
      </c>
      <c r="M5909" s="1" t="n">
        <v>2013</v>
      </c>
      <c r="N5909" s="1" t="n">
        <v>48.4532556514321</v>
      </c>
      <c r="O5909" s="1" t="n">
        <v>-67.7703182937619</v>
      </c>
      <c r="Q5909" s="1" t="s">
        <v>6582</v>
      </c>
      <c r="R5909" s="1" t="s">
        <v>24</v>
      </c>
    </row>
    <row r="5910" customFormat="false" ht="15" hidden="false" customHeight="false" outlineLevel="0" collapsed="false">
      <c r="A5910" s="1" t="s">
        <v>6017</v>
      </c>
      <c r="B5910" s="1" t="s">
        <v>6018</v>
      </c>
      <c r="C5910" s="1" t="s">
        <v>6580</v>
      </c>
      <c r="D5910" s="1" t="n">
        <v>300</v>
      </c>
      <c r="E5910" s="1" t="s">
        <v>6633</v>
      </c>
      <c r="F5910" s="1" t="n">
        <v>51</v>
      </c>
      <c r="G5910" s="1" t="str">
        <f aca="false">F5910&amp;"/"&amp;150</f>
        <v>51/150</v>
      </c>
      <c r="H5910" s="1" t="n">
        <v>2000</v>
      </c>
      <c r="I5910" s="1" t="n">
        <v>92</v>
      </c>
      <c r="J5910" s="1" t="n">
        <v>80</v>
      </c>
      <c r="K5910" s="1" t="s">
        <v>1951</v>
      </c>
      <c r="L5910" s="1" t="s">
        <v>3801</v>
      </c>
      <c r="M5910" s="1" t="n">
        <v>2013</v>
      </c>
      <c r="N5910" s="1" t="n">
        <v>48.4563754633238</v>
      </c>
      <c r="O5910" s="1" t="n">
        <v>-67.7719690104484</v>
      </c>
      <c r="Q5910" s="1" t="s">
        <v>6582</v>
      </c>
      <c r="R5910" s="1" t="s">
        <v>24</v>
      </c>
    </row>
    <row r="5911" customFormat="false" ht="15" hidden="false" customHeight="false" outlineLevel="0" collapsed="false">
      <c r="A5911" s="1" t="s">
        <v>6017</v>
      </c>
      <c r="B5911" s="1" t="s">
        <v>6018</v>
      </c>
      <c r="C5911" s="1" t="s">
        <v>6580</v>
      </c>
      <c r="D5911" s="1" t="n">
        <v>300</v>
      </c>
      <c r="E5911" s="1" t="s">
        <v>6634</v>
      </c>
      <c r="F5911" s="1" t="n">
        <v>52</v>
      </c>
      <c r="G5911" s="1" t="str">
        <f aca="false">F5911&amp;"/"&amp;150</f>
        <v>52/150</v>
      </c>
      <c r="H5911" s="1" t="n">
        <v>2000</v>
      </c>
      <c r="I5911" s="1" t="n">
        <v>92</v>
      </c>
      <c r="J5911" s="1" t="n">
        <v>80</v>
      </c>
      <c r="K5911" s="1" t="s">
        <v>1951</v>
      </c>
      <c r="L5911" s="1" t="s">
        <v>3801</v>
      </c>
      <c r="M5911" s="1" t="n">
        <v>2013</v>
      </c>
      <c r="N5911" s="1" t="n">
        <v>48.4547818721683</v>
      </c>
      <c r="O5911" s="1" t="n">
        <v>-67.778771335372</v>
      </c>
      <c r="Q5911" s="1" t="s">
        <v>6582</v>
      </c>
      <c r="R5911" s="1" t="s">
        <v>24</v>
      </c>
    </row>
    <row r="5912" customFormat="false" ht="15" hidden="false" customHeight="false" outlineLevel="0" collapsed="false">
      <c r="A5912" s="1" t="s">
        <v>6017</v>
      </c>
      <c r="B5912" s="1" t="s">
        <v>6018</v>
      </c>
      <c r="C5912" s="1" t="s">
        <v>6580</v>
      </c>
      <c r="D5912" s="1" t="n">
        <v>300</v>
      </c>
      <c r="E5912" s="1" t="s">
        <v>6635</v>
      </c>
      <c r="F5912" s="1" t="n">
        <v>53</v>
      </c>
      <c r="G5912" s="1" t="str">
        <f aca="false">F5912&amp;"/"&amp;150</f>
        <v>53/150</v>
      </c>
      <c r="H5912" s="1" t="n">
        <v>2000</v>
      </c>
      <c r="I5912" s="1" t="n">
        <v>82</v>
      </c>
      <c r="J5912" s="1" t="n">
        <v>80</v>
      </c>
      <c r="K5912" s="1" t="s">
        <v>1951</v>
      </c>
      <c r="L5912" s="1" t="s">
        <v>6589</v>
      </c>
      <c r="M5912" s="1" t="n">
        <v>2013</v>
      </c>
      <c r="N5912" s="1" t="n">
        <v>48.4009814721589</v>
      </c>
      <c r="O5912" s="1" t="n">
        <v>-67.7757547432665</v>
      </c>
      <c r="Q5912" s="1" t="s">
        <v>6582</v>
      </c>
      <c r="R5912" s="1" t="s">
        <v>24</v>
      </c>
    </row>
    <row r="5913" customFormat="false" ht="15" hidden="false" customHeight="false" outlineLevel="0" collapsed="false">
      <c r="A5913" s="1" t="s">
        <v>6017</v>
      </c>
      <c r="B5913" s="1" t="s">
        <v>6018</v>
      </c>
      <c r="C5913" s="1" t="s">
        <v>6580</v>
      </c>
      <c r="D5913" s="1" t="n">
        <v>300</v>
      </c>
      <c r="E5913" s="1" t="s">
        <v>6636</v>
      </c>
      <c r="F5913" s="1" t="n">
        <v>54</v>
      </c>
      <c r="G5913" s="1" t="str">
        <f aca="false">F5913&amp;"/"&amp;150</f>
        <v>54/150</v>
      </c>
      <c r="H5913" s="1" t="n">
        <v>2000</v>
      </c>
      <c r="I5913" s="1" t="n">
        <v>82</v>
      </c>
      <c r="J5913" s="1" t="n">
        <v>80</v>
      </c>
      <c r="K5913" s="1" t="s">
        <v>1951</v>
      </c>
      <c r="L5913" s="1" t="s">
        <v>6589</v>
      </c>
      <c r="M5913" s="1" t="n">
        <v>2013</v>
      </c>
      <c r="N5913" s="1" t="n">
        <v>48.4033862404072</v>
      </c>
      <c r="O5913" s="1" t="n">
        <v>-67.7803897452935</v>
      </c>
      <c r="Q5913" s="1" t="s">
        <v>6582</v>
      </c>
      <c r="R5913" s="1" t="s">
        <v>24</v>
      </c>
    </row>
    <row r="5914" customFormat="false" ht="15" hidden="false" customHeight="false" outlineLevel="0" collapsed="false">
      <c r="A5914" s="1" t="s">
        <v>6017</v>
      </c>
      <c r="B5914" s="1" t="s">
        <v>6018</v>
      </c>
      <c r="C5914" s="1" t="s">
        <v>6580</v>
      </c>
      <c r="D5914" s="1" t="n">
        <v>300</v>
      </c>
      <c r="E5914" s="1" t="s">
        <v>6637</v>
      </c>
      <c r="F5914" s="1" t="n">
        <v>55</v>
      </c>
      <c r="G5914" s="1" t="str">
        <f aca="false">F5914&amp;"/"&amp;150</f>
        <v>55/150</v>
      </c>
      <c r="H5914" s="1" t="n">
        <v>2000</v>
      </c>
      <c r="I5914" s="1" t="n">
        <v>82</v>
      </c>
      <c r="J5914" s="1" t="n">
        <v>80</v>
      </c>
      <c r="K5914" s="1" t="s">
        <v>1951</v>
      </c>
      <c r="L5914" s="1" t="s">
        <v>6589</v>
      </c>
      <c r="M5914" s="1" t="n">
        <v>2013</v>
      </c>
      <c r="N5914" s="1" t="n">
        <v>48.405618390467</v>
      </c>
      <c r="O5914" s="1" t="n">
        <v>-67.784871194722</v>
      </c>
      <c r="Q5914" s="1" t="s">
        <v>6582</v>
      </c>
      <c r="R5914" s="1" t="s">
        <v>24</v>
      </c>
    </row>
    <row r="5915" customFormat="false" ht="15" hidden="false" customHeight="false" outlineLevel="0" collapsed="false">
      <c r="A5915" s="1" t="s">
        <v>6017</v>
      </c>
      <c r="B5915" s="1" t="s">
        <v>6018</v>
      </c>
      <c r="C5915" s="1" t="s">
        <v>6580</v>
      </c>
      <c r="D5915" s="1" t="n">
        <v>300</v>
      </c>
      <c r="E5915" s="1" t="s">
        <v>6638</v>
      </c>
      <c r="F5915" s="1" t="n">
        <v>56</v>
      </c>
      <c r="G5915" s="1" t="str">
        <f aca="false">F5915&amp;"/"&amp;150</f>
        <v>56/150</v>
      </c>
      <c r="H5915" s="1" t="n">
        <v>2000</v>
      </c>
      <c r="I5915" s="1" t="n">
        <v>82</v>
      </c>
      <c r="J5915" s="1" t="n">
        <v>80</v>
      </c>
      <c r="K5915" s="1" t="s">
        <v>1951</v>
      </c>
      <c r="L5915" s="1" t="s">
        <v>6589</v>
      </c>
      <c r="M5915" s="1" t="n">
        <v>2013</v>
      </c>
      <c r="N5915" s="1" t="n">
        <v>48.40099119304</v>
      </c>
      <c r="O5915" s="1" t="n">
        <v>-67.8023478482714</v>
      </c>
      <c r="Q5915" s="1" t="s">
        <v>6582</v>
      </c>
      <c r="R5915" s="1" t="s">
        <v>24</v>
      </c>
    </row>
    <row r="5916" customFormat="false" ht="15" hidden="false" customHeight="false" outlineLevel="0" collapsed="false">
      <c r="A5916" s="1" t="s">
        <v>6017</v>
      </c>
      <c r="B5916" s="1" t="s">
        <v>6018</v>
      </c>
      <c r="C5916" s="1" t="s">
        <v>6580</v>
      </c>
      <c r="D5916" s="1" t="n">
        <v>300</v>
      </c>
      <c r="E5916" s="1" t="s">
        <v>6639</v>
      </c>
      <c r="F5916" s="1" t="n">
        <v>57</v>
      </c>
      <c r="G5916" s="1" t="str">
        <f aca="false">F5916&amp;"/"&amp;150</f>
        <v>57/150</v>
      </c>
      <c r="H5916" s="1" t="n">
        <v>2000</v>
      </c>
      <c r="I5916" s="1" t="n">
        <v>82</v>
      </c>
      <c r="J5916" s="1" t="n">
        <v>80</v>
      </c>
      <c r="K5916" s="1" t="s">
        <v>1951</v>
      </c>
      <c r="L5916" s="1" t="s">
        <v>6589</v>
      </c>
      <c r="M5916" s="1" t="n">
        <v>2013</v>
      </c>
      <c r="N5916" s="1" t="n">
        <v>48.4081236222114</v>
      </c>
      <c r="O5916" s="1" t="n">
        <v>-67.8077253630644</v>
      </c>
      <c r="Q5916" s="1" t="s">
        <v>6582</v>
      </c>
      <c r="R5916" s="1" t="s">
        <v>24</v>
      </c>
    </row>
    <row r="5917" customFormat="false" ht="15" hidden="false" customHeight="false" outlineLevel="0" collapsed="false">
      <c r="A5917" s="1" t="s">
        <v>6017</v>
      </c>
      <c r="B5917" s="1" t="s">
        <v>6018</v>
      </c>
      <c r="C5917" s="1" t="s">
        <v>6580</v>
      </c>
      <c r="D5917" s="1" t="n">
        <v>300</v>
      </c>
      <c r="E5917" s="1" t="s">
        <v>6640</v>
      </c>
      <c r="F5917" s="1" t="n">
        <v>58</v>
      </c>
      <c r="G5917" s="1" t="str">
        <f aca="false">F5917&amp;"/"&amp;150</f>
        <v>58/150</v>
      </c>
      <c r="H5917" s="1" t="n">
        <v>2000</v>
      </c>
      <c r="I5917" s="1" t="n">
        <v>82</v>
      </c>
      <c r="J5917" s="1" t="n">
        <v>80</v>
      </c>
      <c r="K5917" s="1" t="s">
        <v>1951</v>
      </c>
      <c r="L5917" s="1" t="s">
        <v>6589</v>
      </c>
      <c r="M5917" s="1" t="n">
        <v>2013</v>
      </c>
      <c r="N5917" s="1" t="n">
        <v>48.409962917258</v>
      </c>
      <c r="O5917" s="1" t="n">
        <v>-67.811411369111</v>
      </c>
      <c r="Q5917" s="1" t="s">
        <v>6582</v>
      </c>
      <c r="R5917" s="1" t="s">
        <v>24</v>
      </c>
    </row>
    <row r="5918" customFormat="false" ht="15" hidden="false" customHeight="false" outlineLevel="0" collapsed="false">
      <c r="A5918" s="1" t="s">
        <v>6017</v>
      </c>
      <c r="B5918" s="1" t="s">
        <v>6018</v>
      </c>
      <c r="C5918" s="1" t="s">
        <v>6580</v>
      </c>
      <c r="D5918" s="1" t="n">
        <v>300</v>
      </c>
      <c r="E5918" s="1" t="s">
        <v>6641</v>
      </c>
      <c r="F5918" s="1" t="n">
        <v>59</v>
      </c>
      <c r="G5918" s="1" t="str">
        <f aca="false">F5918&amp;"/"&amp;150</f>
        <v>59/150</v>
      </c>
      <c r="H5918" s="1" t="n">
        <v>2000</v>
      </c>
      <c r="I5918" s="1" t="n">
        <v>82</v>
      </c>
      <c r="J5918" s="1" t="n">
        <v>80</v>
      </c>
      <c r="K5918" s="1" t="s">
        <v>1951</v>
      </c>
      <c r="L5918" s="1" t="s">
        <v>6589</v>
      </c>
      <c r="M5918" s="1" t="n">
        <v>2013</v>
      </c>
      <c r="N5918" s="1" t="n">
        <v>48.4128727791928</v>
      </c>
      <c r="O5918" s="1" t="n">
        <v>-67.8135930013735</v>
      </c>
      <c r="Q5918" s="1" t="s">
        <v>6582</v>
      </c>
      <c r="R5918" s="1" t="s">
        <v>24</v>
      </c>
    </row>
    <row r="5919" customFormat="false" ht="15" hidden="false" customHeight="false" outlineLevel="0" collapsed="false">
      <c r="A5919" s="1" t="s">
        <v>6017</v>
      </c>
      <c r="B5919" s="1" t="s">
        <v>6018</v>
      </c>
      <c r="C5919" s="1" t="s">
        <v>6580</v>
      </c>
      <c r="D5919" s="1" t="n">
        <v>300</v>
      </c>
      <c r="E5919" s="1" t="s">
        <v>6642</v>
      </c>
      <c r="F5919" s="1" t="n">
        <v>60</v>
      </c>
      <c r="G5919" s="1" t="str">
        <f aca="false">F5919&amp;"/"&amp;150</f>
        <v>60/150</v>
      </c>
      <c r="H5919" s="1" t="n">
        <v>2000</v>
      </c>
      <c r="I5919" s="1" t="n">
        <v>82</v>
      </c>
      <c r="J5919" s="1" t="n">
        <v>80</v>
      </c>
      <c r="K5919" s="1" t="s">
        <v>1951</v>
      </c>
      <c r="L5919" s="1" t="s">
        <v>6589</v>
      </c>
      <c r="M5919" s="1" t="n">
        <v>2013</v>
      </c>
      <c r="N5919" s="1" t="n">
        <v>48.4033864922925</v>
      </c>
      <c r="O5919" s="1" t="n">
        <v>-67.8211649811411</v>
      </c>
      <c r="Q5919" s="1" t="s">
        <v>6582</v>
      </c>
      <c r="R5919" s="1" t="s">
        <v>24</v>
      </c>
    </row>
    <row r="5920" customFormat="false" ht="15" hidden="false" customHeight="false" outlineLevel="0" collapsed="false">
      <c r="A5920" s="1" t="s">
        <v>6017</v>
      </c>
      <c r="B5920" s="1" t="s">
        <v>6018</v>
      </c>
      <c r="C5920" s="1" t="s">
        <v>6580</v>
      </c>
      <c r="D5920" s="1" t="n">
        <v>300</v>
      </c>
      <c r="E5920" s="1" t="s">
        <v>6643</v>
      </c>
      <c r="F5920" s="1" t="n">
        <v>61</v>
      </c>
      <c r="G5920" s="1" t="str">
        <f aca="false">F5920&amp;"/"&amp;150</f>
        <v>61/150</v>
      </c>
      <c r="H5920" s="1" t="n">
        <v>2000</v>
      </c>
      <c r="I5920" s="1" t="n">
        <v>82</v>
      </c>
      <c r="J5920" s="1" t="n">
        <v>80</v>
      </c>
      <c r="K5920" s="1" t="s">
        <v>1951</v>
      </c>
      <c r="L5920" s="1" t="s">
        <v>6589</v>
      </c>
      <c r="M5920" s="1" t="n">
        <v>2013</v>
      </c>
      <c r="N5920" s="1" t="n">
        <v>48.4059176483332</v>
      </c>
      <c r="O5920" s="1" t="n">
        <v>-67.8196001871753</v>
      </c>
      <c r="Q5920" s="1" t="s">
        <v>6582</v>
      </c>
      <c r="R5920" s="1" t="s">
        <v>24</v>
      </c>
    </row>
    <row r="5921" customFormat="false" ht="15" hidden="false" customHeight="false" outlineLevel="0" collapsed="false">
      <c r="A5921" s="1" t="s">
        <v>6017</v>
      </c>
      <c r="B5921" s="1" t="s">
        <v>6018</v>
      </c>
      <c r="C5921" s="1" t="s">
        <v>6580</v>
      </c>
      <c r="D5921" s="1" t="n">
        <v>300</v>
      </c>
      <c r="E5921" s="1" t="s">
        <v>6644</v>
      </c>
      <c r="F5921" s="1" t="n">
        <v>62</v>
      </c>
      <c r="G5921" s="1" t="str">
        <f aca="false">F5921&amp;"/"&amp;150</f>
        <v>62/150</v>
      </c>
      <c r="H5921" s="1" t="n">
        <v>2000</v>
      </c>
      <c r="I5921" s="1" t="n">
        <v>92</v>
      </c>
      <c r="J5921" s="1" t="n">
        <v>80</v>
      </c>
      <c r="K5921" s="1" t="s">
        <v>1951</v>
      </c>
      <c r="L5921" s="1" t="s">
        <v>3801</v>
      </c>
      <c r="M5921" s="1" t="n">
        <v>2013</v>
      </c>
      <c r="N5921" s="1" t="n">
        <v>48.3964098023206</v>
      </c>
      <c r="O5921" s="1" t="n">
        <v>-67.8329694138719</v>
      </c>
      <c r="Q5921" s="1" t="s">
        <v>6582</v>
      </c>
      <c r="R5921" s="1" t="s">
        <v>24</v>
      </c>
    </row>
    <row r="5922" customFormat="false" ht="15" hidden="false" customHeight="false" outlineLevel="0" collapsed="false">
      <c r="A5922" s="1" t="s">
        <v>6017</v>
      </c>
      <c r="B5922" s="1" t="s">
        <v>6018</v>
      </c>
      <c r="C5922" s="1" t="s">
        <v>6580</v>
      </c>
      <c r="D5922" s="1" t="n">
        <v>300</v>
      </c>
      <c r="E5922" s="1" t="s">
        <v>6645</v>
      </c>
      <c r="F5922" s="1" t="n">
        <v>63</v>
      </c>
      <c r="G5922" s="1" t="str">
        <f aca="false">F5922&amp;"/"&amp;150</f>
        <v>63/150</v>
      </c>
      <c r="H5922" s="1" t="n">
        <v>2000</v>
      </c>
      <c r="I5922" s="1" t="n">
        <v>92</v>
      </c>
      <c r="J5922" s="1" t="n">
        <v>80</v>
      </c>
      <c r="K5922" s="1" t="s">
        <v>1951</v>
      </c>
      <c r="L5922" s="1" t="s">
        <v>3801</v>
      </c>
      <c r="M5922" s="1" t="n">
        <v>2013</v>
      </c>
      <c r="N5922" s="1" t="n">
        <v>48.3990173714338</v>
      </c>
      <c r="O5922" s="1" t="n">
        <v>-67.8325363427198</v>
      </c>
      <c r="Q5922" s="1" t="s">
        <v>6582</v>
      </c>
      <c r="R5922" s="1" t="s">
        <v>24</v>
      </c>
    </row>
    <row r="5923" customFormat="false" ht="15" hidden="false" customHeight="false" outlineLevel="0" collapsed="false">
      <c r="A5923" s="1" t="s">
        <v>6017</v>
      </c>
      <c r="B5923" s="1" t="s">
        <v>6018</v>
      </c>
      <c r="C5923" s="1" t="s">
        <v>6580</v>
      </c>
      <c r="D5923" s="1" t="n">
        <v>300</v>
      </c>
      <c r="E5923" s="1" t="s">
        <v>6646</v>
      </c>
      <c r="F5923" s="1" t="n">
        <v>64</v>
      </c>
      <c r="G5923" s="1" t="str">
        <f aca="false">F5923&amp;"/"&amp;150</f>
        <v>64/150</v>
      </c>
      <c r="H5923" s="1" t="n">
        <v>2000</v>
      </c>
      <c r="I5923" s="1" t="n">
        <v>92</v>
      </c>
      <c r="J5923" s="1" t="n">
        <v>80</v>
      </c>
      <c r="K5923" s="1" t="s">
        <v>1951</v>
      </c>
      <c r="L5923" s="1" t="s">
        <v>3801</v>
      </c>
      <c r="M5923" s="1" t="n">
        <v>2013</v>
      </c>
      <c r="N5923" s="1" t="n">
        <v>48.4128872546964</v>
      </c>
      <c r="O5923" s="1" t="n">
        <v>-67.8360023015979</v>
      </c>
      <c r="Q5923" s="1" t="s">
        <v>6582</v>
      </c>
      <c r="R5923" s="1" t="s">
        <v>24</v>
      </c>
    </row>
    <row r="5924" customFormat="false" ht="15" hidden="false" customHeight="false" outlineLevel="0" collapsed="false">
      <c r="A5924" s="1" t="s">
        <v>6017</v>
      </c>
      <c r="B5924" s="1" t="s">
        <v>6018</v>
      </c>
      <c r="C5924" s="1" t="s">
        <v>6580</v>
      </c>
      <c r="D5924" s="1" t="n">
        <v>300</v>
      </c>
      <c r="E5924" s="1" t="s">
        <v>6647</v>
      </c>
      <c r="F5924" s="1" t="n">
        <v>65</v>
      </c>
      <c r="G5924" s="1" t="str">
        <f aca="false">F5924&amp;"/"&amp;150</f>
        <v>65/150</v>
      </c>
      <c r="H5924" s="1" t="n">
        <v>2000</v>
      </c>
      <c r="I5924" s="1" t="n">
        <v>92</v>
      </c>
      <c r="J5924" s="1" t="n">
        <v>80</v>
      </c>
      <c r="K5924" s="1" t="s">
        <v>1951</v>
      </c>
      <c r="L5924" s="1" t="s">
        <v>3801</v>
      </c>
      <c r="M5924" s="1" t="n">
        <v>2013</v>
      </c>
      <c r="N5924" s="1" t="n">
        <v>48.4105926358598</v>
      </c>
      <c r="O5924" s="1" t="n">
        <v>-67.8323798890671</v>
      </c>
      <c r="Q5924" s="1" t="s">
        <v>6582</v>
      </c>
      <c r="R5924" s="1" t="s">
        <v>24</v>
      </c>
    </row>
    <row r="5925" customFormat="false" ht="15" hidden="false" customHeight="false" outlineLevel="0" collapsed="false">
      <c r="A5925" s="1" t="s">
        <v>6017</v>
      </c>
      <c r="B5925" s="1" t="s">
        <v>6018</v>
      </c>
      <c r="C5925" s="1" t="s">
        <v>6580</v>
      </c>
      <c r="D5925" s="1" t="n">
        <v>300</v>
      </c>
      <c r="E5925" s="1" t="s">
        <v>6648</v>
      </c>
      <c r="F5925" s="1" t="n">
        <v>66</v>
      </c>
      <c r="G5925" s="1" t="str">
        <f aca="false">F5925&amp;"/"&amp;150</f>
        <v>66/150</v>
      </c>
      <c r="H5925" s="1" t="n">
        <v>2000</v>
      </c>
      <c r="I5925" s="1" t="n">
        <v>92</v>
      </c>
      <c r="J5925" s="1" t="n">
        <v>80</v>
      </c>
      <c r="K5925" s="1" t="s">
        <v>1951</v>
      </c>
      <c r="L5925" s="1" t="s">
        <v>3801</v>
      </c>
      <c r="M5925" s="1" t="n">
        <v>2013</v>
      </c>
      <c r="N5925" s="1" t="n">
        <v>48.4141790727352</v>
      </c>
      <c r="O5925" s="1" t="n">
        <v>-67.8279454325507</v>
      </c>
      <c r="Q5925" s="1" t="s">
        <v>6582</v>
      </c>
      <c r="R5925" s="1" t="s">
        <v>24</v>
      </c>
    </row>
    <row r="5926" customFormat="false" ht="15" hidden="false" customHeight="false" outlineLevel="0" collapsed="false">
      <c r="A5926" s="1" t="s">
        <v>6017</v>
      </c>
      <c r="B5926" s="1" t="s">
        <v>6018</v>
      </c>
      <c r="C5926" s="1" t="s">
        <v>6580</v>
      </c>
      <c r="D5926" s="1" t="n">
        <v>300</v>
      </c>
      <c r="E5926" s="1" t="s">
        <v>6649</v>
      </c>
      <c r="F5926" s="1" t="n">
        <v>67</v>
      </c>
      <c r="G5926" s="1" t="str">
        <f aca="false">F5926&amp;"/"&amp;150</f>
        <v>67/150</v>
      </c>
      <c r="H5926" s="1" t="n">
        <v>2000</v>
      </c>
      <c r="I5926" s="1" t="n">
        <v>82</v>
      </c>
      <c r="J5926" s="1" t="n">
        <v>80</v>
      </c>
      <c r="K5926" s="1" t="s">
        <v>1951</v>
      </c>
      <c r="L5926" s="1" t="s">
        <v>6589</v>
      </c>
      <c r="M5926" s="1" t="n">
        <v>2013</v>
      </c>
      <c r="N5926" s="1" t="n">
        <v>48.4175040081989</v>
      </c>
      <c r="O5926" s="1" t="n">
        <v>-67.8178861259504</v>
      </c>
      <c r="Q5926" s="1" t="s">
        <v>6582</v>
      </c>
      <c r="R5926" s="1" t="s">
        <v>24</v>
      </c>
    </row>
    <row r="5927" customFormat="false" ht="15" hidden="false" customHeight="false" outlineLevel="0" collapsed="false">
      <c r="A5927" s="1" t="s">
        <v>6017</v>
      </c>
      <c r="B5927" s="1" t="s">
        <v>6018</v>
      </c>
      <c r="C5927" s="1" t="s">
        <v>6580</v>
      </c>
      <c r="D5927" s="1" t="n">
        <v>300</v>
      </c>
      <c r="E5927" s="1" t="s">
        <v>6650</v>
      </c>
      <c r="F5927" s="1" t="n">
        <v>68</v>
      </c>
      <c r="G5927" s="1" t="str">
        <f aca="false">F5927&amp;"/"&amp;150</f>
        <v>68/150</v>
      </c>
      <c r="H5927" s="1" t="n">
        <v>2000</v>
      </c>
      <c r="I5927" s="1" t="n">
        <v>82</v>
      </c>
      <c r="J5927" s="1" t="n">
        <v>80</v>
      </c>
      <c r="K5927" s="1" t="s">
        <v>1951</v>
      </c>
      <c r="L5927" s="1" t="s">
        <v>6589</v>
      </c>
      <c r="M5927" s="1" t="n">
        <v>2013</v>
      </c>
      <c r="N5927" s="1" t="n">
        <v>48.4203599536029</v>
      </c>
      <c r="O5927" s="1" t="n">
        <v>-67.8164999991411</v>
      </c>
      <c r="Q5927" s="1" t="s">
        <v>6582</v>
      </c>
      <c r="R5927" s="1" t="s">
        <v>24</v>
      </c>
    </row>
    <row r="5928" customFormat="false" ht="15" hidden="false" customHeight="false" outlineLevel="0" collapsed="false">
      <c r="A5928" s="1" t="s">
        <v>6017</v>
      </c>
      <c r="B5928" s="1" t="s">
        <v>6018</v>
      </c>
      <c r="C5928" s="1" t="s">
        <v>6580</v>
      </c>
      <c r="D5928" s="1" t="n">
        <v>300</v>
      </c>
      <c r="E5928" s="1" t="s">
        <v>6651</v>
      </c>
      <c r="F5928" s="1" t="n">
        <v>69</v>
      </c>
      <c r="G5928" s="1" t="str">
        <f aca="false">F5928&amp;"/"&amp;150</f>
        <v>69/150</v>
      </c>
      <c r="H5928" s="1" t="n">
        <v>2000</v>
      </c>
      <c r="I5928" s="1" t="n">
        <v>82</v>
      </c>
      <c r="J5928" s="1" t="n">
        <v>80</v>
      </c>
      <c r="K5928" s="1" t="s">
        <v>1951</v>
      </c>
      <c r="L5928" s="1" t="s">
        <v>6589</v>
      </c>
      <c r="M5928" s="1" t="n">
        <v>2013</v>
      </c>
      <c r="N5928" s="1" t="n">
        <v>48.4229417052315</v>
      </c>
      <c r="O5928" s="1" t="n">
        <v>-67.8155692158605</v>
      </c>
      <c r="Q5928" s="1" t="s">
        <v>6582</v>
      </c>
      <c r="R5928" s="1" t="s">
        <v>24</v>
      </c>
    </row>
    <row r="5929" customFormat="false" ht="15" hidden="false" customHeight="false" outlineLevel="0" collapsed="false">
      <c r="A5929" s="1" t="s">
        <v>6017</v>
      </c>
      <c r="B5929" s="1" t="s">
        <v>6018</v>
      </c>
      <c r="C5929" s="1" t="s">
        <v>6580</v>
      </c>
      <c r="D5929" s="1" t="n">
        <v>300</v>
      </c>
      <c r="E5929" s="1" t="s">
        <v>6652</v>
      </c>
      <c r="F5929" s="1" t="n">
        <v>70</v>
      </c>
      <c r="G5929" s="1" t="str">
        <f aca="false">F5929&amp;"/"&amp;150</f>
        <v>70/150</v>
      </c>
      <c r="H5929" s="1" t="n">
        <v>2000</v>
      </c>
      <c r="I5929" s="1" t="n">
        <v>82</v>
      </c>
      <c r="J5929" s="1" t="n">
        <v>80</v>
      </c>
      <c r="K5929" s="1" t="s">
        <v>1951</v>
      </c>
      <c r="L5929" s="1" t="s">
        <v>6589</v>
      </c>
      <c r="M5929" s="1" t="n">
        <v>2013</v>
      </c>
      <c r="N5929" s="1" t="n">
        <v>48.4213326168205</v>
      </c>
      <c r="O5929" s="1" t="n">
        <v>-67.8081353969216</v>
      </c>
      <c r="Q5929" s="1" t="s">
        <v>6582</v>
      </c>
      <c r="R5929" s="1" t="s">
        <v>24</v>
      </c>
    </row>
    <row r="5930" customFormat="false" ht="15" hidden="false" customHeight="false" outlineLevel="0" collapsed="false">
      <c r="A5930" s="1" t="s">
        <v>6017</v>
      </c>
      <c r="B5930" s="1" t="s">
        <v>6018</v>
      </c>
      <c r="C5930" s="1" t="s">
        <v>6580</v>
      </c>
      <c r="D5930" s="1" t="n">
        <v>300</v>
      </c>
      <c r="E5930" s="1" t="s">
        <v>6653</v>
      </c>
      <c r="F5930" s="1" t="n">
        <v>71</v>
      </c>
      <c r="G5930" s="1" t="str">
        <f aca="false">F5930&amp;"/"&amp;150</f>
        <v>71/150</v>
      </c>
      <c r="H5930" s="1" t="n">
        <v>2000</v>
      </c>
      <c r="I5930" s="1" t="n">
        <v>82</v>
      </c>
      <c r="J5930" s="1" t="n">
        <v>80</v>
      </c>
      <c r="K5930" s="1" t="s">
        <v>1951</v>
      </c>
      <c r="L5930" s="1" t="s">
        <v>6589</v>
      </c>
      <c r="M5930" s="1" t="n">
        <v>2013</v>
      </c>
      <c r="N5930" s="1" t="n">
        <v>48.4238689426152</v>
      </c>
      <c r="O5930" s="1" t="n">
        <v>-67.8022774107417</v>
      </c>
      <c r="Q5930" s="1" t="s">
        <v>6582</v>
      </c>
      <c r="R5930" s="1" t="s">
        <v>24</v>
      </c>
    </row>
    <row r="5931" customFormat="false" ht="15" hidden="false" customHeight="false" outlineLevel="0" collapsed="false">
      <c r="A5931" s="1" t="s">
        <v>6017</v>
      </c>
      <c r="B5931" s="1" t="s">
        <v>6018</v>
      </c>
      <c r="C5931" s="1" t="s">
        <v>6580</v>
      </c>
      <c r="D5931" s="1" t="n">
        <v>300</v>
      </c>
      <c r="E5931" s="1" t="s">
        <v>6654</v>
      </c>
      <c r="F5931" s="1" t="n">
        <v>72</v>
      </c>
      <c r="G5931" s="1" t="str">
        <f aca="false">F5931&amp;"/"&amp;150</f>
        <v>72/150</v>
      </c>
      <c r="H5931" s="1" t="n">
        <v>2000</v>
      </c>
      <c r="I5931" s="1" t="n">
        <v>92</v>
      </c>
      <c r="J5931" s="1" t="n">
        <v>80</v>
      </c>
      <c r="K5931" s="1" t="s">
        <v>1951</v>
      </c>
      <c r="L5931" s="1" t="s">
        <v>3801</v>
      </c>
      <c r="M5931" s="1" t="n">
        <v>2013</v>
      </c>
      <c r="N5931" s="1" t="n">
        <v>48.4514967812264</v>
      </c>
      <c r="O5931" s="1" t="n">
        <v>-67.820297122998</v>
      </c>
      <c r="Q5931" s="1" t="s">
        <v>6582</v>
      </c>
      <c r="R5931" s="1" t="s">
        <v>24</v>
      </c>
    </row>
    <row r="5932" customFormat="false" ht="15" hidden="false" customHeight="false" outlineLevel="0" collapsed="false">
      <c r="A5932" s="1" t="s">
        <v>6017</v>
      </c>
      <c r="B5932" s="1" t="s">
        <v>6018</v>
      </c>
      <c r="C5932" s="1" t="s">
        <v>6580</v>
      </c>
      <c r="D5932" s="1" t="n">
        <v>300</v>
      </c>
      <c r="E5932" s="1" t="s">
        <v>6655</v>
      </c>
      <c r="F5932" s="1" t="n">
        <v>73</v>
      </c>
      <c r="G5932" s="1" t="str">
        <f aca="false">F5932&amp;"/"&amp;150</f>
        <v>73/150</v>
      </c>
      <c r="H5932" s="1" t="n">
        <v>2000</v>
      </c>
      <c r="I5932" s="1" t="n">
        <v>92</v>
      </c>
      <c r="J5932" s="1" t="n">
        <v>80</v>
      </c>
      <c r="K5932" s="1" t="s">
        <v>1951</v>
      </c>
      <c r="L5932" s="1" t="s">
        <v>3801</v>
      </c>
      <c r="M5932" s="1" t="n">
        <v>2013</v>
      </c>
      <c r="N5932" s="1" t="n">
        <v>48.437978342204</v>
      </c>
      <c r="O5932" s="1" t="n">
        <v>-67.7939636482144</v>
      </c>
      <c r="Q5932" s="1" t="s">
        <v>6582</v>
      </c>
      <c r="R5932" s="1" t="s">
        <v>24</v>
      </c>
    </row>
    <row r="5933" customFormat="false" ht="15" hidden="false" customHeight="false" outlineLevel="0" collapsed="false">
      <c r="A5933" s="1" t="s">
        <v>6017</v>
      </c>
      <c r="B5933" s="1" t="s">
        <v>6018</v>
      </c>
      <c r="C5933" s="1" t="s">
        <v>6580</v>
      </c>
      <c r="D5933" s="1" t="n">
        <v>300</v>
      </c>
      <c r="E5933" s="1" t="s">
        <v>6656</v>
      </c>
      <c r="F5933" s="1" t="n">
        <v>74</v>
      </c>
      <c r="G5933" s="1" t="str">
        <f aca="false">F5933&amp;"/"&amp;150</f>
        <v>74/150</v>
      </c>
      <c r="H5933" s="1" t="n">
        <v>2000</v>
      </c>
      <c r="I5933" s="1" t="n">
        <v>92</v>
      </c>
      <c r="J5933" s="1" t="n">
        <v>80</v>
      </c>
      <c r="K5933" s="1" t="s">
        <v>1951</v>
      </c>
      <c r="L5933" s="1" t="s">
        <v>3801</v>
      </c>
      <c r="M5933" s="1" t="n">
        <v>2013</v>
      </c>
      <c r="N5933" s="1" t="n">
        <v>48.4343692844412</v>
      </c>
      <c r="O5933" s="1" t="n">
        <v>-67.7964050356192</v>
      </c>
      <c r="Q5933" s="1" t="s">
        <v>6582</v>
      </c>
      <c r="R5933" s="1" t="s">
        <v>24</v>
      </c>
    </row>
    <row r="5934" customFormat="false" ht="15" hidden="false" customHeight="false" outlineLevel="0" collapsed="false">
      <c r="A5934" s="1" t="s">
        <v>6017</v>
      </c>
      <c r="B5934" s="1" t="s">
        <v>6018</v>
      </c>
      <c r="C5934" s="1" t="s">
        <v>6580</v>
      </c>
      <c r="D5934" s="1" t="n">
        <v>300</v>
      </c>
      <c r="E5934" s="1" t="s">
        <v>6657</v>
      </c>
      <c r="F5934" s="1" t="n">
        <v>75</v>
      </c>
      <c r="G5934" s="1" t="str">
        <f aca="false">F5934&amp;"/"&amp;150</f>
        <v>75/150</v>
      </c>
      <c r="H5934" s="1" t="n">
        <v>2000</v>
      </c>
      <c r="I5934" s="1" t="n">
        <v>82</v>
      </c>
      <c r="J5934" s="1" t="n">
        <v>80</v>
      </c>
      <c r="K5934" s="1" t="s">
        <v>1951</v>
      </c>
      <c r="L5934" s="1" t="s">
        <v>6589</v>
      </c>
      <c r="M5934" s="1" t="n">
        <v>2013</v>
      </c>
      <c r="N5934" s="1" t="n">
        <v>48.4311653425458</v>
      </c>
      <c r="O5934" s="1" t="n">
        <v>-67.7995155428522</v>
      </c>
      <c r="Q5934" s="1" t="s">
        <v>6582</v>
      </c>
      <c r="R5934" s="1" t="s">
        <v>24</v>
      </c>
    </row>
    <row r="5935" customFormat="false" ht="15" hidden="false" customHeight="false" outlineLevel="0" collapsed="false">
      <c r="A5935" s="1" t="s">
        <v>6017</v>
      </c>
      <c r="B5935" s="1" t="s">
        <v>6018</v>
      </c>
      <c r="C5935" s="1" t="s">
        <v>6580</v>
      </c>
      <c r="D5935" s="1" t="n">
        <v>300</v>
      </c>
      <c r="E5935" s="1" t="s">
        <v>6658</v>
      </c>
      <c r="F5935" s="1" t="n">
        <v>76</v>
      </c>
      <c r="G5935" s="1" t="str">
        <f aca="false">F5935&amp;"/"&amp;150</f>
        <v>76/150</v>
      </c>
      <c r="H5935" s="1" t="n">
        <v>2000</v>
      </c>
      <c r="I5935" s="1" t="n">
        <v>82</v>
      </c>
      <c r="J5935" s="1" t="n">
        <v>80</v>
      </c>
      <c r="K5935" s="1" t="s">
        <v>1951</v>
      </c>
      <c r="L5935" s="1" t="s">
        <v>6589</v>
      </c>
      <c r="M5935" s="1" t="n">
        <v>2013</v>
      </c>
      <c r="N5935" s="1" t="n">
        <v>48.4268940964154</v>
      </c>
      <c r="O5935" s="1" t="n">
        <v>-67.8074543695616</v>
      </c>
      <c r="Q5935" s="1" t="s">
        <v>6582</v>
      </c>
      <c r="R5935" s="1" t="s">
        <v>24</v>
      </c>
    </row>
    <row r="5936" customFormat="false" ht="15" hidden="false" customHeight="false" outlineLevel="0" collapsed="false">
      <c r="A5936" s="1" t="s">
        <v>6017</v>
      </c>
      <c r="B5936" s="1" t="s">
        <v>6018</v>
      </c>
      <c r="C5936" s="1" t="s">
        <v>6580</v>
      </c>
      <c r="D5936" s="1" t="n">
        <v>300</v>
      </c>
      <c r="E5936" s="1" t="s">
        <v>6659</v>
      </c>
      <c r="F5936" s="1" t="n">
        <v>77</v>
      </c>
      <c r="G5936" s="1" t="str">
        <f aca="false">F5936&amp;"/"&amp;150</f>
        <v>77/150</v>
      </c>
      <c r="H5936" s="1" t="n">
        <v>2000</v>
      </c>
      <c r="I5936" s="1" t="n">
        <v>82</v>
      </c>
      <c r="J5936" s="1" t="n">
        <v>80</v>
      </c>
      <c r="K5936" s="1" t="s">
        <v>1951</v>
      </c>
      <c r="L5936" s="1" t="s">
        <v>6589</v>
      </c>
      <c r="M5936" s="1" t="n">
        <v>2013</v>
      </c>
      <c r="N5936" s="1" t="n">
        <v>48.4277459375179</v>
      </c>
      <c r="O5936" s="1" t="n">
        <v>-67.8149286731915</v>
      </c>
      <c r="Q5936" s="1" t="s">
        <v>6582</v>
      </c>
      <c r="R5936" s="1" t="s">
        <v>24</v>
      </c>
    </row>
    <row r="5937" customFormat="false" ht="15" hidden="false" customHeight="false" outlineLevel="0" collapsed="false">
      <c r="A5937" s="1" t="s">
        <v>6017</v>
      </c>
      <c r="B5937" s="1" t="s">
        <v>6018</v>
      </c>
      <c r="C5937" s="1" t="s">
        <v>6580</v>
      </c>
      <c r="D5937" s="1" t="n">
        <v>300</v>
      </c>
      <c r="E5937" s="1" t="s">
        <v>6660</v>
      </c>
      <c r="F5937" s="1" t="n">
        <v>78</v>
      </c>
      <c r="G5937" s="1" t="str">
        <f aca="false">F5937&amp;"/"&amp;150</f>
        <v>78/150</v>
      </c>
      <c r="H5937" s="1" t="n">
        <v>2000</v>
      </c>
      <c r="I5937" s="1" t="n">
        <v>82</v>
      </c>
      <c r="J5937" s="1" t="n">
        <v>80</v>
      </c>
      <c r="K5937" s="1" t="s">
        <v>1951</v>
      </c>
      <c r="L5937" s="1" t="s">
        <v>6589</v>
      </c>
      <c r="M5937" s="1" t="n">
        <v>2013</v>
      </c>
      <c r="N5937" s="1" t="n">
        <v>48.4313810075066</v>
      </c>
      <c r="O5937" s="1" t="n">
        <v>-67.8098960064866</v>
      </c>
      <c r="Q5937" s="1" t="s">
        <v>6582</v>
      </c>
      <c r="R5937" s="1" t="s">
        <v>24</v>
      </c>
    </row>
    <row r="5938" customFormat="false" ht="15" hidden="false" customHeight="false" outlineLevel="0" collapsed="false">
      <c r="A5938" s="1" t="s">
        <v>6017</v>
      </c>
      <c r="B5938" s="1" t="s">
        <v>6018</v>
      </c>
      <c r="C5938" s="1" t="s">
        <v>6580</v>
      </c>
      <c r="D5938" s="1" t="n">
        <v>300</v>
      </c>
      <c r="E5938" s="1" t="s">
        <v>6661</v>
      </c>
      <c r="F5938" s="1" t="n">
        <v>79</v>
      </c>
      <c r="G5938" s="1" t="str">
        <f aca="false">F5938&amp;"/"&amp;150</f>
        <v>79/150</v>
      </c>
      <c r="H5938" s="1" t="n">
        <v>2000</v>
      </c>
      <c r="I5938" s="1" t="n">
        <v>82</v>
      </c>
      <c r="J5938" s="1" t="n">
        <v>80</v>
      </c>
      <c r="K5938" s="1" t="s">
        <v>1951</v>
      </c>
      <c r="L5938" s="1" t="s">
        <v>6589</v>
      </c>
      <c r="M5938" s="1" t="n">
        <v>2013</v>
      </c>
      <c r="N5938" s="1" t="n">
        <v>48.4339210911945</v>
      </c>
      <c r="O5938" s="1" t="n">
        <v>-67.8109371388344</v>
      </c>
      <c r="Q5938" s="1" t="s">
        <v>6582</v>
      </c>
      <c r="R5938" s="1" t="s">
        <v>24</v>
      </c>
    </row>
    <row r="5939" customFormat="false" ht="15" hidden="false" customHeight="false" outlineLevel="0" collapsed="false">
      <c r="A5939" s="1" t="s">
        <v>6017</v>
      </c>
      <c r="B5939" s="1" t="s">
        <v>6018</v>
      </c>
      <c r="C5939" s="1" t="s">
        <v>6580</v>
      </c>
      <c r="D5939" s="1" t="n">
        <v>300</v>
      </c>
      <c r="E5939" s="1" t="s">
        <v>6662</v>
      </c>
      <c r="F5939" s="1" t="n">
        <v>80</v>
      </c>
      <c r="G5939" s="1" t="str">
        <f aca="false">F5939&amp;"/"&amp;150</f>
        <v>80/150</v>
      </c>
      <c r="H5939" s="1" t="n">
        <v>2000</v>
      </c>
      <c r="I5939" s="1" t="n">
        <v>82</v>
      </c>
      <c r="J5939" s="1" t="n">
        <v>80</v>
      </c>
      <c r="K5939" s="1" t="s">
        <v>1951</v>
      </c>
      <c r="L5939" s="1" t="s">
        <v>6589</v>
      </c>
      <c r="M5939" s="1" t="n">
        <v>2013</v>
      </c>
      <c r="N5939" s="1" t="n">
        <v>48.4376824264587</v>
      </c>
      <c r="O5939" s="1" t="n">
        <v>-67.8115685683225</v>
      </c>
      <c r="Q5939" s="1" t="s">
        <v>6582</v>
      </c>
      <c r="R5939" s="1" t="s">
        <v>24</v>
      </c>
    </row>
    <row r="5940" customFormat="false" ht="15" hidden="false" customHeight="false" outlineLevel="0" collapsed="false">
      <c r="A5940" s="1" t="s">
        <v>6017</v>
      </c>
      <c r="B5940" s="1" t="s">
        <v>6018</v>
      </c>
      <c r="C5940" s="1" t="s">
        <v>6580</v>
      </c>
      <c r="D5940" s="1" t="n">
        <v>300</v>
      </c>
      <c r="E5940" s="1" t="s">
        <v>6663</v>
      </c>
      <c r="F5940" s="1" t="n">
        <v>81</v>
      </c>
      <c r="G5940" s="1" t="str">
        <f aca="false">F5940&amp;"/"&amp;150</f>
        <v>81/150</v>
      </c>
      <c r="H5940" s="1" t="n">
        <v>2000</v>
      </c>
      <c r="I5940" s="1" t="n">
        <v>92</v>
      </c>
      <c r="J5940" s="1" t="n">
        <v>80</v>
      </c>
      <c r="K5940" s="1" t="s">
        <v>1951</v>
      </c>
      <c r="L5940" s="1" t="s">
        <v>3801</v>
      </c>
      <c r="M5940" s="1" t="n">
        <v>2013</v>
      </c>
      <c r="N5940" s="1" t="n">
        <v>48.4482360294925</v>
      </c>
      <c r="O5940" s="1" t="n">
        <v>-67.8072330408396</v>
      </c>
      <c r="Q5940" s="1" t="s">
        <v>6582</v>
      </c>
      <c r="R5940" s="1" t="s">
        <v>24</v>
      </c>
    </row>
    <row r="5941" customFormat="false" ht="15" hidden="false" customHeight="false" outlineLevel="0" collapsed="false">
      <c r="A5941" s="1" t="s">
        <v>6017</v>
      </c>
      <c r="B5941" s="1" t="s">
        <v>6018</v>
      </c>
      <c r="C5941" s="1" t="s">
        <v>6580</v>
      </c>
      <c r="D5941" s="1" t="n">
        <v>300</v>
      </c>
      <c r="E5941" s="1" t="s">
        <v>6664</v>
      </c>
      <c r="F5941" s="1" t="n">
        <v>82</v>
      </c>
      <c r="G5941" s="1" t="str">
        <f aca="false">F5941&amp;"/"&amp;150</f>
        <v>82/150</v>
      </c>
      <c r="H5941" s="1" t="n">
        <v>2000</v>
      </c>
      <c r="I5941" s="1" t="n">
        <v>92</v>
      </c>
      <c r="J5941" s="1" t="n">
        <v>80</v>
      </c>
      <c r="K5941" s="1" t="s">
        <v>1951</v>
      </c>
      <c r="L5941" s="1" t="s">
        <v>3801</v>
      </c>
      <c r="M5941" s="1" t="n">
        <v>2013</v>
      </c>
      <c r="N5941" s="1" t="n">
        <v>48.4509726830719</v>
      </c>
      <c r="O5941" s="1" t="n">
        <v>-67.809618974101</v>
      </c>
      <c r="Q5941" s="1" t="s">
        <v>6582</v>
      </c>
      <c r="R5941" s="1" t="s">
        <v>24</v>
      </c>
    </row>
    <row r="5942" customFormat="false" ht="15" hidden="false" customHeight="false" outlineLevel="0" collapsed="false">
      <c r="A5942" s="1" t="s">
        <v>6017</v>
      </c>
      <c r="B5942" s="1" t="s">
        <v>6018</v>
      </c>
      <c r="C5942" s="1" t="s">
        <v>6580</v>
      </c>
      <c r="D5942" s="1" t="n">
        <v>300</v>
      </c>
      <c r="E5942" s="1" t="s">
        <v>6665</v>
      </c>
      <c r="F5942" s="1" t="n">
        <v>83</v>
      </c>
      <c r="G5942" s="1" t="str">
        <f aca="false">F5942&amp;"/"&amp;150</f>
        <v>83/150</v>
      </c>
      <c r="H5942" s="1" t="n">
        <v>2000</v>
      </c>
      <c r="I5942" s="1" t="n">
        <v>92</v>
      </c>
      <c r="J5942" s="1" t="n">
        <v>80</v>
      </c>
      <c r="K5942" s="1" t="s">
        <v>1951</v>
      </c>
      <c r="L5942" s="1" t="s">
        <v>3801</v>
      </c>
      <c r="M5942" s="1" t="n">
        <v>2013</v>
      </c>
      <c r="N5942" s="1" t="n">
        <v>48.4466612926363</v>
      </c>
      <c r="O5942" s="1" t="n">
        <v>-67.8246167034637</v>
      </c>
      <c r="Q5942" s="1" t="s">
        <v>6582</v>
      </c>
      <c r="R5942" s="1" t="s">
        <v>24</v>
      </c>
    </row>
    <row r="5943" customFormat="false" ht="15" hidden="false" customHeight="false" outlineLevel="0" collapsed="false">
      <c r="A5943" s="1" t="s">
        <v>6017</v>
      </c>
      <c r="B5943" s="1" t="s">
        <v>6018</v>
      </c>
      <c r="C5943" s="1" t="s">
        <v>6580</v>
      </c>
      <c r="D5943" s="1" t="n">
        <v>300</v>
      </c>
      <c r="E5943" s="1" t="s">
        <v>6666</v>
      </c>
      <c r="F5943" s="1" t="n">
        <v>84</v>
      </c>
      <c r="G5943" s="1" t="str">
        <f aca="false">F5943&amp;"/"&amp;150</f>
        <v>84/150</v>
      </c>
      <c r="H5943" s="1" t="n">
        <v>2000</v>
      </c>
      <c r="I5943" s="1" t="n">
        <v>92</v>
      </c>
      <c r="J5943" s="1" t="n">
        <v>80</v>
      </c>
      <c r="K5943" s="1" t="s">
        <v>1951</v>
      </c>
      <c r="L5943" s="1" t="s">
        <v>3801</v>
      </c>
      <c r="M5943" s="1" t="n">
        <v>2013</v>
      </c>
      <c r="N5943" s="1" t="n">
        <v>48.4485905792819</v>
      </c>
      <c r="O5943" s="1" t="n">
        <v>-67.8191024761952</v>
      </c>
      <c r="Q5943" s="1" t="s">
        <v>6582</v>
      </c>
      <c r="R5943" s="1" t="s">
        <v>24</v>
      </c>
    </row>
    <row r="5944" customFormat="false" ht="15" hidden="false" customHeight="false" outlineLevel="0" collapsed="false">
      <c r="A5944" s="1" t="s">
        <v>6017</v>
      </c>
      <c r="B5944" s="1" t="s">
        <v>6018</v>
      </c>
      <c r="C5944" s="1" t="s">
        <v>6580</v>
      </c>
      <c r="D5944" s="1" t="n">
        <v>300</v>
      </c>
      <c r="E5944" s="1" t="s">
        <v>6667</v>
      </c>
      <c r="F5944" s="1" t="n">
        <v>85</v>
      </c>
      <c r="G5944" s="1" t="str">
        <f aca="false">F5944&amp;"/"&amp;150</f>
        <v>85/150</v>
      </c>
      <c r="H5944" s="1" t="n">
        <v>2000</v>
      </c>
      <c r="I5944" s="1" t="n">
        <v>82</v>
      </c>
      <c r="J5944" s="1" t="n">
        <v>80</v>
      </c>
      <c r="K5944" s="1" t="s">
        <v>1951</v>
      </c>
      <c r="L5944" s="1" t="s">
        <v>6589</v>
      </c>
      <c r="M5944" s="1" t="n">
        <v>2013</v>
      </c>
      <c r="N5944" s="1" t="n">
        <v>48.4348086169498</v>
      </c>
      <c r="O5944" s="1" t="n">
        <v>-67.8204648262907</v>
      </c>
      <c r="Q5944" s="1" t="s">
        <v>6582</v>
      </c>
      <c r="R5944" s="1" t="s">
        <v>24</v>
      </c>
    </row>
    <row r="5945" customFormat="false" ht="15" hidden="false" customHeight="false" outlineLevel="0" collapsed="false">
      <c r="A5945" s="1" t="s">
        <v>6017</v>
      </c>
      <c r="B5945" s="1" t="s">
        <v>6018</v>
      </c>
      <c r="C5945" s="1" t="s">
        <v>6580</v>
      </c>
      <c r="D5945" s="1" t="n">
        <v>300</v>
      </c>
      <c r="E5945" s="1" t="s">
        <v>6668</v>
      </c>
      <c r="F5945" s="1" t="n">
        <v>86</v>
      </c>
      <c r="G5945" s="1" t="str">
        <f aca="false">F5945&amp;"/"&amp;150</f>
        <v>86/150</v>
      </c>
      <c r="H5945" s="1" t="n">
        <v>2000</v>
      </c>
      <c r="I5945" s="1" t="n">
        <v>82</v>
      </c>
      <c r="J5945" s="1" t="n">
        <v>80</v>
      </c>
      <c r="K5945" s="1" t="s">
        <v>1951</v>
      </c>
      <c r="L5945" s="1" t="s">
        <v>6589</v>
      </c>
      <c r="M5945" s="1" t="n">
        <v>2013</v>
      </c>
      <c r="N5945" s="1" t="n">
        <v>48.4305920613837</v>
      </c>
      <c r="O5945" s="1" t="n">
        <v>-67.8236282608942</v>
      </c>
      <c r="Q5945" s="1" t="s">
        <v>6582</v>
      </c>
      <c r="R5945" s="1" t="s">
        <v>24</v>
      </c>
    </row>
    <row r="5946" customFormat="false" ht="15" hidden="false" customHeight="false" outlineLevel="0" collapsed="false">
      <c r="A5946" s="1" t="s">
        <v>6017</v>
      </c>
      <c r="B5946" s="1" t="s">
        <v>6018</v>
      </c>
      <c r="C5946" s="1" t="s">
        <v>6580</v>
      </c>
      <c r="D5946" s="1" t="n">
        <v>300</v>
      </c>
      <c r="E5946" s="1" t="s">
        <v>6669</v>
      </c>
      <c r="F5946" s="1" t="n">
        <v>87</v>
      </c>
      <c r="G5946" s="1" t="str">
        <f aca="false">F5946&amp;"/"&amp;150</f>
        <v>87/150</v>
      </c>
      <c r="H5946" s="1" t="n">
        <v>2000</v>
      </c>
      <c r="I5946" s="1" t="n">
        <v>82</v>
      </c>
      <c r="J5946" s="1" t="n">
        <v>80</v>
      </c>
      <c r="K5946" s="1" t="s">
        <v>1951</v>
      </c>
      <c r="L5946" s="1" t="s">
        <v>6589</v>
      </c>
      <c r="M5946" s="1" t="n">
        <v>2013</v>
      </c>
      <c r="N5946" s="1" t="n">
        <v>48.4320436434527</v>
      </c>
      <c r="O5946" s="1" t="n">
        <v>-67.8320448405935</v>
      </c>
      <c r="Q5946" s="1" t="s">
        <v>6582</v>
      </c>
      <c r="R5946" s="1" t="s">
        <v>24</v>
      </c>
    </row>
    <row r="5947" customFormat="false" ht="15" hidden="false" customHeight="false" outlineLevel="0" collapsed="false">
      <c r="A5947" s="1" t="s">
        <v>6017</v>
      </c>
      <c r="B5947" s="1" t="s">
        <v>6018</v>
      </c>
      <c r="C5947" s="1" t="s">
        <v>6580</v>
      </c>
      <c r="D5947" s="1" t="n">
        <v>300</v>
      </c>
      <c r="E5947" s="1" t="s">
        <v>6670</v>
      </c>
      <c r="F5947" s="1" t="n">
        <v>88</v>
      </c>
      <c r="G5947" s="1" t="str">
        <f aca="false">F5947&amp;"/"&amp;150</f>
        <v>88/150</v>
      </c>
      <c r="H5947" s="1" t="n">
        <v>2000</v>
      </c>
      <c r="I5947" s="1" t="n">
        <v>92</v>
      </c>
      <c r="J5947" s="1" t="n">
        <v>80</v>
      </c>
      <c r="K5947" s="1" t="s">
        <v>1951</v>
      </c>
      <c r="L5947" s="1" t="s">
        <v>3801</v>
      </c>
      <c r="M5947" s="1" t="n">
        <v>2013</v>
      </c>
      <c r="N5947" s="1" t="n">
        <v>48.4288022116917</v>
      </c>
      <c r="O5947" s="1" t="n">
        <v>-67.831373017567</v>
      </c>
      <c r="Q5947" s="1" t="s">
        <v>6582</v>
      </c>
      <c r="R5947" s="1" t="s">
        <v>24</v>
      </c>
    </row>
    <row r="5948" customFormat="false" ht="15" hidden="false" customHeight="false" outlineLevel="0" collapsed="false">
      <c r="A5948" s="1" t="s">
        <v>6017</v>
      </c>
      <c r="B5948" s="1" t="s">
        <v>6018</v>
      </c>
      <c r="C5948" s="1" t="s">
        <v>6580</v>
      </c>
      <c r="D5948" s="1" t="n">
        <v>300</v>
      </c>
      <c r="E5948" s="1" t="s">
        <v>6671</v>
      </c>
      <c r="F5948" s="1" t="n">
        <v>89</v>
      </c>
      <c r="G5948" s="1" t="str">
        <f aca="false">F5948&amp;"/"&amp;150</f>
        <v>89/150</v>
      </c>
      <c r="H5948" s="1" t="n">
        <v>2000</v>
      </c>
      <c r="I5948" s="1" t="n">
        <v>92</v>
      </c>
      <c r="J5948" s="1" t="n">
        <v>80</v>
      </c>
      <c r="K5948" s="1" t="s">
        <v>1951</v>
      </c>
      <c r="L5948" s="1" t="s">
        <v>3801</v>
      </c>
      <c r="M5948" s="1" t="n">
        <v>2013</v>
      </c>
      <c r="N5948" s="1" t="n">
        <v>48.3503405428485</v>
      </c>
      <c r="O5948" s="1" t="n">
        <v>-67.6950588333446</v>
      </c>
      <c r="Q5948" s="1" t="s">
        <v>6582</v>
      </c>
      <c r="R5948" s="1" t="s">
        <v>24</v>
      </c>
    </row>
    <row r="5949" customFormat="false" ht="15" hidden="false" customHeight="false" outlineLevel="0" collapsed="false">
      <c r="A5949" s="1" t="s">
        <v>6017</v>
      </c>
      <c r="B5949" s="1" t="s">
        <v>6018</v>
      </c>
      <c r="C5949" s="1" t="s">
        <v>6580</v>
      </c>
      <c r="D5949" s="1" t="n">
        <v>300</v>
      </c>
      <c r="E5949" s="1" t="s">
        <v>6672</v>
      </c>
      <c r="F5949" s="1" t="n">
        <v>90</v>
      </c>
      <c r="G5949" s="1" t="str">
        <f aca="false">F5949&amp;"/"&amp;150</f>
        <v>90/150</v>
      </c>
      <c r="H5949" s="1" t="n">
        <v>2000</v>
      </c>
      <c r="I5949" s="1" t="n">
        <v>92</v>
      </c>
      <c r="J5949" s="1" t="n">
        <v>80</v>
      </c>
      <c r="K5949" s="1" t="s">
        <v>1951</v>
      </c>
      <c r="L5949" s="1" t="s">
        <v>3801</v>
      </c>
      <c r="M5949" s="1" t="n">
        <v>2013</v>
      </c>
      <c r="N5949" s="1" t="n">
        <v>48.3474272752042</v>
      </c>
      <c r="O5949" s="1" t="n">
        <v>-67.6933571736058</v>
      </c>
      <c r="Q5949" s="1" t="s">
        <v>6582</v>
      </c>
      <c r="R5949" s="1" t="s">
        <v>24</v>
      </c>
    </row>
    <row r="5950" customFormat="false" ht="15" hidden="false" customHeight="false" outlineLevel="0" collapsed="false">
      <c r="A5950" s="1" t="s">
        <v>6017</v>
      </c>
      <c r="B5950" s="1" t="s">
        <v>6018</v>
      </c>
      <c r="C5950" s="1" t="s">
        <v>6580</v>
      </c>
      <c r="D5950" s="1" t="n">
        <v>300</v>
      </c>
      <c r="E5950" s="1" t="s">
        <v>6673</v>
      </c>
      <c r="F5950" s="1" t="n">
        <v>91</v>
      </c>
      <c r="G5950" s="1" t="str">
        <f aca="false">F5950&amp;"/"&amp;150</f>
        <v>91/150</v>
      </c>
      <c r="H5950" s="1" t="n">
        <v>2000</v>
      </c>
      <c r="I5950" s="1" t="n">
        <v>92</v>
      </c>
      <c r="J5950" s="1" t="n">
        <v>80</v>
      </c>
      <c r="K5950" s="1" t="s">
        <v>1951</v>
      </c>
      <c r="L5950" s="1" t="s">
        <v>3801</v>
      </c>
      <c r="M5950" s="1" t="n">
        <v>2013</v>
      </c>
      <c r="N5950" s="1" t="n">
        <v>48.3447671135799</v>
      </c>
      <c r="O5950" s="1" t="n">
        <v>-67.6916351822132</v>
      </c>
      <c r="Q5950" s="1" t="s">
        <v>6582</v>
      </c>
      <c r="R5950" s="1" t="s">
        <v>24</v>
      </c>
    </row>
    <row r="5951" customFormat="false" ht="15" hidden="false" customHeight="false" outlineLevel="0" collapsed="false">
      <c r="A5951" s="1" t="s">
        <v>6017</v>
      </c>
      <c r="B5951" s="1" t="s">
        <v>6018</v>
      </c>
      <c r="C5951" s="1" t="s">
        <v>6580</v>
      </c>
      <c r="D5951" s="1" t="n">
        <v>300</v>
      </c>
      <c r="E5951" s="1" t="s">
        <v>6674</v>
      </c>
      <c r="F5951" s="1" t="n">
        <v>92</v>
      </c>
      <c r="G5951" s="1" t="str">
        <f aca="false">F5951&amp;"/"&amp;150</f>
        <v>92/150</v>
      </c>
      <c r="H5951" s="1" t="n">
        <v>2000</v>
      </c>
      <c r="I5951" s="1" t="n">
        <v>92</v>
      </c>
      <c r="J5951" s="1" t="n">
        <v>80</v>
      </c>
      <c r="K5951" s="1" t="s">
        <v>1951</v>
      </c>
      <c r="L5951" s="1" t="s">
        <v>3801</v>
      </c>
      <c r="M5951" s="1" t="n">
        <v>2013</v>
      </c>
      <c r="N5951" s="1" t="n">
        <v>48.3421095422129</v>
      </c>
      <c r="O5951" s="1" t="n">
        <v>-67.6915156950828</v>
      </c>
      <c r="Q5951" s="1" t="s">
        <v>6582</v>
      </c>
      <c r="R5951" s="1" t="s">
        <v>24</v>
      </c>
    </row>
    <row r="5952" customFormat="false" ht="15" hidden="false" customHeight="false" outlineLevel="0" collapsed="false">
      <c r="A5952" s="1" t="s">
        <v>6017</v>
      </c>
      <c r="B5952" s="1" t="s">
        <v>6018</v>
      </c>
      <c r="C5952" s="1" t="s">
        <v>6580</v>
      </c>
      <c r="D5952" s="1" t="n">
        <v>300</v>
      </c>
      <c r="E5952" s="1" t="s">
        <v>6675</v>
      </c>
      <c r="F5952" s="1" t="n">
        <v>93</v>
      </c>
      <c r="G5952" s="1" t="str">
        <f aca="false">F5952&amp;"/"&amp;150</f>
        <v>93/150</v>
      </c>
      <c r="H5952" s="1" t="n">
        <v>2000</v>
      </c>
      <c r="I5952" s="1" t="n">
        <v>92</v>
      </c>
      <c r="J5952" s="1" t="n">
        <v>80</v>
      </c>
      <c r="K5952" s="1" t="s">
        <v>1951</v>
      </c>
      <c r="L5952" s="1" t="s">
        <v>3801</v>
      </c>
      <c r="M5952" s="1" t="n">
        <v>2013</v>
      </c>
      <c r="N5952" s="1" t="n">
        <v>48.3394838991079</v>
      </c>
      <c r="O5952" s="1" t="n">
        <v>-67.691731855624</v>
      </c>
      <c r="Q5952" s="1" t="s">
        <v>6582</v>
      </c>
      <c r="R5952" s="1" t="s">
        <v>24</v>
      </c>
    </row>
    <row r="5953" customFormat="false" ht="15" hidden="false" customHeight="false" outlineLevel="0" collapsed="false">
      <c r="A5953" s="1" t="s">
        <v>6017</v>
      </c>
      <c r="B5953" s="1" t="s">
        <v>6018</v>
      </c>
      <c r="C5953" s="1" t="s">
        <v>6580</v>
      </c>
      <c r="D5953" s="1" t="n">
        <v>300</v>
      </c>
      <c r="E5953" s="1" t="s">
        <v>6676</v>
      </c>
      <c r="F5953" s="1" t="n">
        <v>94</v>
      </c>
      <c r="G5953" s="1" t="str">
        <f aca="false">F5953&amp;"/"&amp;150</f>
        <v>94/150</v>
      </c>
      <c r="H5953" s="1" t="n">
        <v>2000</v>
      </c>
      <c r="I5953" s="1" t="n">
        <v>92</v>
      </c>
      <c r="J5953" s="1" t="n">
        <v>80</v>
      </c>
      <c r="K5953" s="1" t="s">
        <v>1951</v>
      </c>
      <c r="L5953" s="1" t="s">
        <v>3801</v>
      </c>
      <c r="M5953" s="1" t="n">
        <v>2013</v>
      </c>
      <c r="N5953" s="1" t="n">
        <v>48.3367219905114</v>
      </c>
      <c r="O5953" s="1" t="n">
        <v>-67.6913537650762</v>
      </c>
      <c r="Q5953" s="1" t="s">
        <v>6582</v>
      </c>
      <c r="R5953" s="1" t="s">
        <v>24</v>
      </c>
    </row>
    <row r="5954" customFormat="false" ht="15" hidden="false" customHeight="false" outlineLevel="0" collapsed="false">
      <c r="A5954" s="1" t="s">
        <v>6017</v>
      </c>
      <c r="B5954" s="1" t="s">
        <v>6018</v>
      </c>
      <c r="C5954" s="1" t="s">
        <v>6580</v>
      </c>
      <c r="D5954" s="1" t="n">
        <v>300</v>
      </c>
      <c r="E5954" s="1" t="s">
        <v>6677</v>
      </c>
      <c r="F5954" s="1" t="n">
        <v>95</v>
      </c>
      <c r="G5954" s="1" t="str">
        <f aca="false">F5954&amp;"/"&amp;150</f>
        <v>95/150</v>
      </c>
      <c r="H5954" s="1" t="n">
        <v>2000</v>
      </c>
      <c r="I5954" s="1" t="n">
        <v>92</v>
      </c>
      <c r="J5954" s="1" t="n">
        <v>80</v>
      </c>
      <c r="K5954" s="1" t="s">
        <v>1951</v>
      </c>
      <c r="L5954" s="1" t="s">
        <v>3801</v>
      </c>
      <c r="M5954" s="1" t="n">
        <v>2013</v>
      </c>
      <c r="N5954" s="1" t="n">
        <v>48.3335838606033</v>
      </c>
      <c r="O5954" s="1" t="n">
        <v>-67.6790332400899</v>
      </c>
      <c r="Q5954" s="1" t="s">
        <v>6582</v>
      </c>
      <c r="R5954" s="1" t="s">
        <v>24</v>
      </c>
    </row>
    <row r="5955" customFormat="false" ht="15" hidden="false" customHeight="false" outlineLevel="0" collapsed="false">
      <c r="A5955" s="1" t="s">
        <v>6017</v>
      </c>
      <c r="B5955" s="1" t="s">
        <v>6018</v>
      </c>
      <c r="C5955" s="1" t="s">
        <v>6580</v>
      </c>
      <c r="D5955" s="1" t="n">
        <v>300</v>
      </c>
      <c r="E5955" s="1" t="s">
        <v>6678</v>
      </c>
      <c r="F5955" s="1" t="n">
        <v>96</v>
      </c>
      <c r="G5955" s="1" t="str">
        <f aca="false">F5955&amp;"/"&amp;150</f>
        <v>96/150</v>
      </c>
      <c r="H5955" s="1" t="n">
        <v>2000</v>
      </c>
      <c r="I5955" s="1" t="n">
        <v>82</v>
      </c>
      <c r="J5955" s="1" t="n">
        <v>80</v>
      </c>
      <c r="K5955" s="1" t="s">
        <v>1951</v>
      </c>
      <c r="L5955" s="1" t="s">
        <v>6589</v>
      </c>
      <c r="M5955" s="1" t="n">
        <v>2013</v>
      </c>
      <c r="N5955" s="1" t="n">
        <v>48.3307097374537</v>
      </c>
      <c r="O5955" s="1" t="n">
        <v>-67.6772809934634</v>
      </c>
      <c r="Q5955" s="1" t="s">
        <v>6582</v>
      </c>
      <c r="R5955" s="1" t="s">
        <v>24</v>
      </c>
    </row>
    <row r="5956" customFormat="false" ht="15" hidden="false" customHeight="false" outlineLevel="0" collapsed="false">
      <c r="A5956" s="1" t="s">
        <v>6017</v>
      </c>
      <c r="B5956" s="1" t="s">
        <v>6018</v>
      </c>
      <c r="C5956" s="1" t="s">
        <v>6580</v>
      </c>
      <c r="D5956" s="1" t="n">
        <v>300</v>
      </c>
      <c r="E5956" s="1" t="s">
        <v>6679</v>
      </c>
      <c r="F5956" s="1" t="n">
        <v>97</v>
      </c>
      <c r="G5956" s="1" t="str">
        <f aca="false">F5956&amp;"/"&amp;150</f>
        <v>97/150</v>
      </c>
      <c r="H5956" s="1" t="n">
        <v>2000</v>
      </c>
      <c r="I5956" s="1" t="n">
        <v>82</v>
      </c>
      <c r="J5956" s="1" t="n">
        <v>80</v>
      </c>
      <c r="K5956" s="1" t="s">
        <v>1951</v>
      </c>
      <c r="L5956" s="1" t="s">
        <v>6589</v>
      </c>
      <c r="M5956" s="1" t="n">
        <v>2013</v>
      </c>
      <c r="N5956" s="1" t="n">
        <v>48.3286267986324</v>
      </c>
      <c r="O5956" s="1" t="n">
        <v>-67.6756558440972</v>
      </c>
      <c r="Q5956" s="1" t="s">
        <v>6582</v>
      </c>
      <c r="R5956" s="1" t="s">
        <v>24</v>
      </c>
    </row>
    <row r="5957" customFormat="false" ht="15" hidden="false" customHeight="false" outlineLevel="0" collapsed="false">
      <c r="A5957" s="1" t="s">
        <v>6017</v>
      </c>
      <c r="B5957" s="1" t="s">
        <v>6018</v>
      </c>
      <c r="C5957" s="1" t="s">
        <v>6580</v>
      </c>
      <c r="D5957" s="1" t="n">
        <v>300</v>
      </c>
      <c r="E5957" s="1" t="s">
        <v>6680</v>
      </c>
      <c r="F5957" s="1" t="n">
        <v>98</v>
      </c>
      <c r="G5957" s="1" t="str">
        <f aca="false">F5957&amp;"/"&amp;150</f>
        <v>98/150</v>
      </c>
      <c r="H5957" s="1" t="n">
        <v>2000</v>
      </c>
      <c r="I5957" s="1" t="n">
        <v>82</v>
      </c>
      <c r="J5957" s="1" t="n">
        <v>80</v>
      </c>
      <c r="K5957" s="1" t="s">
        <v>1951</v>
      </c>
      <c r="L5957" s="1" t="s">
        <v>6589</v>
      </c>
      <c r="M5957" s="1" t="n">
        <v>2013</v>
      </c>
      <c r="N5957" s="1" t="n">
        <v>48.3264286831347</v>
      </c>
      <c r="O5957" s="1" t="n">
        <v>-67.6745846669172</v>
      </c>
      <c r="Q5957" s="1" t="s">
        <v>6582</v>
      </c>
      <c r="R5957" s="1" t="s">
        <v>24</v>
      </c>
    </row>
    <row r="5958" customFormat="false" ht="15" hidden="false" customHeight="false" outlineLevel="0" collapsed="false">
      <c r="A5958" s="1" t="s">
        <v>6017</v>
      </c>
      <c r="B5958" s="1" t="s">
        <v>6018</v>
      </c>
      <c r="C5958" s="1" t="s">
        <v>6580</v>
      </c>
      <c r="D5958" s="1" t="n">
        <v>300</v>
      </c>
      <c r="E5958" s="1" t="s">
        <v>6681</v>
      </c>
      <c r="F5958" s="1" t="n">
        <v>99</v>
      </c>
      <c r="G5958" s="1" t="str">
        <f aca="false">F5958&amp;"/"&amp;150</f>
        <v>99/150</v>
      </c>
      <c r="H5958" s="1" t="n">
        <v>2000</v>
      </c>
      <c r="I5958" s="1" t="n">
        <v>82</v>
      </c>
      <c r="J5958" s="1" t="n">
        <v>80</v>
      </c>
      <c r="K5958" s="1" t="s">
        <v>1951</v>
      </c>
      <c r="L5958" s="1" t="s">
        <v>6589</v>
      </c>
      <c r="M5958" s="1" t="n">
        <v>2013</v>
      </c>
      <c r="N5958" s="1" t="n">
        <v>48.3237083737455</v>
      </c>
      <c r="O5958" s="1" t="n">
        <v>-67.6728559773969</v>
      </c>
      <c r="Q5958" s="1" t="s">
        <v>6582</v>
      </c>
      <c r="R5958" s="1" t="s">
        <v>24</v>
      </c>
    </row>
    <row r="5959" customFormat="false" ht="15" hidden="false" customHeight="false" outlineLevel="0" collapsed="false">
      <c r="A5959" s="1" t="s">
        <v>6017</v>
      </c>
      <c r="B5959" s="1" t="s">
        <v>6018</v>
      </c>
      <c r="C5959" s="1" t="s">
        <v>6580</v>
      </c>
      <c r="D5959" s="1" t="n">
        <v>300</v>
      </c>
      <c r="E5959" s="1" t="s">
        <v>6682</v>
      </c>
      <c r="F5959" s="1" t="n">
        <v>100</v>
      </c>
      <c r="G5959" s="1" t="str">
        <f aca="false">F5959&amp;"/"&amp;150</f>
        <v>100/150</v>
      </c>
      <c r="H5959" s="1" t="n">
        <v>2000</v>
      </c>
      <c r="I5959" s="1" t="n">
        <v>82</v>
      </c>
      <c r="J5959" s="1" t="n">
        <v>80</v>
      </c>
      <c r="K5959" s="1" t="s">
        <v>1951</v>
      </c>
      <c r="L5959" s="1" t="s">
        <v>6589</v>
      </c>
      <c r="M5959" s="1" t="n">
        <v>2013</v>
      </c>
      <c r="N5959" s="1" t="n">
        <v>48.3213115639303</v>
      </c>
      <c r="O5959" s="1" t="n">
        <v>-67.6709609218296</v>
      </c>
      <c r="Q5959" s="1" t="s">
        <v>6582</v>
      </c>
      <c r="R5959" s="1" t="s">
        <v>24</v>
      </c>
    </row>
    <row r="5960" customFormat="false" ht="15" hidden="false" customHeight="false" outlineLevel="0" collapsed="false">
      <c r="A5960" s="1" t="s">
        <v>6017</v>
      </c>
      <c r="B5960" s="1" t="s">
        <v>6018</v>
      </c>
      <c r="C5960" s="1" t="s">
        <v>6580</v>
      </c>
      <c r="D5960" s="1" t="n">
        <v>300</v>
      </c>
      <c r="E5960" s="1" t="s">
        <v>6683</v>
      </c>
      <c r="F5960" s="1" t="n">
        <v>101</v>
      </c>
      <c r="G5960" s="1" t="str">
        <f aca="false">F5960&amp;"/"&amp;150</f>
        <v>101/150</v>
      </c>
      <c r="H5960" s="1" t="n">
        <v>2000</v>
      </c>
      <c r="I5960" s="1" t="n">
        <v>82</v>
      </c>
      <c r="J5960" s="1" t="n">
        <v>80</v>
      </c>
      <c r="K5960" s="1" t="s">
        <v>1951</v>
      </c>
      <c r="L5960" s="1" t="s">
        <v>6589</v>
      </c>
      <c r="M5960" s="1" t="n">
        <v>2013</v>
      </c>
      <c r="N5960" s="1" t="n">
        <v>48.3189499589176</v>
      </c>
      <c r="O5960" s="1" t="n">
        <v>-67.669479188141</v>
      </c>
      <c r="Q5960" s="1" t="s">
        <v>6582</v>
      </c>
      <c r="R5960" s="1" t="s">
        <v>24</v>
      </c>
    </row>
    <row r="5961" customFormat="false" ht="15" hidden="false" customHeight="false" outlineLevel="0" collapsed="false">
      <c r="A5961" s="1" t="s">
        <v>6017</v>
      </c>
      <c r="B5961" s="1" t="s">
        <v>6018</v>
      </c>
      <c r="C5961" s="1" t="s">
        <v>6580</v>
      </c>
      <c r="D5961" s="1" t="n">
        <v>300</v>
      </c>
      <c r="E5961" s="1" t="s">
        <v>6684</v>
      </c>
      <c r="F5961" s="1" t="n">
        <v>102</v>
      </c>
      <c r="G5961" s="1" t="str">
        <f aca="false">F5961&amp;"/"&amp;150</f>
        <v>102/150</v>
      </c>
      <c r="H5961" s="1" t="n">
        <v>2000</v>
      </c>
      <c r="I5961" s="1" t="n">
        <v>92</v>
      </c>
      <c r="J5961" s="1" t="n">
        <v>80</v>
      </c>
      <c r="K5961" s="1" t="s">
        <v>1951</v>
      </c>
      <c r="L5961" s="1" t="s">
        <v>3801</v>
      </c>
      <c r="M5961" s="1" t="n">
        <v>2013</v>
      </c>
      <c r="N5961" s="1" t="n">
        <v>48.3153949602423</v>
      </c>
      <c r="O5961" s="1" t="n">
        <v>-67.6668121782327</v>
      </c>
      <c r="Q5961" s="1" t="s">
        <v>6582</v>
      </c>
      <c r="R5961" s="1" t="s">
        <v>24</v>
      </c>
    </row>
    <row r="5962" customFormat="false" ht="15" hidden="false" customHeight="false" outlineLevel="0" collapsed="false">
      <c r="A5962" s="1" t="s">
        <v>6017</v>
      </c>
      <c r="B5962" s="1" t="s">
        <v>6018</v>
      </c>
      <c r="C5962" s="1" t="s">
        <v>6580</v>
      </c>
      <c r="D5962" s="1" t="n">
        <v>300</v>
      </c>
      <c r="E5962" s="1" t="s">
        <v>6685</v>
      </c>
      <c r="F5962" s="1" t="n">
        <v>103</v>
      </c>
      <c r="G5962" s="1" t="str">
        <f aca="false">F5962&amp;"/"&amp;150</f>
        <v>103/150</v>
      </c>
      <c r="H5962" s="1" t="n">
        <v>2000</v>
      </c>
      <c r="I5962" s="1" t="n">
        <v>92</v>
      </c>
      <c r="J5962" s="1" t="n">
        <v>80</v>
      </c>
      <c r="K5962" s="1" t="s">
        <v>1951</v>
      </c>
      <c r="L5962" s="1" t="s">
        <v>3801</v>
      </c>
      <c r="M5962" s="1" t="n">
        <v>2013</v>
      </c>
      <c r="N5962" s="1" t="n">
        <v>48.3124707480963</v>
      </c>
      <c r="O5962" s="1" t="n">
        <v>-67.6662644731214</v>
      </c>
      <c r="Q5962" s="1" t="s">
        <v>6582</v>
      </c>
      <c r="R5962" s="1" t="s">
        <v>24</v>
      </c>
    </row>
    <row r="5963" customFormat="false" ht="15" hidden="false" customHeight="false" outlineLevel="0" collapsed="false">
      <c r="A5963" s="1" t="s">
        <v>6017</v>
      </c>
      <c r="B5963" s="1" t="s">
        <v>6018</v>
      </c>
      <c r="C5963" s="1" t="s">
        <v>6580</v>
      </c>
      <c r="D5963" s="1" t="n">
        <v>300</v>
      </c>
      <c r="E5963" s="1" t="s">
        <v>6686</v>
      </c>
      <c r="F5963" s="1" t="n">
        <v>104</v>
      </c>
      <c r="G5963" s="1" t="str">
        <f aca="false">F5963&amp;"/"&amp;150</f>
        <v>104/150</v>
      </c>
      <c r="H5963" s="1" t="n">
        <v>2000</v>
      </c>
      <c r="I5963" s="1" t="n">
        <v>92</v>
      </c>
      <c r="J5963" s="1" t="n">
        <v>80</v>
      </c>
      <c r="K5963" s="1" t="s">
        <v>1951</v>
      </c>
      <c r="L5963" s="1" t="s">
        <v>3801</v>
      </c>
      <c r="M5963" s="1" t="n">
        <v>2013</v>
      </c>
      <c r="N5963" s="1" t="n">
        <v>48.3089223467242</v>
      </c>
      <c r="O5963" s="1" t="n">
        <v>-67.6646647758265</v>
      </c>
      <c r="Q5963" s="1" t="s">
        <v>6582</v>
      </c>
      <c r="R5963" s="1" t="s">
        <v>24</v>
      </c>
    </row>
    <row r="5964" customFormat="false" ht="15" hidden="false" customHeight="false" outlineLevel="0" collapsed="false">
      <c r="A5964" s="1" t="s">
        <v>6017</v>
      </c>
      <c r="B5964" s="1" t="s">
        <v>6018</v>
      </c>
      <c r="C5964" s="1" t="s">
        <v>6580</v>
      </c>
      <c r="D5964" s="1" t="n">
        <v>300</v>
      </c>
      <c r="E5964" s="1" t="s">
        <v>6687</v>
      </c>
      <c r="F5964" s="1" t="n">
        <v>105</v>
      </c>
      <c r="G5964" s="1" t="str">
        <f aca="false">F5964&amp;"/"&amp;150</f>
        <v>105/150</v>
      </c>
      <c r="H5964" s="1" t="n">
        <v>2000</v>
      </c>
      <c r="I5964" s="1" t="n">
        <v>92</v>
      </c>
      <c r="J5964" s="1" t="n">
        <v>80</v>
      </c>
      <c r="K5964" s="1" t="s">
        <v>1951</v>
      </c>
      <c r="L5964" s="1" t="s">
        <v>3801</v>
      </c>
      <c r="M5964" s="1" t="n">
        <v>2013</v>
      </c>
      <c r="N5964" s="1" t="n">
        <v>48.3058950552935</v>
      </c>
      <c r="O5964" s="1" t="n">
        <v>-67.664149899488</v>
      </c>
      <c r="Q5964" s="1" t="s">
        <v>6582</v>
      </c>
      <c r="R5964" s="1" t="s">
        <v>24</v>
      </c>
    </row>
    <row r="5965" customFormat="false" ht="15" hidden="false" customHeight="false" outlineLevel="0" collapsed="false">
      <c r="A5965" s="1" t="s">
        <v>6017</v>
      </c>
      <c r="B5965" s="1" t="s">
        <v>6018</v>
      </c>
      <c r="C5965" s="1" t="s">
        <v>6580</v>
      </c>
      <c r="D5965" s="1" t="n">
        <v>300</v>
      </c>
      <c r="E5965" s="1" t="s">
        <v>6688</v>
      </c>
      <c r="F5965" s="1" t="n">
        <v>106</v>
      </c>
      <c r="G5965" s="1" t="str">
        <f aca="false">F5965&amp;"/"&amp;150</f>
        <v>106/150</v>
      </c>
      <c r="H5965" s="1" t="n">
        <v>2000</v>
      </c>
      <c r="I5965" s="1" t="n">
        <v>92</v>
      </c>
      <c r="J5965" s="1" t="n">
        <v>80</v>
      </c>
      <c r="K5965" s="1" t="s">
        <v>1951</v>
      </c>
      <c r="L5965" s="1" t="s">
        <v>3801</v>
      </c>
      <c r="M5965" s="1" t="n">
        <v>2013</v>
      </c>
      <c r="N5965" s="1" t="n">
        <v>48.3040084029953</v>
      </c>
      <c r="O5965" s="1" t="n">
        <v>-67.6730674818224</v>
      </c>
      <c r="Q5965" s="1" t="s">
        <v>6582</v>
      </c>
      <c r="R5965" s="1" t="s">
        <v>24</v>
      </c>
    </row>
    <row r="5966" customFormat="false" ht="15" hidden="false" customHeight="false" outlineLevel="0" collapsed="false">
      <c r="A5966" s="1" t="s">
        <v>6017</v>
      </c>
      <c r="B5966" s="1" t="s">
        <v>6018</v>
      </c>
      <c r="C5966" s="1" t="s">
        <v>6580</v>
      </c>
      <c r="D5966" s="1" t="n">
        <v>300</v>
      </c>
      <c r="E5966" s="1" t="s">
        <v>6689</v>
      </c>
      <c r="F5966" s="1" t="n">
        <v>107</v>
      </c>
      <c r="G5966" s="1" t="str">
        <f aca="false">F5966&amp;"/"&amp;150</f>
        <v>107/150</v>
      </c>
      <c r="H5966" s="1" t="n">
        <v>2000</v>
      </c>
      <c r="I5966" s="1" t="n">
        <v>92</v>
      </c>
      <c r="J5966" s="1" t="n">
        <v>80</v>
      </c>
      <c r="K5966" s="1" t="s">
        <v>1951</v>
      </c>
      <c r="L5966" s="1" t="s">
        <v>3801</v>
      </c>
      <c r="M5966" s="1" t="n">
        <v>2013</v>
      </c>
      <c r="N5966" s="1" t="n">
        <v>48.3083830602631</v>
      </c>
      <c r="O5966" s="1" t="n">
        <v>-67.6758079212822</v>
      </c>
      <c r="Q5966" s="1" t="s">
        <v>6582</v>
      </c>
      <c r="R5966" s="1" t="s">
        <v>24</v>
      </c>
    </row>
    <row r="5967" customFormat="false" ht="15" hidden="false" customHeight="false" outlineLevel="0" collapsed="false">
      <c r="A5967" s="1" t="s">
        <v>6017</v>
      </c>
      <c r="B5967" s="1" t="s">
        <v>6018</v>
      </c>
      <c r="C5967" s="1" t="s">
        <v>6580</v>
      </c>
      <c r="D5967" s="1" t="n">
        <v>300</v>
      </c>
      <c r="E5967" s="1" t="s">
        <v>6690</v>
      </c>
      <c r="F5967" s="1" t="n">
        <v>108</v>
      </c>
      <c r="G5967" s="1" t="str">
        <f aca="false">F5967&amp;"/"&amp;150</f>
        <v>108/150</v>
      </c>
      <c r="H5967" s="1" t="n">
        <v>2000</v>
      </c>
      <c r="I5967" s="1" t="n">
        <v>92</v>
      </c>
      <c r="J5967" s="1" t="n">
        <v>80</v>
      </c>
      <c r="K5967" s="1" t="s">
        <v>1951</v>
      </c>
      <c r="L5967" s="1" t="s">
        <v>3801</v>
      </c>
      <c r="M5967" s="1" t="n">
        <v>2013</v>
      </c>
      <c r="N5967" s="1" t="n">
        <v>48.3124990528592</v>
      </c>
      <c r="O5967" s="1" t="n">
        <v>-67.6774875523856</v>
      </c>
      <c r="Q5967" s="1" t="s">
        <v>6582</v>
      </c>
      <c r="R5967" s="1" t="s">
        <v>24</v>
      </c>
    </row>
    <row r="5968" customFormat="false" ht="15" hidden="false" customHeight="false" outlineLevel="0" collapsed="false">
      <c r="A5968" s="1" t="s">
        <v>6017</v>
      </c>
      <c r="B5968" s="1" t="s">
        <v>6018</v>
      </c>
      <c r="C5968" s="1" t="s">
        <v>6580</v>
      </c>
      <c r="D5968" s="1" t="n">
        <v>300</v>
      </c>
      <c r="E5968" s="1" t="s">
        <v>6691</v>
      </c>
      <c r="F5968" s="1" t="n">
        <v>109</v>
      </c>
      <c r="G5968" s="1" t="str">
        <f aca="false">F5968&amp;"/"&amp;150</f>
        <v>109/150</v>
      </c>
      <c r="H5968" s="1" t="n">
        <v>2000</v>
      </c>
      <c r="I5968" s="1" t="n">
        <v>92</v>
      </c>
      <c r="J5968" s="1" t="n">
        <v>80</v>
      </c>
      <c r="K5968" s="1" t="s">
        <v>1951</v>
      </c>
      <c r="L5968" s="1" t="s">
        <v>3801</v>
      </c>
      <c r="M5968" s="1" t="n">
        <v>2013</v>
      </c>
      <c r="N5968" s="1" t="n">
        <v>48.3157561654693</v>
      </c>
      <c r="O5968" s="1" t="n">
        <v>-67.6765814204323</v>
      </c>
      <c r="Q5968" s="1" t="s">
        <v>6582</v>
      </c>
      <c r="R5968" s="1" t="s">
        <v>24</v>
      </c>
    </row>
    <row r="5969" customFormat="false" ht="15" hidden="false" customHeight="false" outlineLevel="0" collapsed="false">
      <c r="A5969" s="1" t="s">
        <v>6017</v>
      </c>
      <c r="B5969" s="1" t="s">
        <v>6018</v>
      </c>
      <c r="C5969" s="1" t="s">
        <v>6580</v>
      </c>
      <c r="D5969" s="1" t="n">
        <v>300</v>
      </c>
      <c r="E5969" s="1" t="s">
        <v>6692</v>
      </c>
      <c r="F5969" s="1" t="n">
        <v>110</v>
      </c>
      <c r="G5969" s="1" t="str">
        <f aca="false">F5969&amp;"/"&amp;150</f>
        <v>110/150</v>
      </c>
      <c r="H5969" s="1" t="n">
        <v>2000</v>
      </c>
      <c r="I5969" s="1" t="n">
        <v>92</v>
      </c>
      <c r="J5969" s="1" t="n">
        <v>80</v>
      </c>
      <c r="K5969" s="1" t="s">
        <v>1951</v>
      </c>
      <c r="L5969" s="1" t="s">
        <v>3801</v>
      </c>
      <c r="M5969" s="1" t="n">
        <v>2013</v>
      </c>
      <c r="N5969" s="1" t="n">
        <v>48.3239120366689</v>
      </c>
      <c r="O5969" s="1" t="n">
        <v>-67.7083313368339</v>
      </c>
      <c r="Q5969" s="1" t="s">
        <v>6582</v>
      </c>
      <c r="R5969" s="1" t="s">
        <v>24</v>
      </c>
    </row>
    <row r="5970" customFormat="false" ht="15" hidden="false" customHeight="false" outlineLevel="0" collapsed="false">
      <c r="A5970" s="1" t="s">
        <v>6017</v>
      </c>
      <c r="B5970" s="1" t="s">
        <v>6018</v>
      </c>
      <c r="C5970" s="1" t="s">
        <v>6580</v>
      </c>
      <c r="D5970" s="1" t="n">
        <v>300</v>
      </c>
      <c r="E5970" s="1" t="s">
        <v>6693</v>
      </c>
      <c r="F5970" s="1" t="n">
        <v>111</v>
      </c>
      <c r="G5970" s="1" t="str">
        <f aca="false">F5970&amp;"/"&amp;150</f>
        <v>111/150</v>
      </c>
      <c r="H5970" s="1" t="n">
        <v>2000</v>
      </c>
      <c r="I5970" s="1" t="n">
        <v>82</v>
      </c>
      <c r="J5970" s="1" t="n">
        <v>80</v>
      </c>
      <c r="K5970" s="1" t="s">
        <v>1951</v>
      </c>
      <c r="L5970" s="1" t="s">
        <v>6589</v>
      </c>
      <c r="M5970" s="1" t="n">
        <v>2013</v>
      </c>
      <c r="N5970" s="1" t="n">
        <v>48.319594177084</v>
      </c>
      <c r="O5970" s="1" t="n">
        <v>-67.7064447313089</v>
      </c>
      <c r="Q5970" s="1" t="s">
        <v>6582</v>
      </c>
      <c r="R5970" s="1" t="s">
        <v>24</v>
      </c>
    </row>
    <row r="5971" customFormat="false" ht="15" hidden="false" customHeight="false" outlineLevel="0" collapsed="false">
      <c r="A5971" s="1" t="s">
        <v>6017</v>
      </c>
      <c r="B5971" s="1" t="s">
        <v>6018</v>
      </c>
      <c r="C5971" s="1" t="s">
        <v>6580</v>
      </c>
      <c r="D5971" s="1" t="n">
        <v>300</v>
      </c>
      <c r="E5971" s="1" t="s">
        <v>6694</v>
      </c>
      <c r="F5971" s="1" t="n">
        <v>112</v>
      </c>
      <c r="G5971" s="1" t="str">
        <f aca="false">F5971&amp;"/"&amp;150</f>
        <v>112/150</v>
      </c>
      <c r="H5971" s="1" t="n">
        <v>2000</v>
      </c>
      <c r="I5971" s="1" t="n">
        <v>82</v>
      </c>
      <c r="J5971" s="1" t="n">
        <v>80</v>
      </c>
      <c r="K5971" s="1" t="s">
        <v>1951</v>
      </c>
      <c r="L5971" s="1" t="s">
        <v>6589</v>
      </c>
      <c r="M5971" s="1" t="n">
        <v>2013</v>
      </c>
      <c r="N5971" s="1" t="n">
        <v>48.3174229454325</v>
      </c>
      <c r="O5971" s="1" t="n">
        <v>-67.7105015199243</v>
      </c>
      <c r="Q5971" s="1" t="s">
        <v>6582</v>
      </c>
      <c r="R5971" s="1" t="s">
        <v>24</v>
      </c>
    </row>
    <row r="5972" customFormat="false" ht="15" hidden="false" customHeight="false" outlineLevel="0" collapsed="false">
      <c r="A5972" s="1" t="s">
        <v>6017</v>
      </c>
      <c r="B5972" s="1" t="s">
        <v>6018</v>
      </c>
      <c r="C5972" s="1" t="s">
        <v>6580</v>
      </c>
      <c r="D5972" s="1" t="n">
        <v>300</v>
      </c>
      <c r="E5972" s="1" t="s">
        <v>6695</v>
      </c>
      <c r="F5972" s="1" t="n">
        <v>113</v>
      </c>
      <c r="G5972" s="1" t="str">
        <f aca="false">F5972&amp;"/"&amp;150</f>
        <v>113/150</v>
      </c>
      <c r="H5972" s="1" t="n">
        <v>2000</v>
      </c>
      <c r="I5972" s="1" t="n">
        <v>92</v>
      </c>
      <c r="J5972" s="1" t="n">
        <v>80</v>
      </c>
      <c r="K5972" s="1" t="s">
        <v>1951</v>
      </c>
      <c r="L5972" s="1" t="s">
        <v>3801</v>
      </c>
      <c r="M5972" s="1" t="n">
        <v>2013</v>
      </c>
      <c r="N5972" s="1" t="n">
        <v>48.314227813041</v>
      </c>
      <c r="O5972" s="1" t="n">
        <v>-67.711856450137</v>
      </c>
      <c r="Q5972" s="1" t="s">
        <v>6582</v>
      </c>
      <c r="R5972" s="1" t="s">
        <v>24</v>
      </c>
    </row>
    <row r="5973" customFormat="false" ht="15" hidden="false" customHeight="false" outlineLevel="0" collapsed="false">
      <c r="A5973" s="1" t="s">
        <v>6017</v>
      </c>
      <c r="B5973" s="1" t="s">
        <v>6018</v>
      </c>
      <c r="C5973" s="1" t="s">
        <v>6580</v>
      </c>
      <c r="D5973" s="1" t="n">
        <v>300</v>
      </c>
      <c r="E5973" s="1" t="s">
        <v>6696</v>
      </c>
      <c r="F5973" s="1" t="n">
        <v>114</v>
      </c>
      <c r="G5973" s="1" t="str">
        <f aca="false">F5973&amp;"/"&amp;150</f>
        <v>114/150</v>
      </c>
      <c r="H5973" s="1" t="n">
        <v>2000</v>
      </c>
      <c r="I5973" s="1" t="n">
        <v>82</v>
      </c>
      <c r="J5973" s="1" t="n">
        <v>80</v>
      </c>
      <c r="K5973" s="1" t="s">
        <v>1951</v>
      </c>
      <c r="L5973" s="1" t="s">
        <v>6589</v>
      </c>
      <c r="M5973" s="1" t="n">
        <v>2013</v>
      </c>
      <c r="N5973" s="1" t="n">
        <v>48.3107267396703</v>
      </c>
      <c r="O5973" s="1" t="n">
        <v>-67.7126714085351</v>
      </c>
      <c r="Q5973" s="1" t="s">
        <v>6582</v>
      </c>
      <c r="R5973" s="1" t="s">
        <v>24</v>
      </c>
    </row>
    <row r="5974" customFormat="false" ht="15" hidden="false" customHeight="false" outlineLevel="0" collapsed="false">
      <c r="A5974" s="1" t="s">
        <v>6017</v>
      </c>
      <c r="B5974" s="1" t="s">
        <v>6018</v>
      </c>
      <c r="C5974" s="1" t="s">
        <v>6580</v>
      </c>
      <c r="D5974" s="1" t="n">
        <v>300</v>
      </c>
      <c r="E5974" s="1" t="s">
        <v>6697</v>
      </c>
      <c r="F5974" s="1" t="n">
        <v>115</v>
      </c>
      <c r="G5974" s="1" t="str">
        <f aca="false">F5974&amp;"/"&amp;150</f>
        <v>115/150</v>
      </c>
      <c r="H5974" s="1" t="n">
        <v>2000</v>
      </c>
      <c r="I5974" s="1" t="n">
        <v>82</v>
      </c>
      <c r="J5974" s="1" t="n">
        <v>80</v>
      </c>
      <c r="K5974" s="1" t="s">
        <v>1951</v>
      </c>
      <c r="L5974" s="1" t="s">
        <v>6589</v>
      </c>
      <c r="M5974" s="1" t="n">
        <v>2013</v>
      </c>
      <c r="N5974" s="1" t="n">
        <v>48.3070231704805</v>
      </c>
      <c r="O5974" s="1" t="n">
        <v>-67.7127133403136</v>
      </c>
      <c r="Q5974" s="1" t="s">
        <v>6582</v>
      </c>
      <c r="R5974" s="1" t="s">
        <v>24</v>
      </c>
    </row>
    <row r="5975" customFormat="false" ht="15" hidden="false" customHeight="false" outlineLevel="0" collapsed="false">
      <c r="A5975" s="1" t="s">
        <v>6017</v>
      </c>
      <c r="B5975" s="1" t="s">
        <v>6018</v>
      </c>
      <c r="C5975" s="1" t="s">
        <v>6580</v>
      </c>
      <c r="D5975" s="1" t="n">
        <v>300</v>
      </c>
      <c r="E5975" s="1" t="s">
        <v>6698</v>
      </c>
      <c r="F5975" s="1" t="n">
        <v>116</v>
      </c>
      <c r="G5975" s="1" t="str">
        <f aca="false">F5975&amp;"/"&amp;150</f>
        <v>116/150</v>
      </c>
      <c r="H5975" s="1" t="n">
        <v>2000</v>
      </c>
      <c r="I5975" s="1" t="n">
        <v>92</v>
      </c>
      <c r="J5975" s="1" t="n">
        <v>80</v>
      </c>
      <c r="K5975" s="1" t="s">
        <v>1951</v>
      </c>
      <c r="L5975" s="1" t="s">
        <v>3801</v>
      </c>
      <c r="M5975" s="1" t="n">
        <v>2013</v>
      </c>
      <c r="N5975" s="1" t="n">
        <v>48.3046765631628</v>
      </c>
      <c r="O5975" s="1" t="n">
        <v>-67.7157373611098</v>
      </c>
      <c r="Q5975" s="1" t="s">
        <v>6582</v>
      </c>
      <c r="R5975" s="1" t="s">
        <v>24</v>
      </c>
    </row>
    <row r="5976" customFormat="false" ht="15" hidden="false" customHeight="false" outlineLevel="0" collapsed="false">
      <c r="A5976" s="1" t="s">
        <v>6017</v>
      </c>
      <c r="B5976" s="1" t="s">
        <v>6018</v>
      </c>
      <c r="C5976" s="1" t="s">
        <v>6580</v>
      </c>
      <c r="D5976" s="1" t="n">
        <v>300</v>
      </c>
      <c r="E5976" s="1" t="s">
        <v>6699</v>
      </c>
      <c r="F5976" s="1" t="n">
        <v>117</v>
      </c>
      <c r="G5976" s="1" t="str">
        <f aca="false">F5976&amp;"/"&amp;150</f>
        <v>117/150</v>
      </c>
      <c r="H5976" s="1" t="n">
        <v>2000</v>
      </c>
      <c r="I5976" s="1" t="n">
        <v>92</v>
      </c>
      <c r="J5976" s="1" t="n">
        <v>80</v>
      </c>
      <c r="K5976" s="1" t="s">
        <v>1951</v>
      </c>
      <c r="L5976" s="1" t="s">
        <v>3801</v>
      </c>
      <c r="M5976" s="1" t="n">
        <v>2013</v>
      </c>
      <c r="N5976" s="1" t="n">
        <v>48.307548</v>
      </c>
      <c r="O5976" s="1" t="n">
        <v>-67.7346049999999</v>
      </c>
      <c r="Q5976" s="1" t="s">
        <v>6582</v>
      </c>
      <c r="R5976" s="1" t="s">
        <v>24</v>
      </c>
    </row>
    <row r="5977" customFormat="false" ht="15" hidden="false" customHeight="false" outlineLevel="0" collapsed="false">
      <c r="A5977" s="1" t="s">
        <v>6017</v>
      </c>
      <c r="B5977" s="1" t="s">
        <v>6018</v>
      </c>
      <c r="C5977" s="1" t="s">
        <v>6580</v>
      </c>
      <c r="D5977" s="1" t="n">
        <v>300</v>
      </c>
      <c r="E5977" s="1" t="s">
        <v>6700</v>
      </c>
      <c r="F5977" s="1" t="n">
        <v>118</v>
      </c>
      <c r="G5977" s="1" t="str">
        <f aca="false">F5977&amp;"/"&amp;150</f>
        <v>118/150</v>
      </c>
      <c r="H5977" s="1" t="n">
        <v>2000</v>
      </c>
      <c r="I5977" s="1" t="n">
        <v>92</v>
      </c>
      <c r="J5977" s="1" t="n">
        <v>80</v>
      </c>
      <c r="K5977" s="1" t="s">
        <v>1951</v>
      </c>
      <c r="L5977" s="1" t="s">
        <v>3801</v>
      </c>
      <c r="M5977" s="1" t="n">
        <v>2013</v>
      </c>
      <c r="N5977" s="1" t="n">
        <v>48.313187</v>
      </c>
      <c r="O5977" s="1" t="n">
        <v>-67.737137</v>
      </c>
      <c r="Q5977" s="1" t="s">
        <v>6582</v>
      </c>
      <c r="R5977" s="1" t="s">
        <v>24</v>
      </c>
    </row>
    <row r="5978" customFormat="false" ht="15" hidden="false" customHeight="false" outlineLevel="0" collapsed="false">
      <c r="A5978" s="1" t="s">
        <v>6017</v>
      </c>
      <c r="B5978" s="1" t="s">
        <v>6018</v>
      </c>
      <c r="C5978" s="1" t="s">
        <v>6580</v>
      </c>
      <c r="D5978" s="1" t="n">
        <v>300</v>
      </c>
      <c r="E5978" s="1" t="s">
        <v>6701</v>
      </c>
      <c r="F5978" s="1" t="n">
        <v>119</v>
      </c>
      <c r="G5978" s="1" t="str">
        <f aca="false">F5978&amp;"/"&amp;150</f>
        <v>119/150</v>
      </c>
      <c r="H5978" s="1" t="n">
        <v>2000</v>
      </c>
      <c r="I5978" s="1" t="n">
        <v>92</v>
      </c>
      <c r="J5978" s="1" t="n">
        <v>80</v>
      </c>
      <c r="K5978" s="1" t="s">
        <v>1951</v>
      </c>
      <c r="L5978" s="1" t="s">
        <v>3801</v>
      </c>
      <c r="M5978" s="1" t="n">
        <v>2013</v>
      </c>
      <c r="N5978" s="1" t="n">
        <v>48.316451</v>
      </c>
      <c r="O5978" s="1" t="n">
        <v>-67.7378659999999</v>
      </c>
      <c r="Q5978" s="1" t="s">
        <v>6582</v>
      </c>
      <c r="R5978" s="1" t="s">
        <v>24</v>
      </c>
    </row>
    <row r="5979" customFormat="false" ht="15" hidden="false" customHeight="false" outlineLevel="0" collapsed="false">
      <c r="A5979" s="1" t="s">
        <v>6017</v>
      </c>
      <c r="B5979" s="1" t="s">
        <v>6018</v>
      </c>
      <c r="C5979" s="1" t="s">
        <v>6580</v>
      </c>
      <c r="D5979" s="1" t="n">
        <v>300</v>
      </c>
      <c r="E5979" s="1" t="s">
        <v>6702</v>
      </c>
      <c r="F5979" s="1" t="n">
        <v>120</v>
      </c>
      <c r="G5979" s="1" t="str">
        <f aca="false">F5979&amp;"/"&amp;150</f>
        <v>120/150</v>
      </c>
      <c r="H5979" s="1" t="n">
        <v>2000</v>
      </c>
      <c r="I5979" s="1" t="n">
        <v>82</v>
      </c>
      <c r="J5979" s="1" t="n">
        <v>80</v>
      </c>
      <c r="K5979" s="1" t="s">
        <v>1951</v>
      </c>
      <c r="L5979" s="1" t="s">
        <v>6589</v>
      </c>
      <c r="M5979" s="1" t="n">
        <v>2013</v>
      </c>
      <c r="N5979" s="1" t="n">
        <v>48.318678</v>
      </c>
      <c r="O5979" s="1" t="n">
        <v>-67.7412569999999</v>
      </c>
      <c r="Q5979" s="1" t="s">
        <v>6582</v>
      </c>
      <c r="R5979" s="1" t="s">
        <v>24</v>
      </c>
    </row>
    <row r="5980" customFormat="false" ht="15" hidden="false" customHeight="false" outlineLevel="0" collapsed="false">
      <c r="A5980" s="1" t="s">
        <v>6017</v>
      </c>
      <c r="B5980" s="1" t="s">
        <v>6018</v>
      </c>
      <c r="C5980" s="1" t="s">
        <v>6580</v>
      </c>
      <c r="D5980" s="1" t="n">
        <v>300</v>
      </c>
      <c r="E5980" s="1" t="s">
        <v>6703</v>
      </c>
      <c r="F5980" s="1" t="n">
        <v>121</v>
      </c>
      <c r="G5980" s="1" t="str">
        <f aca="false">F5980&amp;"/"&amp;150</f>
        <v>121/150</v>
      </c>
      <c r="H5980" s="1" t="n">
        <v>2000</v>
      </c>
      <c r="I5980" s="1" t="n">
        <v>92</v>
      </c>
      <c r="J5980" s="1" t="n">
        <v>80</v>
      </c>
      <c r="K5980" s="1" t="s">
        <v>1951</v>
      </c>
      <c r="L5980" s="1" t="s">
        <v>3801</v>
      </c>
      <c r="M5980" s="1" t="n">
        <v>2013</v>
      </c>
      <c r="N5980" s="1" t="n">
        <v>48.3160689999999</v>
      </c>
      <c r="O5980" s="1" t="n">
        <v>-67.7494339999999</v>
      </c>
      <c r="Q5980" s="1" t="s">
        <v>6582</v>
      </c>
      <c r="R5980" s="1" t="s">
        <v>24</v>
      </c>
    </row>
    <row r="5981" customFormat="false" ht="15" hidden="false" customHeight="false" outlineLevel="0" collapsed="false">
      <c r="A5981" s="1" t="s">
        <v>6017</v>
      </c>
      <c r="B5981" s="1" t="s">
        <v>6018</v>
      </c>
      <c r="C5981" s="1" t="s">
        <v>6580</v>
      </c>
      <c r="D5981" s="1" t="n">
        <v>300</v>
      </c>
      <c r="E5981" s="1" t="s">
        <v>6704</v>
      </c>
      <c r="F5981" s="1" t="n">
        <v>122</v>
      </c>
      <c r="G5981" s="1" t="str">
        <f aca="false">F5981&amp;"/"&amp;150</f>
        <v>122/150</v>
      </c>
      <c r="H5981" s="1" t="n">
        <v>2000</v>
      </c>
      <c r="I5981" s="1" t="n">
        <v>92</v>
      </c>
      <c r="J5981" s="1" t="n">
        <v>80</v>
      </c>
      <c r="K5981" s="1" t="s">
        <v>1951</v>
      </c>
      <c r="L5981" s="1" t="s">
        <v>3801</v>
      </c>
      <c r="M5981" s="1" t="n">
        <v>2013</v>
      </c>
      <c r="N5981" s="1" t="n">
        <v>48.319046</v>
      </c>
      <c r="O5981" s="1" t="n">
        <v>-67.7546269999999</v>
      </c>
      <c r="Q5981" s="1" t="s">
        <v>6582</v>
      </c>
      <c r="R5981" s="1" t="s">
        <v>24</v>
      </c>
    </row>
    <row r="5982" customFormat="false" ht="15" hidden="false" customHeight="false" outlineLevel="0" collapsed="false">
      <c r="A5982" s="1" t="s">
        <v>6017</v>
      </c>
      <c r="B5982" s="1" t="s">
        <v>6018</v>
      </c>
      <c r="C5982" s="1" t="s">
        <v>6580</v>
      </c>
      <c r="D5982" s="1" t="n">
        <v>300</v>
      </c>
      <c r="E5982" s="1" t="s">
        <v>6705</v>
      </c>
      <c r="F5982" s="1" t="n">
        <v>123</v>
      </c>
      <c r="G5982" s="1" t="str">
        <f aca="false">F5982&amp;"/"&amp;150</f>
        <v>123/150</v>
      </c>
      <c r="H5982" s="1" t="n">
        <v>2000</v>
      </c>
      <c r="I5982" s="1" t="n">
        <v>92</v>
      </c>
      <c r="J5982" s="1" t="n">
        <v>80</v>
      </c>
      <c r="K5982" s="1" t="s">
        <v>1951</v>
      </c>
      <c r="L5982" s="1" t="s">
        <v>3801</v>
      </c>
      <c r="M5982" s="1" t="n">
        <v>2013</v>
      </c>
      <c r="N5982" s="1" t="n">
        <v>48.320678</v>
      </c>
      <c r="O5982" s="1" t="n">
        <v>-67.7581029999999</v>
      </c>
      <c r="Q5982" s="1" t="s">
        <v>6582</v>
      </c>
      <c r="R5982" s="1" t="s">
        <v>24</v>
      </c>
    </row>
    <row r="5983" customFormat="false" ht="15" hidden="false" customHeight="false" outlineLevel="0" collapsed="false">
      <c r="A5983" s="1" t="s">
        <v>6017</v>
      </c>
      <c r="B5983" s="1" t="s">
        <v>6018</v>
      </c>
      <c r="C5983" s="1" t="s">
        <v>6580</v>
      </c>
      <c r="D5983" s="1" t="n">
        <v>300</v>
      </c>
      <c r="E5983" s="1" t="s">
        <v>6706</v>
      </c>
      <c r="F5983" s="1" t="n">
        <v>124</v>
      </c>
      <c r="G5983" s="1" t="str">
        <f aca="false">F5983&amp;"/"&amp;150</f>
        <v>124/150</v>
      </c>
      <c r="H5983" s="1" t="n">
        <v>2000</v>
      </c>
      <c r="I5983" s="1" t="n">
        <v>82</v>
      </c>
      <c r="J5983" s="1" t="n">
        <v>80</v>
      </c>
      <c r="K5983" s="1" t="s">
        <v>1951</v>
      </c>
      <c r="L5983" s="1" t="s">
        <v>6589</v>
      </c>
      <c r="M5983" s="1" t="n">
        <v>2013</v>
      </c>
      <c r="N5983" s="1" t="n">
        <v>48.314753</v>
      </c>
      <c r="O5983" s="1" t="n">
        <v>-67.742842</v>
      </c>
      <c r="Q5983" s="1" t="s">
        <v>6582</v>
      </c>
      <c r="R5983" s="1" t="s">
        <v>24</v>
      </c>
    </row>
    <row r="5984" customFormat="false" ht="15" hidden="false" customHeight="false" outlineLevel="0" collapsed="false">
      <c r="A5984" s="1" t="s">
        <v>6017</v>
      </c>
      <c r="B5984" s="1" t="s">
        <v>6018</v>
      </c>
      <c r="C5984" s="1" t="s">
        <v>6580</v>
      </c>
      <c r="D5984" s="1" t="n">
        <v>300</v>
      </c>
      <c r="E5984" s="1" t="s">
        <v>6707</v>
      </c>
      <c r="F5984" s="1" t="n">
        <v>125</v>
      </c>
      <c r="G5984" s="1" t="str">
        <f aca="false">F5984&amp;"/"&amp;150</f>
        <v>125/150</v>
      </c>
      <c r="H5984" s="1" t="n">
        <v>2000</v>
      </c>
      <c r="I5984" s="1" t="n">
        <v>92</v>
      </c>
      <c r="J5984" s="1" t="n">
        <v>80</v>
      </c>
      <c r="K5984" s="1" t="s">
        <v>1951</v>
      </c>
      <c r="L5984" s="1" t="s">
        <v>3801</v>
      </c>
      <c r="M5984" s="1" t="n">
        <v>2013</v>
      </c>
      <c r="N5984" s="1" t="n">
        <v>48.3701705209012</v>
      </c>
      <c r="O5984" s="1" t="n">
        <v>-67.7139504508665</v>
      </c>
      <c r="Q5984" s="1" t="s">
        <v>6582</v>
      </c>
      <c r="R5984" s="1" t="s">
        <v>24</v>
      </c>
    </row>
    <row r="5985" customFormat="false" ht="15" hidden="false" customHeight="false" outlineLevel="0" collapsed="false">
      <c r="A5985" s="1" t="s">
        <v>6017</v>
      </c>
      <c r="B5985" s="1" t="s">
        <v>6018</v>
      </c>
      <c r="C5985" s="1" t="s">
        <v>6580</v>
      </c>
      <c r="D5985" s="1" t="n">
        <v>300</v>
      </c>
      <c r="E5985" s="1" t="s">
        <v>6708</v>
      </c>
      <c r="F5985" s="1" t="n">
        <v>126</v>
      </c>
      <c r="G5985" s="1" t="str">
        <f aca="false">F5985&amp;"/"&amp;150</f>
        <v>126/150</v>
      </c>
      <c r="H5985" s="1" t="n">
        <v>2000</v>
      </c>
      <c r="I5985" s="1" t="n">
        <v>92</v>
      </c>
      <c r="J5985" s="1" t="n">
        <v>80</v>
      </c>
      <c r="K5985" s="1" t="s">
        <v>1951</v>
      </c>
      <c r="L5985" s="1" t="s">
        <v>3801</v>
      </c>
      <c r="M5985" s="1" t="n">
        <v>2013</v>
      </c>
      <c r="N5985" s="1" t="n">
        <v>48.3673436568573</v>
      </c>
      <c r="O5985" s="1" t="n">
        <v>-67.7132787589437</v>
      </c>
      <c r="Q5985" s="1" t="s">
        <v>6582</v>
      </c>
      <c r="R5985" s="1" t="s">
        <v>24</v>
      </c>
    </row>
    <row r="5986" customFormat="false" ht="15" hidden="false" customHeight="false" outlineLevel="0" collapsed="false">
      <c r="A5986" s="1" t="s">
        <v>6017</v>
      </c>
      <c r="B5986" s="1" t="s">
        <v>6018</v>
      </c>
      <c r="C5986" s="1" t="s">
        <v>6580</v>
      </c>
      <c r="D5986" s="1" t="n">
        <v>300</v>
      </c>
      <c r="E5986" s="1" t="s">
        <v>6709</v>
      </c>
      <c r="F5986" s="1" t="n">
        <v>127</v>
      </c>
      <c r="G5986" s="1" t="str">
        <f aca="false">F5986&amp;"/"&amp;150</f>
        <v>127/150</v>
      </c>
      <c r="H5986" s="1" t="n">
        <v>2000</v>
      </c>
      <c r="I5986" s="1" t="n">
        <v>92</v>
      </c>
      <c r="J5986" s="1" t="n">
        <v>80</v>
      </c>
      <c r="K5986" s="1" t="s">
        <v>1951</v>
      </c>
      <c r="L5986" s="1" t="s">
        <v>3801</v>
      </c>
      <c r="M5986" s="1" t="n">
        <v>2013</v>
      </c>
      <c r="N5986" s="1" t="n">
        <v>48.3645318127043</v>
      </c>
      <c r="O5986" s="1" t="n">
        <v>-67.7125019954442</v>
      </c>
      <c r="Q5986" s="1" t="s">
        <v>6582</v>
      </c>
      <c r="R5986" s="1" t="s">
        <v>24</v>
      </c>
    </row>
    <row r="5987" customFormat="false" ht="15" hidden="false" customHeight="false" outlineLevel="0" collapsed="false">
      <c r="A5987" s="1" t="s">
        <v>6017</v>
      </c>
      <c r="B5987" s="1" t="s">
        <v>6018</v>
      </c>
      <c r="C5987" s="1" t="s">
        <v>6580</v>
      </c>
      <c r="D5987" s="1" t="n">
        <v>300</v>
      </c>
      <c r="E5987" s="1" t="s">
        <v>6710</v>
      </c>
      <c r="F5987" s="1" t="n">
        <v>128</v>
      </c>
      <c r="G5987" s="1" t="str">
        <f aca="false">F5987&amp;"/"&amp;150</f>
        <v>128/150</v>
      </c>
      <c r="H5987" s="1" t="n">
        <v>2000</v>
      </c>
      <c r="I5987" s="1" t="n">
        <v>92</v>
      </c>
      <c r="J5987" s="1" t="n">
        <v>80</v>
      </c>
      <c r="K5987" s="1" t="s">
        <v>1951</v>
      </c>
      <c r="L5987" s="1" t="s">
        <v>3801</v>
      </c>
      <c r="M5987" s="1" t="n">
        <v>2013</v>
      </c>
      <c r="N5987" s="1" t="n">
        <v>48.366308</v>
      </c>
      <c r="O5987" s="1" t="n">
        <v>-67.7218219999999</v>
      </c>
      <c r="Q5987" s="1" t="s">
        <v>6582</v>
      </c>
      <c r="R5987" s="1" t="s">
        <v>24</v>
      </c>
    </row>
    <row r="5988" customFormat="false" ht="15" hidden="false" customHeight="false" outlineLevel="0" collapsed="false">
      <c r="A5988" s="1" t="s">
        <v>6017</v>
      </c>
      <c r="B5988" s="1" t="s">
        <v>6018</v>
      </c>
      <c r="C5988" s="1" t="s">
        <v>6580</v>
      </c>
      <c r="D5988" s="1" t="n">
        <v>300</v>
      </c>
      <c r="E5988" s="1" t="s">
        <v>6711</v>
      </c>
      <c r="F5988" s="1" t="n">
        <v>129</v>
      </c>
      <c r="G5988" s="1" t="str">
        <f aca="false">F5988&amp;"/"&amp;150</f>
        <v>129/150</v>
      </c>
      <c r="H5988" s="1" t="n">
        <v>2000</v>
      </c>
      <c r="I5988" s="1" t="n">
        <v>92</v>
      </c>
      <c r="J5988" s="1" t="n">
        <v>80</v>
      </c>
      <c r="K5988" s="1" t="s">
        <v>1951</v>
      </c>
      <c r="L5988" s="1" t="s">
        <v>3801</v>
      </c>
      <c r="M5988" s="1" t="n">
        <v>2013</v>
      </c>
      <c r="N5988" s="1" t="n">
        <v>48.369225</v>
      </c>
      <c r="O5988" s="1" t="n">
        <v>-67.7259849999999</v>
      </c>
      <c r="Q5988" s="1" t="s">
        <v>6582</v>
      </c>
      <c r="R5988" s="1" t="s">
        <v>24</v>
      </c>
    </row>
    <row r="5989" customFormat="false" ht="15" hidden="false" customHeight="false" outlineLevel="0" collapsed="false">
      <c r="A5989" s="1" t="s">
        <v>6017</v>
      </c>
      <c r="B5989" s="1" t="s">
        <v>6018</v>
      </c>
      <c r="C5989" s="1" t="s">
        <v>6580</v>
      </c>
      <c r="D5989" s="1" t="n">
        <v>300</v>
      </c>
      <c r="E5989" s="1" t="s">
        <v>6712</v>
      </c>
      <c r="F5989" s="1" t="n">
        <v>130</v>
      </c>
      <c r="G5989" s="1" t="str">
        <f aca="false">F5989&amp;"/"&amp;150</f>
        <v>130/150</v>
      </c>
      <c r="H5989" s="1" t="n">
        <v>2000</v>
      </c>
      <c r="I5989" s="1" t="n">
        <v>82</v>
      </c>
      <c r="J5989" s="1" t="n">
        <v>80</v>
      </c>
      <c r="K5989" s="1" t="s">
        <v>1951</v>
      </c>
      <c r="L5989" s="1" t="s">
        <v>6589</v>
      </c>
      <c r="M5989" s="1" t="n">
        <v>2013</v>
      </c>
      <c r="N5989" s="1" t="n">
        <v>48.362333</v>
      </c>
      <c r="O5989" s="1" t="n">
        <v>-67.7369279999999</v>
      </c>
      <c r="Q5989" s="1" t="s">
        <v>6582</v>
      </c>
      <c r="R5989" s="1" t="s">
        <v>24</v>
      </c>
    </row>
    <row r="5990" customFormat="false" ht="15" hidden="false" customHeight="false" outlineLevel="0" collapsed="false">
      <c r="A5990" s="1" t="s">
        <v>6017</v>
      </c>
      <c r="B5990" s="1" t="s">
        <v>6018</v>
      </c>
      <c r="C5990" s="1" t="s">
        <v>6580</v>
      </c>
      <c r="D5990" s="1" t="n">
        <v>300</v>
      </c>
      <c r="E5990" s="1" t="s">
        <v>6713</v>
      </c>
      <c r="F5990" s="1" t="n">
        <v>131</v>
      </c>
      <c r="G5990" s="1" t="str">
        <f aca="false">F5990&amp;"/"&amp;150</f>
        <v>131/150</v>
      </c>
      <c r="H5990" s="1" t="n">
        <v>2000</v>
      </c>
      <c r="I5990" s="1" t="n">
        <v>82</v>
      </c>
      <c r="J5990" s="1" t="n">
        <v>80</v>
      </c>
      <c r="K5990" s="1" t="s">
        <v>1951</v>
      </c>
      <c r="L5990" s="1" t="s">
        <v>6589</v>
      </c>
      <c r="M5990" s="1" t="n">
        <v>2013</v>
      </c>
      <c r="N5990" s="1" t="n">
        <v>48.3576139999999</v>
      </c>
      <c r="O5990" s="1" t="n">
        <v>-67.7356399999999</v>
      </c>
      <c r="Q5990" s="1" t="s">
        <v>6582</v>
      </c>
      <c r="R5990" s="1" t="s">
        <v>24</v>
      </c>
    </row>
    <row r="5991" customFormat="false" ht="15" hidden="false" customHeight="false" outlineLevel="0" collapsed="false">
      <c r="A5991" s="1" t="s">
        <v>6017</v>
      </c>
      <c r="B5991" s="1" t="s">
        <v>6018</v>
      </c>
      <c r="C5991" s="1" t="s">
        <v>6580</v>
      </c>
      <c r="D5991" s="1" t="n">
        <v>300</v>
      </c>
      <c r="E5991" s="1" t="s">
        <v>6714</v>
      </c>
      <c r="F5991" s="1" t="n">
        <v>132</v>
      </c>
      <c r="G5991" s="1" t="str">
        <f aca="false">F5991&amp;"/"&amp;150</f>
        <v>132/150</v>
      </c>
      <c r="H5991" s="1" t="n">
        <v>2000</v>
      </c>
      <c r="I5991" s="1" t="n">
        <v>92</v>
      </c>
      <c r="J5991" s="1" t="n">
        <v>80</v>
      </c>
      <c r="K5991" s="1" t="s">
        <v>1951</v>
      </c>
      <c r="L5991" s="1" t="s">
        <v>3801</v>
      </c>
      <c r="M5991" s="1" t="n">
        <v>2013</v>
      </c>
      <c r="N5991" s="1" t="n">
        <v>48.372771</v>
      </c>
      <c r="O5991" s="1" t="n">
        <v>-67.7642219999999</v>
      </c>
      <c r="Q5991" s="1" t="s">
        <v>6582</v>
      </c>
      <c r="R5991" s="1" t="s">
        <v>24</v>
      </c>
    </row>
    <row r="5992" customFormat="false" ht="15" hidden="false" customHeight="false" outlineLevel="0" collapsed="false">
      <c r="A5992" s="1" t="s">
        <v>6017</v>
      </c>
      <c r="B5992" s="1" t="s">
        <v>6018</v>
      </c>
      <c r="C5992" s="1" t="s">
        <v>6580</v>
      </c>
      <c r="D5992" s="1" t="n">
        <v>300</v>
      </c>
      <c r="E5992" s="1" t="s">
        <v>6715</v>
      </c>
      <c r="F5992" s="1" t="n">
        <v>133</v>
      </c>
      <c r="G5992" s="1" t="str">
        <f aca="false">F5992&amp;"/"&amp;150</f>
        <v>133/150</v>
      </c>
      <c r="H5992" s="1" t="n">
        <v>2000</v>
      </c>
      <c r="I5992" s="1" t="n">
        <v>92</v>
      </c>
      <c r="J5992" s="1" t="n">
        <v>80</v>
      </c>
      <c r="K5992" s="1" t="s">
        <v>1951</v>
      </c>
      <c r="L5992" s="1" t="s">
        <v>3801</v>
      </c>
      <c r="M5992" s="1" t="n">
        <v>2013</v>
      </c>
      <c r="N5992" s="1" t="n">
        <v>48.375515</v>
      </c>
      <c r="O5992" s="1" t="n">
        <v>-67.7657669999999</v>
      </c>
      <c r="Q5992" s="1" t="s">
        <v>6582</v>
      </c>
      <c r="R5992" s="1" t="s">
        <v>24</v>
      </c>
    </row>
    <row r="5993" customFormat="false" ht="15" hidden="false" customHeight="false" outlineLevel="0" collapsed="false">
      <c r="A5993" s="1" t="s">
        <v>6017</v>
      </c>
      <c r="B5993" s="1" t="s">
        <v>6018</v>
      </c>
      <c r="C5993" s="1" t="s">
        <v>6580</v>
      </c>
      <c r="D5993" s="1" t="n">
        <v>300</v>
      </c>
      <c r="E5993" s="1" t="s">
        <v>6716</v>
      </c>
      <c r="F5993" s="1" t="n">
        <v>134</v>
      </c>
      <c r="G5993" s="1" t="str">
        <f aca="false">F5993&amp;"/"&amp;150</f>
        <v>134/150</v>
      </c>
      <c r="H5993" s="1" t="n">
        <v>2000</v>
      </c>
      <c r="I5993" s="1" t="n">
        <v>92</v>
      </c>
      <c r="J5993" s="1" t="n">
        <v>80</v>
      </c>
      <c r="K5993" s="1" t="s">
        <v>1951</v>
      </c>
      <c r="L5993" s="1" t="s">
        <v>3801</v>
      </c>
      <c r="M5993" s="1" t="n">
        <v>2013</v>
      </c>
      <c r="N5993" s="1" t="n">
        <v>48.378546</v>
      </c>
      <c r="O5993" s="1" t="n">
        <v>-67.7676549999999</v>
      </c>
      <c r="Q5993" s="1" t="s">
        <v>6582</v>
      </c>
      <c r="R5993" s="1" t="s">
        <v>24</v>
      </c>
    </row>
    <row r="5994" customFormat="false" ht="15" hidden="false" customHeight="false" outlineLevel="0" collapsed="false">
      <c r="A5994" s="1" t="s">
        <v>6017</v>
      </c>
      <c r="B5994" s="1" t="s">
        <v>6018</v>
      </c>
      <c r="C5994" s="1" t="s">
        <v>6580</v>
      </c>
      <c r="D5994" s="1" t="n">
        <v>300</v>
      </c>
      <c r="E5994" s="1" t="s">
        <v>6717</v>
      </c>
      <c r="F5994" s="1" t="n">
        <v>135</v>
      </c>
      <c r="G5994" s="1" t="str">
        <f aca="false">F5994&amp;"/"&amp;150</f>
        <v>135/150</v>
      </c>
      <c r="H5994" s="1" t="n">
        <v>2000</v>
      </c>
      <c r="I5994" s="1" t="n">
        <v>92</v>
      </c>
      <c r="J5994" s="1" t="n">
        <v>80</v>
      </c>
      <c r="K5994" s="1" t="s">
        <v>1951</v>
      </c>
      <c r="L5994" s="1" t="s">
        <v>3801</v>
      </c>
      <c r="M5994" s="1" t="n">
        <v>2013</v>
      </c>
      <c r="N5994" s="1" t="n">
        <v>48.381148</v>
      </c>
      <c r="O5994" s="1" t="n">
        <v>-67.7703589999999</v>
      </c>
      <c r="Q5994" s="1" t="s">
        <v>6582</v>
      </c>
      <c r="R5994" s="1" t="s">
        <v>24</v>
      </c>
    </row>
    <row r="5995" customFormat="false" ht="15" hidden="false" customHeight="false" outlineLevel="0" collapsed="false">
      <c r="A5995" s="1" t="s">
        <v>6017</v>
      </c>
      <c r="B5995" s="1" t="s">
        <v>6018</v>
      </c>
      <c r="C5995" s="1" t="s">
        <v>6580</v>
      </c>
      <c r="D5995" s="1" t="n">
        <v>300</v>
      </c>
      <c r="E5995" s="1" t="s">
        <v>6718</v>
      </c>
      <c r="F5995" s="1" t="n">
        <v>136</v>
      </c>
      <c r="G5995" s="1" t="str">
        <f aca="false">F5995&amp;"/"&amp;150</f>
        <v>136/150</v>
      </c>
      <c r="H5995" s="1" t="n">
        <v>2000</v>
      </c>
      <c r="I5995" s="1" t="n">
        <v>92</v>
      </c>
      <c r="J5995" s="1" t="n">
        <v>80</v>
      </c>
      <c r="K5995" s="1" t="s">
        <v>1951</v>
      </c>
      <c r="L5995" s="1" t="s">
        <v>3801</v>
      </c>
      <c r="M5995" s="1" t="n">
        <v>2013</v>
      </c>
      <c r="N5995" s="1" t="n">
        <v>48.381433</v>
      </c>
      <c r="O5995" s="1" t="n">
        <v>-67.783277</v>
      </c>
      <c r="Q5995" s="1" t="s">
        <v>6582</v>
      </c>
      <c r="R5995" s="1" t="s">
        <v>24</v>
      </c>
    </row>
    <row r="5996" customFormat="false" ht="15" hidden="false" customHeight="false" outlineLevel="0" collapsed="false">
      <c r="A5996" s="1" t="s">
        <v>6017</v>
      </c>
      <c r="B5996" s="1" t="s">
        <v>6018</v>
      </c>
      <c r="C5996" s="1" t="s">
        <v>6580</v>
      </c>
      <c r="D5996" s="1" t="n">
        <v>300</v>
      </c>
      <c r="E5996" s="1" t="s">
        <v>6719</v>
      </c>
      <c r="F5996" s="1" t="n">
        <v>137</v>
      </c>
      <c r="G5996" s="1" t="str">
        <f aca="false">F5996&amp;"/"&amp;150</f>
        <v>137/150</v>
      </c>
      <c r="H5996" s="1" t="n">
        <v>2000</v>
      </c>
      <c r="I5996" s="1" t="n">
        <v>92</v>
      </c>
      <c r="J5996" s="1" t="n">
        <v>80</v>
      </c>
      <c r="K5996" s="1" t="s">
        <v>1951</v>
      </c>
      <c r="L5996" s="1" t="s">
        <v>3801</v>
      </c>
      <c r="M5996" s="1" t="n">
        <v>2013</v>
      </c>
      <c r="N5996" s="1" t="n">
        <v>48.3784889999999</v>
      </c>
      <c r="O5996" s="1" t="n">
        <v>-67.7813879999999</v>
      </c>
      <c r="Q5996" s="1" t="s">
        <v>6582</v>
      </c>
      <c r="R5996" s="1" t="s">
        <v>24</v>
      </c>
    </row>
    <row r="5997" customFormat="false" ht="15" hidden="false" customHeight="false" outlineLevel="0" collapsed="false">
      <c r="A5997" s="1" t="s">
        <v>6017</v>
      </c>
      <c r="B5997" s="1" t="s">
        <v>6018</v>
      </c>
      <c r="C5997" s="1" t="s">
        <v>6580</v>
      </c>
      <c r="D5997" s="1" t="n">
        <v>300</v>
      </c>
      <c r="E5997" s="1" t="s">
        <v>6720</v>
      </c>
      <c r="F5997" s="1" t="n">
        <v>138</v>
      </c>
      <c r="G5997" s="1" t="str">
        <f aca="false">F5997&amp;"/"&amp;150</f>
        <v>138/150</v>
      </c>
      <c r="H5997" s="1" t="n">
        <v>2000</v>
      </c>
      <c r="I5997" s="1" t="n">
        <v>92</v>
      </c>
      <c r="J5997" s="1" t="n">
        <v>80</v>
      </c>
      <c r="K5997" s="1" t="s">
        <v>1951</v>
      </c>
      <c r="L5997" s="1" t="s">
        <v>3801</v>
      </c>
      <c r="M5997" s="1" t="n">
        <v>2013</v>
      </c>
      <c r="N5997" s="1" t="n">
        <v>48.3754299999999</v>
      </c>
      <c r="O5997" s="1" t="n">
        <v>-67.782118</v>
      </c>
      <c r="Q5997" s="1" t="s">
        <v>6582</v>
      </c>
      <c r="R5997" s="1" t="s">
        <v>24</v>
      </c>
    </row>
    <row r="5998" customFormat="false" ht="15" hidden="false" customHeight="false" outlineLevel="0" collapsed="false">
      <c r="A5998" s="1" t="s">
        <v>6017</v>
      </c>
      <c r="B5998" s="1" t="s">
        <v>6018</v>
      </c>
      <c r="C5998" s="1" t="s">
        <v>6580</v>
      </c>
      <c r="D5998" s="1" t="n">
        <v>300</v>
      </c>
      <c r="E5998" s="1" t="s">
        <v>6721</v>
      </c>
      <c r="F5998" s="1" t="n">
        <v>139</v>
      </c>
      <c r="G5998" s="1" t="str">
        <f aca="false">F5998&amp;"/"&amp;150</f>
        <v>139/150</v>
      </c>
      <c r="H5998" s="1" t="n">
        <v>2000</v>
      </c>
      <c r="I5998" s="1" t="n">
        <v>92</v>
      </c>
      <c r="J5998" s="1" t="n">
        <v>80</v>
      </c>
      <c r="K5998" s="1" t="s">
        <v>1951</v>
      </c>
      <c r="L5998" s="1" t="s">
        <v>3801</v>
      </c>
      <c r="M5998" s="1" t="n">
        <v>2013</v>
      </c>
      <c r="N5998" s="1" t="n">
        <v>48.3750579999999</v>
      </c>
      <c r="O5998" s="1" t="n">
        <v>-67.7898</v>
      </c>
      <c r="Q5998" s="1" t="s">
        <v>6582</v>
      </c>
      <c r="R5998" s="1" t="s">
        <v>24</v>
      </c>
    </row>
    <row r="5999" customFormat="false" ht="15" hidden="false" customHeight="false" outlineLevel="0" collapsed="false">
      <c r="A5999" s="1" t="s">
        <v>6017</v>
      </c>
      <c r="B5999" s="1" t="s">
        <v>6018</v>
      </c>
      <c r="C5999" s="1" t="s">
        <v>6580</v>
      </c>
      <c r="D5999" s="1" t="n">
        <v>300</v>
      </c>
      <c r="E5999" s="1" t="s">
        <v>6722</v>
      </c>
      <c r="F5999" s="1" t="n">
        <v>140</v>
      </c>
      <c r="G5999" s="1" t="str">
        <f aca="false">F5999&amp;"/"&amp;150</f>
        <v>140/150</v>
      </c>
      <c r="H5999" s="1" t="n">
        <v>2000</v>
      </c>
      <c r="I5999" s="1" t="n">
        <v>92</v>
      </c>
      <c r="J5999" s="1" t="n">
        <v>80</v>
      </c>
      <c r="K5999" s="1" t="s">
        <v>1951</v>
      </c>
      <c r="L5999" s="1" t="s">
        <v>3801</v>
      </c>
      <c r="M5999" s="1" t="n">
        <v>2013</v>
      </c>
      <c r="N5999" s="1" t="n">
        <v>48.376919</v>
      </c>
      <c r="O5999" s="1" t="n">
        <v>-67.809724</v>
      </c>
      <c r="Q5999" s="1" t="s">
        <v>6582</v>
      </c>
      <c r="R5999" s="1" t="s">
        <v>24</v>
      </c>
    </row>
    <row r="6000" customFormat="false" ht="15" hidden="false" customHeight="false" outlineLevel="0" collapsed="false">
      <c r="A6000" s="1" t="s">
        <v>6017</v>
      </c>
      <c r="B6000" s="1" t="s">
        <v>6018</v>
      </c>
      <c r="C6000" s="1" t="s">
        <v>6580</v>
      </c>
      <c r="D6000" s="1" t="n">
        <v>300</v>
      </c>
      <c r="E6000" s="1" t="s">
        <v>6723</v>
      </c>
      <c r="F6000" s="1" t="n">
        <v>141</v>
      </c>
      <c r="G6000" s="1" t="str">
        <f aca="false">F6000&amp;"/"&amp;150</f>
        <v>141/150</v>
      </c>
      <c r="H6000" s="1" t="n">
        <v>2000</v>
      </c>
      <c r="I6000" s="1" t="n">
        <v>92</v>
      </c>
      <c r="J6000" s="1" t="n">
        <v>80</v>
      </c>
      <c r="K6000" s="1" t="s">
        <v>1951</v>
      </c>
      <c r="L6000" s="1" t="s">
        <v>3801</v>
      </c>
      <c r="M6000" s="1" t="n">
        <v>2013</v>
      </c>
      <c r="N6000" s="1" t="n">
        <v>48.379221</v>
      </c>
      <c r="O6000" s="1" t="n">
        <v>-67.813142</v>
      </c>
      <c r="Q6000" s="1" t="s">
        <v>6582</v>
      </c>
      <c r="R6000" s="1" t="s">
        <v>24</v>
      </c>
    </row>
    <row r="6001" customFormat="false" ht="15" hidden="false" customHeight="false" outlineLevel="0" collapsed="false">
      <c r="A6001" s="1" t="s">
        <v>6017</v>
      </c>
      <c r="B6001" s="1" t="s">
        <v>6018</v>
      </c>
      <c r="C6001" s="1" t="s">
        <v>6580</v>
      </c>
      <c r="D6001" s="1" t="n">
        <v>300</v>
      </c>
      <c r="E6001" s="1" t="s">
        <v>6724</v>
      </c>
      <c r="F6001" s="1" t="n">
        <v>142</v>
      </c>
      <c r="G6001" s="1" t="str">
        <f aca="false">F6001&amp;"/"&amp;150</f>
        <v>142/150</v>
      </c>
      <c r="H6001" s="1" t="n">
        <v>2000</v>
      </c>
      <c r="I6001" s="1" t="n">
        <v>92</v>
      </c>
      <c r="J6001" s="1" t="n">
        <v>80</v>
      </c>
      <c r="K6001" s="1" t="s">
        <v>1951</v>
      </c>
      <c r="L6001" s="1" t="s">
        <v>3801</v>
      </c>
      <c r="M6001" s="1" t="n">
        <v>2013</v>
      </c>
      <c r="N6001" s="1" t="n">
        <v>48.3815659999999</v>
      </c>
      <c r="O6001" s="1" t="n">
        <v>-67.8240429999999</v>
      </c>
      <c r="Q6001" s="1" t="s">
        <v>6582</v>
      </c>
      <c r="R6001" s="1" t="s">
        <v>24</v>
      </c>
    </row>
    <row r="6002" customFormat="false" ht="15" hidden="false" customHeight="false" outlineLevel="0" collapsed="false">
      <c r="A6002" s="1" t="s">
        <v>6017</v>
      </c>
      <c r="B6002" s="1" t="s">
        <v>6018</v>
      </c>
      <c r="C6002" s="1" t="s">
        <v>6580</v>
      </c>
      <c r="D6002" s="1" t="n">
        <v>300</v>
      </c>
      <c r="E6002" s="1" t="s">
        <v>6725</v>
      </c>
      <c r="F6002" s="1" t="n">
        <v>143</v>
      </c>
      <c r="G6002" s="1" t="str">
        <f aca="false">F6002&amp;"/"&amp;150</f>
        <v>143/150</v>
      </c>
      <c r="H6002" s="1" t="n">
        <v>2000</v>
      </c>
      <c r="I6002" s="1" t="n">
        <v>82</v>
      </c>
      <c r="J6002" s="1" t="n">
        <v>80</v>
      </c>
      <c r="K6002" s="1" t="s">
        <v>1951</v>
      </c>
      <c r="L6002" s="1" t="s">
        <v>6589</v>
      </c>
      <c r="M6002" s="1" t="n">
        <v>2013</v>
      </c>
      <c r="N6002" s="1" t="n">
        <v>48.384453</v>
      </c>
      <c r="O6002" s="1" t="n">
        <v>-67.8220689999999</v>
      </c>
      <c r="Q6002" s="1" t="s">
        <v>6582</v>
      </c>
      <c r="R6002" s="1" t="s">
        <v>24</v>
      </c>
    </row>
    <row r="6003" customFormat="false" ht="15" hidden="false" customHeight="false" outlineLevel="0" collapsed="false">
      <c r="A6003" s="1" t="s">
        <v>6017</v>
      </c>
      <c r="B6003" s="1" t="s">
        <v>6018</v>
      </c>
      <c r="C6003" s="1" t="s">
        <v>6580</v>
      </c>
      <c r="D6003" s="1" t="n">
        <v>300</v>
      </c>
      <c r="E6003" s="1" t="s">
        <v>6726</v>
      </c>
      <c r="F6003" s="1" t="n">
        <v>144</v>
      </c>
      <c r="G6003" s="1" t="str">
        <f aca="false">F6003&amp;"/"&amp;150</f>
        <v>144/150</v>
      </c>
      <c r="H6003" s="1" t="n">
        <v>2000</v>
      </c>
      <c r="I6003" s="1" t="n">
        <v>92</v>
      </c>
      <c r="J6003" s="1" t="n">
        <v>80</v>
      </c>
      <c r="K6003" s="1" t="s">
        <v>1951</v>
      </c>
      <c r="L6003" s="1" t="s">
        <v>3801</v>
      </c>
      <c r="M6003" s="1" t="n">
        <v>2013</v>
      </c>
      <c r="N6003" s="1" t="n">
        <v>48.386997</v>
      </c>
      <c r="O6003" s="1" t="n">
        <v>-67.8197939999999</v>
      </c>
      <c r="Q6003" s="1" t="s">
        <v>6582</v>
      </c>
      <c r="R6003" s="1" t="s">
        <v>24</v>
      </c>
    </row>
    <row r="6004" customFormat="false" ht="15" hidden="false" customHeight="false" outlineLevel="0" collapsed="false">
      <c r="A6004" s="1" t="s">
        <v>6017</v>
      </c>
      <c r="B6004" s="1" t="s">
        <v>6018</v>
      </c>
      <c r="C6004" s="1" t="s">
        <v>6580</v>
      </c>
      <c r="D6004" s="1" t="n">
        <v>300</v>
      </c>
      <c r="E6004" s="1" t="s">
        <v>6727</v>
      </c>
      <c r="F6004" s="1" t="n">
        <v>145</v>
      </c>
      <c r="G6004" s="1" t="str">
        <f aca="false">F6004&amp;"/"&amp;150</f>
        <v>145/150</v>
      </c>
      <c r="H6004" s="1" t="n">
        <v>2000</v>
      </c>
      <c r="I6004" s="1" t="n">
        <v>92</v>
      </c>
      <c r="J6004" s="1" t="n">
        <v>80</v>
      </c>
      <c r="K6004" s="1" t="s">
        <v>1951</v>
      </c>
      <c r="L6004" s="1" t="s">
        <v>3801</v>
      </c>
      <c r="M6004" s="1" t="n">
        <v>2013</v>
      </c>
      <c r="N6004" s="1" t="n">
        <v>48.392428</v>
      </c>
      <c r="O6004" s="1" t="n">
        <v>-67.8158889999999</v>
      </c>
      <c r="Q6004" s="1" t="s">
        <v>6582</v>
      </c>
      <c r="R6004" s="1" t="s">
        <v>24</v>
      </c>
    </row>
    <row r="6005" customFormat="false" ht="15" hidden="false" customHeight="false" outlineLevel="0" collapsed="false">
      <c r="A6005" s="1" t="s">
        <v>6017</v>
      </c>
      <c r="B6005" s="1" t="s">
        <v>6018</v>
      </c>
      <c r="C6005" s="1" t="s">
        <v>6580</v>
      </c>
      <c r="D6005" s="1" t="n">
        <v>300</v>
      </c>
      <c r="E6005" s="1" t="s">
        <v>6728</v>
      </c>
      <c r="F6005" s="1" t="n">
        <v>146</v>
      </c>
      <c r="G6005" s="1" t="str">
        <f aca="false">F6005&amp;"/"&amp;150</f>
        <v>146/150</v>
      </c>
      <c r="H6005" s="1" t="n">
        <v>2000</v>
      </c>
      <c r="I6005" s="1" t="n">
        <v>92</v>
      </c>
      <c r="J6005" s="1" t="n">
        <v>80</v>
      </c>
      <c r="K6005" s="1" t="s">
        <v>1951</v>
      </c>
      <c r="L6005" s="1" t="s">
        <v>3801</v>
      </c>
      <c r="M6005" s="1" t="n">
        <v>2013</v>
      </c>
      <c r="N6005" s="1" t="n">
        <v>48.3946</v>
      </c>
      <c r="O6005" s="1" t="n">
        <v>-67.8111249999999</v>
      </c>
      <c r="Q6005" s="1" t="s">
        <v>6582</v>
      </c>
      <c r="R6005" s="1" t="s">
        <v>24</v>
      </c>
    </row>
    <row r="6006" customFormat="false" ht="15" hidden="false" customHeight="false" outlineLevel="0" collapsed="false">
      <c r="A6006" s="1" t="s">
        <v>6017</v>
      </c>
      <c r="B6006" s="1" t="s">
        <v>6018</v>
      </c>
      <c r="C6006" s="1" t="s">
        <v>6580</v>
      </c>
      <c r="D6006" s="1" t="n">
        <v>300</v>
      </c>
      <c r="E6006" s="1" t="s">
        <v>6729</v>
      </c>
      <c r="F6006" s="1" t="n">
        <v>147</v>
      </c>
      <c r="G6006" s="1" t="str">
        <f aca="false">F6006&amp;"/"&amp;150</f>
        <v>147/150</v>
      </c>
      <c r="H6006" s="1" t="n">
        <v>2000</v>
      </c>
      <c r="I6006" s="1" t="n">
        <v>82</v>
      </c>
      <c r="J6006" s="1" t="n">
        <v>80</v>
      </c>
      <c r="K6006" s="1" t="s">
        <v>1951</v>
      </c>
      <c r="L6006" s="1" t="s">
        <v>6589</v>
      </c>
      <c r="M6006" s="1" t="n">
        <v>2013</v>
      </c>
      <c r="N6006" s="1" t="n">
        <v>48.396572</v>
      </c>
      <c r="O6006" s="1" t="n">
        <v>-67.8003249999999</v>
      </c>
      <c r="Q6006" s="1" t="s">
        <v>6582</v>
      </c>
      <c r="R6006" s="1" t="s">
        <v>24</v>
      </c>
    </row>
    <row r="6007" customFormat="false" ht="15" hidden="false" customHeight="false" outlineLevel="0" collapsed="false">
      <c r="A6007" s="1" t="s">
        <v>6017</v>
      </c>
      <c r="B6007" s="1" t="s">
        <v>6018</v>
      </c>
      <c r="C6007" s="1" t="s">
        <v>6580</v>
      </c>
      <c r="D6007" s="1" t="n">
        <v>300</v>
      </c>
      <c r="E6007" s="1" t="s">
        <v>6730</v>
      </c>
      <c r="F6007" s="1" t="n">
        <v>148</v>
      </c>
      <c r="G6007" s="1" t="str">
        <f aca="false">F6007&amp;"/"&amp;150</f>
        <v>148/150</v>
      </c>
      <c r="H6007" s="1" t="n">
        <v>2000</v>
      </c>
      <c r="I6007" s="1" t="n">
        <v>82</v>
      </c>
      <c r="J6007" s="1" t="n">
        <v>80</v>
      </c>
      <c r="K6007" s="1" t="s">
        <v>1951</v>
      </c>
      <c r="L6007" s="1" t="s">
        <v>6589</v>
      </c>
      <c r="M6007" s="1" t="n">
        <v>2013</v>
      </c>
      <c r="N6007" s="1" t="n">
        <v>48.3926849999999</v>
      </c>
      <c r="O6007" s="1" t="n">
        <v>-67.7968919999999</v>
      </c>
      <c r="Q6007" s="1" t="s">
        <v>6582</v>
      </c>
      <c r="R6007" s="1" t="s">
        <v>24</v>
      </c>
    </row>
    <row r="6008" customFormat="false" ht="15" hidden="false" customHeight="false" outlineLevel="0" collapsed="false">
      <c r="A6008" s="1" t="s">
        <v>6017</v>
      </c>
      <c r="B6008" s="1" t="s">
        <v>6018</v>
      </c>
      <c r="C6008" s="1" t="s">
        <v>6580</v>
      </c>
      <c r="D6008" s="1" t="n">
        <v>300</v>
      </c>
      <c r="E6008" s="1" t="s">
        <v>6731</v>
      </c>
      <c r="F6008" s="1" t="n">
        <v>149</v>
      </c>
      <c r="G6008" s="1" t="str">
        <f aca="false">F6008&amp;"/"&amp;150</f>
        <v>149/150</v>
      </c>
      <c r="H6008" s="1" t="n">
        <v>2000</v>
      </c>
      <c r="I6008" s="1" t="n">
        <v>92</v>
      </c>
      <c r="J6008" s="1" t="n">
        <v>80</v>
      </c>
      <c r="K6008" s="1" t="s">
        <v>1951</v>
      </c>
      <c r="L6008" s="1" t="s">
        <v>3801</v>
      </c>
      <c r="M6008" s="1" t="n">
        <v>2013</v>
      </c>
      <c r="N6008" s="1" t="n">
        <v>48.395539</v>
      </c>
      <c r="O6008" s="1" t="n">
        <v>-67.7798369999999</v>
      </c>
      <c r="Q6008" s="1" t="s">
        <v>6582</v>
      </c>
      <c r="R6008" s="1" t="s">
        <v>24</v>
      </c>
    </row>
    <row r="6009" customFormat="false" ht="15" hidden="false" customHeight="false" outlineLevel="0" collapsed="false">
      <c r="A6009" s="1" t="s">
        <v>6017</v>
      </c>
      <c r="B6009" s="1" t="s">
        <v>6018</v>
      </c>
      <c r="C6009" s="1" t="s">
        <v>6580</v>
      </c>
      <c r="D6009" s="1" t="n">
        <v>300</v>
      </c>
      <c r="E6009" s="1" t="s">
        <v>6732</v>
      </c>
      <c r="F6009" s="1" t="n">
        <v>150</v>
      </c>
      <c r="G6009" s="1" t="str">
        <f aca="false">F6009&amp;"/"&amp;150</f>
        <v>150/150</v>
      </c>
      <c r="H6009" s="1" t="n">
        <v>2000</v>
      </c>
      <c r="I6009" s="1" t="n">
        <v>92</v>
      </c>
      <c r="J6009" s="1" t="n">
        <v>80</v>
      </c>
      <c r="K6009" s="1" t="s">
        <v>1951</v>
      </c>
      <c r="L6009" s="1" t="s">
        <v>3801</v>
      </c>
      <c r="M6009" s="1" t="n">
        <v>2013</v>
      </c>
      <c r="N6009" s="1" t="n">
        <v>48.393463</v>
      </c>
      <c r="O6009" s="1" t="n">
        <v>-67.833734</v>
      </c>
      <c r="Q6009" s="1" t="s">
        <v>6582</v>
      </c>
      <c r="R6009" s="1" t="s">
        <v>24</v>
      </c>
    </row>
    <row r="6010" customFormat="false" ht="15" hidden="false" customHeight="false" outlineLevel="0" collapsed="false">
      <c r="A6010" s="1" t="s">
        <v>6017</v>
      </c>
      <c r="B6010" s="1" t="s">
        <v>6018</v>
      </c>
      <c r="C6010" s="1" t="s">
        <v>6733</v>
      </c>
      <c r="D6010" s="1" t="n">
        <v>100.5</v>
      </c>
      <c r="E6010" s="1" t="s">
        <v>6734</v>
      </c>
      <c r="F6010" s="1" t="n">
        <v>1</v>
      </c>
      <c r="G6010" s="1" t="str">
        <f aca="false">F6010&amp;"/"&amp;67</f>
        <v>1/67</v>
      </c>
      <c r="H6010" s="1" t="n">
        <v>1500</v>
      </c>
      <c r="I6010" s="1" t="n">
        <v>77</v>
      </c>
      <c r="J6010" s="1" t="n">
        <v>80</v>
      </c>
      <c r="K6010" s="1" t="s">
        <v>271</v>
      </c>
      <c r="L6010" s="1" t="s">
        <v>402</v>
      </c>
      <c r="M6010" s="1" t="n">
        <v>2007</v>
      </c>
      <c r="N6010" s="1" t="n">
        <v>49.1018004535105</v>
      </c>
      <c r="O6010" s="1" t="n">
        <v>-64.6858719156508</v>
      </c>
      <c r="Q6010" s="1" t="s">
        <v>6735</v>
      </c>
      <c r="R6010" s="1" t="s">
        <v>24</v>
      </c>
    </row>
    <row r="6011" customFormat="false" ht="15" hidden="false" customHeight="false" outlineLevel="0" collapsed="false">
      <c r="A6011" s="1" t="s">
        <v>6017</v>
      </c>
      <c r="B6011" s="1" t="s">
        <v>6018</v>
      </c>
      <c r="C6011" s="1" t="s">
        <v>6733</v>
      </c>
      <c r="D6011" s="1" t="n">
        <v>100.5</v>
      </c>
      <c r="E6011" s="1" t="s">
        <v>6736</v>
      </c>
      <c r="F6011" s="1" t="n">
        <v>2</v>
      </c>
      <c r="G6011" s="1" t="str">
        <f aca="false">F6011&amp;"/"&amp;67</f>
        <v>2/67</v>
      </c>
      <c r="H6011" s="1" t="n">
        <v>1500</v>
      </c>
      <c r="I6011" s="1" t="n">
        <v>77</v>
      </c>
      <c r="J6011" s="1" t="n">
        <v>80</v>
      </c>
      <c r="K6011" s="1" t="s">
        <v>271</v>
      </c>
      <c r="L6011" s="1" t="s">
        <v>402</v>
      </c>
      <c r="M6011" s="1" t="n">
        <v>2007</v>
      </c>
      <c r="N6011" s="1" t="n">
        <v>49.1031749689481</v>
      </c>
      <c r="O6011" s="1" t="n">
        <v>-64.6951711417141</v>
      </c>
      <c r="Q6011" s="1" t="s">
        <v>6735</v>
      </c>
      <c r="R6011" s="1" t="s">
        <v>24</v>
      </c>
    </row>
    <row r="6012" customFormat="false" ht="15" hidden="false" customHeight="false" outlineLevel="0" collapsed="false">
      <c r="A6012" s="1" t="s">
        <v>6017</v>
      </c>
      <c r="B6012" s="1" t="s">
        <v>6018</v>
      </c>
      <c r="C6012" s="1" t="s">
        <v>6733</v>
      </c>
      <c r="D6012" s="1" t="n">
        <v>100.5</v>
      </c>
      <c r="E6012" s="1" t="s">
        <v>6737</v>
      </c>
      <c r="F6012" s="1" t="n">
        <v>3</v>
      </c>
      <c r="G6012" s="1" t="str">
        <f aca="false">F6012&amp;"/"&amp;67</f>
        <v>3/67</v>
      </c>
      <c r="H6012" s="1" t="n">
        <v>1500</v>
      </c>
      <c r="I6012" s="1" t="n">
        <v>77</v>
      </c>
      <c r="J6012" s="1" t="n">
        <v>80</v>
      </c>
      <c r="K6012" s="1" t="s">
        <v>271</v>
      </c>
      <c r="L6012" s="1" t="s">
        <v>402</v>
      </c>
      <c r="M6012" s="1" t="n">
        <v>2007</v>
      </c>
      <c r="N6012" s="1" t="n">
        <v>49.1022590200728</v>
      </c>
      <c r="O6012" s="1" t="n">
        <v>-64.6990548490627</v>
      </c>
      <c r="Q6012" s="1" t="s">
        <v>6735</v>
      </c>
      <c r="R6012" s="1" t="s">
        <v>24</v>
      </c>
    </row>
    <row r="6013" customFormat="false" ht="15" hidden="false" customHeight="false" outlineLevel="0" collapsed="false">
      <c r="A6013" s="1" t="s">
        <v>6017</v>
      </c>
      <c r="B6013" s="1" t="s">
        <v>6018</v>
      </c>
      <c r="C6013" s="1" t="s">
        <v>6733</v>
      </c>
      <c r="D6013" s="1" t="n">
        <v>100.5</v>
      </c>
      <c r="E6013" s="1" t="s">
        <v>6738</v>
      </c>
      <c r="F6013" s="1" t="n">
        <v>4</v>
      </c>
      <c r="G6013" s="1" t="str">
        <f aca="false">F6013&amp;"/"&amp;67</f>
        <v>4/67</v>
      </c>
      <c r="H6013" s="1" t="n">
        <v>1500</v>
      </c>
      <c r="I6013" s="1" t="n">
        <v>77</v>
      </c>
      <c r="J6013" s="1" t="n">
        <v>80</v>
      </c>
      <c r="K6013" s="1" t="s">
        <v>271</v>
      </c>
      <c r="L6013" s="1" t="s">
        <v>402</v>
      </c>
      <c r="M6013" s="1" t="n">
        <v>2007</v>
      </c>
      <c r="N6013" s="1" t="n">
        <v>49.1011430978024</v>
      </c>
      <c r="O6013" s="1" t="n">
        <v>-64.7012641428139</v>
      </c>
      <c r="Q6013" s="1" t="s">
        <v>6735</v>
      </c>
      <c r="R6013" s="1" t="s">
        <v>24</v>
      </c>
    </row>
    <row r="6014" customFormat="false" ht="15" hidden="false" customHeight="false" outlineLevel="0" collapsed="false">
      <c r="A6014" s="1" t="s">
        <v>6017</v>
      </c>
      <c r="B6014" s="1" t="s">
        <v>6018</v>
      </c>
      <c r="C6014" s="1" t="s">
        <v>6733</v>
      </c>
      <c r="D6014" s="1" t="n">
        <v>100.5</v>
      </c>
      <c r="E6014" s="1" t="s">
        <v>6739</v>
      </c>
      <c r="F6014" s="1" t="n">
        <v>5</v>
      </c>
      <c r="G6014" s="1" t="str">
        <f aca="false">F6014&amp;"/"&amp;67</f>
        <v>5/67</v>
      </c>
      <c r="H6014" s="1" t="n">
        <v>1500</v>
      </c>
      <c r="I6014" s="1" t="n">
        <v>77</v>
      </c>
      <c r="J6014" s="1" t="n">
        <v>80</v>
      </c>
      <c r="K6014" s="1" t="s">
        <v>271</v>
      </c>
      <c r="L6014" s="1" t="s">
        <v>402</v>
      </c>
      <c r="M6014" s="1" t="n">
        <v>2007</v>
      </c>
      <c r="N6014" s="1" t="n">
        <v>49.0987276266866</v>
      </c>
      <c r="O6014" s="1" t="n">
        <v>-64.7029160747435</v>
      </c>
      <c r="Q6014" s="1" t="s">
        <v>6735</v>
      </c>
      <c r="R6014" s="1" t="s">
        <v>24</v>
      </c>
    </row>
    <row r="6015" customFormat="false" ht="15" hidden="false" customHeight="false" outlineLevel="0" collapsed="false">
      <c r="A6015" s="1" t="s">
        <v>6017</v>
      </c>
      <c r="B6015" s="1" t="s">
        <v>6018</v>
      </c>
      <c r="C6015" s="1" t="s">
        <v>6733</v>
      </c>
      <c r="D6015" s="1" t="n">
        <v>100.5</v>
      </c>
      <c r="E6015" s="1" t="s">
        <v>6740</v>
      </c>
      <c r="F6015" s="1" t="n">
        <v>6</v>
      </c>
      <c r="G6015" s="1" t="str">
        <f aca="false">F6015&amp;"/"&amp;67</f>
        <v>6/67</v>
      </c>
      <c r="H6015" s="1" t="n">
        <v>1500</v>
      </c>
      <c r="I6015" s="1" t="n">
        <v>77</v>
      </c>
      <c r="J6015" s="1" t="n">
        <v>80</v>
      </c>
      <c r="K6015" s="1" t="s">
        <v>271</v>
      </c>
      <c r="L6015" s="1" t="s">
        <v>402</v>
      </c>
      <c r="M6015" s="1" t="n">
        <v>2007</v>
      </c>
      <c r="N6015" s="1" t="n">
        <v>49.0967267694424</v>
      </c>
      <c r="O6015" s="1" t="n">
        <v>-64.7044204584764</v>
      </c>
      <c r="Q6015" s="1" t="s">
        <v>6735</v>
      </c>
      <c r="R6015" s="1" t="s">
        <v>24</v>
      </c>
    </row>
    <row r="6016" customFormat="false" ht="15" hidden="false" customHeight="false" outlineLevel="0" collapsed="false">
      <c r="A6016" s="1" t="s">
        <v>6017</v>
      </c>
      <c r="B6016" s="1" t="s">
        <v>6018</v>
      </c>
      <c r="C6016" s="1" t="s">
        <v>6733</v>
      </c>
      <c r="D6016" s="1" t="n">
        <v>100.5</v>
      </c>
      <c r="E6016" s="1" t="s">
        <v>6741</v>
      </c>
      <c r="F6016" s="1" t="n">
        <v>7</v>
      </c>
      <c r="G6016" s="1" t="str">
        <f aca="false">F6016&amp;"/"&amp;67</f>
        <v>7/67</v>
      </c>
      <c r="H6016" s="1" t="n">
        <v>1500</v>
      </c>
      <c r="I6016" s="1" t="n">
        <v>77</v>
      </c>
      <c r="J6016" s="1" t="n">
        <v>80</v>
      </c>
      <c r="K6016" s="1" t="s">
        <v>271</v>
      </c>
      <c r="L6016" s="1" t="s">
        <v>402</v>
      </c>
      <c r="M6016" s="1" t="n">
        <v>2007</v>
      </c>
      <c r="N6016" s="1" t="n">
        <v>49.0980894231961</v>
      </c>
      <c r="O6016" s="1" t="n">
        <v>-64.6977426554316</v>
      </c>
      <c r="Q6016" s="1" t="s">
        <v>6735</v>
      </c>
      <c r="R6016" s="1" t="s">
        <v>24</v>
      </c>
    </row>
    <row r="6017" customFormat="false" ht="15" hidden="false" customHeight="false" outlineLevel="0" collapsed="false">
      <c r="A6017" s="1" t="s">
        <v>6017</v>
      </c>
      <c r="B6017" s="1" t="s">
        <v>6018</v>
      </c>
      <c r="C6017" s="1" t="s">
        <v>6733</v>
      </c>
      <c r="D6017" s="1" t="n">
        <v>100.5</v>
      </c>
      <c r="E6017" s="1" t="s">
        <v>6742</v>
      </c>
      <c r="F6017" s="1" t="n">
        <v>8</v>
      </c>
      <c r="G6017" s="1" t="str">
        <f aca="false">F6017&amp;"/"&amp;67</f>
        <v>8/67</v>
      </c>
      <c r="H6017" s="1" t="n">
        <v>1500</v>
      </c>
      <c r="I6017" s="1" t="n">
        <v>77</v>
      </c>
      <c r="J6017" s="1" t="n">
        <v>80</v>
      </c>
      <c r="K6017" s="1" t="s">
        <v>271</v>
      </c>
      <c r="L6017" s="1" t="s">
        <v>402</v>
      </c>
      <c r="M6017" s="1" t="n">
        <v>2007</v>
      </c>
      <c r="N6017" s="1" t="n">
        <v>49.0951668171838</v>
      </c>
      <c r="O6017" s="1" t="n">
        <v>-64.6980105018124</v>
      </c>
      <c r="Q6017" s="1" t="s">
        <v>6735</v>
      </c>
      <c r="R6017" s="1" t="s">
        <v>24</v>
      </c>
    </row>
    <row r="6018" customFormat="false" ht="15" hidden="false" customHeight="false" outlineLevel="0" collapsed="false">
      <c r="A6018" s="1" t="s">
        <v>6017</v>
      </c>
      <c r="B6018" s="1" t="s">
        <v>6018</v>
      </c>
      <c r="C6018" s="1" t="s">
        <v>6733</v>
      </c>
      <c r="D6018" s="1" t="n">
        <v>100.5</v>
      </c>
      <c r="E6018" s="1" t="s">
        <v>6743</v>
      </c>
      <c r="F6018" s="1" t="n">
        <v>9</v>
      </c>
      <c r="G6018" s="1" t="str">
        <f aca="false">F6018&amp;"/"&amp;67</f>
        <v>9/67</v>
      </c>
      <c r="H6018" s="1" t="n">
        <v>1500</v>
      </c>
      <c r="I6018" s="1" t="n">
        <v>77</v>
      </c>
      <c r="J6018" s="1" t="n">
        <v>80</v>
      </c>
      <c r="K6018" s="1" t="s">
        <v>271</v>
      </c>
      <c r="L6018" s="1" t="s">
        <v>402</v>
      </c>
      <c r="M6018" s="1" t="n">
        <v>2007</v>
      </c>
      <c r="N6018" s="1" t="n">
        <v>49.0930831762944</v>
      </c>
      <c r="O6018" s="1" t="n">
        <v>-64.7008066914605</v>
      </c>
      <c r="Q6018" s="1" t="s">
        <v>6735</v>
      </c>
      <c r="R6018" s="1" t="s">
        <v>24</v>
      </c>
    </row>
    <row r="6019" customFormat="false" ht="15" hidden="false" customHeight="false" outlineLevel="0" collapsed="false">
      <c r="A6019" s="1" t="s">
        <v>6017</v>
      </c>
      <c r="B6019" s="1" t="s">
        <v>6018</v>
      </c>
      <c r="C6019" s="1" t="s">
        <v>6733</v>
      </c>
      <c r="D6019" s="1" t="n">
        <v>100.5</v>
      </c>
      <c r="E6019" s="1" t="s">
        <v>6744</v>
      </c>
      <c r="F6019" s="1" t="n">
        <v>10</v>
      </c>
      <c r="G6019" s="1" t="str">
        <f aca="false">F6019&amp;"/"&amp;67</f>
        <v>10/67</v>
      </c>
      <c r="H6019" s="1" t="n">
        <v>1500</v>
      </c>
      <c r="I6019" s="1" t="n">
        <v>77</v>
      </c>
      <c r="J6019" s="1" t="n">
        <v>80</v>
      </c>
      <c r="K6019" s="1" t="s">
        <v>271</v>
      </c>
      <c r="L6019" s="1" t="s">
        <v>402</v>
      </c>
      <c r="M6019" s="1" t="n">
        <v>2007</v>
      </c>
      <c r="N6019" s="1" t="n">
        <v>49.0864549850479</v>
      </c>
      <c r="O6019" s="1" t="n">
        <v>-64.6918509787141</v>
      </c>
      <c r="Q6019" s="1" t="s">
        <v>6735</v>
      </c>
      <c r="R6019" s="1" t="s">
        <v>24</v>
      </c>
    </row>
    <row r="6020" customFormat="false" ht="15" hidden="false" customHeight="false" outlineLevel="0" collapsed="false">
      <c r="A6020" s="1" t="s">
        <v>6017</v>
      </c>
      <c r="B6020" s="1" t="s">
        <v>6018</v>
      </c>
      <c r="C6020" s="1" t="s">
        <v>6733</v>
      </c>
      <c r="D6020" s="1" t="n">
        <v>100.5</v>
      </c>
      <c r="E6020" s="1" t="s">
        <v>6745</v>
      </c>
      <c r="F6020" s="1" t="n">
        <v>11</v>
      </c>
      <c r="G6020" s="1" t="str">
        <f aca="false">F6020&amp;"/"&amp;67</f>
        <v>11/67</v>
      </c>
      <c r="H6020" s="1" t="n">
        <v>1500</v>
      </c>
      <c r="I6020" s="1" t="n">
        <v>77</v>
      </c>
      <c r="J6020" s="1" t="n">
        <v>80</v>
      </c>
      <c r="K6020" s="1" t="s">
        <v>271</v>
      </c>
      <c r="L6020" s="1" t="s">
        <v>402</v>
      </c>
      <c r="M6020" s="1" t="n">
        <v>2007</v>
      </c>
      <c r="N6020" s="1" t="n">
        <v>49.0889335497733</v>
      </c>
      <c r="O6020" s="1" t="n">
        <v>-64.6902723913424</v>
      </c>
      <c r="Q6020" s="1" t="s">
        <v>6735</v>
      </c>
      <c r="R6020" s="1" t="s">
        <v>24</v>
      </c>
    </row>
    <row r="6021" customFormat="false" ht="15" hidden="false" customHeight="false" outlineLevel="0" collapsed="false">
      <c r="A6021" s="1" t="s">
        <v>6017</v>
      </c>
      <c r="B6021" s="1" t="s">
        <v>6018</v>
      </c>
      <c r="C6021" s="1" t="s">
        <v>6733</v>
      </c>
      <c r="D6021" s="1" t="n">
        <v>100.5</v>
      </c>
      <c r="E6021" s="1" t="s">
        <v>6746</v>
      </c>
      <c r="F6021" s="1" t="n">
        <v>12</v>
      </c>
      <c r="G6021" s="1" t="str">
        <f aca="false">F6021&amp;"/"&amp;67</f>
        <v>12/67</v>
      </c>
      <c r="H6021" s="1" t="n">
        <v>1500</v>
      </c>
      <c r="I6021" s="1" t="n">
        <v>77</v>
      </c>
      <c r="J6021" s="1" t="n">
        <v>80</v>
      </c>
      <c r="K6021" s="1" t="s">
        <v>271</v>
      </c>
      <c r="L6021" s="1" t="s">
        <v>402</v>
      </c>
      <c r="M6021" s="1" t="n">
        <v>2007</v>
      </c>
      <c r="N6021" s="1" t="n">
        <v>49.0925253787334</v>
      </c>
      <c r="O6021" s="1" t="n">
        <v>-64.6862255174009</v>
      </c>
      <c r="Q6021" s="1" t="s">
        <v>6735</v>
      </c>
      <c r="R6021" s="1" t="s">
        <v>24</v>
      </c>
    </row>
    <row r="6022" customFormat="false" ht="15" hidden="false" customHeight="false" outlineLevel="0" collapsed="false">
      <c r="A6022" s="1" t="s">
        <v>6017</v>
      </c>
      <c r="B6022" s="1" t="s">
        <v>6018</v>
      </c>
      <c r="C6022" s="1" t="s">
        <v>6733</v>
      </c>
      <c r="D6022" s="1" t="n">
        <v>100.5</v>
      </c>
      <c r="E6022" s="1" t="s">
        <v>6747</v>
      </c>
      <c r="F6022" s="1" t="n">
        <v>13</v>
      </c>
      <c r="G6022" s="1" t="str">
        <f aca="false">F6022&amp;"/"&amp;67</f>
        <v>13/67</v>
      </c>
      <c r="H6022" s="1" t="n">
        <v>1500</v>
      </c>
      <c r="I6022" s="1" t="n">
        <v>77</v>
      </c>
      <c r="J6022" s="1" t="n">
        <v>80</v>
      </c>
      <c r="K6022" s="1" t="s">
        <v>271</v>
      </c>
      <c r="L6022" s="1" t="s">
        <v>402</v>
      </c>
      <c r="M6022" s="1" t="n">
        <v>2007</v>
      </c>
      <c r="N6022" s="1" t="n">
        <v>49.0934532977532</v>
      </c>
      <c r="O6022" s="1" t="n">
        <v>-64.6829407092954</v>
      </c>
      <c r="Q6022" s="1" t="s">
        <v>6735</v>
      </c>
      <c r="R6022" s="1" t="s">
        <v>24</v>
      </c>
    </row>
    <row r="6023" customFormat="false" ht="15" hidden="false" customHeight="false" outlineLevel="0" collapsed="false">
      <c r="A6023" s="1" t="s">
        <v>6017</v>
      </c>
      <c r="B6023" s="1" t="s">
        <v>6018</v>
      </c>
      <c r="C6023" s="1" t="s">
        <v>6733</v>
      </c>
      <c r="D6023" s="1" t="n">
        <v>100.5</v>
      </c>
      <c r="E6023" s="1" t="s">
        <v>6748</v>
      </c>
      <c r="F6023" s="1" t="n">
        <v>14</v>
      </c>
      <c r="G6023" s="1" t="str">
        <f aca="false">F6023&amp;"/"&amp;67</f>
        <v>14/67</v>
      </c>
      <c r="H6023" s="1" t="n">
        <v>1500</v>
      </c>
      <c r="I6023" s="1" t="n">
        <v>77</v>
      </c>
      <c r="J6023" s="1" t="n">
        <v>80</v>
      </c>
      <c r="K6023" s="1" t="s">
        <v>271</v>
      </c>
      <c r="L6023" s="1" t="s">
        <v>402</v>
      </c>
      <c r="M6023" s="1" t="n">
        <v>2007</v>
      </c>
      <c r="N6023" s="1" t="n">
        <v>49.0948658375751</v>
      </c>
      <c r="O6023" s="1" t="n">
        <v>-64.6801465680653</v>
      </c>
      <c r="Q6023" s="1" t="s">
        <v>6735</v>
      </c>
      <c r="R6023" s="1" t="s">
        <v>24</v>
      </c>
    </row>
    <row r="6024" customFormat="false" ht="15" hidden="false" customHeight="false" outlineLevel="0" collapsed="false">
      <c r="A6024" s="1" t="s">
        <v>6017</v>
      </c>
      <c r="B6024" s="1" t="s">
        <v>6018</v>
      </c>
      <c r="C6024" s="1" t="s">
        <v>6733</v>
      </c>
      <c r="D6024" s="1" t="n">
        <v>100.5</v>
      </c>
      <c r="E6024" s="1" t="s">
        <v>6749</v>
      </c>
      <c r="F6024" s="1" t="n">
        <v>15</v>
      </c>
      <c r="G6024" s="1" t="str">
        <f aca="false">F6024&amp;"/"&amp;67</f>
        <v>15/67</v>
      </c>
      <c r="H6024" s="1" t="n">
        <v>1500</v>
      </c>
      <c r="I6024" s="1" t="n">
        <v>77</v>
      </c>
      <c r="J6024" s="1" t="n">
        <v>80</v>
      </c>
      <c r="K6024" s="1" t="s">
        <v>271</v>
      </c>
      <c r="L6024" s="1" t="s">
        <v>402</v>
      </c>
      <c r="M6024" s="1" t="n">
        <v>2007</v>
      </c>
      <c r="N6024" s="1" t="n">
        <v>49.0953776645988</v>
      </c>
      <c r="O6024" s="1" t="n">
        <v>-64.6772729560477</v>
      </c>
      <c r="Q6024" s="1" t="s">
        <v>6735</v>
      </c>
      <c r="R6024" s="1" t="s">
        <v>24</v>
      </c>
    </row>
    <row r="6025" customFormat="false" ht="15" hidden="false" customHeight="false" outlineLevel="0" collapsed="false">
      <c r="A6025" s="1" t="s">
        <v>6017</v>
      </c>
      <c r="B6025" s="1" t="s">
        <v>6018</v>
      </c>
      <c r="C6025" s="1" t="s">
        <v>6733</v>
      </c>
      <c r="D6025" s="1" t="n">
        <v>100.5</v>
      </c>
      <c r="E6025" s="1" t="s">
        <v>6750</v>
      </c>
      <c r="F6025" s="1" t="n">
        <v>16</v>
      </c>
      <c r="G6025" s="1" t="str">
        <f aca="false">F6025&amp;"/"&amp;67</f>
        <v>16/67</v>
      </c>
      <c r="H6025" s="1" t="n">
        <v>1500</v>
      </c>
      <c r="I6025" s="1" t="n">
        <v>77</v>
      </c>
      <c r="J6025" s="1" t="n">
        <v>80</v>
      </c>
      <c r="K6025" s="1" t="s">
        <v>271</v>
      </c>
      <c r="L6025" s="1" t="s">
        <v>402</v>
      </c>
      <c r="M6025" s="1" t="n">
        <v>2007</v>
      </c>
      <c r="N6025" s="1" t="n">
        <v>49.0959060836569</v>
      </c>
      <c r="O6025" s="1" t="n">
        <v>-64.6744750917261</v>
      </c>
      <c r="Q6025" s="1" t="s">
        <v>6735</v>
      </c>
      <c r="R6025" s="1" t="s">
        <v>24</v>
      </c>
    </row>
    <row r="6026" customFormat="false" ht="15" hidden="false" customHeight="false" outlineLevel="0" collapsed="false">
      <c r="A6026" s="1" t="s">
        <v>6017</v>
      </c>
      <c r="B6026" s="1" t="s">
        <v>6018</v>
      </c>
      <c r="C6026" s="1" t="s">
        <v>6733</v>
      </c>
      <c r="D6026" s="1" t="n">
        <v>100.5</v>
      </c>
      <c r="E6026" s="1" t="s">
        <v>6751</v>
      </c>
      <c r="F6026" s="1" t="n">
        <v>17</v>
      </c>
      <c r="G6026" s="1" t="str">
        <f aca="false">F6026&amp;"/"&amp;67</f>
        <v>17/67</v>
      </c>
      <c r="H6026" s="1" t="n">
        <v>1500</v>
      </c>
      <c r="I6026" s="1" t="n">
        <v>77</v>
      </c>
      <c r="J6026" s="1" t="n">
        <v>80</v>
      </c>
      <c r="K6026" s="1" t="s">
        <v>271</v>
      </c>
      <c r="L6026" s="1" t="s">
        <v>402</v>
      </c>
      <c r="M6026" s="1" t="n">
        <v>2007</v>
      </c>
      <c r="N6026" s="1" t="n">
        <v>49.0967020987584</v>
      </c>
      <c r="O6026" s="1" t="n">
        <v>-64.6715499754585</v>
      </c>
      <c r="Q6026" s="1" t="s">
        <v>6735</v>
      </c>
      <c r="R6026" s="1" t="s">
        <v>24</v>
      </c>
    </row>
    <row r="6027" customFormat="false" ht="15" hidden="false" customHeight="false" outlineLevel="0" collapsed="false">
      <c r="A6027" s="1" t="s">
        <v>6017</v>
      </c>
      <c r="B6027" s="1" t="s">
        <v>6018</v>
      </c>
      <c r="C6027" s="1" t="s">
        <v>6733</v>
      </c>
      <c r="D6027" s="1" t="n">
        <v>100.5</v>
      </c>
      <c r="E6027" s="1" t="s">
        <v>6752</v>
      </c>
      <c r="F6027" s="1" t="n">
        <v>18</v>
      </c>
      <c r="G6027" s="1" t="str">
        <f aca="false">F6027&amp;"/"&amp;67</f>
        <v>18/67</v>
      </c>
      <c r="H6027" s="1" t="n">
        <v>1500</v>
      </c>
      <c r="I6027" s="1" t="n">
        <v>77</v>
      </c>
      <c r="J6027" s="1" t="n">
        <v>80</v>
      </c>
      <c r="K6027" s="1" t="s">
        <v>271</v>
      </c>
      <c r="L6027" s="1" t="s">
        <v>402</v>
      </c>
      <c r="M6027" s="1" t="n">
        <v>2007</v>
      </c>
      <c r="N6027" s="1" t="n">
        <v>49.0953328197315</v>
      </c>
      <c r="O6027" s="1" t="n">
        <v>-64.6591461270104</v>
      </c>
      <c r="Q6027" s="1" t="s">
        <v>6735</v>
      </c>
      <c r="R6027" s="1" t="s">
        <v>24</v>
      </c>
    </row>
    <row r="6028" customFormat="false" ht="15" hidden="false" customHeight="false" outlineLevel="0" collapsed="false">
      <c r="A6028" s="1" t="s">
        <v>6017</v>
      </c>
      <c r="B6028" s="1" t="s">
        <v>6018</v>
      </c>
      <c r="C6028" s="1" t="s">
        <v>6733</v>
      </c>
      <c r="D6028" s="1" t="n">
        <v>100.5</v>
      </c>
      <c r="E6028" s="1" t="s">
        <v>6753</v>
      </c>
      <c r="F6028" s="1" t="n">
        <v>19</v>
      </c>
      <c r="G6028" s="1" t="str">
        <f aca="false">F6028&amp;"/"&amp;67</f>
        <v>19/67</v>
      </c>
      <c r="H6028" s="1" t="n">
        <v>1500</v>
      </c>
      <c r="I6028" s="1" t="n">
        <v>77</v>
      </c>
      <c r="J6028" s="1" t="n">
        <v>80</v>
      </c>
      <c r="K6028" s="1" t="s">
        <v>271</v>
      </c>
      <c r="L6028" s="1" t="s">
        <v>402</v>
      </c>
      <c r="M6028" s="1" t="n">
        <v>2007</v>
      </c>
      <c r="N6028" s="1" t="n">
        <v>49.0939690270446</v>
      </c>
      <c r="O6028" s="1" t="n">
        <v>-64.6617488706441</v>
      </c>
      <c r="Q6028" s="1" t="s">
        <v>6735</v>
      </c>
      <c r="R6028" s="1" t="s">
        <v>24</v>
      </c>
    </row>
    <row r="6029" customFormat="false" ht="15" hidden="false" customHeight="false" outlineLevel="0" collapsed="false">
      <c r="A6029" s="1" t="s">
        <v>6017</v>
      </c>
      <c r="B6029" s="1" t="s">
        <v>6018</v>
      </c>
      <c r="C6029" s="1" t="s">
        <v>6733</v>
      </c>
      <c r="D6029" s="1" t="n">
        <v>100.5</v>
      </c>
      <c r="E6029" s="1" t="s">
        <v>6754</v>
      </c>
      <c r="F6029" s="1" t="n">
        <v>20</v>
      </c>
      <c r="G6029" s="1" t="str">
        <f aca="false">F6029&amp;"/"&amp;67</f>
        <v>20/67</v>
      </c>
      <c r="H6029" s="1" t="n">
        <v>1500</v>
      </c>
      <c r="I6029" s="1" t="n">
        <v>77</v>
      </c>
      <c r="J6029" s="1" t="n">
        <v>80</v>
      </c>
      <c r="K6029" s="1" t="s">
        <v>271</v>
      </c>
      <c r="L6029" s="1" t="s">
        <v>402</v>
      </c>
      <c r="M6029" s="1" t="n">
        <v>2007</v>
      </c>
      <c r="N6029" s="1" t="n">
        <v>49.0921463918403</v>
      </c>
      <c r="O6029" s="1" t="n">
        <v>-64.6626896529566</v>
      </c>
      <c r="Q6029" s="1" t="s">
        <v>6735</v>
      </c>
      <c r="R6029" s="1" t="s">
        <v>24</v>
      </c>
    </row>
    <row r="6030" customFormat="false" ht="15" hidden="false" customHeight="false" outlineLevel="0" collapsed="false">
      <c r="A6030" s="1" t="s">
        <v>6017</v>
      </c>
      <c r="B6030" s="1" t="s">
        <v>6018</v>
      </c>
      <c r="C6030" s="1" t="s">
        <v>6733</v>
      </c>
      <c r="D6030" s="1" t="n">
        <v>100.5</v>
      </c>
      <c r="E6030" s="1" t="s">
        <v>6755</v>
      </c>
      <c r="F6030" s="1" t="n">
        <v>21</v>
      </c>
      <c r="G6030" s="1" t="str">
        <f aca="false">F6030&amp;"/"&amp;67</f>
        <v>21/67</v>
      </c>
      <c r="H6030" s="1" t="n">
        <v>1500</v>
      </c>
      <c r="I6030" s="1" t="n">
        <v>77</v>
      </c>
      <c r="J6030" s="1" t="n">
        <v>80</v>
      </c>
      <c r="K6030" s="1" t="s">
        <v>271</v>
      </c>
      <c r="L6030" s="1" t="s">
        <v>402</v>
      </c>
      <c r="M6030" s="1" t="n">
        <v>2007</v>
      </c>
      <c r="N6030" s="1" t="n">
        <v>49.0953625467916</v>
      </c>
      <c r="O6030" s="1" t="n">
        <v>-64.6521179346329</v>
      </c>
      <c r="Q6030" s="1" t="s">
        <v>6735</v>
      </c>
      <c r="R6030" s="1" t="s">
        <v>24</v>
      </c>
    </row>
    <row r="6031" customFormat="false" ht="15" hidden="false" customHeight="false" outlineLevel="0" collapsed="false">
      <c r="A6031" s="1" t="s">
        <v>6017</v>
      </c>
      <c r="B6031" s="1" t="s">
        <v>6018</v>
      </c>
      <c r="C6031" s="1" t="s">
        <v>6733</v>
      </c>
      <c r="D6031" s="1" t="n">
        <v>100.5</v>
      </c>
      <c r="E6031" s="1" t="s">
        <v>6756</v>
      </c>
      <c r="F6031" s="1" t="n">
        <v>22</v>
      </c>
      <c r="G6031" s="1" t="str">
        <f aca="false">F6031&amp;"/"&amp;67</f>
        <v>22/67</v>
      </c>
      <c r="H6031" s="1" t="n">
        <v>1500</v>
      </c>
      <c r="I6031" s="1" t="n">
        <v>77</v>
      </c>
      <c r="J6031" s="1" t="n">
        <v>80</v>
      </c>
      <c r="K6031" s="1" t="s">
        <v>271</v>
      </c>
      <c r="L6031" s="1" t="s">
        <v>402</v>
      </c>
      <c r="M6031" s="1" t="n">
        <v>2007</v>
      </c>
      <c r="N6031" s="1" t="n">
        <v>49.093340729428</v>
      </c>
      <c r="O6031" s="1" t="n">
        <v>-64.6537947470673</v>
      </c>
      <c r="Q6031" s="1" t="s">
        <v>6735</v>
      </c>
      <c r="R6031" s="1" t="s">
        <v>24</v>
      </c>
    </row>
    <row r="6032" customFormat="false" ht="15" hidden="false" customHeight="false" outlineLevel="0" collapsed="false">
      <c r="A6032" s="1" t="s">
        <v>6017</v>
      </c>
      <c r="B6032" s="1" t="s">
        <v>6018</v>
      </c>
      <c r="C6032" s="1" t="s">
        <v>6733</v>
      </c>
      <c r="D6032" s="1" t="n">
        <v>100.5</v>
      </c>
      <c r="E6032" s="1" t="s">
        <v>6757</v>
      </c>
      <c r="F6032" s="1" t="n">
        <v>23</v>
      </c>
      <c r="G6032" s="1" t="str">
        <f aca="false">F6032&amp;"/"&amp;67</f>
        <v>23/67</v>
      </c>
      <c r="H6032" s="1" t="n">
        <v>1500</v>
      </c>
      <c r="I6032" s="1" t="n">
        <v>77</v>
      </c>
      <c r="J6032" s="1" t="n">
        <v>80</v>
      </c>
      <c r="K6032" s="1" t="s">
        <v>271</v>
      </c>
      <c r="L6032" s="1" t="s">
        <v>402</v>
      </c>
      <c r="M6032" s="1" t="n">
        <v>2007</v>
      </c>
      <c r="N6032" s="1" t="n">
        <v>49.0911686504145</v>
      </c>
      <c r="O6032" s="1" t="n">
        <v>-64.6552436765035</v>
      </c>
      <c r="Q6032" s="1" t="s">
        <v>6735</v>
      </c>
      <c r="R6032" s="1" t="s">
        <v>24</v>
      </c>
    </row>
    <row r="6033" customFormat="false" ht="15" hidden="false" customHeight="false" outlineLevel="0" collapsed="false">
      <c r="A6033" s="1" t="s">
        <v>6017</v>
      </c>
      <c r="B6033" s="1" t="s">
        <v>6018</v>
      </c>
      <c r="C6033" s="1" t="s">
        <v>6733</v>
      </c>
      <c r="D6033" s="1" t="n">
        <v>100.5</v>
      </c>
      <c r="E6033" s="1" t="s">
        <v>6758</v>
      </c>
      <c r="F6033" s="1" t="n">
        <v>24</v>
      </c>
      <c r="G6033" s="1" t="str">
        <f aca="false">F6033&amp;"/"&amp;67</f>
        <v>24/67</v>
      </c>
      <c r="H6033" s="1" t="n">
        <v>1500</v>
      </c>
      <c r="I6033" s="1" t="n">
        <v>77</v>
      </c>
      <c r="J6033" s="1" t="n">
        <v>80</v>
      </c>
      <c r="K6033" s="1" t="s">
        <v>271</v>
      </c>
      <c r="L6033" s="1" t="s">
        <v>402</v>
      </c>
      <c r="M6033" s="1" t="n">
        <v>2007</v>
      </c>
      <c r="N6033" s="1" t="n">
        <v>49.0900613073806</v>
      </c>
      <c r="O6033" s="1" t="n">
        <v>-64.6588241213165</v>
      </c>
      <c r="Q6033" s="1" t="s">
        <v>6735</v>
      </c>
      <c r="R6033" s="1" t="s">
        <v>24</v>
      </c>
    </row>
    <row r="6034" customFormat="false" ht="15" hidden="false" customHeight="false" outlineLevel="0" collapsed="false">
      <c r="A6034" s="1" t="s">
        <v>6017</v>
      </c>
      <c r="B6034" s="1" t="s">
        <v>6018</v>
      </c>
      <c r="C6034" s="1" t="s">
        <v>6733</v>
      </c>
      <c r="D6034" s="1" t="n">
        <v>100.5</v>
      </c>
      <c r="E6034" s="1" t="s">
        <v>6759</v>
      </c>
      <c r="F6034" s="1" t="n">
        <v>25</v>
      </c>
      <c r="G6034" s="1" t="str">
        <f aca="false">F6034&amp;"/"&amp;67</f>
        <v>25/67</v>
      </c>
      <c r="H6034" s="1" t="n">
        <v>1500</v>
      </c>
      <c r="I6034" s="1" t="n">
        <v>77</v>
      </c>
      <c r="J6034" s="1" t="n">
        <v>80</v>
      </c>
      <c r="K6034" s="1" t="s">
        <v>271</v>
      </c>
      <c r="L6034" s="1" t="s">
        <v>402</v>
      </c>
      <c r="M6034" s="1" t="n">
        <v>2007</v>
      </c>
      <c r="N6034" s="1" t="n">
        <v>49.0891753035719</v>
      </c>
      <c r="O6034" s="1" t="n">
        <v>-64.663774286751</v>
      </c>
      <c r="Q6034" s="1" t="s">
        <v>6735</v>
      </c>
      <c r="R6034" s="1" t="s">
        <v>24</v>
      </c>
    </row>
    <row r="6035" customFormat="false" ht="15" hidden="false" customHeight="false" outlineLevel="0" collapsed="false">
      <c r="A6035" s="1" t="s">
        <v>6017</v>
      </c>
      <c r="B6035" s="1" t="s">
        <v>6018</v>
      </c>
      <c r="C6035" s="1" t="s">
        <v>6733</v>
      </c>
      <c r="D6035" s="1" t="n">
        <v>100.5</v>
      </c>
      <c r="E6035" s="1" t="s">
        <v>6760</v>
      </c>
      <c r="F6035" s="1" t="n">
        <v>26</v>
      </c>
      <c r="G6035" s="1" t="str">
        <f aca="false">F6035&amp;"/"&amp;67</f>
        <v>26/67</v>
      </c>
      <c r="H6035" s="1" t="n">
        <v>1500</v>
      </c>
      <c r="I6035" s="1" t="n">
        <v>77</v>
      </c>
      <c r="J6035" s="1" t="n">
        <v>80</v>
      </c>
      <c r="K6035" s="1" t="s">
        <v>271</v>
      </c>
      <c r="L6035" s="1" t="s">
        <v>402</v>
      </c>
      <c r="M6035" s="1" t="n">
        <v>2007</v>
      </c>
      <c r="N6035" s="1" t="n">
        <v>49.0871226615508</v>
      </c>
      <c r="O6035" s="1" t="n">
        <v>-64.6705366667377</v>
      </c>
      <c r="Q6035" s="1" t="s">
        <v>6735</v>
      </c>
      <c r="R6035" s="1" t="s">
        <v>24</v>
      </c>
    </row>
    <row r="6036" customFormat="false" ht="15" hidden="false" customHeight="false" outlineLevel="0" collapsed="false">
      <c r="A6036" s="1" t="s">
        <v>6017</v>
      </c>
      <c r="B6036" s="1" t="s">
        <v>6018</v>
      </c>
      <c r="C6036" s="1" t="s">
        <v>6733</v>
      </c>
      <c r="D6036" s="1" t="n">
        <v>100.5</v>
      </c>
      <c r="E6036" s="1" t="s">
        <v>6761</v>
      </c>
      <c r="F6036" s="1" t="n">
        <v>27</v>
      </c>
      <c r="G6036" s="1" t="str">
        <f aca="false">F6036&amp;"/"&amp;67</f>
        <v>27/67</v>
      </c>
      <c r="H6036" s="1" t="n">
        <v>1500</v>
      </c>
      <c r="I6036" s="1" t="n">
        <v>77</v>
      </c>
      <c r="J6036" s="1" t="n">
        <v>80</v>
      </c>
      <c r="K6036" s="1" t="s">
        <v>271</v>
      </c>
      <c r="L6036" s="1" t="s">
        <v>402</v>
      </c>
      <c r="M6036" s="1" t="n">
        <v>2007</v>
      </c>
      <c r="N6036" s="1" t="n">
        <v>49.0861921233756</v>
      </c>
      <c r="O6036" s="1" t="n">
        <v>-64.676302234104</v>
      </c>
      <c r="Q6036" s="1" t="s">
        <v>6735</v>
      </c>
      <c r="R6036" s="1" t="s">
        <v>24</v>
      </c>
    </row>
    <row r="6037" customFormat="false" ht="15" hidden="false" customHeight="false" outlineLevel="0" collapsed="false">
      <c r="A6037" s="1" t="s">
        <v>6017</v>
      </c>
      <c r="B6037" s="1" t="s">
        <v>6018</v>
      </c>
      <c r="C6037" s="1" t="s">
        <v>6733</v>
      </c>
      <c r="D6037" s="1" t="n">
        <v>100.5</v>
      </c>
      <c r="E6037" s="1" t="s">
        <v>6762</v>
      </c>
      <c r="F6037" s="1" t="n">
        <v>28</v>
      </c>
      <c r="G6037" s="1" t="str">
        <f aca="false">F6037&amp;"/"&amp;67</f>
        <v>28/67</v>
      </c>
      <c r="H6037" s="1" t="n">
        <v>1500</v>
      </c>
      <c r="I6037" s="1" t="n">
        <v>77</v>
      </c>
      <c r="J6037" s="1" t="n">
        <v>80</v>
      </c>
      <c r="K6037" s="1" t="s">
        <v>271</v>
      </c>
      <c r="L6037" s="1" t="s">
        <v>402</v>
      </c>
      <c r="M6037" s="1" t="n">
        <v>2007</v>
      </c>
      <c r="N6037" s="1" t="n">
        <v>49.0935084544515</v>
      </c>
      <c r="O6037" s="1" t="n">
        <v>-64.6465021130762</v>
      </c>
      <c r="Q6037" s="1" t="s">
        <v>6735</v>
      </c>
      <c r="R6037" s="1" t="s">
        <v>24</v>
      </c>
    </row>
    <row r="6038" customFormat="false" ht="15" hidden="false" customHeight="false" outlineLevel="0" collapsed="false">
      <c r="A6038" s="1" t="s">
        <v>6017</v>
      </c>
      <c r="B6038" s="1" t="s">
        <v>6018</v>
      </c>
      <c r="C6038" s="1" t="s">
        <v>6733</v>
      </c>
      <c r="D6038" s="1" t="n">
        <v>100.5</v>
      </c>
      <c r="E6038" s="1" t="s">
        <v>6763</v>
      </c>
      <c r="F6038" s="1" t="n">
        <v>29</v>
      </c>
      <c r="G6038" s="1" t="str">
        <f aca="false">F6038&amp;"/"&amp;67</f>
        <v>29/67</v>
      </c>
      <c r="H6038" s="1" t="n">
        <v>1500</v>
      </c>
      <c r="I6038" s="1" t="n">
        <v>77</v>
      </c>
      <c r="J6038" s="1" t="n">
        <v>80</v>
      </c>
      <c r="K6038" s="1" t="s">
        <v>271</v>
      </c>
      <c r="L6038" s="1" t="s">
        <v>402</v>
      </c>
      <c r="M6038" s="1" t="n">
        <v>2007</v>
      </c>
      <c r="N6038" s="1" t="n">
        <v>49.0909183196327</v>
      </c>
      <c r="O6038" s="1" t="n">
        <v>-64.6489955640193</v>
      </c>
      <c r="Q6038" s="1" t="s">
        <v>6735</v>
      </c>
      <c r="R6038" s="1" t="s">
        <v>24</v>
      </c>
    </row>
    <row r="6039" customFormat="false" ht="15" hidden="false" customHeight="false" outlineLevel="0" collapsed="false">
      <c r="A6039" s="1" t="s">
        <v>6017</v>
      </c>
      <c r="B6039" s="1" t="s">
        <v>6018</v>
      </c>
      <c r="C6039" s="1" t="s">
        <v>6733</v>
      </c>
      <c r="D6039" s="1" t="n">
        <v>100.5</v>
      </c>
      <c r="E6039" s="1" t="s">
        <v>6764</v>
      </c>
      <c r="F6039" s="1" t="n">
        <v>30</v>
      </c>
      <c r="G6039" s="1" t="str">
        <f aca="false">F6039&amp;"/"&amp;67</f>
        <v>30/67</v>
      </c>
      <c r="H6039" s="1" t="n">
        <v>1500</v>
      </c>
      <c r="I6039" s="1" t="n">
        <v>77</v>
      </c>
      <c r="J6039" s="1" t="n">
        <v>80</v>
      </c>
      <c r="K6039" s="1" t="s">
        <v>271</v>
      </c>
      <c r="L6039" s="1" t="s">
        <v>402</v>
      </c>
      <c r="M6039" s="1" t="n">
        <v>2007</v>
      </c>
      <c r="N6039" s="1" t="n">
        <v>49.0888761512031</v>
      </c>
      <c r="O6039" s="1" t="n">
        <v>-64.6508828450601</v>
      </c>
      <c r="Q6039" s="1" t="s">
        <v>6735</v>
      </c>
      <c r="R6039" s="1" t="s">
        <v>24</v>
      </c>
    </row>
    <row r="6040" customFormat="false" ht="15" hidden="false" customHeight="false" outlineLevel="0" collapsed="false">
      <c r="A6040" s="1" t="s">
        <v>6017</v>
      </c>
      <c r="B6040" s="1" t="s">
        <v>6018</v>
      </c>
      <c r="C6040" s="1" t="s">
        <v>6733</v>
      </c>
      <c r="D6040" s="1" t="n">
        <v>100.5</v>
      </c>
      <c r="E6040" s="1" t="s">
        <v>6765</v>
      </c>
      <c r="F6040" s="1" t="n">
        <v>31</v>
      </c>
      <c r="G6040" s="1" t="str">
        <f aca="false">F6040&amp;"/"&amp;67</f>
        <v>31/67</v>
      </c>
      <c r="H6040" s="1" t="n">
        <v>1500</v>
      </c>
      <c r="I6040" s="1" t="n">
        <v>77</v>
      </c>
      <c r="J6040" s="1" t="n">
        <v>80</v>
      </c>
      <c r="K6040" s="1" t="s">
        <v>271</v>
      </c>
      <c r="L6040" s="1" t="s">
        <v>402</v>
      </c>
      <c r="M6040" s="1" t="n">
        <v>2007</v>
      </c>
      <c r="N6040" s="1" t="n">
        <v>49.0856138796729</v>
      </c>
      <c r="O6040" s="1" t="n">
        <v>-64.6545582783761</v>
      </c>
      <c r="Q6040" s="1" t="s">
        <v>6735</v>
      </c>
      <c r="R6040" s="1" t="s">
        <v>24</v>
      </c>
    </row>
    <row r="6041" customFormat="false" ht="15" hidden="false" customHeight="false" outlineLevel="0" collapsed="false">
      <c r="A6041" s="1" t="s">
        <v>6017</v>
      </c>
      <c r="B6041" s="1" t="s">
        <v>6018</v>
      </c>
      <c r="C6041" s="1" t="s">
        <v>6733</v>
      </c>
      <c r="D6041" s="1" t="n">
        <v>100.5</v>
      </c>
      <c r="E6041" s="1" t="s">
        <v>6766</v>
      </c>
      <c r="F6041" s="1" t="n">
        <v>32</v>
      </c>
      <c r="G6041" s="1" t="str">
        <f aca="false">F6041&amp;"/"&amp;67</f>
        <v>32/67</v>
      </c>
      <c r="H6041" s="1" t="n">
        <v>1500</v>
      </c>
      <c r="I6041" s="1" t="n">
        <v>77</v>
      </c>
      <c r="J6041" s="1" t="n">
        <v>80</v>
      </c>
      <c r="K6041" s="1" t="s">
        <v>271</v>
      </c>
      <c r="L6041" s="1" t="s">
        <v>402</v>
      </c>
      <c r="M6041" s="1" t="n">
        <v>2007</v>
      </c>
      <c r="N6041" s="1" t="n">
        <v>49.0880986207558</v>
      </c>
      <c r="O6041" s="1" t="n">
        <v>-64.6376213072683</v>
      </c>
      <c r="Q6041" s="1" t="s">
        <v>6735</v>
      </c>
      <c r="R6041" s="1" t="s">
        <v>24</v>
      </c>
    </row>
    <row r="6042" customFormat="false" ht="15" hidden="false" customHeight="false" outlineLevel="0" collapsed="false">
      <c r="A6042" s="1" t="s">
        <v>6017</v>
      </c>
      <c r="B6042" s="1" t="s">
        <v>6018</v>
      </c>
      <c r="C6042" s="1" t="s">
        <v>6733</v>
      </c>
      <c r="D6042" s="1" t="n">
        <v>100.5</v>
      </c>
      <c r="E6042" s="1" t="s">
        <v>6767</v>
      </c>
      <c r="F6042" s="1" t="n">
        <v>33</v>
      </c>
      <c r="G6042" s="1" t="str">
        <f aca="false">F6042&amp;"/"&amp;67</f>
        <v>33/67</v>
      </c>
      <c r="H6042" s="1" t="n">
        <v>1500</v>
      </c>
      <c r="I6042" s="1" t="n">
        <v>77</v>
      </c>
      <c r="J6042" s="1" t="n">
        <v>80</v>
      </c>
      <c r="K6042" s="1" t="s">
        <v>271</v>
      </c>
      <c r="L6042" s="1" t="s">
        <v>402</v>
      </c>
      <c r="M6042" s="1" t="n">
        <v>2007</v>
      </c>
      <c r="N6042" s="1" t="n">
        <v>49.0899913661926</v>
      </c>
      <c r="O6042" s="1" t="n">
        <v>-64.6364754244928</v>
      </c>
      <c r="Q6042" s="1" t="s">
        <v>6735</v>
      </c>
      <c r="R6042" s="1" t="s">
        <v>24</v>
      </c>
    </row>
    <row r="6043" customFormat="false" ht="15" hidden="false" customHeight="false" outlineLevel="0" collapsed="false">
      <c r="A6043" s="1" t="s">
        <v>6017</v>
      </c>
      <c r="B6043" s="1" t="s">
        <v>6018</v>
      </c>
      <c r="C6043" s="1" t="s">
        <v>6733</v>
      </c>
      <c r="D6043" s="1" t="n">
        <v>100.5</v>
      </c>
      <c r="E6043" s="1" t="s">
        <v>6768</v>
      </c>
      <c r="F6043" s="1" t="n">
        <v>34</v>
      </c>
      <c r="G6043" s="1" t="str">
        <f aca="false">F6043&amp;"/"&amp;67</f>
        <v>34/67</v>
      </c>
      <c r="H6043" s="1" t="n">
        <v>1500</v>
      </c>
      <c r="I6043" s="1" t="n">
        <v>77</v>
      </c>
      <c r="J6043" s="1" t="n">
        <v>80</v>
      </c>
      <c r="K6043" s="1" t="s">
        <v>271</v>
      </c>
      <c r="L6043" s="1" t="s">
        <v>402</v>
      </c>
      <c r="M6043" s="1" t="n">
        <v>2007</v>
      </c>
      <c r="N6043" s="1" t="n">
        <v>49.0879108178033</v>
      </c>
      <c r="O6043" s="1" t="n">
        <v>-64.6282522988745</v>
      </c>
      <c r="Q6043" s="1" t="s">
        <v>6735</v>
      </c>
      <c r="R6043" s="1" t="s">
        <v>24</v>
      </c>
    </row>
    <row r="6044" customFormat="false" ht="15" hidden="false" customHeight="false" outlineLevel="0" collapsed="false">
      <c r="A6044" s="1" t="s">
        <v>6017</v>
      </c>
      <c r="B6044" s="1" t="s">
        <v>6018</v>
      </c>
      <c r="C6044" s="1" t="s">
        <v>6733</v>
      </c>
      <c r="D6044" s="1" t="n">
        <v>100.5</v>
      </c>
      <c r="E6044" s="1" t="s">
        <v>6769</v>
      </c>
      <c r="F6044" s="1" t="n">
        <v>35</v>
      </c>
      <c r="G6044" s="1" t="str">
        <f aca="false">F6044&amp;"/"&amp;67</f>
        <v>35/67</v>
      </c>
      <c r="H6044" s="1" t="n">
        <v>1500</v>
      </c>
      <c r="I6044" s="1" t="n">
        <v>77</v>
      </c>
      <c r="J6044" s="1" t="n">
        <v>80</v>
      </c>
      <c r="K6044" s="1" t="s">
        <v>271</v>
      </c>
      <c r="L6044" s="1" t="s">
        <v>402</v>
      </c>
      <c r="M6044" s="1" t="n">
        <v>2007</v>
      </c>
      <c r="N6044" s="1" t="n">
        <v>49.0860727288191</v>
      </c>
      <c r="O6044" s="1" t="n">
        <v>-64.6288314227775</v>
      </c>
      <c r="Q6044" s="1" t="s">
        <v>6735</v>
      </c>
      <c r="R6044" s="1" t="s">
        <v>24</v>
      </c>
    </row>
    <row r="6045" customFormat="false" ht="15" hidden="false" customHeight="false" outlineLevel="0" collapsed="false">
      <c r="A6045" s="1" t="s">
        <v>6017</v>
      </c>
      <c r="B6045" s="1" t="s">
        <v>6018</v>
      </c>
      <c r="C6045" s="1" t="s">
        <v>6733</v>
      </c>
      <c r="D6045" s="1" t="n">
        <v>100.5</v>
      </c>
      <c r="E6045" s="1" t="s">
        <v>6770</v>
      </c>
      <c r="F6045" s="1" t="n">
        <v>36</v>
      </c>
      <c r="G6045" s="1" t="str">
        <f aca="false">F6045&amp;"/"&amp;67</f>
        <v>36/67</v>
      </c>
      <c r="H6045" s="1" t="n">
        <v>1500</v>
      </c>
      <c r="I6045" s="1" t="n">
        <v>77</v>
      </c>
      <c r="J6045" s="1" t="n">
        <v>80</v>
      </c>
      <c r="K6045" s="1" t="s">
        <v>271</v>
      </c>
      <c r="L6045" s="1" t="s">
        <v>402</v>
      </c>
      <c r="M6045" s="1" t="n">
        <v>2007</v>
      </c>
      <c r="N6045" s="1" t="n">
        <v>49.0864547700502</v>
      </c>
      <c r="O6045" s="1" t="n">
        <v>-64.6405743086832</v>
      </c>
      <c r="Q6045" s="1" t="s">
        <v>6735</v>
      </c>
      <c r="R6045" s="1" t="s">
        <v>24</v>
      </c>
    </row>
    <row r="6046" customFormat="false" ht="15" hidden="false" customHeight="false" outlineLevel="0" collapsed="false">
      <c r="A6046" s="1" t="s">
        <v>6017</v>
      </c>
      <c r="B6046" s="1" t="s">
        <v>6018</v>
      </c>
      <c r="C6046" s="1" t="s">
        <v>6733</v>
      </c>
      <c r="D6046" s="1" t="n">
        <v>100.5</v>
      </c>
      <c r="E6046" s="1" t="s">
        <v>6771</v>
      </c>
      <c r="F6046" s="1" t="n">
        <v>37</v>
      </c>
      <c r="G6046" s="1" t="str">
        <f aca="false">F6046&amp;"/"&amp;67</f>
        <v>37/67</v>
      </c>
      <c r="H6046" s="1" t="n">
        <v>1500</v>
      </c>
      <c r="I6046" s="1" t="n">
        <v>77</v>
      </c>
      <c r="J6046" s="1" t="n">
        <v>80</v>
      </c>
      <c r="K6046" s="1" t="s">
        <v>271</v>
      </c>
      <c r="L6046" s="1" t="s">
        <v>402</v>
      </c>
      <c r="M6046" s="1" t="n">
        <v>2007</v>
      </c>
      <c r="N6046" s="1" t="n">
        <v>49.0854021159728</v>
      </c>
      <c r="O6046" s="1" t="n">
        <v>-64.6350612887727</v>
      </c>
      <c r="Q6046" s="1" t="s">
        <v>6735</v>
      </c>
      <c r="R6046" s="1" t="s">
        <v>24</v>
      </c>
    </row>
    <row r="6047" customFormat="false" ht="15" hidden="false" customHeight="false" outlineLevel="0" collapsed="false">
      <c r="A6047" s="1" t="s">
        <v>6017</v>
      </c>
      <c r="B6047" s="1" t="s">
        <v>6018</v>
      </c>
      <c r="C6047" s="1" t="s">
        <v>6733</v>
      </c>
      <c r="D6047" s="1" t="n">
        <v>100.5</v>
      </c>
      <c r="E6047" s="1" t="s">
        <v>6772</v>
      </c>
      <c r="F6047" s="1" t="n">
        <v>38</v>
      </c>
      <c r="G6047" s="1" t="str">
        <f aca="false">F6047&amp;"/"&amp;67</f>
        <v>38/67</v>
      </c>
      <c r="H6047" s="1" t="n">
        <v>1500</v>
      </c>
      <c r="I6047" s="1" t="n">
        <v>77</v>
      </c>
      <c r="J6047" s="1" t="n">
        <v>80</v>
      </c>
      <c r="K6047" s="1" t="s">
        <v>271</v>
      </c>
      <c r="L6047" s="1" t="s">
        <v>402</v>
      </c>
      <c r="M6047" s="1" t="n">
        <v>2007</v>
      </c>
      <c r="N6047" s="1" t="n">
        <v>49.0829188261775</v>
      </c>
      <c r="O6047" s="1" t="n">
        <v>-64.6404848930009</v>
      </c>
      <c r="Q6047" s="1" t="s">
        <v>6735</v>
      </c>
      <c r="R6047" s="1" t="s">
        <v>24</v>
      </c>
    </row>
    <row r="6048" customFormat="false" ht="15" hidden="false" customHeight="false" outlineLevel="0" collapsed="false">
      <c r="A6048" s="1" t="s">
        <v>6017</v>
      </c>
      <c r="B6048" s="1" t="s">
        <v>6018</v>
      </c>
      <c r="C6048" s="1" t="s">
        <v>6733</v>
      </c>
      <c r="D6048" s="1" t="n">
        <v>100.5</v>
      </c>
      <c r="E6048" s="1" t="s">
        <v>6773</v>
      </c>
      <c r="F6048" s="1" t="n">
        <v>39</v>
      </c>
      <c r="G6048" s="1" t="str">
        <f aca="false">F6048&amp;"/"&amp;67</f>
        <v>39/67</v>
      </c>
      <c r="H6048" s="1" t="n">
        <v>1500</v>
      </c>
      <c r="I6048" s="1" t="n">
        <v>77</v>
      </c>
      <c r="J6048" s="1" t="n">
        <v>80</v>
      </c>
      <c r="K6048" s="1" t="s">
        <v>271</v>
      </c>
      <c r="L6048" s="1" t="s">
        <v>402</v>
      </c>
      <c r="M6048" s="1" t="n">
        <v>2007</v>
      </c>
      <c r="N6048" s="1" t="n">
        <v>49.0813880364774</v>
      </c>
      <c r="O6048" s="1" t="n">
        <v>-64.6333189983806</v>
      </c>
      <c r="Q6048" s="1" t="s">
        <v>6735</v>
      </c>
      <c r="R6048" s="1" t="s">
        <v>24</v>
      </c>
    </row>
    <row r="6049" customFormat="false" ht="15" hidden="false" customHeight="false" outlineLevel="0" collapsed="false">
      <c r="A6049" s="1" t="s">
        <v>6017</v>
      </c>
      <c r="B6049" s="1" t="s">
        <v>6018</v>
      </c>
      <c r="C6049" s="1" t="s">
        <v>6733</v>
      </c>
      <c r="D6049" s="1" t="n">
        <v>100.5</v>
      </c>
      <c r="E6049" s="1" t="s">
        <v>6774</v>
      </c>
      <c r="F6049" s="1" t="n">
        <v>40</v>
      </c>
      <c r="G6049" s="1" t="str">
        <f aca="false">F6049&amp;"/"&amp;67</f>
        <v>40/67</v>
      </c>
      <c r="H6049" s="1" t="n">
        <v>1500</v>
      </c>
      <c r="I6049" s="1" t="n">
        <v>77</v>
      </c>
      <c r="J6049" s="1" t="n">
        <v>80</v>
      </c>
      <c r="K6049" s="1" t="s">
        <v>271</v>
      </c>
      <c r="L6049" s="1" t="s">
        <v>402</v>
      </c>
      <c r="M6049" s="1" t="n">
        <v>2007</v>
      </c>
      <c r="N6049" s="1" t="n">
        <v>49.0822968630041</v>
      </c>
      <c r="O6049" s="1" t="n">
        <v>-64.629294179947</v>
      </c>
      <c r="Q6049" s="1" t="s">
        <v>6735</v>
      </c>
      <c r="R6049" s="1" t="s">
        <v>24</v>
      </c>
    </row>
    <row r="6050" customFormat="false" ht="15" hidden="false" customHeight="false" outlineLevel="0" collapsed="false">
      <c r="A6050" s="1" t="s">
        <v>6017</v>
      </c>
      <c r="B6050" s="1" t="s">
        <v>6018</v>
      </c>
      <c r="C6050" s="1" t="s">
        <v>6733</v>
      </c>
      <c r="D6050" s="1" t="n">
        <v>100.5</v>
      </c>
      <c r="E6050" s="1" t="s">
        <v>6775</v>
      </c>
      <c r="F6050" s="1" t="n">
        <v>41</v>
      </c>
      <c r="G6050" s="1" t="str">
        <f aca="false">F6050&amp;"/"&amp;67</f>
        <v>41/67</v>
      </c>
      <c r="H6050" s="1" t="n">
        <v>1500</v>
      </c>
      <c r="I6050" s="1" t="n">
        <v>77</v>
      </c>
      <c r="J6050" s="1" t="n">
        <v>80</v>
      </c>
      <c r="K6050" s="1" t="s">
        <v>271</v>
      </c>
      <c r="L6050" s="1" t="s">
        <v>402</v>
      </c>
      <c r="M6050" s="1" t="n">
        <v>2007</v>
      </c>
      <c r="N6050" s="1" t="n">
        <v>49.0852597089078</v>
      </c>
      <c r="O6050" s="1" t="n">
        <v>-64.6228027874385</v>
      </c>
      <c r="Q6050" s="1" t="s">
        <v>6735</v>
      </c>
      <c r="R6050" s="1" t="s">
        <v>24</v>
      </c>
    </row>
    <row r="6051" customFormat="false" ht="15" hidden="false" customHeight="false" outlineLevel="0" collapsed="false">
      <c r="A6051" s="1" t="s">
        <v>6017</v>
      </c>
      <c r="B6051" s="1" t="s">
        <v>6018</v>
      </c>
      <c r="C6051" s="1" t="s">
        <v>6733</v>
      </c>
      <c r="D6051" s="1" t="n">
        <v>100.5</v>
      </c>
      <c r="E6051" s="1" t="s">
        <v>6776</v>
      </c>
      <c r="F6051" s="1" t="n">
        <v>42</v>
      </c>
      <c r="G6051" s="1" t="str">
        <f aca="false">F6051&amp;"/"&amp;67</f>
        <v>42/67</v>
      </c>
      <c r="H6051" s="1" t="n">
        <v>1500</v>
      </c>
      <c r="I6051" s="1" t="n">
        <v>77</v>
      </c>
      <c r="J6051" s="1" t="n">
        <v>80</v>
      </c>
      <c r="K6051" s="1" t="s">
        <v>271</v>
      </c>
      <c r="L6051" s="1" t="s">
        <v>402</v>
      </c>
      <c r="M6051" s="1" t="n">
        <v>2007</v>
      </c>
      <c r="N6051" s="1" t="n">
        <v>49.0841872200341</v>
      </c>
      <c r="O6051" s="1" t="n">
        <v>-64.6182965326746</v>
      </c>
      <c r="Q6051" s="1" t="s">
        <v>6735</v>
      </c>
      <c r="R6051" s="1" t="s">
        <v>24</v>
      </c>
    </row>
    <row r="6052" customFormat="false" ht="15" hidden="false" customHeight="false" outlineLevel="0" collapsed="false">
      <c r="A6052" s="1" t="s">
        <v>6017</v>
      </c>
      <c r="B6052" s="1" t="s">
        <v>6018</v>
      </c>
      <c r="C6052" s="1" t="s">
        <v>6733</v>
      </c>
      <c r="D6052" s="1" t="n">
        <v>100.5</v>
      </c>
      <c r="E6052" s="1" t="s">
        <v>6777</v>
      </c>
      <c r="F6052" s="1" t="n">
        <v>43</v>
      </c>
      <c r="G6052" s="1" t="str">
        <f aca="false">F6052&amp;"/"&amp;67</f>
        <v>43/67</v>
      </c>
      <c r="H6052" s="1" t="n">
        <v>1500</v>
      </c>
      <c r="I6052" s="1" t="n">
        <v>77</v>
      </c>
      <c r="J6052" s="1" t="n">
        <v>80</v>
      </c>
      <c r="K6052" s="1" t="s">
        <v>271</v>
      </c>
      <c r="L6052" s="1" t="s">
        <v>402</v>
      </c>
      <c r="M6052" s="1" t="n">
        <v>2007</v>
      </c>
      <c r="N6052" s="1" t="n">
        <v>49.0834368142704</v>
      </c>
      <c r="O6052" s="1" t="n">
        <v>-64.6133269420983</v>
      </c>
      <c r="Q6052" s="1" t="s">
        <v>6735</v>
      </c>
      <c r="R6052" s="1" t="s">
        <v>24</v>
      </c>
    </row>
    <row r="6053" customFormat="false" ht="15" hidden="false" customHeight="false" outlineLevel="0" collapsed="false">
      <c r="A6053" s="1" t="s">
        <v>6017</v>
      </c>
      <c r="B6053" s="1" t="s">
        <v>6018</v>
      </c>
      <c r="C6053" s="1" t="s">
        <v>6733</v>
      </c>
      <c r="D6053" s="1" t="n">
        <v>100.5</v>
      </c>
      <c r="E6053" s="1" t="s">
        <v>6778</v>
      </c>
      <c r="F6053" s="1" t="n">
        <v>44</v>
      </c>
      <c r="G6053" s="1" t="str">
        <f aca="false">F6053&amp;"/"&amp;67</f>
        <v>44/67</v>
      </c>
      <c r="H6053" s="1" t="n">
        <v>1500</v>
      </c>
      <c r="I6053" s="1" t="n">
        <v>77</v>
      </c>
      <c r="J6053" s="1" t="n">
        <v>80</v>
      </c>
      <c r="K6053" s="1" t="s">
        <v>271</v>
      </c>
      <c r="L6053" s="1" t="s">
        <v>402</v>
      </c>
      <c r="M6053" s="1" t="n">
        <v>2007</v>
      </c>
      <c r="N6053" s="1" t="n">
        <v>49.0788739207395</v>
      </c>
      <c r="O6053" s="1" t="n">
        <v>-64.603409398706</v>
      </c>
      <c r="Q6053" s="1" t="s">
        <v>6735</v>
      </c>
      <c r="R6053" s="1" t="s">
        <v>24</v>
      </c>
    </row>
    <row r="6054" customFormat="false" ht="15" hidden="false" customHeight="false" outlineLevel="0" collapsed="false">
      <c r="A6054" s="1" t="s">
        <v>6017</v>
      </c>
      <c r="B6054" s="1" t="s">
        <v>6018</v>
      </c>
      <c r="C6054" s="1" t="s">
        <v>6733</v>
      </c>
      <c r="D6054" s="1" t="n">
        <v>100.5</v>
      </c>
      <c r="E6054" s="1" t="s">
        <v>6779</v>
      </c>
      <c r="F6054" s="1" t="n">
        <v>45</v>
      </c>
      <c r="G6054" s="1" t="str">
        <f aca="false">F6054&amp;"/"&amp;67</f>
        <v>45/67</v>
      </c>
      <c r="H6054" s="1" t="n">
        <v>1500</v>
      </c>
      <c r="I6054" s="1" t="n">
        <v>77</v>
      </c>
      <c r="J6054" s="1" t="n">
        <v>80</v>
      </c>
      <c r="K6054" s="1" t="s">
        <v>271</v>
      </c>
      <c r="L6054" s="1" t="s">
        <v>402</v>
      </c>
      <c r="M6054" s="1" t="n">
        <v>2007</v>
      </c>
      <c r="N6054" s="1" t="n">
        <v>49.0769572267432</v>
      </c>
      <c r="O6054" s="1" t="n">
        <v>-64.6043203895649</v>
      </c>
      <c r="Q6054" s="1" t="s">
        <v>6735</v>
      </c>
      <c r="R6054" s="1" t="s">
        <v>24</v>
      </c>
    </row>
    <row r="6055" customFormat="false" ht="15" hidden="false" customHeight="false" outlineLevel="0" collapsed="false">
      <c r="A6055" s="1" t="s">
        <v>6017</v>
      </c>
      <c r="B6055" s="1" t="s">
        <v>6018</v>
      </c>
      <c r="C6055" s="1" t="s">
        <v>6733</v>
      </c>
      <c r="D6055" s="1" t="n">
        <v>100.5</v>
      </c>
      <c r="E6055" s="1" t="s">
        <v>6780</v>
      </c>
      <c r="F6055" s="1" t="n">
        <v>46</v>
      </c>
      <c r="G6055" s="1" t="str">
        <f aca="false">F6055&amp;"/"&amp;67</f>
        <v>46/67</v>
      </c>
      <c r="H6055" s="1" t="n">
        <v>1500</v>
      </c>
      <c r="I6055" s="1" t="n">
        <v>77</v>
      </c>
      <c r="J6055" s="1" t="n">
        <v>80</v>
      </c>
      <c r="K6055" s="1" t="s">
        <v>271</v>
      </c>
      <c r="L6055" s="1" t="s">
        <v>402</v>
      </c>
      <c r="M6055" s="1" t="n">
        <v>2007</v>
      </c>
      <c r="N6055" s="1" t="n">
        <v>49.0744558659784</v>
      </c>
      <c r="O6055" s="1" t="n">
        <v>-64.6029755905479</v>
      </c>
      <c r="Q6055" s="1" t="s">
        <v>6735</v>
      </c>
      <c r="R6055" s="1" t="s">
        <v>24</v>
      </c>
    </row>
    <row r="6056" customFormat="false" ht="15" hidden="false" customHeight="false" outlineLevel="0" collapsed="false">
      <c r="A6056" s="1" t="s">
        <v>6017</v>
      </c>
      <c r="B6056" s="1" t="s">
        <v>6018</v>
      </c>
      <c r="C6056" s="1" t="s">
        <v>6733</v>
      </c>
      <c r="D6056" s="1" t="n">
        <v>100.5</v>
      </c>
      <c r="E6056" s="1" t="s">
        <v>6781</v>
      </c>
      <c r="F6056" s="1" t="n">
        <v>47</v>
      </c>
      <c r="G6056" s="1" t="str">
        <f aca="false">F6056&amp;"/"&amp;67</f>
        <v>47/67</v>
      </c>
      <c r="H6056" s="1" t="n">
        <v>1500</v>
      </c>
      <c r="I6056" s="1" t="n">
        <v>77</v>
      </c>
      <c r="J6056" s="1" t="n">
        <v>80</v>
      </c>
      <c r="K6056" s="1" t="s">
        <v>271</v>
      </c>
      <c r="L6056" s="1" t="s">
        <v>402</v>
      </c>
      <c r="M6056" s="1" t="n">
        <v>2007</v>
      </c>
      <c r="N6056" s="1" t="n">
        <v>49.0728439360693</v>
      </c>
      <c r="O6056" s="1" t="n">
        <v>-64.5988180573092</v>
      </c>
      <c r="Q6056" s="1" t="s">
        <v>6735</v>
      </c>
      <c r="R6056" s="1" t="s">
        <v>24</v>
      </c>
    </row>
    <row r="6057" customFormat="false" ht="15" hidden="false" customHeight="false" outlineLevel="0" collapsed="false">
      <c r="A6057" s="1" t="s">
        <v>6017</v>
      </c>
      <c r="B6057" s="1" t="s">
        <v>6018</v>
      </c>
      <c r="C6057" s="1" t="s">
        <v>6733</v>
      </c>
      <c r="D6057" s="1" t="n">
        <v>100.5</v>
      </c>
      <c r="E6057" s="1" t="s">
        <v>6782</v>
      </c>
      <c r="F6057" s="1" t="n">
        <v>48</v>
      </c>
      <c r="G6057" s="1" t="str">
        <f aca="false">F6057&amp;"/"&amp;67</f>
        <v>48/67</v>
      </c>
      <c r="H6057" s="1" t="n">
        <v>1500</v>
      </c>
      <c r="I6057" s="1" t="n">
        <v>77</v>
      </c>
      <c r="J6057" s="1" t="n">
        <v>80</v>
      </c>
      <c r="K6057" s="1" t="s">
        <v>271</v>
      </c>
      <c r="L6057" s="1" t="s">
        <v>402</v>
      </c>
      <c r="M6057" s="1" t="n">
        <v>2007</v>
      </c>
      <c r="N6057" s="1" t="n">
        <v>49.0770765204142</v>
      </c>
      <c r="O6057" s="1" t="n">
        <v>-64.5978719563591</v>
      </c>
      <c r="Q6057" s="1" t="s">
        <v>6735</v>
      </c>
      <c r="R6057" s="1" t="s">
        <v>24</v>
      </c>
    </row>
    <row r="6058" customFormat="false" ht="15" hidden="false" customHeight="false" outlineLevel="0" collapsed="false">
      <c r="A6058" s="1" t="s">
        <v>6017</v>
      </c>
      <c r="B6058" s="1" t="s">
        <v>6018</v>
      </c>
      <c r="C6058" s="1" t="s">
        <v>6733</v>
      </c>
      <c r="D6058" s="1" t="n">
        <v>100.5</v>
      </c>
      <c r="E6058" s="1" t="s">
        <v>6783</v>
      </c>
      <c r="F6058" s="1" t="n">
        <v>49</v>
      </c>
      <c r="G6058" s="1" t="str">
        <f aca="false">F6058&amp;"/"&amp;67</f>
        <v>49/67</v>
      </c>
      <c r="H6058" s="1" t="n">
        <v>1500</v>
      </c>
      <c r="I6058" s="1" t="n">
        <v>77</v>
      </c>
      <c r="J6058" s="1" t="n">
        <v>80</v>
      </c>
      <c r="K6058" s="1" t="s">
        <v>271</v>
      </c>
      <c r="L6058" s="1" t="s">
        <v>402</v>
      </c>
      <c r="M6058" s="1" t="n">
        <v>2007</v>
      </c>
      <c r="N6058" s="1" t="n">
        <v>49.0784727337266</v>
      </c>
      <c r="O6058" s="1" t="n">
        <v>-64.594835613854</v>
      </c>
      <c r="Q6058" s="1" t="s">
        <v>6735</v>
      </c>
      <c r="R6058" s="1" t="s">
        <v>24</v>
      </c>
    </row>
    <row r="6059" customFormat="false" ht="15" hidden="false" customHeight="false" outlineLevel="0" collapsed="false">
      <c r="A6059" s="1" t="s">
        <v>6017</v>
      </c>
      <c r="B6059" s="1" t="s">
        <v>6018</v>
      </c>
      <c r="C6059" s="1" t="s">
        <v>6733</v>
      </c>
      <c r="D6059" s="1" t="n">
        <v>100.5</v>
      </c>
      <c r="E6059" s="1" t="s">
        <v>6784</v>
      </c>
      <c r="F6059" s="1" t="n">
        <v>50</v>
      </c>
      <c r="G6059" s="1" t="str">
        <f aca="false">F6059&amp;"/"&amp;67</f>
        <v>50/67</v>
      </c>
      <c r="H6059" s="1" t="n">
        <v>1500</v>
      </c>
      <c r="I6059" s="1" t="n">
        <v>77</v>
      </c>
      <c r="J6059" s="1" t="n">
        <v>80</v>
      </c>
      <c r="K6059" s="1" t="s">
        <v>271</v>
      </c>
      <c r="L6059" s="1" t="s">
        <v>402</v>
      </c>
      <c r="M6059" s="1" t="n">
        <v>2007</v>
      </c>
      <c r="N6059" s="1" t="n">
        <v>49.066730273008</v>
      </c>
      <c r="O6059" s="1" t="n">
        <v>-64.5824143406512</v>
      </c>
      <c r="Q6059" s="1" t="s">
        <v>6735</v>
      </c>
      <c r="R6059" s="1" t="s">
        <v>24</v>
      </c>
    </row>
    <row r="6060" customFormat="false" ht="15" hidden="false" customHeight="false" outlineLevel="0" collapsed="false">
      <c r="A6060" s="1" t="s">
        <v>6017</v>
      </c>
      <c r="B6060" s="1" t="s">
        <v>6018</v>
      </c>
      <c r="C6060" s="1" t="s">
        <v>6733</v>
      </c>
      <c r="D6060" s="1" t="n">
        <v>100.5</v>
      </c>
      <c r="E6060" s="1" t="s">
        <v>6785</v>
      </c>
      <c r="F6060" s="1" t="n">
        <v>51</v>
      </c>
      <c r="G6060" s="1" t="str">
        <f aca="false">F6060&amp;"/"&amp;67</f>
        <v>51/67</v>
      </c>
      <c r="H6060" s="1" t="n">
        <v>1500</v>
      </c>
      <c r="I6060" s="1" t="n">
        <v>77</v>
      </c>
      <c r="J6060" s="1" t="n">
        <v>80</v>
      </c>
      <c r="K6060" s="1" t="s">
        <v>271</v>
      </c>
      <c r="L6060" s="1" t="s">
        <v>402</v>
      </c>
      <c r="M6060" s="1" t="n">
        <v>2007</v>
      </c>
      <c r="N6060" s="1" t="n">
        <v>49.0677140602109</v>
      </c>
      <c r="O6060" s="1" t="n">
        <v>-64.5870577003216</v>
      </c>
      <c r="Q6060" s="1" t="s">
        <v>6735</v>
      </c>
      <c r="R6060" s="1" t="s">
        <v>24</v>
      </c>
    </row>
    <row r="6061" customFormat="false" ht="15" hidden="false" customHeight="false" outlineLevel="0" collapsed="false">
      <c r="A6061" s="1" t="s">
        <v>6017</v>
      </c>
      <c r="B6061" s="1" t="s">
        <v>6018</v>
      </c>
      <c r="C6061" s="1" t="s">
        <v>6733</v>
      </c>
      <c r="D6061" s="1" t="n">
        <v>100.5</v>
      </c>
      <c r="E6061" s="1" t="s">
        <v>6786</v>
      </c>
      <c r="F6061" s="1" t="n">
        <v>52</v>
      </c>
      <c r="G6061" s="1" t="str">
        <f aca="false">F6061&amp;"/"&amp;67</f>
        <v>52/67</v>
      </c>
      <c r="H6061" s="1" t="n">
        <v>1500</v>
      </c>
      <c r="I6061" s="1" t="n">
        <v>77</v>
      </c>
      <c r="J6061" s="1" t="n">
        <v>80</v>
      </c>
      <c r="K6061" s="1" t="s">
        <v>271</v>
      </c>
      <c r="L6061" s="1" t="s">
        <v>402</v>
      </c>
      <c r="M6061" s="1" t="n">
        <v>2007</v>
      </c>
      <c r="N6061" s="1" t="n">
        <v>49.0789557088041</v>
      </c>
      <c r="O6061" s="1" t="n">
        <v>-64.6217553043869</v>
      </c>
      <c r="Q6061" s="1" t="s">
        <v>6735</v>
      </c>
      <c r="R6061" s="1" t="s">
        <v>24</v>
      </c>
    </row>
    <row r="6062" customFormat="false" ht="15" hidden="false" customHeight="false" outlineLevel="0" collapsed="false">
      <c r="A6062" s="1" t="s">
        <v>6017</v>
      </c>
      <c r="B6062" s="1" t="s">
        <v>6018</v>
      </c>
      <c r="C6062" s="1" t="s">
        <v>6733</v>
      </c>
      <c r="D6062" s="1" t="n">
        <v>100.5</v>
      </c>
      <c r="E6062" s="1" t="s">
        <v>6787</v>
      </c>
      <c r="F6062" s="1" t="n">
        <v>53</v>
      </c>
      <c r="G6062" s="1" t="str">
        <f aca="false">F6062&amp;"/"&amp;67</f>
        <v>53/67</v>
      </c>
      <c r="H6062" s="1" t="n">
        <v>1500</v>
      </c>
      <c r="I6062" s="1" t="n">
        <v>77</v>
      </c>
      <c r="J6062" s="1" t="n">
        <v>80</v>
      </c>
      <c r="K6062" s="1" t="s">
        <v>271</v>
      </c>
      <c r="L6062" s="1" t="s">
        <v>402</v>
      </c>
      <c r="M6062" s="1" t="n">
        <v>2007</v>
      </c>
      <c r="N6062" s="1" t="n">
        <v>49.0787764367394</v>
      </c>
      <c r="O6062" s="1" t="n">
        <v>-64.6245736474509</v>
      </c>
      <c r="Q6062" s="1" t="s">
        <v>6735</v>
      </c>
      <c r="R6062" s="1" t="s">
        <v>24</v>
      </c>
    </row>
    <row r="6063" customFormat="false" ht="15" hidden="false" customHeight="false" outlineLevel="0" collapsed="false">
      <c r="A6063" s="1" t="s">
        <v>6017</v>
      </c>
      <c r="B6063" s="1" t="s">
        <v>6018</v>
      </c>
      <c r="C6063" s="1" t="s">
        <v>6733</v>
      </c>
      <c r="D6063" s="1" t="n">
        <v>100.5</v>
      </c>
      <c r="E6063" s="1" t="s">
        <v>6788</v>
      </c>
      <c r="F6063" s="1" t="n">
        <v>54</v>
      </c>
      <c r="G6063" s="1" t="str">
        <f aca="false">F6063&amp;"/"&amp;67</f>
        <v>54/67</v>
      </c>
      <c r="H6063" s="1" t="n">
        <v>1500</v>
      </c>
      <c r="I6063" s="1" t="n">
        <v>77</v>
      </c>
      <c r="J6063" s="1" t="n">
        <v>80</v>
      </c>
      <c r="K6063" s="1" t="s">
        <v>271</v>
      </c>
      <c r="L6063" s="1" t="s">
        <v>402</v>
      </c>
      <c r="M6063" s="1" t="n">
        <v>2007</v>
      </c>
      <c r="N6063" s="1" t="n">
        <v>49.1285497565379</v>
      </c>
      <c r="O6063" s="1" t="n">
        <v>-64.7063661760287</v>
      </c>
      <c r="Q6063" s="1" t="s">
        <v>6735</v>
      </c>
      <c r="R6063" s="1" t="s">
        <v>24</v>
      </c>
    </row>
    <row r="6064" customFormat="false" ht="15" hidden="false" customHeight="false" outlineLevel="0" collapsed="false">
      <c r="A6064" s="1" t="s">
        <v>6017</v>
      </c>
      <c r="B6064" s="1" t="s">
        <v>6018</v>
      </c>
      <c r="C6064" s="1" t="s">
        <v>6733</v>
      </c>
      <c r="D6064" s="1" t="n">
        <v>100.5</v>
      </c>
      <c r="E6064" s="1" t="s">
        <v>6789</v>
      </c>
      <c r="F6064" s="1" t="n">
        <v>55</v>
      </c>
      <c r="G6064" s="1" t="str">
        <f aca="false">F6064&amp;"/"&amp;67</f>
        <v>55/67</v>
      </c>
      <c r="H6064" s="1" t="n">
        <v>1500</v>
      </c>
      <c r="I6064" s="1" t="n">
        <v>77</v>
      </c>
      <c r="J6064" s="1" t="n">
        <v>80</v>
      </c>
      <c r="K6064" s="1" t="s">
        <v>271</v>
      </c>
      <c r="L6064" s="1" t="s">
        <v>402</v>
      </c>
      <c r="M6064" s="1" t="n">
        <v>2007</v>
      </c>
      <c r="N6064" s="1" t="n">
        <v>49.1259741966745</v>
      </c>
      <c r="O6064" s="1" t="n">
        <v>-64.702780614799</v>
      </c>
      <c r="Q6064" s="1" t="s">
        <v>6735</v>
      </c>
      <c r="R6064" s="1" t="s">
        <v>24</v>
      </c>
    </row>
    <row r="6065" customFormat="false" ht="15" hidden="false" customHeight="false" outlineLevel="0" collapsed="false">
      <c r="A6065" s="1" t="s">
        <v>6017</v>
      </c>
      <c r="B6065" s="1" t="s">
        <v>6018</v>
      </c>
      <c r="C6065" s="1" t="s">
        <v>6733</v>
      </c>
      <c r="D6065" s="1" t="n">
        <v>100.5</v>
      </c>
      <c r="E6065" s="1" t="s">
        <v>6790</v>
      </c>
      <c r="F6065" s="1" t="n">
        <v>56</v>
      </c>
      <c r="G6065" s="1" t="str">
        <f aca="false">F6065&amp;"/"&amp;67</f>
        <v>56/67</v>
      </c>
      <c r="H6065" s="1" t="n">
        <v>1500</v>
      </c>
      <c r="I6065" s="1" t="n">
        <v>77</v>
      </c>
      <c r="J6065" s="1" t="n">
        <v>80</v>
      </c>
      <c r="K6065" s="1" t="s">
        <v>271</v>
      </c>
      <c r="L6065" s="1" t="s">
        <v>402</v>
      </c>
      <c r="M6065" s="1" t="n">
        <v>2007</v>
      </c>
      <c r="N6065" s="1" t="n">
        <v>49.1247945124161</v>
      </c>
      <c r="O6065" s="1" t="n">
        <v>-64.697665167725</v>
      </c>
      <c r="Q6065" s="1" t="s">
        <v>6735</v>
      </c>
      <c r="R6065" s="1" t="s">
        <v>24</v>
      </c>
    </row>
    <row r="6066" customFormat="false" ht="15" hidden="false" customHeight="false" outlineLevel="0" collapsed="false">
      <c r="A6066" s="1" t="s">
        <v>6017</v>
      </c>
      <c r="B6066" s="1" t="s">
        <v>6018</v>
      </c>
      <c r="C6066" s="1" t="s">
        <v>6733</v>
      </c>
      <c r="D6066" s="1" t="n">
        <v>100.5</v>
      </c>
      <c r="E6066" s="1" t="s">
        <v>6791</v>
      </c>
      <c r="F6066" s="1" t="n">
        <v>57</v>
      </c>
      <c r="G6066" s="1" t="str">
        <f aca="false">F6066&amp;"/"&amp;67</f>
        <v>57/67</v>
      </c>
      <c r="H6066" s="1" t="n">
        <v>1500</v>
      </c>
      <c r="I6066" s="1" t="n">
        <v>77</v>
      </c>
      <c r="J6066" s="1" t="n">
        <v>80</v>
      </c>
      <c r="K6066" s="1" t="s">
        <v>271</v>
      </c>
      <c r="L6066" s="1" t="s">
        <v>402</v>
      </c>
      <c r="M6066" s="1" t="n">
        <v>2007</v>
      </c>
      <c r="N6066" s="1" t="n">
        <v>49.1237224549202</v>
      </c>
      <c r="O6066" s="1" t="n">
        <v>-64.6915409668939</v>
      </c>
      <c r="Q6066" s="1" t="s">
        <v>6735</v>
      </c>
      <c r="R6066" s="1" t="s">
        <v>24</v>
      </c>
    </row>
    <row r="6067" customFormat="false" ht="15" hidden="false" customHeight="false" outlineLevel="0" collapsed="false">
      <c r="A6067" s="1" t="s">
        <v>6017</v>
      </c>
      <c r="B6067" s="1" t="s">
        <v>6018</v>
      </c>
      <c r="C6067" s="1" t="s">
        <v>6733</v>
      </c>
      <c r="D6067" s="1" t="n">
        <v>100.5</v>
      </c>
      <c r="E6067" s="1" t="s">
        <v>6792</v>
      </c>
      <c r="F6067" s="1" t="n">
        <v>58</v>
      </c>
      <c r="G6067" s="1" t="str">
        <f aca="false">F6067&amp;"/"&amp;67</f>
        <v>58/67</v>
      </c>
      <c r="H6067" s="1" t="n">
        <v>1500</v>
      </c>
      <c r="I6067" s="1" t="n">
        <v>77</v>
      </c>
      <c r="J6067" s="1" t="n">
        <v>80</v>
      </c>
      <c r="K6067" s="1" t="s">
        <v>271</v>
      </c>
      <c r="L6067" s="1" t="s">
        <v>402</v>
      </c>
      <c r="M6067" s="1" t="n">
        <v>2007</v>
      </c>
      <c r="N6067" s="1" t="n">
        <v>49.1218771351741</v>
      </c>
      <c r="O6067" s="1" t="n">
        <v>-64.6879325298801</v>
      </c>
      <c r="Q6067" s="1" t="s">
        <v>6735</v>
      </c>
      <c r="R6067" s="1" t="s">
        <v>24</v>
      </c>
    </row>
    <row r="6068" customFormat="false" ht="15" hidden="false" customHeight="false" outlineLevel="0" collapsed="false">
      <c r="A6068" s="1" t="s">
        <v>6017</v>
      </c>
      <c r="B6068" s="1" t="s">
        <v>6018</v>
      </c>
      <c r="C6068" s="1" t="s">
        <v>6733</v>
      </c>
      <c r="D6068" s="1" t="n">
        <v>100.5</v>
      </c>
      <c r="E6068" s="1" t="s">
        <v>6793</v>
      </c>
      <c r="F6068" s="1" t="n">
        <v>59</v>
      </c>
      <c r="G6068" s="1" t="str">
        <f aca="false">F6068&amp;"/"&amp;67</f>
        <v>59/67</v>
      </c>
      <c r="H6068" s="1" t="n">
        <v>1500</v>
      </c>
      <c r="I6068" s="1" t="n">
        <v>77</v>
      </c>
      <c r="J6068" s="1" t="n">
        <v>80</v>
      </c>
      <c r="K6068" s="1" t="s">
        <v>271</v>
      </c>
      <c r="L6068" s="1" t="s">
        <v>402</v>
      </c>
      <c r="M6068" s="1" t="n">
        <v>2007</v>
      </c>
      <c r="N6068" s="1" t="n">
        <v>49.1198810539032</v>
      </c>
      <c r="O6068" s="1" t="n">
        <v>-64.6822985180039</v>
      </c>
      <c r="Q6068" s="1" t="s">
        <v>6735</v>
      </c>
      <c r="R6068" s="1" t="s">
        <v>24</v>
      </c>
    </row>
    <row r="6069" customFormat="false" ht="15" hidden="false" customHeight="false" outlineLevel="0" collapsed="false">
      <c r="A6069" s="1" t="s">
        <v>6017</v>
      </c>
      <c r="B6069" s="1" t="s">
        <v>6018</v>
      </c>
      <c r="C6069" s="1" t="s">
        <v>6733</v>
      </c>
      <c r="D6069" s="1" t="n">
        <v>100.5</v>
      </c>
      <c r="E6069" s="1" t="s">
        <v>6794</v>
      </c>
      <c r="F6069" s="1" t="n">
        <v>60</v>
      </c>
      <c r="G6069" s="1" t="str">
        <f aca="false">F6069&amp;"/"&amp;67</f>
        <v>60/67</v>
      </c>
      <c r="H6069" s="1" t="n">
        <v>1500</v>
      </c>
      <c r="I6069" s="1" t="n">
        <v>77</v>
      </c>
      <c r="J6069" s="1" t="n">
        <v>80</v>
      </c>
      <c r="K6069" s="1" t="s">
        <v>271</v>
      </c>
      <c r="L6069" s="1" t="s">
        <v>402</v>
      </c>
      <c r="M6069" s="1" t="n">
        <v>2007</v>
      </c>
      <c r="N6069" s="1" t="n">
        <v>49.1172219514578</v>
      </c>
      <c r="O6069" s="1" t="n">
        <v>-64.6694397335644</v>
      </c>
      <c r="Q6069" s="1" t="s">
        <v>6735</v>
      </c>
      <c r="R6069" s="1" t="s">
        <v>24</v>
      </c>
    </row>
    <row r="6070" customFormat="false" ht="15" hidden="false" customHeight="false" outlineLevel="0" collapsed="false">
      <c r="A6070" s="1" t="s">
        <v>6017</v>
      </c>
      <c r="B6070" s="1" t="s">
        <v>6018</v>
      </c>
      <c r="C6070" s="1" t="s">
        <v>6733</v>
      </c>
      <c r="D6070" s="1" t="n">
        <v>100.5</v>
      </c>
      <c r="E6070" s="1" t="s">
        <v>6795</v>
      </c>
      <c r="F6070" s="1" t="n">
        <v>61</v>
      </c>
      <c r="G6070" s="1" t="str">
        <f aca="false">F6070&amp;"/"&amp;67</f>
        <v>61/67</v>
      </c>
      <c r="H6070" s="1" t="n">
        <v>1500</v>
      </c>
      <c r="I6070" s="1" t="n">
        <v>77</v>
      </c>
      <c r="J6070" s="1" t="n">
        <v>80</v>
      </c>
      <c r="K6070" s="1" t="s">
        <v>271</v>
      </c>
      <c r="L6070" s="1" t="s">
        <v>402</v>
      </c>
      <c r="M6070" s="1" t="n">
        <v>2007</v>
      </c>
      <c r="N6070" s="1" t="n">
        <v>49.1164493821213</v>
      </c>
      <c r="O6070" s="1" t="n">
        <v>-64.6622806805824</v>
      </c>
      <c r="Q6070" s="1" t="s">
        <v>6735</v>
      </c>
      <c r="R6070" s="1" t="s">
        <v>24</v>
      </c>
    </row>
    <row r="6071" customFormat="false" ht="15" hidden="false" customHeight="false" outlineLevel="0" collapsed="false">
      <c r="A6071" s="1" t="s">
        <v>6017</v>
      </c>
      <c r="B6071" s="1" t="s">
        <v>6018</v>
      </c>
      <c r="C6071" s="1" t="s">
        <v>6733</v>
      </c>
      <c r="D6071" s="1" t="n">
        <v>100.5</v>
      </c>
      <c r="E6071" s="1" t="s">
        <v>6796</v>
      </c>
      <c r="F6071" s="1" t="n">
        <v>62</v>
      </c>
      <c r="G6071" s="1" t="str">
        <f aca="false">F6071&amp;"/"&amp;67</f>
        <v>62/67</v>
      </c>
      <c r="H6071" s="1" t="n">
        <v>1500</v>
      </c>
      <c r="I6071" s="1" t="n">
        <v>77</v>
      </c>
      <c r="J6071" s="1" t="n">
        <v>80</v>
      </c>
      <c r="K6071" s="1" t="s">
        <v>271</v>
      </c>
      <c r="L6071" s="1" t="s">
        <v>402</v>
      </c>
      <c r="M6071" s="1" t="n">
        <v>2007</v>
      </c>
      <c r="N6071" s="1" t="n">
        <v>49.1142691758277</v>
      </c>
      <c r="O6071" s="1" t="n">
        <v>-64.6600215969551</v>
      </c>
      <c r="Q6071" s="1" t="s">
        <v>6735</v>
      </c>
      <c r="R6071" s="1" t="s">
        <v>24</v>
      </c>
    </row>
    <row r="6072" customFormat="false" ht="15" hidden="false" customHeight="false" outlineLevel="0" collapsed="false">
      <c r="A6072" s="1" t="s">
        <v>6017</v>
      </c>
      <c r="B6072" s="1" t="s">
        <v>6018</v>
      </c>
      <c r="C6072" s="1" t="s">
        <v>6733</v>
      </c>
      <c r="D6072" s="1" t="n">
        <v>100.5</v>
      </c>
      <c r="E6072" s="1" t="s">
        <v>6797</v>
      </c>
      <c r="F6072" s="1" t="n">
        <v>63</v>
      </c>
      <c r="G6072" s="1" t="str">
        <f aca="false">F6072&amp;"/"&amp;67</f>
        <v>63/67</v>
      </c>
      <c r="H6072" s="1" t="n">
        <v>1500</v>
      </c>
      <c r="I6072" s="1" t="n">
        <v>77</v>
      </c>
      <c r="J6072" s="1" t="n">
        <v>80</v>
      </c>
      <c r="K6072" s="1" t="s">
        <v>271</v>
      </c>
      <c r="L6072" s="1" t="s">
        <v>402</v>
      </c>
      <c r="M6072" s="1" t="n">
        <v>2007</v>
      </c>
      <c r="N6072" s="1" t="n">
        <v>49.1126543313767</v>
      </c>
      <c r="O6072" s="1" t="n">
        <v>-64.6533173499044</v>
      </c>
      <c r="Q6072" s="1" t="s">
        <v>6735</v>
      </c>
      <c r="R6072" s="1" t="s">
        <v>24</v>
      </c>
    </row>
    <row r="6073" customFormat="false" ht="15" hidden="false" customHeight="false" outlineLevel="0" collapsed="false">
      <c r="A6073" s="1" t="s">
        <v>6017</v>
      </c>
      <c r="B6073" s="1" t="s">
        <v>6018</v>
      </c>
      <c r="C6073" s="1" t="s">
        <v>6733</v>
      </c>
      <c r="D6073" s="1" t="n">
        <v>100.5</v>
      </c>
      <c r="E6073" s="1" t="s">
        <v>6798</v>
      </c>
      <c r="F6073" s="1" t="n">
        <v>64</v>
      </c>
      <c r="G6073" s="1" t="str">
        <f aca="false">F6073&amp;"/"&amp;67</f>
        <v>64/67</v>
      </c>
      <c r="H6073" s="1" t="n">
        <v>1500</v>
      </c>
      <c r="I6073" s="1" t="n">
        <v>77</v>
      </c>
      <c r="J6073" s="1" t="n">
        <v>80</v>
      </c>
      <c r="K6073" s="1" t="s">
        <v>271</v>
      </c>
      <c r="L6073" s="1" t="s">
        <v>402</v>
      </c>
      <c r="M6073" s="1" t="n">
        <v>2007</v>
      </c>
      <c r="N6073" s="1" t="n">
        <v>49.1115108908519</v>
      </c>
      <c r="O6073" s="1" t="n">
        <v>-64.6496870368669</v>
      </c>
      <c r="Q6073" s="1" t="s">
        <v>6735</v>
      </c>
      <c r="R6073" s="1" t="s">
        <v>24</v>
      </c>
    </row>
    <row r="6074" customFormat="false" ht="15" hidden="false" customHeight="false" outlineLevel="0" collapsed="false">
      <c r="A6074" s="1" t="s">
        <v>6017</v>
      </c>
      <c r="B6074" s="1" t="s">
        <v>6018</v>
      </c>
      <c r="C6074" s="1" t="s">
        <v>6733</v>
      </c>
      <c r="D6074" s="1" t="n">
        <v>100.5</v>
      </c>
      <c r="E6074" s="1" t="s">
        <v>6799</v>
      </c>
      <c r="F6074" s="1" t="n">
        <v>65</v>
      </c>
      <c r="G6074" s="1" t="str">
        <f aca="false">F6074&amp;"/"&amp;67</f>
        <v>65/67</v>
      </c>
      <c r="H6074" s="1" t="n">
        <v>1500</v>
      </c>
      <c r="I6074" s="1" t="n">
        <v>77</v>
      </c>
      <c r="J6074" s="1" t="n">
        <v>80</v>
      </c>
      <c r="K6074" s="1" t="s">
        <v>271</v>
      </c>
      <c r="L6074" s="1" t="s">
        <v>402</v>
      </c>
      <c r="M6074" s="1" t="n">
        <v>2007</v>
      </c>
      <c r="N6074" s="1" t="n">
        <v>49.1101295209288</v>
      </c>
      <c r="O6074" s="1" t="n">
        <v>-64.6455473065399</v>
      </c>
      <c r="Q6074" s="1" t="s">
        <v>6735</v>
      </c>
      <c r="R6074" s="1" t="s">
        <v>24</v>
      </c>
    </row>
    <row r="6075" customFormat="false" ht="15" hidden="false" customHeight="false" outlineLevel="0" collapsed="false">
      <c r="A6075" s="1" t="s">
        <v>6017</v>
      </c>
      <c r="B6075" s="1" t="s">
        <v>6018</v>
      </c>
      <c r="C6075" s="1" t="s">
        <v>6733</v>
      </c>
      <c r="D6075" s="1" t="n">
        <v>100.5</v>
      </c>
      <c r="E6075" s="1" t="s">
        <v>6800</v>
      </c>
      <c r="F6075" s="1" t="n">
        <v>66</v>
      </c>
      <c r="G6075" s="1" t="str">
        <f aca="false">F6075&amp;"/"&amp;67</f>
        <v>66/67</v>
      </c>
      <c r="H6075" s="1" t="n">
        <v>1500</v>
      </c>
      <c r="I6075" s="1" t="n">
        <v>77</v>
      </c>
      <c r="J6075" s="1" t="n">
        <v>80</v>
      </c>
      <c r="K6075" s="1" t="s">
        <v>271</v>
      </c>
      <c r="L6075" s="1" t="s">
        <v>402</v>
      </c>
      <c r="M6075" s="1" t="n">
        <v>2007</v>
      </c>
      <c r="N6075" s="1" t="n">
        <v>49.0734172835964</v>
      </c>
      <c r="O6075" s="1" t="n">
        <v>-64.5921772235929</v>
      </c>
      <c r="Q6075" s="1" t="s">
        <v>6735</v>
      </c>
      <c r="R6075" s="1" t="s">
        <v>24</v>
      </c>
    </row>
    <row r="6076" customFormat="false" ht="15" hidden="false" customHeight="false" outlineLevel="0" collapsed="false">
      <c r="A6076" s="1" t="s">
        <v>6017</v>
      </c>
      <c r="B6076" s="1" t="s">
        <v>6018</v>
      </c>
      <c r="C6076" s="1" t="s">
        <v>6733</v>
      </c>
      <c r="D6076" s="1" t="n">
        <v>100.5</v>
      </c>
      <c r="E6076" s="1" t="s">
        <v>6801</v>
      </c>
      <c r="F6076" s="1" t="n">
        <v>67</v>
      </c>
      <c r="G6076" s="1" t="str">
        <f aca="false">F6076&amp;"/"&amp;67</f>
        <v>67/67</v>
      </c>
      <c r="H6076" s="1" t="n">
        <v>1500</v>
      </c>
      <c r="I6076" s="1" t="n">
        <v>77</v>
      </c>
      <c r="J6076" s="1" t="n">
        <v>80</v>
      </c>
      <c r="K6076" s="1" t="s">
        <v>271</v>
      </c>
      <c r="L6076" s="1" t="s">
        <v>402</v>
      </c>
      <c r="M6076" s="1" t="n">
        <v>2007</v>
      </c>
      <c r="N6076" s="1" t="n">
        <v>49.0751871527223</v>
      </c>
      <c r="O6076" s="1" t="n">
        <v>-64.5842123104997</v>
      </c>
      <c r="Q6076" s="1" t="s">
        <v>6735</v>
      </c>
      <c r="R6076" s="1" t="s">
        <v>24</v>
      </c>
    </row>
    <row r="6077" customFormat="false" ht="15" hidden="false" customHeight="false" outlineLevel="0" collapsed="false">
      <c r="A6077" s="1" t="s">
        <v>6017</v>
      </c>
      <c r="B6077" s="1" t="s">
        <v>6018</v>
      </c>
      <c r="C6077" s="1" t="s">
        <v>6802</v>
      </c>
      <c r="D6077" s="1" t="n">
        <v>24.6</v>
      </c>
      <c r="E6077" s="1" t="s">
        <v>6803</v>
      </c>
      <c r="F6077" s="1" t="n">
        <v>1</v>
      </c>
      <c r="G6077" s="1" t="str">
        <f aca="false">F6077&amp;"/"&amp;12</f>
        <v>1/12</v>
      </c>
      <c r="H6077" s="1" t="n">
        <v>2050</v>
      </c>
      <c r="I6077" s="1" t="n">
        <v>92</v>
      </c>
      <c r="J6077" s="1" t="n">
        <v>80</v>
      </c>
      <c r="K6077" s="1" t="s">
        <v>1951</v>
      </c>
      <c r="L6077" s="1" t="s">
        <v>3801</v>
      </c>
      <c r="M6077" s="1" t="n">
        <v>2014</v>
      </c>
      <c r="N6077" s="1" t="n">
        <v>45.696452273724</v>
      </c>
      <c r="O6077" s="1" t="n">
        <v>-70.5735062670054</v>
      </c>
      <c r="Q6077" s="1" t="s">
        <v>6804</v>
      </c>
      <c r="R6077" s="1" t="s">
        <v>24</v>
      </c>
    </row>
    <row r="6078" customFormat="false" ht="15" hidden="false" customHeight="false" outlineLevel="0" collapsed="false">
      <c r="A6078" s="1" t="s">
        <v>6017</v>
      </c>
      <c r="B6078" s="1" t="s">
        <v>6018</v>
      </c>
      <c r="C6078" s="1" t="s">
        <v>6802</v>
      </c>
      <c r="D6078" s="1" t="n">
        <v>24.6</v>
      </c>
      <c r="E6078" s="1" t="s">
        <v>6805</v>
      </c>
      <c r="F6078" s="1" t="n">
        <v>2</v>
      </c>
      <c r="G6078" s="1" t="str">
        <f aca="false">F6078&amp;"/"&amp;12</f>
        <v>2/12</v>
      </c>
      <c r="H6078" s="1" t="n">
        <v>2050</v>
      </c>
      <c r="I6078" s="1" t="n">
        <v>92</v>
      </c>
      <c r="J6078" s="1" t="n">
        <v>80</v>
      </c>
      <c r="K6078" s="1" t="s">
        <v>1951</v>
      </c>
      <c r="L6078" s="1" t="s">
        <v>3801</v>
      </c>
      <c r="M6078" s="1" t="n">
        <v>2014</v>
      </c>
      <c r="N6078" s="1" t="n">
        <v>45.7050617229775</v>
      </c>
      <c r="O6078" s="1" t="n">
        <v>-70.5741054287637</v>
      </c>
      <c r="Q6078" s="1" t="s">
        <v>6804</v>
      </c>
      <c r="R6078" s="1" t="s">
        <v>24</v>
      </c>
    </row>
    <row r="6079" customFormat="false" ht="15" hidden="false" customHeight="false" outlineLevel="0" collapsed="false">
      <c r="A6079" s="1" t="s">
        <v>6017</v>
      </c>
      <c r="B6079" s="1" t="s">
        <v>6018</v>
      </c>
      <c r="C6079" s="1" t="s">
        <v>6802</v>
      </c>
      <c r="D6079" s="1" t="n">
        <v>24.6</v>
      </c>
      <c r="E6079" s="1" t="s">
        <v>6806</v>
      </c>
      <c r="F6079" s="1" t="n">
        <v>3</v>
      </c>
      <c r="G6079" s="1" t="str">
        <f aca="false">F6079&amp;"/"&amp;12</f>
        <v>3/12</v>
      </c>
      <c r="H6079" s="1" t="n">
        <v>2050</v>
      </c>
      <c r="I6079" s="1" t="n">
        <v>92</v>
      </c>
      <c r="J6079" s="1" t="n">
        <v>80</v>
      </c>
      <c r="K6079" s="1" t="s">
        <v>1951</v>
      </c>
      <c r="L6079" s="1" t="s">
        <v>3801</v>
      </c>
      <c r="M6079" s="1" t="n">
        <v>2014</v>
      </c>
      <c r="N6079" s="1" t="n">
        <v>45.694183</v>
      </c>
      <c r="O6079" s="1" t="n">
        <v>-70.574863</v>
      </c>
      <c r="Q6079" s="1" t="s">
        <v>6804</v>
      </c>
      <c r="R6079" s="1" t="s">
        <v>24</v>
      </c>
    </row>
    <row r="6080" customFormat="false" ht="15" hidden="false" customHeight="false" outlineLevel="0" collapsed="false">
      <c r="A6080" s="1" t="s">
        <v>6017</v>
      </c>
      <c r="B6080" s="1" t="s">
        <v>6018</v>
      </c>
      <c r="C6080" s="1" t="s">
        <v>6802</v>
      </c>
      <c r="D6080" s="1" t="n">
        <v>24.6</v>
      </c>
      <c r="E6080" s="1" t="s">
        <v>6807</v>
      </c>
      <c r="F6080" s="1" t="n">
        <v>4</v>
      </c>
      <c r="G6080" s="1" t="str">
        <f aca="false">F6080&amp;"/"&amp;12</f>
        <v>4/12</v>
      </c>
      <c r="H6080" s="1" t="n">
        <v>2050</v>
      </c>
      <c r="I6080" s="1" t="n">
        <v>92</v>
      </c>
      <c r="J6080" s="1" t="n">
        <v>80</v>
      </c>
      <c r="K6080" s="1" t="s">
        <v>1951</v>
      </c>
      <c r="L6080" s="1" t="s">
        <v>3801</v>
      </c>
      <c r="M6080" s="1" t="n">
        <v>2014</v>
      </c>
      <c r="N6080" s="1" t="n">
        <v>45.686749</v>
      </c>
      <c r="O6080" s="1" t="n">
        <v>-70.589132</v>
      </c>
      <c r="Q6080" s="1" t="s">
        <v>6804</v>
      </c>
      <c r="R6080" s="1" t="s">
        <v>24</v>
      </c>
    </row>
    <row r="6081" customFormat="false" ht="15" hidden="false" customHeight="false" outlineLevel="0" collapsed="false">
      <c r="A6081" s="1" t="s">
        <v>6017</v>
      </c>
      <c r="B6081" s="1" t="s">
        <v>6018</v>
      </c>
      <c r="C6081" s="1" t="s">
        <v>6802</v>
      </c>
      <c r="D6081" s="1" t="n">
        <v>24.6</v>
      </c>
      <c r="E6081" s="1" t="s">
        <v>6808</v>
      </c>
      <c r="F6081" s="1" t="n">
        <v>5</v>
      </c>
      <c r="G6081" s="1" t="str">
        <f aca="false">F6081&amp;"/"&amp;12</f>
        <v>5/12</v>
      </c>
      <c r="H6081" s="1" t="n">
        <v>2050</v>
      </c>
      <c r="I6081" s="1" t="n">
        <v>92</v>
      </c>
      <c r="J6081" s="1" t="n">
        <v>80</v>
      </c>
      <c r="K6081" s="1" t="s">
        <v>1951</v>
      </c>
      <c r="L6081" s="1" t="s">
        <v>3801</v>
      </c>
      <c r="M6081" s="1" t="n">
        <v>2014</v>
      </c>
      <c r="N6081" s="1" t="n">
        <v>45.690346</v>
      </c>
      <c r="O6081" s="1" t="n">
        <v>-70.586707</v>
      </c>
      <c r="Q6081" s="1" t="s">
        <v>6804</v>
      </c>
      <c r="R6081" s="1" t="s">
        <v>24</v>
      </c>
    </row>
    <row r="6082" customFormat="false" ht="15" hidden="false" customHeight="false" outlineLevel="0" collapsed="false">
      <c r="A6082" s="1" t="s">
        <v>6017</v>
      </c>
      <c r="B6082" s="1" t="s">
        <v>6018</v>
      </c>
      <c r="C6082" s="1" t="s">
        <v>6802</v>
      </c>
      <c r="D6082" s="1" t="n">
        <v>24.6</v>
      </c>
      <c r="E6082" s="1" t="s">
        <v>6809</v>
      </c>
      <c r="F6082" s="1" t="n">
        <v>6</v>
      </c>
      <c r="G6082" s="1" t="str">
        <f aca="false">F6082&amp;"/"&amp;12</f>
        <v>6/12</v>
      </c>
      <c r="H6082" s="1" t="n">
        <v>2050</v>
      </c>
      <c r="I6082" s="1" t="n">
        <v>92</v>
      </c>
      <c r="J6082" s="1" t="n">
        <v>80</v>
      </c>
      <c r="K6082" s="1" t="s">
        <v>1951</v>
      </c>
      <c r="L6082" s="1" t="s">
        <v>3801</v>
      </c>
      <c r="M6082" s="1" t="n">
        <v>2014</v>
      </c>
      <c r="N6082" s="1" t="n">
        <v>45.692849</v>
      </c>
      <c r="O6082" s="1" t="n">
        <v>-70.587008</v>
      </c>
      <c r="Q6082" s="1" t="s">
        <v>6804</v>
      </c>
      <c r="R6082" s="1" t="s">
        <v>24</v>
      </c>
    </row>
    <row r="6083" customFormat="false" ht="15" hidden="false" customHeight="false" outlineLevel="0" collapsed="false">
      <c r="A6083" s="1" t="s">
        <v>6017</v>
      </c>
      <c r="B6083" s="1" t="s">
        <v>6018</v>
      </c>
      <c r="C6083" s="1" t="s">
        <v>6802</v>
      </c>
      <c r="D6083" s="1" t="n">
        <v>24.6</v>
      </c>
      <c r="E6083" s="1" t="s">
        <v>6810</v>
      </c>
      <c r="F6083" s="1" t="n">
        <v>7</v>
      </c>
      <c r="G6083" s="1" t="str">
        <f aca="false">F6083&amp;"/"&amp;12</f>
        <v>7/12</v>
      </c>
      <c r="H6083" s="1" t="n">
        <v>2050</v>
      </c>
      <c r="I6083" s="1" t="n">
        <v>92</v>
      </c>
      <c r="J6083" s="1" t="n">
        <v>80</v>
      </c>
      <c r="K6083" s="1" t="s">
        <v>1951</v>
      </c>
      <c r="L6083" s="1" t="s">
        <v>3801</v>
      </c>
      <c r="M6083" s="1" t="n">
        <v>2014</v>
      </c>
      <c r="N6083" s="1" t="n">
        <v>45.697795</v>
      </c>
      <c r="O6083" s="1" t="n">
        <v>-70.584347</v>
      </c>
      <c r="Q6083" s="1" t="s">
        <v>6804</v>
      </c>
      <c r="R6083" s="1" t="s">
        <v>24</v>
      </c>
    </row>
    <row r="6084" customFormat="false" ht="15" hidden="false" customHeight="false" outlineLevel="0" collapsed="false">
      <c r="A6084" s="1" t="s">
        <v>6017</v>
      </c>
      <c r="B6084" s="1" t="s">
        <v>6018</v>
      </c>
      <c r="C6084" s="1" t="s">
        <v>6802</v>
      </c>
      <c r="D6084" s="1" t="n">
        <v>24.6</v>
      </c>
      <c r="E6084" s="1" t="s">
        <v>6811</v>
      </c>
      <c r="F6084" s="1" t="n">
        <v>8</v>
      </c>
      <c r="G6084" s="1" t="str">
        <f aca="false">F6084&amp;"/"&amp;12</f>
        <v>8/12</v>
      </c>
      <c r="H6084" s="1" t="n">
        <v>2050</v>
      </c>
      <c r="I6084" s="1" t="n">
        <v>92</v>
      </c>
      <c r="J6084" s="1" t="n">
        <v>80</v>
      </c>
      <c r="K6084" s="1" t="s">
        <v>1951</v>
      </c>
      <c r="L6084" s="1" t="s">
        <v>3801</v>
      </c>
      <c r="M6084" s="1" t="n">
        <v>2014</v>
      </c>
      <c r="N6084" s="1" t="n">
        <v>45.699219</v>
      </c>
      <c r="O6084" s="1" t="n">
        <v>-70.580141</v>
      </c>
      <c r="Q6084" s="1" t="s">
        <v>6804</v>
      </c>
      <c r="R6084" s="1" t="s">
        <v>24</v>
      </c>
    </row>
    <row r="6085" customFormat="false" ht="15" hidden="false" customHeight="false" outlineLevel="0" collapsed="false">
      <c r="A6085" s="1" t="s">
        <v>6017</v>
      </c>
      <c r="B6085" s="1" t="s">
        <v>6018</v>
      </c>
      <c r="C6085" s="1" t="s">
        <v>6802</v>
      </c>
      <c r="D6085" s="1" t="n">
        <v>24.6</v>
      </c>
      <c r="E6085" s="1" t="s">
        <v>6812</v>
      </c>
      <c r="F6085" s="1" t="n">
        <v>9</v>
      </c>
      <c r="G6085" s="1" t="str">
        <f aca="false">F6085&amp;"/"&amp;12</f>
        <v>9/12</v>
      </c>
      <c r="H6085" s="1" t="n">
        <v>2050</v>
      </c>
      <c r="I6085" s="1" t="n">
        <v>92</v>
      </c>
      <c r="J6085" s="1" t="n">
        <v>80</v>
      </c>
      <c r="K6085" s="1" t="s">
        <v>1951</v>
      </c>
      <c r="L6085" s="1" t="s">
        <v>3801</v>
      </c>
      <c r="M6085" s="1" t="n">
        <v>2014</v>
      </c>
      <c r="N6085" s="1" t="n">
        <v>45.700777</v>
      </c>
      <c r="O6085" s="1" t="n">
        <v>-70.577566</v>
      </c>
      <c r="Q6085" s="1" t="s">
        <v>6804</v>
      </c>
      <c r="R6085" s="1" t="s">
        <v>24</v>
      </c>
    </row>
    <row r="6086" customFormat="false" ht="15" hidden="false" customHeight="false" outlineLevel="0" collapsed="false">
      <c r="A6086" s="1" t="s">
        <v>6017</v>
      </c>
      <c r="B6086" s="1" t="s">
        <v>6018</v>
      </c>
      <c r="C6086" s="1" t="s">
        <v>6802</v>
      </c>
      <c r="D6086" s="1" t="n">
        <v>24.6</v>
      </c>
      <c r="E6086" s="1" t="s">
        <v>6813</v>
      </c>
      <c r="F6086" s="1" t="n">
        <v>10</v>
      </c>
      <c r="G6086" s="1" t="str">
        <f aca="false">F6086&amp;"/"&amp;12</f>
        <v>10/12</v>
      </c>
      <c r="H6086" s="1" t="n">
        <v>2050</v>
      </c>
      <c r="I6086" s="1" t="n">
        <v>92</v>
      </c>
      <c r="J6086" s="1" t="n">
        <v>80</v>
      </c>
      <c r="K6086" s="1" t="s">
        <v>1951</v>
      </c>
      <c r="L6086" s="1" t="s">
        <v>3801</v>
      </c>
      <c r="M6086" s="1" t="n">
        <v>2014</v>
      </c>
      <c r="N6086" s="1" t="n">
        <v>45.698649</v>
      </c>
      <c r="O6086" s="1" t="n">
        <v>-70.593402</v>
      </c>
      <c r="Q6086" s="1" t="s">
        <v>6804</v>
      </c>
      <c r="R6086" s="1" t="s">
        <v>24</v>
      </c>
    </row>
    <row r="6087" customFormat="false" ht="15" hidden="false" customHeight="false" outlineLevel="0" collapsed="false">
      <c r="A6087" s="1" t="s">
        <v>6017</v>
      </c>
      <c r="B6087" s="1" t="s">
        <v>6018</v>
      </c>
      <c r="C6087" s="1" t="s">
        <v>6802</v>
      </c>
      <c r="D6087" s="1" t="n">
        <v>24.6</v>
      </c>
      <c r="E6087" s="1" t="s">
        <v>6814</v>
      </c>
      <c r="F6087" s="1" t="n">
        <v>11</v>
      </c>
      <c r="G6087" s="1" t="str">
        <f aca="false">F6087&amp;"/"&amp;12</f>
        <v>11/12</v>
      </c>
      <c r="H6087" s="1" t="n">
        <v>2050</v>
      </c>
      <c r="I6087" s="1" t="n">
        <v>92</v>
      </c>
      <c r="J6087" s="1" t="n">
        <v>80</v>
      </c>
      <c r="K6087" s="1" t="s">
        <v>1951</v>
      </c>
      <c r="L6087" s="1" t="s">
        <v>3801</v>
      </c>
      <c r="M6087" s="1" t="n">
        <v>2014</v>
      </c>
      <c r="N6087" s="1" t="n">
        <v>45.701871</v>
      </c>
      <c r="O6087" s="1" t="n">
        <v>-70.582716</v>
      </c>
      <c r="Q6087" s="1" t="s">
        <v>6804</v>
      </c>
      <c r="R6087" s="1" t="s">
        <v>24</v>
      </c>
    </row>
    <row r="6088" customFormat="false" ht="15" hidden="false" customHeight="false" outlineLevel="0" collapsed="false">
      <c r="A6088" s="1" t="s">
        <v>6017</v>
      </c>
      <c r="B6088" s="1" t="s">
        <v>6018</v>
      </c>
      <c r="C6088" s="1" t="s">
        <v>6802</v>
      </c>
      <c r="D6088" s="1" t="n">
        <v>24.6</v>
      </c>
      <c r="E6088" s="1" t="s">
        <v>6815</v>
      </c>
      <c r="F6088" s="1" t="n">
        <v>12</v>
      </c>
      <c r="G6088" s="1" t="str">
        <f aca="false">F6088&amp;"/"&amp;12</f>
        <v>12/12</v>
      </c>
      <c r="H6088" s="1" t="n">
        <v>2050</v>
      </c>
      <c r="I6088" s="1" t="n">
        <v>92</v>
      </c>
      <c r="J6088" s="1" t="n">
        <v>80</v>
      </c>
      <c r="K6088" s="1" t="s">
        <v>1951</v>
      </c>
      <c r="L6088" s="1" t="s">
        <v>3801</v>
      </c>
      <c r="M6088" s="1" t="n">
        <v>2014</v>
      </c>
      <c r="N6088" s="1" t="n">
        <v>45.7074909999999</v>
      </c>
      <c r="O6088" s="1" t="n">
        <v>-70.570335</v>
      </c>
      <c r="Q6088" s="1" t="s">
        <v>6804</v>
      </c>
      <c r="R6088" s="1" t="s">
        <v>24</v>
      </c>
    </row>
    <row r="6089" customFormat="false" ht="15" hidden="false" customHeight="false" outlineLevel="0" collapsed="false">
      <c r="A6089" s="1" t="s">
        <v>6017</v>
      </c>
      <c r="B6089" s="1" t="s">
        <v>6018</v>
      </c>
      <c r="C6089" s="1" t="s">
        <v>6816</v>
      </c>
      <c r="D6089" s="1" t="n">
        <v>97.5</v>
      </c>
      <c r="E6089" s="1" t="s">
        <v>6817</v>
      </c>
      <c r="F6089" s="1" t="n">
        <v>1</v>
      </c>
      <c r="G6089" s="1" t="str">
        <f aca="false">F6089&amp;"/"&amp;75</f>
        <v>1/75</v>
      </c>
      <c r="H6089" s="1" t="n">
        <v>750</v>
      </c>
      <c r="I6089" s="1" t="n">
        <v>48.25</v>
      </c>
      <c r="J6089" s="1" t="n">
        <v>55</v>
      </c>
      <c r="K6089" s="1" t="s">
        <v>6818</v>
      </c>
      <c r="L6089" s="1" t="s">
        <v>6819</v>
      </c>
      <c r="M6089" s="1" t="n">
        <v>1998</v>
      </c>
      <c r="N6089" s="1" t="n">
        <v>49.0776156365602</v>
      </c>
      <c r="O6089" s="1" t="n">
        <v>-66.7316913922181</v>
      </c>
      <c r="Q6089" s="1" t="s">
        <v>6820</v>
      </c>
      <c r="R6089" s="1" t="s">
        <v>24</v>
      </c>
    </row>
    <row r="6090" customFormat="false" ht="15" hidden="false" customHeight="false" outlineLevel="0" collapsed="false">
      <c r="A6090" s="1" t="s">
        <v>6017</v>
      </c>
      <c r="B6090" s="1" t="s">
        <v>6018</v>
      </c>
      <c r="C6090" s="1" t="s">
        <v>6816</v>
      </c>
      <c r="D6090" s="1" t="n">
        <v>97.5</v>
      </c>
      <c r="E6090" s="1" t="s">
        <v>6821</v>
      </c>
      <c r="F6090" s="1" t="n">
        <v>2</v>
      </c>
      <c r="G6090" s="1" t="str">
        <f aca="false">F6090&amp;"/"&amp;75</f>
        <v>2/75</v>
      </c>
      <c r="H6090" s="1" t="n">
        <v>750</v>
      </c>
      <c r="I6090" s="1" t="n">
        <v>48.25</v>
      </c>
      <c r="J6090" s="1" t="n">
        <v>55</v>
      </c>
      <c r="K6090" s="1" t="s">
        <v>6818</v>
      </c>
      <c r="L6090" s="1" t="s">
        <v>6819</v>
      </c>
      <c r="M6090" s="1" t="n">
        <v>1998</v>
      </c>
      <c r="N6090" s="1" t="n">
        <v>49.0785502775231</v>
      </c>
      <c r="O6090" s="1" t="n">
        <v>-66.7330752627236</v>
      </c>
      <c r="Q6090" s="1" t="s">
        <v>6820</v>
      </c>
      <c r="R6090" s="1" t="s">
        <v>24</v>
      </c>
    </row>
    <row r="6091" customFormat="false" ht="15" hidden="false" customHeight="false" outlineLevel="0" collapsed="false">
      <c r="A6091" s="1" t="s">
        <v>6017</v>
      </c>
      <c r="B6091" s="1" t="s">
        <v>6018</v>
      </c>
      <c r="C6091" s="1" t="s">
        <v>6816</v>
      </c>
      <c r="D6091" s="1" t="n">
        <v>97.5</v>
      </c>
      <c r="E6091" s="1" t="s">
        <v>6822</v>
      </c>
      <c r="F6091" s="1" t="n">
        <v>3</v>
      </c>
      <c r="G6091" s="1" t="str">
        <f aca="false">F6091&amp;"/"&amp;75</f>
        <v>3/75</v>
      </c>
      <c r="H6091" s="1" t="n">
        <v>750</v>
      </c>
      <c r="I6091" s="1" t="n">
        <v>48.25</v>
      </c>
      <c r="J6091" s="1" t="n">
        <v>55</v>
      </c>
      <c r="K6091" s="1" t="s">
        <v>6818</v>
      </c>
      <c r="L6091" s="1" t="s">
        <v>6819</v>
      </c>
      <c r="M6091" s="1" t="n">
        <v>1998</v>
      </c>
      <c r="N6091" s="1" t="n">
        <v>49.0792844254569</v>
      </c>
      <c r="O6091" s="1" t="n">
        <v>-66.7299107992259</v>
      </c>
      <c r="Q6091" s="1" t="s">
        <v>6820</v>
      </c>
      <c r="R6091" s="1" t="s">
        <v>24</v>
      </c>
    </row>
    <row r="6092" customFormat="false" ht="15" hidden="false" customHeight="false" outlineLevel="0" collapsed="false">
      <c r="A6092" s="1" t="s">
        <v>6017</v>
      </c>
      <c r="B6092" s="1" t="s">
        <v>6018</v>
      </c>
      <c r="C6092" s="1" t="s">
        <v>6816</v>
      </c>
      <c r="D6092" s="1" t="n">
        <v>97.5</v>
      </c>
      <c r="E6092" s="1" t="s">
        <v>6823</v>
      </c>
      <c r="F6092" s="1" t="n">
        <v>4</v>
      </c>
      <c r="G6092" s="1" t="str">
        <f aca="false">F6092&amp;"/"&amp;75</f>
        <v>4/75</v>
      </c>
      <c r="H6092" s="1" t="n">
        <v>750</v>
      </c>
      <c r="I6092" s="1" t="n">
        <v>48.25</v>
      </c>
      <c r="J6092" s="1" t="n">
        <v>55</v>
      </c>
      <c r="K6092" s="1" t="s">
        <v>6818</v>
      </c>
      <c r="L6092" s="1" t="s">
        <v>6819</v>
      </c>
      <c r="M6092" s="1" t="n">
        <v>1998</v>
      </c>
      <c r="N6092" s="1" t="n">
        <v>49.0802110982441</v>
      </c>
      <c r="O6092" s="1" t="n">
        <v>-66.7313313005989</v>
      </c>
      <c r="Q6092" s="1" t="s">
        <v>6820</v>
      </c>
      <c r="R6092" s="1" t="s">
        <v>24</v>
      </c>
    </row>
    <row r="6093" customFormat="false" ht="15" hidden="false" customHeight="false" outlineLevel="0" collapsed="false">
      <c r="A6093" s="1" t="s">
        <v>6017</v>
      </c>
      <c r="B6093" s="1" t="s">
        <v>6018</v>
      </c>
      <c r="C6093" s="1" t="s">
        <v>6816</v>
      </c>
      <c r="D6093" s="1" t="n">
        <v>97.5</v>
      </c>
      <c r="E6093" s="1" t="s">
        <v>6824</v>
      </c>
      <c r="F6093" s="1" t="n">
        <v>5</v>
      </c>
      <c r="G6093" s="1" t="str">
        <f aca="false">F6093&amp;"/"&amp;75</f>
        <v>5/75</v>
      </c>
      <c r="H6093" s="1" t="n">
        <v>750</v>
      </c>
      <c r="I6093" s="1" t="n">
        <v>48.25</v>
      </c>
      <c r="J6093" s="1" t="n">
        <v>55</v>
      </c>
      <c r="K6093" s="1" t="s">
        <v>6818</v>
      </c>
      <c r="L6093" s="1" t="s">
        <v>6819</v>
      </c>
      <c r="M6093" s="1" t="n">
        <v>1998</v>
      </c>
      <c r="N6093" s="1" t="n">
        <v>49.0757451626963</v>
      </c>
      <c r="O6093" s="1" t="n">
        <v>-66.7286811851535</v>
      </c>
      <c r="Q6093" s="1" t="s">
        <v>6820</v>
      </c>
      <c r="R6093" s="1" t="s">
        <v>24</v>
      </c>
    </row>
    <row r="6094" customFormat="false" ht="15" hidden="false" customHeight="false" outlineLevel="0" collapsed="false">
      <c r="A6094" s="1" t="s">
        <v>6017</v>
      </c>
      <c r="B6094" s="1" t="s">
        <v>6018</v>
      </c>
      <c r="C6094" s="1" t="s">
        <v>6816</v>
      </c>
      <c r="D6094" s="1" t="n">
        <v>97.5</v>
      </c>
      <c r="E6094" s="1" t="s">
        <v>6825</v>
      </c>
      <c r="F6094" s="1" t="n">
        <v>6</v>
      </c>
      <c r="G6094" s="1" t="str">
        <f aca="false">F6094&amp;"/"&amp;75</f>
        <v>6/75</v>
      </c>
      <c r="H6094" s="1" t="n">
        <v>750</v>
      </c>
      <c r="I6094" s="1" t="n">
        <v>48.25</v>
      </c>
      <c r="J6094" s="1" t="n">
        <v>55</v>
      </c>
      <c r="K6094" s="1" t="s">
        <v>6818</v>
      </c>
      <c r="L6094" s="1" t="s">
        <v>6819</v>
      </c>
      <c r="M6094" s="1" t="n">
        <v>1998</v>
      </c>
      <c r="N6094" s="1" t="n">
        <v>49.0767532629471</v>
      </c>
      <c r="O6094" s="1" t="n">
        <v>-66.7301986745153</v>
      </c>
      <c r="Q6094" s="1" t="s">
        <v>6820</v>
      </c>
      <c r="R6094" s="1" t="s">
        <v>24</v>
      </c>
    </row>
    <row r="6095" customFormat="false" ht="15" hidden="false" customHeight="false" outlineLevel="0" collapsed="false">
      <c r="A6095" s="1" t="s">
        <v>6017</v>
      </c>
      <c r="B6095" s="1" t="s">
        <v>6018</v>
      </c>
      <c r="C6095" s="1" t="s">
        <v>6816</v>
      </c>
      <c r="D6095" s="1" t="n">
        <v>97.5</v>
      </c>
      <c r="E6095" s="1" t="s">
        <v>6826</v>
      </c>
      <c r="F6095" s="1" t="n">
        <v>7</v>
      </c>
      <c r="G6095" s="1" t="str">
        <f aca="false">F6095&amp;"/"&amp;75</f>
        <v>7/75</v>
      </c>
      <c r="H6095" s="1" t="n">
        <v>750</v>
      </c>
      <c r="I6095" s="1" t="n">
        <v>48.25</v>
      </c>
      <c r="J6095" s="1" t="n">
        <v>55</v>
      </c>
      <c r="K6095" s="1" t="s">
        <v>6818</v>
      </c>
      <c r="L6095" s="1" t="s">
        <v>6819</v>
      </c>
      <c r="M6095" s="1" t="n">
        <v>1998</v>
      </c>
      <c r="N6095" s="1" t="n">
        <v>49.0752309537426</v>
      </c>
      <c r="O6095" s="1" t="n">
        <v>-66.732776710232</v>
      </c>
      <c r="Q6095" s="1" t="s">
        <v>6820</v>
      </c>
      <c r="R6095" s="1" t="s">
        <v>24</v>
      </c>
    </row>
    <row r="6096" customFormat="false" ht="15" hidden="false" customHeight="false" outlineLevel="0" collapsed="false">
      <c r="A6096" s="1" t="s">
        <v>6017</v>
      </c>
      <c r="B6096" s="1" t="s">
        <v>6018</v>
      </c>
      <c r="C6096" s="1" t="s">
        <v>6816</v>
      </c>
      <c r="D6096" s="1" t="n">
        <v>97.5</v>
      </c>
      <c r="E6096" s="1" t="s">
        <v>6827</v>
      </c>
      <c r="F6096" s="1" t="n">
        <v>8</v>
      </c>
      <c r="G6096" s="1" t="str">
        <f aca="false">F6096&amp;"/"&amp;75</f>
        <v>8/75</v>
      </c>
      <c r="H6096" s="1" t="n">
        <v>750</v>
      </c>
      <c r="I6096" s="1" t="n">
        <v>48.25</v>
      </c>
      <c r="J6096" s="1" t="n">
        <v>55</v>
      </c>
      <c r="K6096" s="1" t="s">
        <v>6818</v>
      </c>
      <c r="L6096" s="1" t="s">
        <v>6819</v>
      </c>
      <c r="M6096" s="1" t="n">
        <v>1998</v>
      </c>
      <c r="N6096" s="1" t="n">
        <v>49.072379155369</v>
      </c>
      <c r="O6096" s="1" t="n">
        <v>-66.7407490591065</v>
      </c>
      <c r="Q6096" s="1" t="s">
        <v>6820</v>
      </c>
      <c r="R6096" s="1" t="s">
        <v>24</v>
      </c>
    </row>
    <row r="6097" customFormat="false" ht="15" hidden="false" customHeight="false" outlineLevel="0" collapsed="false">
      <c r="A6097" s="1" t="s">
        <v>6017</v>
      </c>
      <c r="B6097" s="1" t="s">
        <v>6018</v>
      </c>
      <c r="C6097" s="1" t="s">
        <v>6816</v>
      </c>
      <c r="D6097" s="1" t="n">
        <v>97.5</v>
      </c>
      <c r="E6097" s="1" t="s">
        <v>6828</v>
      </c>
      <c r="F6097" s="1" t="n">
        <v>9</v>
      </c>
      <c r="G6097" s="1" t="str">
        <f aca="false">F6097&amp;"/"&amp;75</f>
        <v>9/75</v>
      </c>
      <c r="H6097" s="1" t="n">
        <v>750</v>
      </c>
      <c r="I6097" s="1" t="n">
        <v>48.25</v>
      </c>
      <c r="J6097" s="1" t="n">
        <v>55</v>
      </c>
      <c r="K6097" s="1" t="s">
        <v>6818</v>
      </c>
      <c r="L6097" s="1" t="s">
        <v>6819</v>
      </c>
      <c r="M6097" s="1" t="n">
        <v>1998</v>
      </c>
      <c r="N6097" s="1" t="n">
        <v>49.0739476245985</v>
      </c>
      <c r="O6097" s="1" t="n">
        <v>-66.7327436294866</v>
      </c>
      <c r="Q6097" s="1" t="s">
        <v>6820</v>
      </c>
      <c r="R6097" s="1" t="s">
        <v>24</v>
      </c>
    </row>
    <row r="6098" customFormat="false" ht="15" hidden="false" customHeight="false" outlineLevel="0" collapsed="false">
      <c r="A6098" s="1" t="s">
        <v>6017</v>
      </c>
      <c r="B6098" s="1" t="s">
        <v>6018</v>
      </c>
      <c r="C6098" s="1" t="s">
        <v>6816</v>
      </c>
      <c r="D6098" s="1" t="n">
        <v>97.5</v>
      </c>
      <c r="E6098" s="1" t="s">
        <v>6829</v>
      </c>
      <c r="F6098" s="1" t="n">
        <v>10</v>
      </c>
      <c r="G6098" s="1" t="str">
        <f aca="false">F6098&amp;"/"&amp;75</f>
        <v>10/75</v>
      </c>
      <c r="H6098" s="1" t="n">
        <v>750</v>
      </c>
      <c r="I6098" s="1" t="n">
        <v>48.25</v>
      </c>
      <c r="J6098" s="1" t="n">
        <v>55</v>
      </c>
      <c r="K6098" s="1" t="s">
        <v>6818</v>
      </c>
      <c r="L6098" s="1" t="s">
        <v>6819</v>
      </c>
      <c r="M6098" s="1" t="n">
        <v>1998</v>
      </c>
      <c r="N6098" s="1" t="n">
        <v>49.0706796247046</v>
      </c>
      <c r="O6098" s="1" t="n">
        <v>-66.7425210400809</v>
      </c>
      <c r="Q6098" s="1" t="s">
        <v>6820</v>
      </c>
      <c r="R6098" s="1" t="s">
        <v>24</v>
      </c>
    </row>
    <row r="6099" customFormat="false" ht="15" hidden="false" customHeight="false" outlineLevel="0" collapsed="false">
      <c r="A6099" s="1" t="s">
        <v>6017</v>
      </c>
      <c r="B6099" s="1" t="s">
        <v>6018</v>
      </c>
      <c r="C6099" s="1" t="s">
        <v>6816</v>
      </c>
      <c r="D6099" s="1" t="n">
        <v>97.5</v>
      </c>
      <c r="E6099" s="1" t="s">
        <v>6830</v>
      </c>
      <c r="F6099" s="1" t="n">
        <v>11</v>
      </c>
      <c r="G6099" s="1" t="str">
        <f aca="false">F6099&amp;"/"&amp;75</f>
        <v>11/75</v>
      </c>
      <c r="H6099" s="1" t="n">
        <v>750</v>
      </c>
      <c r="I6099" s="1" t="n">
        <v>48.25</v>
      </c>
      <c r="J6099" s="1" t="n">
        <v>55</v>
      </c>
      <c r="K6099" s="1" t="s">
        <v>6818</v>
      </c>
      <c r="L6099" s="1" t="s">
        <v>6819</v>
      </c>
      <c r="M6099" s="1" t="n">
        <v>1998</v>
      </c>
      <c r="N6099" s="1" t="n">
        <v>49.0714946685145</v>
      </c>
      <c r="O6099" s="1" t="n">
        <v>-66.743892409736</v>
      </c>
      <c r="Q6099" s="1" t="s">
        <v>6820</v>
      </c>
      <c r="R6099" s="1" t="s">
        <v>24</v>
      </c>
    </row>
    <row r="6100" customFormat="false" ht="15" hidden="false" customHeight="false" outlineLevel="0" collapsed="false">
      <c r="A6100" s="1" t="s">
        <v>6017</v>
      </c>
      <c r="B6100" s="1" t="s">
        <v>6018</v>
      </c>
      <c r="C6100" s="1" t="s">
        <v>6816</v>
      </c>
      <c r="D6100" s="1" t="n">
        <v>97.5</v>
      </c>
      <c r="E6100" s="1" t="s">
        <v>6831</v>
      </c>
      <c r="F6100" s="1" t="n">
        <v>12</v>
      </c>
      <c r="G6100" s="1" t="str">
        <f aca="false">F6100&amp;"/"&amp;75</f>
        <v>12/75</v>
      </c>
      <c r="H6100" s="1" t="n">
        <v>750</v>
      </c>
      <c r="I6100" s="1" t="n">
        <v>48.25</v>
      </c>
      <c r="J6100" s="1" t="n">
        <v>55</v>
      </c>
      <c r="K6100" s="1" t="s">
        <v>6818</v>
      </c>
      <c r="L6100" s="1" t="s">
        <v>6819</v>
      </c>
      <c r="M6100" s="1" t="n">
        <v>1998</v>
      </c>
      <c r="N6100" s="1" t="n">
        <v>49.0723153321141</v>
      </c>
      <c r="O6100" s="1" t="n">
        <v>-66.7452046401883</v>
      </c>
      <c r="Q6100" s="1" t="s">
        <v>6820</v>
      </c>
      <c r="R6100" s="1" t="s">
        <v>24</v>
      </c>
    </row>
    <row r="6101" customFormat="false" ht="15" hidden="false" customHeight="false" outlineLevel="0" collapsed="false">
      <c r="A6101" s="1" t="s">
        <v>6017</v>
      </c>
      <c r="B6101" s="1" t="s">
        <v>6018</v>
      </c>
      <c r="C6101" s="1" t="s">
        <v>6816</v>
      </c>
      <c r="D6101" s="1" t="n">
        <v>97.5</v>
      </c>
      <c r="E6101" s="1" t="s">
        <v>6832</v>
      </c>
      <c r="F6101" s="1" t="n">
        <v>13</v>
      </c>
      <c r="G6101" s="1" t="str">
        <f aca="false">F6101&amp;"/"&amp;75</f>
        <v>13/75</v>
      </c>
      <c r="H6101" s="1" t="n">
        <v>750</v>
      </c>
      <c r="I6101" s="1" t="n">
        <v>48.25</v>
      </c>
      <c r="J6101" s="1" t="n">
        <v>55</v>
      </c>
      <c r="K6101" s="1" t="s">
        <v>6818</v>
      </c>
      <c r="L6101" s="1" t="s">
        <v>6819</v>
      </c>
      <c r="M6101" s="1" t="n">
        <v>1998</v>
      </c>
      <c r="N6101" s="1" t="n">
        <v>49.0714034556479</v>
      </c>
      <c r="O6101" s="1" t="n">
        <v>-66.7489771973565</v>
      </c>
      <c r="Q6101" s="1" t="s">
        <v>6820</v>
      </c>
      <c r="R6101" s="1" t="s">
        <v>24</v>
      </c>
    </row>
    <row r="6102" customFormat="false" ht="15" hidden="false" customHeight="false" outlineLevel="0" collapsed="false">
      <c r="A6102" s="1" t="s">
        <v>6017</v>
      </c>
      <c r="B6102" s="1" t="s">
        <v>6018</v>
      </c>
      <c r="C6102" s="1" t="s">
        <v>6816</v>
      </c>
      <c r="D6102" s="1" t="n">
        <v>97.5</v>
      </c>
      <c r="E6102" s="1" t="s">
        <v>6833</v>
      </c>
      <c r="F6102" s="1" t="n">
        <v>14</v>
      </c>
      <c r="G6102" s="1" t="str">
        <f aca="false">F6102&amp;"/"&amp;75</f>
        <v>14/75</v>
      </c>
      <c r="H6102" s="1" t="n">
        <v>750</v>
      </c>
      <c r="I6102" s="1" t="n">
        <v>48.25</v>
      </c>
      <c r="J6102" s="1" t="n">
        <v>55</v>
      </c>
      <c r="K6102" s="1" t="s">
        <v>6818</v>
      </c>
      <c r="L6102" s="1" t="s">
        <v>6819</v>
      </c>
      <c r="M6102" s="1" t="n">
        <v>1998</v>
      </c>
      <c r="N6102" s="1" t="n">
        <v>49.0715573012021</v>
      </c>
      <c r="O6102" s="1" t="n">
        <v>-66.7394177555746</v>
      </c>
      <c r="Q6102" s="1" t="s">
        <v>6820</v>
      </c>
      <c r="R6102" s="1" t="s">
        <v>24</v>
      </c>
    </row>
    <row r="6103" customFormat="false" ht="15" hidden="false" customHeight="false" outlineLevel="0" collapsed="false">
      <c r="A6103" s="1" t="s">
        <v>6017</v>
      </c>
      <c r="B6103" s="1" t="s">
        <v>6018</v>
      </c>
      <c r="C6103" s="1" t="s">
        <v>6816</v>
      </c>
      <c r="D6103" s="1" t="n">
        <v>97.5</v>
      </c>
      <c r="E6103" s="1" t="s">
        <v>6834</v>
      </c>
      <c r="F6103" s="1" t="n">
        <v>15</v>
      </c>
      <c r="G6103" s="1" t="str">
        <f aca="false">F6103&amp;"/"&amp;75</f>
        <v>15/75</v>
      </c>
      <c r="H6103" s="1" t="n">
        <v>750</v>
      </c>
      <c r="I6103" s="1" t="n">
        <v>48.25</v>
      </c>
      <c r="J6103" s="1" t="n">
        <v>55</v>
      </c>
      <c r="K6103" s="1" t="s">
        <v>6818</v>
      </c>
      <c r="L6103" s="1" t="s">
        <v>6819</v>
      </c>
      <c r="M6103" s="1" t="n">
        <v>1998</v>
      </c>
      <c r="N6103" s="1" t="n">
        <v>49.0698189191243</v>
      </c>
      <c r="O6103" s="1" t="n">
        <v>-66.7366650925206</v>
      </c>
      <c r="Q6103" s="1" t="s">
        <v>6820</v>
      </c>
      <c r="R6103" s="1" t="s">
        <v>24</v>
      </c>
    </row>
    <row r="6104" customFormat="false" ht="15" hidden="false" customHeight="false" outlineLevel="0" collapsed="false">
      <c r="A6104" s="1" t="s">
        <v>6017</v>
      </c>
      <c r="B6104" s="1" t="s">
        <v>6018</v>
      </c>
      <c r="C6104" s="1" t="s">
        <v>6816</v>
      </c>
      <c r="D6104" s="1" t="n">
        <v>97.5</v>
      </c>
      <c r="E6104" s="1" t="s">
        <v>6835</v>
      </c>
      <c r="F6104" s="1" t="n">
        <v>16</v>
      </c>
      <c r="G6104" s="1" t="str">
        <f aca="false">F6104&amp;"/"&amp;75</f>
        <v>16/75</v>
      </c>
      <c r="H6104" s="1" t="n">
        <v>750</v>
      </c>
      <c r="I6104" s="1" t="n">
        <v>48.25</v>
      </c>
      <c r="J6104" s="1" t="n">
        <v>55</v>
      </c>
      <c r="K6104" s="1" t="s">
        <v>6818</v>
      </c>
      <c r="L6104" s="1" t="s">
        <v>6819</v>
      </c>
      <c r="M6104" s="1" t="n">
        <v>1998</v>
      </c>
      <c r="N6104" s="1" t="n">
        <v>49.0704213696319</v>
      </c>
      <c r="O6104" s="1" t="n">
        <v>-66.7517800976753</v>
      </c>
      <c r="Q6104" s="1" t="s">
        <v>6820</v>
      </c>
      <c r="R6104" s="1" t="s">
        <v>24</v>
      </c>
    </row>
    <row r="6105" customFormat="false" ht="15" hidden="false" customHeight="false" outlineLevel="0" collapsed="false">
      <c r="A6105" s="1" t="s">
        <v>6017</v>
      </c>
      <c r="B6105" s="1" t="s">
        <v>6018</v>
      </c>
      <c r="C6105" s="1" t="s">
        <v>6816</v>
      </c>
      <c r="D6105" s="1" t="n">
        <v>97.5</v>
      </c>
      <c r="E6105" s="1" t="s">
        <v>6836</v>
      </c>
      <c r="F6105" s="1" t="n">
        <v>17</v>
      </c>
      <c r="G6105" s="1" t="str">
        <f aca="false">F6105&amp;"/"&amp;75</f>
        <v>17/75</v>
      </c>
      <c r="H6105" s="1" t="n">
        <v>750</v>
      </c>
      <c r="I6105" s="1" t="n">
        <v>48.25</v>
      </c>
      <c r="J6105" s="1" t="n">
        <v>55</v>
      </c>
      <c r="K6105" s="1" t="s">
        <v>6818</v>
      </c>
      <c r="L6105" s="1" t="s">
        <v>6819</v>
      </c>
      <c r="M6105" s="1" t="n">
        <v>1998</v>
      </c>
      <c r="N6105" s="1" t="n">
        <v>49.069528141955</v>
      </c>
      <c r="O6105" s="1" t="n">
        <v>-66.7503004760973</v>
      </c>
      <c r="Q6105" s="1" t="s">
        <v>6820</v>
      </c>
      <c r="R6105" s="1" t="s">
        <v>24</v>
      </c>
    </row>
    <row r="6106" customFormat="false" ht="15" hidden="false" customHeight="false" outlineLevel="0" collapsed="false">
      <c r="A6106" s="1" t="s">
        <v>6017</v>
      </c>
      <c r="B6106" s="1" t="s">
        <v>6018</v>
      </c>
      <c r="C6106" s="1" t="s">
        <v>6816</v>
      </c>
      <c r="D6106" s="1" t="n">
        <v>97.5</v>
      </c>
      <c r="E6106" s="1" t="s">
        <v>6837</v>
      </c>
      <c r="F6106" s="1" t="n">
        <v>18</v>
      </c>
      <c r="G6106" s="1" t="str">
        <f aca="false">F6106&amp;"/"&amp;75</f>
        <v>18/75</v>
      </c>
      <c r="H6106" s="1" t="n">
        <v>750</v>
      </c>
      <c r="I6106" s="1" t="n">
        <v>48.25</v>
      </c>
      <c r="J6106" s="1" t="n">
        <v>55</v>
      </c>
      <c r="K6106" s="1" t="s">
        <v>6818</v>
      </c>
      <c r="L6106" s="1" t="s">
        <v>6819</v>
      </c>
      <c r="M6106" s="1" t="n">
        <v>1998</v>
      </c>
      <c r="N6106" s="1" t="n">
        <v>49.0713219303351</v>
      </c>
      <c r="O6106" s="1" t="n">
        <v>-66.7531624810884</v>
      </c>
      <c r="Q6106" s="1" t="s">
        <v>6820</v>
      </c>
      <c r="R6106" s="1" t="s">
        <v>24</v>
      </c>
    </row>
    <row r="6107" customFormat="false" ht="15" hidden="false" customHeight="false" outlineLevel="0" collapsed="false">
      <c r="A6107" s="1" t="s">
        <v>6017</v>
      </c>
      <c r="B6107" s="1" t="s">
        <v>6018</v>
      </c>
      <c r="C6107" s="1" t="s">
        <v>6816</v>
      </c>
      <c r="D6107" s="1" t="n">
        <v>97.5</v>
      </c>
      <c r="E6107" s="1" t="s">
        <v>6838</v>
      </c>
      <c r="F6107" s="1" t="n">
        <v>19</v>
      </c>
      <c r="G6107" s="1" t="str">
        <f aca="false">F6107&amp;"/"&amp;75</f>
        <v>19/75</v>
      </c>
      <c r="H6107" s="1" t="n">
        <v>750</v>
      </c>
      <c r="I6107" s="1" t="n">
        <v>48.25</v>
      </c>
      <c r="J6107" s="1" t="n">
        <v>55</v>
      </c>
      <c r="K6107" s="1" t="s">
        <v>6818</v>
      </c>
      <c r="L6107" s="1" t="s">
        <v>6819</v>
      </c>
      <c r="M6107" s="1" t="n">
        <v>1998</v>
      </c>
      <c r="N6107" s="1" t="n">
        <v>49.0723468683483</v>
      </c>
      <c r="O6107" s="1" t="n">
        <v>-66.7504498481539</v>
      </c>
      <c r="Q6107" s="1" t="s">
        <v>6820</v>
      </c>
      <c r="R6107" s="1" t="s">
        <v>24</v>
      </c>
    </row>
    <row r="6108" customFormat="false" ht="15" hidden="false" customHeight="false" outlineLevel="0" collapsed="false">
      <c r="A6108" s="1" t="s">
        <v>6017</v>
      </c>
      <c r="B6108" s="1" t="s">
        <v>6018</v>
      </c>
      <c r="C6108" s="1" t="s">
        <v>6816</v>
      </c>
      <c r="D6108" s="1" t="n">
        <v>97.5</v>
      </c>
      <c r="E6108" s="1" t="s">
        <v>6839</v>
      </c>
      <c r="F6108" s="1" t="n">
        <v>20</v>
      </c>
      <c r="G6108" s="1" t="str">
        <f aca="false">F6108&amp;"/"&amp;75</f>
        <v>20/75</v>
      </c>
      <c r="H6108" s="1" t="n">
        <v>750</v>
      </c>
      <c r="I6108" s="1" t="n">
        <v>48.25</v>
      </c>
      <c r="J6108" s="1" t="n">
        <v>55</v>
      </c>
      <c r="K6108" s="1" t="s">
        <v>6818</v>
      </c>
      <c r="L6108" s="1" t="s">
        <v>6819</v>
      </c>
      <c r="M6108" s="1" t="n">
        <v>1998</v>
      </c>
      <c r="N6108" s="1" t="n">
        <v>49.0666099038311</v>
      </c>
      <c r="O6108" s="1" t="n">
        <v>-66.7508652461096</v>
      </c>
      <c r="Q6108" s="1" t="s">
        <v>6820</v>
      </c>
      <c r="R6108" s="1" t="s">
        <v>24</v>
      </c>
    </row>
    <row r="6109" customFormat="false" ht="15" hidden="false" customHeight="false" outlineLevel="0" collapsed="false">
      <c r="A6109" s="1" t="s">
        <v>6017</v>
      </c>
      <c r="B6109" s="1" t="s">
        <v>6018</v>
      </c>
      <c r="C6109" s="1" t="s">
        <v>6816</v>
      </c>
      <c r="D6109" s="1" t="n">
        <v>97.5</v>
      </c>
      <c r="E6109" s="1" t="s">
        <v>6840</v>
      </c>
      <c r="F6109" s="1" t="n">
        <v>21</v>
      </c>
      <c r="G6109" s="1" t="str">
        <f aca="false">F6109&amp;"/"&amp;75</f>
        <v>21/75</v>
      </c>
      <c r="H6109" s="1" t="n">
        <v>750</v>
      </c>
      <c r="I6109" s="1" t="n">
        <v>48.25</v>
      </c>
      <c r="J6109" s="1" t="n">
        <v>55</v>
      </c>
      <c r="K6109" s="1" t="s">
        <v>6818</v>
      </c>
      <c r="L6109" s="1" t="s">
        <v>6819</v>
      </c>
      <c r="M6109" s="1" t="n">
        <v>1998</v>
      </c>
      <c r="N6109" s="1" t="n">
        <v>49.0684884793855</v>
      </c>
      <c r="O6109" s="1" t="n">
        <v>-66.7537932811111</v>
      </c>
      <c r="Q6109" s="1" t="s">
        <v>6820</v>
      </c>
      <c r="R6109" s="1" t="s">
        <v>24</v>
      </c>
    </row>
    <row r="6110" customFormat="false" ht="15" hidden="false" customHeight="false" outlineLevel="0" collapsed="false">
      <c r="A6110" s="1" t="s">
        <v>6017</v>
      </c>
      <c r="B6110" s="1" t="s">
        <v>6018</v>
      </c>
      <c r="C6110" s="1" t="s">
        <v>6816</v>
      </c>
      <c r="D6110" s="1" t="n">
        <v>97.5</v>
      </c>
      <c r="E6110" s="1" t="s">
        <v>6841</v>
      </c>
      <c r="F6110" s="1" t="n">
        <v>22</v>
      </c>
      <c r="G6110" s="1" t="str">
        <f aca="false">F6110&amp;"/"&amp;75</f>
        <v>22/75</v>
      </c>
      <c r="H6110" s="1" t="n">
        <v>750</v>
      </c>
      <c r="I6110" s="1" t="n">
        <v>48.25</v>
      </c>
      <c r="J6110" s="1" t="n">
        <v>55</v>
      </c>
      <c r="K6110" s="1" t="s">
        <v>6818</v>
      </c>
      <c r="L6110" s="1" t="s">
        <v>6819</v>
      </c>
      <c r="M6110" s="1" t="n">
        <v>1998</v>
      </c>
      <c r="N6110" s="1" t="n">
        <v>49.0675762275604</v>
      </c>
      <c r="O6110" s="1" t="n">
        <v>-66.7523472336289</v>
      </c>
      <c r="Q6110" s="1" t="s">
        <v>6820</v>
      </c>
      <c r="R6110" s="1" t="s">
        <v>24</v>
      </c>
    </row>
    <row r="6111" customFormat="false" ht="15" hidden="false" customHeight="false" outlineLevel="0" collapsed="false">
      <c r="A6111" s="1" t="s">
        <v>6017</v>
      </c>
      <c r="B6111" s="1" t="s">
        <v>6018</v>
      </c>
      <c r="C6111" s="1" t="s">
        <v>6816</v>
      </c>
      <c r="D6111" s="1" t="n">
        <v>97.5</v>
      </c>
      <c r="E6111" s="1" t="s">
        <v>6842</v>
      </c>
      <c r="F6111" s="1" t="n">
        <v>23</v>
      </c>
      <c r="G6111" s="1" t="str">
        <f aca="false">F6111&amp;"/"&amp;75</f>
        <v>23/75</v>
      </c>
      <c r="H6111" s="1" t="n">
        <v>750</v>
      </c>
      <c r="I6111" s="1" t="n">
        <v>48.25</v>
      </c>
      <c r="J6111" s="1" t="n">
        <v>55</v>
      </c>
      <c r="K6111" s="1" t="s">
        <v>6818</v>
      </c>
      <c r="L6111" s="1" t="s">
        <v>6819</v>
      </c>
      <c r="M6111" s="1" t="n">
        <v>1998</v>
      </c>
      <c r="N6111" s="1" t="n">
        <v>49.0693855981052</v>
      </c>
      <c r="O6111" s="1" t="n">
        <v>-66.7551970305711</v>
      </c>
      <c r="Q6111" s="1" t="s">
        <v>6820</v>
      </c>
      <c r="R6111" s="1" t="s">
        <v>24</v>
      </c>
    </row>
    <row r="6112" customFormat="false" ht="15" hidden="false" customHeight="false" outlineLevel="0" collapsed="false">
      <c r="A6112" s="1" t="s">
        <v>6017</v>
      </c>
      <c r="B6112" s="1" t="s">
        <v>6018</v>
      </c>
      <c r="C6112" s="1" t="s">
        <v>6816</v>
      </c>
      <c r="D6112" s="1" t="n">
        <v>97.5</v>
      </c>
      <c r="E6112" s="1" t="s">
        <v>6843</v>
      </c>
      <c r="F6112" s="1" t="n">
        <v>24</v>
      </c>
      <c r="G6112" s="1" t="str">
        <f aca="false">F6112&amp;"/"&amp;75</f>
        <v>24/75</v>
      </c>
      <c r="H6112" s="1" t="n">
        <v>750</v>
      </c>
      <c r="I6112" s="1" t="n">
        <v>48.25</v>
      </c>
      <c r="J6112" s="1" t="n">
        <v>55</v>
      </c>
      <c r="K6112" s="1" t="s">
        <v>6818</v>
      </c>
      <c r="L6112" s="1" t="s">
        <v>6819</v>
      </c>
      <c r="M6112" s="1" t="n">
        <v>1998</v>
      </c>
      <c r="N6112" s="1" t="n">
        <v>49.0702943159638</v>
      </c>
      <c r="O6112" s="1" t="n">
        <v>-66.7565861688679</v>
      </c>
      <c r="Q6112" s="1" t="s">
        <v>6820</v>
      </c>
      <c r="R6112" s="1" t="s">
        <v>24</v>
      </c>
    </row>
    <row r="6113" customFormat="false" ht="15" hidden="false" customHeight="false" outlineLevel="0" collapsed="false">
      <c r="A6113" s="1" t="s">
        <v>6017</v>
      </c>
      <c r="B6113" s="1" t="s">
        <v>6018</v>
      </c>
      <c r="C6113" s="1" t="s">
        <v>6816</v>
      </c>
      <c r="D6113" s="1" t="n">
        <v>97.5</v>
      </c>
      <c r="E6113" s="1" t="s">
        <v>6844</v>
      </c>
      <c r="F6113" s="1" t="n">
        <v>25</v>
      </c>
      <c r="G6113" s="1" t="str">
        <f aca="false">F6113&amp;"/"&amp;75</f>
        <v>25/75</v>
      </c>
      <c r="H6113" s="1" t="n">
        <v>750</v>
      </c>
      <c r="I6113" s="1" t="n">
        <v>48.25</v>
      </c>
      <c r="J6113" s="1" t="n">
        <v>55</v>
      </c>
      <c r="K6113" s="1" t="s">
        <v>6818</v>
      </c>
      <c r="L6113" s="1" t="s">
        <v>6819</v>
      </c>
      <c r="M6113" s="1" t="n">
        <v>1998</v>
      </c>
      <c r="N6113" s="1" t="n">
        <v>49.0690112270048</v>
      </c>
      <c r="O6113" s="1" t="n">
        <v>-66.7598209548312</v>
      </c>
      <c r="Q6113" s="1" t="s">
        <v>6820</v>
      </c>
      <c r="R6113" s="1" t="s">
        <v>24</v>
      </c>
    </row>
    <row r="6114" customFormat="false" ht="15" hidden="false" customHeight="false" outlineLevel="0" collapsed="false">
      <c r="A6114" s="1" t="s">
        <v>6017</v>
      </c>
      <c r="B6114" s="1" t="s">
        <v>6018</v>
      </c>
      <c r="C6114" s="1" t="s">
        <v>6816</v>
      </c>
      <c r="D6114" s="1" t="n">
        <v>97.5</v>
      </c>
      <c r="E6114" s="1" t="s">
        <v>6845</v>
      </c>
      <c r="F6114" s="1" t="n">
        <v>26</v>
      </c>
      <c r="G6114" s="1" t="str">
        <f aca="false">F6114&amp;"/"&amp;75</f>
        <v>26/75</v>
      </c>
      <c r="H6114" s="1" t="n">
        <v>750</v>
      </c>
      <c r="I6114" s="1" t="n">
        <v>48.25</v>
      </c>
      <c r="J6114" s="1" t="n">
        <v>55</v>
      </c>
      <c r="K6114" s="1" t="s">
        <v>6818</v>
      </c>
      <c r="L6114" s="1" t="s">
        <v>6819</v>
      </c>
      <c r="M6114" s="1" t="n">
        <v>1998</v>
      </c>
      <c r="N6114" s="1" t="n">
        <v>49.0662882840686</v>
      </c>
      <c r="O6114" s="1" t="n">
        <v>-66.7556008214592</v>
      </c>
      <c r="Q6114" s="1" t="s">
        <v>6820</v>
      </c>
      <c r="R6114" s="1" t="s">
        <v>24</v>
      </c>
    </row>
    <row r="6115" customFormat="false" ht="15" hidden="false" customHeight="false" outlineLevel="0" collapsed="false">
      <c r="A6115" s="1" t="s">
        <v>6017</v>
      </c>
      <c r="B6115" s="1" t="s">
        <v>6018</v>
      </c>
      <c r="C6115" s="1" t="s">
        <v>6816</v>
      </c>
      <c r="D6115" s="1" t="n">
        <v>97.5</v>
      </c>
      <c r="E6115" s="1" t="s">
        <v>6846</v>
      </c>
      <c r="F6115" s="1" t="n">
        <v>27</v>
      </c>
      <c r="G6115" s="1" t="str">
        <f aca="false">F6115&amp;"/"&amp;75</f>
        <v>27/75</v>
      </c>
      <c r="H6115" s="1" t="n">
        <v>750</v>
      </c>
      <c r="I6115" s="1" t="n">
        <v>48.25</v>
      </c>
      <c r="J6115" s="1" t="n">
        <v>55</v>
      </c>
      <c r="K6115" s="1" t="s">
        <v>6818</v>
      </c>
      <c r="L6115" s="1" t="s">
        <v>6819</v>
      </c>
      <c r="M6115" s="1" t="n">
        <v>1998</v>
      </c>
      <c r="N6115" s="1" t="n">
        <v>49.0681638849347</v>
      </c>
      <c r="O6115" s="1" t="n">
        <v>-66.7584596920052</v>
      </c>
      <c r="Q6115" s="1" t="s">
        <v>6820</v>
      </c>
      <c r="R6115" s="1" t="s">
        <v>24</v>
      </c>
    </row>
    <row r="6116" customFormat="false" ht="15" hidden="false" customHeight="false" outlineLevel="0" collapsed="false">
      <c r="A6116" s="1" t="s">
        <v>6017</v>
      </c>
      <c r="B6116" s="1" t="s">
        <v>6018</v>
      </c>
      <c r="C6116" s="1" t="s">
        <v>6816</v>
      </c>
      <c r="D6116" s="1" t="n">
        <v>97.5</v>
      </c>
      <c r="E6116" s="1" t="s">
        <v>6847</v>
      </c>
      <c r="F6116" s="1" t="n">
        <v>28</v>
      </c>
      <c r="G6116" s="1" t="str">
        <f aca="false">F6116&amp;"/"&amp;75</f>
        <v>28/75</v>
      </c>
      <c r="H6116" s="1" t="n">
        <v>750</v>
      </c>
      <c r="I6116" s="1" t="n">
        <v>48.25</v>
      </c>
      <c r="J6116" s="1" t="n">
        <v>55</v>
      </c>
      <c r="K6116" s="1" t="s">
        <v>6818</v>
      </c>
      <c r="L6116" s="1" t="s">
        <v>6819</v>
      </c>
      <c r="M6116" s="1" t="n">
        <v>1998</v>
      </c>
      <c r="N6116" s="1" t="n">
        <v>49.0672709600862</v>
      </c>
      <c r="O6116" s="1" t="n">
        <v>-66.7571472484653</v>
      </c>
      <c r="Q6116" s="1" t="s">
        <v>6820</v>
      </c>
      <c r="R6116" s="1" t="s">
        <v>24</v>
      </c>
    </row>
    <row r="6117" customFormat="false" ht="15" hidden="false" customHeight="false" outlineLevel="0" collapsed="false">
      <c r="A6117" s="1" t="s">
        <v>6017</v>
      </c>
      <c r="B6117" s="1" t="s">
        <v>6018</v>
      </c>
      <c r="C6117" s="1" t="s">
        <v>6816</v>
      </c>
      <c r="D6117" s="1" t="n">
        <v>97.5</v>
      </c>
      <c r="E6117" s="1" t="s">
        <v>6848</v>
      </c>
      <c r="F6117" s="1" t="n">
        <v>29</v>
      </c>
      <c r="G6117" s="1" t="str">
        <f aca="false">F6117&amp;"/"&amp;75</f>
        <v>29/75</v>
      </c>
      <c r="H6117" s="1" t="n">
        <v>750</v>
      </c>
      <c r="I6117" s="1" t="n">
        <v>48.25</v>
      </c>
      <c r="J6117" s="1" t="n">
        <v>55</v>
      </c>
      <c r="K6117" s="1" t="s">
        <v>6818</v>
      </c>
      <c r="L6117" s="1" t="s">
        <v>6819</v>
      </c>
      <c r="M6117" s="1" t="n">
        <v>1998</v>
      </c>
      <c r="N6117" s="1" t="n">
        <v>49.0651677713305</v>
      </c>
      <c r="O6117" s="1" t="n">
        <v>-66.7538448535605</v>
      </c>
      <c r="Q6117" s="1" t="s">
        <v>6820</v>
      </c>
      <c r="R6117" s="1" t="s">
        <v>24</v>
      </c>
    </row>
    <row r="6118" customFormat="false" ht="15" hidden="false" customHeight="false" outlineLevel="0" collapsed="false">
      <c r="A6118" s="1" t="s">
        <v>6017</v>
      </c>
      <c r="B6118" s="1" t="s">
        <v>6018</v>
      </c>
      <c r="C6118" s="1" t="s">
        <v>6816</v>
      </c>
      <c r="D6118" s="1" t="n">
        <v>97.5</v>
      </c>
      <c r="E6118" s="1" t="s">
        <v>6849</v>
      </c>
      <c r="F6118" s="1" t="n">
        <v>30</v>
      </c>
      <c r="G6118" s="1" t="str">
        <f aca="false">F6118&amp;"/"&amp;75</f>
        <v>30/75</v>
      </c>
      <c r="H6118" s="1" t="n">
        <v>750</v>
      </c>
      <c r="I6118" s="1" t="n">
        <v>48.25</v>
      </c>
      <c r="J6118" s="1" t="n">
        <v>55</v>
      </c>
      <c r="K6118" s="1" t="s">
        <v>6818</v>
      </c>
      <c r="L6118" s="1" t="s">
        <v>6819</v>
      </c>
      <c r="M6118" s="1" t="n">
        <v>1998</v>
      </c>
      <c r="N6118" s="1" t="n">
        <v>49.0631796657152</v>
      </c>
      <c r="O6118" s="1" t="n">
        <v>-66.75584082464</v>
      </c>
      <c r="Q6118" s="1" t="s">
        <v>6820</v>
      </c>
      <c r="R6118" s="1" t="s">
        <v>24</v>
      </c>
    </row>
    <row r="6119" customFormat="false" ht="15" hidden="false" customHeight="false" outlineLevel="0" collapsed="false">
      <c r="A6119" s="1" t="s">
        <v>6017</v>
      </c>
      <c r="B6119" s="1" t="s">
        <v>6018</v>
      </c>
      <c r="C6119" s="1" t="s">
        <v>6816</v>
      </c>
      <c r="D6119" s="1" t="n">
        <v>97.5</v>
      </c>
      <c r="E6119" s="1" t="s">
        <v>6850</v>
      </c>
      <c r="F6119" s="1" t="n">
        <v>31</v>
      </c>
      <c r="G6119" s="1" t="str">
        <f aca="false">F6119&amp;"/"&amp;75</f>
        <v>31/75</v>
      </c>
      <c r="H6119" s="1" t="n">
        <v>750</v>
      </c>
      <c r="I6119" s="1" t="n">
        <v>48.25</v>
      </c>
      <c r="J6119" s="1" t="n">
        <v>55</v>
      </c>
      <c r="K6119" s="1" t="s">
        <v>6818</v>
      </c>
      <c r="L6119" s="1" t="s">
        <v>6819</v>
      </c>
      <c r="M6119" s="1" t="n">
        <v>1998</v>
      </c>
      <c r="N6119" s="1" t="n">
        <v>49.0634625009618</v>
      </c>
      <c r="O6119" s="1" t="n">
        <v>-66.7511735831872</v>
      </c>
      <c r="Q6119" s="1" t="s">
        <v>6820</v>
      </c>
      <c r="R6119" s="1" t="s">
        <v>24</v>
      </c>
    </row>
    <row r="6120" customFormat="false" ht="15" hidden="false" customHeight="false" outlineLevel="0" collapsed="false">
      <c r="A6120" s="1" t="s">
        <v>6017</v>
      </c>
      <c r="B6120" s="1" t="s">
        <v>6018</v>
      </c>
      <c r="C6120" s="1" t="s">
        <v>6816</v>
      </c>
      <c r="D6120" s="1" t="n">
        <v>97.5</v>
      </c>
      <c r="E6120" s="1" t="s">
        <v>6851</v>
      </c>
      <c r="F6120" s="1" t="n">
        <v>32</v>
      </c>
      <c r="G6120" s="1" t="str">
        <f aca="false">F6120&amp;"/"&amp;75</f>
        <v>32/75</v>
      </c>
      <c r="H6120" s="1" t="n">
        <v>750</v>
      </c>
      <c r="I6120" s="1" t="n">
        <v>48.25</v>
      </c>
      <c r="J6120" s="1" t="n">
        <v>55</v>
      </c>
      <c r="K6120" s="1" t="s">
        <v>6818</v>
      </c>
      <c r="L6120" s="1" t="s">
        <v>6819</v>
      </c>
      <c r="M6120" s="1" t="n">
        <v>1998</v>
      </c>
      <c r="N6120" s="1" t="n">
        <v>49.0659059656711</v>
      </c>
      <c r="O6120" s="1" t="n">
        <v>-66.7600840047656</v>
      </c>
      <c r="Q6120" s="1" t="s">
        <v>6820</v>
      </c>
      <c r="R6120" s="1" t="s">
        <v>24</v>
      </c>
    </row>
    <row r="6121" customFormat="false" ht="15" hidden="false" customHeight="false" outlineLevel="0" collapsed="false">
      <c r="A6121" s="1" t="s">
        <v>6017</v>
      </c>
      <c r="B6121" s="1" t="s">
        <v>6018</v>
      </c>
      <c r="C6121" s="1" t="s">
        <v>6816</v>
      </c>
      <c r="D6121" s="1" t="n">
        <v>97.5</v>
      </c>
      <c r="E6121" s="1" t="s">
        <v>6852</v>
      </c>
      <c r="F6121" s="1" t="n">
        <v>33</v>
      </c>
      <c r="G6121" s="1" t="str">
        <f aca="false">F6121&amp;"/"&amp;75</f>
        <v>33/75</v>
      </c>
      <c r="H6121" s="1" t="n">
        <v>750</v>
      </c>
      <c r="I6121" s="1" t="n">
        <v>48.25</v>
      </c>
      <c r="J6121" s="1" t="n">
        <v>55</v>
      </c>
      <c r="K6121" s="1" t="s">
        <v>6818</v>
      </c>
      <c r="L6121" s="1" t="s">
        <v>6819</v>
      </c>
      <c r="M6121" s="1" t="n">
        <v>1998</v>
      </c>
      <c r="N6121" s="1" t="n">
        <v>49.0641486146625</v>
      </c>
      <c r="O6121" s="1" t="n">
        <v>-66.7573319144082</v>
      </c>
      <c r="Q6121" s="1" t="s">
        <v>6820</v>
      </c>
      <c r="R6121" s="1" t="s">
        <v>24</v>
      </c>
    </row>
    <row r="6122" customFormat="false" ht="15" hidden="false" customHeight="false" outlineLevel="0" collapsed="false">
      <c r="A6122" s="1" t="s">
        <v>6017</v>
      </c>
      <c r="B6122" s="1" t="s">
        <v>6018</v>
      </c>
      <c r="C6122" s="1" t="s">
        <v>6816</v>
      </c>
      <c r="D6122" s="1" t="n">
        <v>97.5</v>
      </c>
      <c r="E6122" s="1" t="s">
        <v>6853</v>
      </c>
      <c r="F6122" s="1" t="n">
        <v>34</v>
      </c>
      <c r="G6122" s="1" t="str">
        <f aca="false">F6122&amp;"/"&amp;75</f>
        <v>34/75</v>
      </c>
      <c r="H6122" s="1" t="n">
        <v>750</v>
      </c>
      <c r="I6122" s="1" t="n">
        <v>48.25</v>
      </c>
      <c r="J6122" s="1" t="n">
        <v>55</v>
      </c>
      <c r="K6122" s="1" t="s">
        <v>6818</v>
      </c>
      <c r="L6122" s="1" t="s">
        <v>6819</v>
      </c>
      <c r="M6122" s="1" t="n">
        <v>1998</v>
      </c>
      <c r="N6122" s="1" t="n">
        <v>49.0650113237411</v>
      </c>
      <c r="O6122" s="1" t="n">
        <v>-66.7586891636226</v>
      </c>
      <c r="Q6122" s="1" t="s">
        <v>6820</v>
      </c>
      <c r="R6122" s="1" t="s">
        <v>24</v>
      </c>
    </row>
    <row r="6123" customFormat="false" ht="15" hidden="false" customHeight="false" outlineLevel="0" collapsed="false">
      <c r="A6123" s="1" t="s">
        <v>6017</v>
      </c>
      <c r="B6123" s="1" t="s">
        <v>6018</v>
      </c>
      <c r="C6123" s="1" t="s">
        <v>6816</v>
      </c>
      <c r="D6123" s="1" t="n">
        <v>97.5</v>
      </c>
      <c r="E6123" s="1" t="s">
        <v>6854</v>
      </c>
      <c r="F6123" s="1" t="n">
        <v>35</v>
      </c>
      <c r="G6123" s="1" t="str">
        <f aca="false">F6123&amp;"/"&amp;75</f>
        <v>35/75</v>
      </c>
      <c r="H6123" s="1" t="n">
        <v>750</v>
      </c>
      <c r="I6123" s="1" t="n">
        <v>48.25</v>
      </c>
      <c r="J6123" s="1" t="n">
        <v>55</v>
      </c>
      <c r="K6123" s="1" t="s">
        <v>6818</v>
      </c>
      <c r="L6123" s="1" t="s">
        <v>6819</v>
      </c>
      <c r="M6123" s="1" t="n">
        <v>1998</v>
      </c>
      <c r="N6123" s="1" t="n">
        <v>49.0649513302417</v>
      </c>
      <c r="O6123" s="1" t="n">
        <v>-66.7624968823905</v>
      </c>
      <c r="Q6123" s="1" t="s">
        <v>6820</v>
      </c>
      <c r="R6123" s="1" t="s">
        <v>24</v>
      </c>
    </row>
    <row r="6124" customFormat="false" ht="15" hidden="false" customHeight="false" outlineLevel="0" collapsed="false">
      <c r="A6124" s="1" t="s">
        <v>6017</v>
      </c>
      <c r="B6124" s="1" t="s">
        <v>6018</v>
      </c>
      <c r="C6124" s="1" t="s">
        <v>6816</v>
      </c>
      <c r="D6124" s="1" t="n">
        <v>97.5</v>
      </c>
      <c r="E6124" s="1" t="s">
        <v>6855</v>
      </c>
      <c r="F6124" s="1" t="n">
        <v>36</v>
      </c>
      <c r="G6124" s="1" t="str">
        <f aca="false">F6124&amp;"/"&amp;75</f>
        <v>36/75</v>
      </c>
      <c r="H6124" s="1" t="n">
        <v>750</v>
      </c>
      <c r="I6124" s="1" t="n">
        <v>48.25</v>
      </c>
      <c r="J6124" s="1" t="n">
        <v>55</v>
      </c>
      <c r="K6124" s="1" t="s">
        <v>6818</v>
      </c>
      <c r="L6124" s="1" t="s">
        <v>6819</v>
      </c>
      <c r="M6124" s="1" t="n">
        <v>1998</v>
      </c>
      <c r="N6124" s="1" t="n">
        <v>49.0675979772709</v>
      </c>
      <c r="O6124" s="1" t="n">
        <v>-66.7627315739488</v>
      </c>
      <c r="Q6124" s="1" t="s">
        <v>6820</v>
      </c>
      <c r="R6124" s="1" t="s">
        <v>24</v>
      </c>
    </row>
    <row r="6125" customFormat="false" ht="15" hidden="false" customHeight="false" outlineLevel="0" collapsed="false">
      <c r="A6125" s="1" t="s">
        <v>6017</v>
      </c>
      <c r="B6125" s="1" t="s">
        <v>6018</v>
      </c>
      <c r="C6125" s="1" t="s">
        <v>6816</v>
      </c>
      <c r="D6125" s="1" t="n">
        <v>97.5</v>
      </c>
      <c r="E6125" s="1" t="s">
        <v>6856</v>
      </c>
      <c r="F6125" s="1" t="n">
        <v>37</v>
      </c>
      <c r="G6125" s="1" t="str">
        <f aca="false">F6125&amp;"/"&amp;75</f>
        <v>37/75</v>
      </c>
      <c r="H6125" s="1" t="n">
        <v>750</v>
      </c>
      <c r="I6125" s="1" t="n">
        <v>48.25</v>
      </c>
      <c r="J6125" s="1" t="n">
        <v>55</v>
      </c>
      <c r="K6125" s="1" t="s">
        <v>6818</v>
      </c>
      <c r="L6125" s="1" t="s">
        <v>6819</v>
      </c>
      <c r="M6125" s="1" t="n">
        <v>1998</v>
      </c>
      <c r="N6125" s="1" t="n">
        <v>49.0667808347355</v>
      </c>
      <c r="O6125" s="1" t="n">
        <v>-66.761492424953</v>
      </c>
      <c r="Q6125" s="1" t="s">
        <v>6820</v>
      </c>
      <c r="R6125" s="1" t="s">
        <v>24</v>
      </c>
    </row>
    <row r="6126" customFormat="false" ht="15" hidden="false" customHeight="false" outlineLevel="0" collapsed="false">
      <c r="A6126" s="1" t="s">
        <v>6017</v>
      </c>
      <c r="B6126" s="1" t="s">
        <v>6018</v>
      </c>
      <c r="C6126" s="1" t="s">
        <v>6816</v>
      </c>
      <c r="D6126" s="1" t="n">
        <v>97.5</v>
      </c>
      <c r="E6126" s="1" t="s">
        <v>6857</v>
      </c>
      <c r="F6126" s="1" t="n">
        <v>38</v>
      </c>
      <c r="G6126" s="1" t="str">
        <f aca="false">F6126&amp;"/"&amp;75</f>
        <v>38/75</v>
      </c>
      <c r="H6126" s="1" t="n">
        <v>750</v>
      </c>
      <c r="I6126" s="1" t="n">
        <v>48.25</v>
      </c>
      <c r="J6126" s="1" t="n">
        <v>55</v>
      </c>
      <c r="K6126" s="1" t="s">
        <v>6818</v>
      </c>
      <c r="L6126" s="1" t="s">
        <v>6819</v>
      </c>
      <c r="M6126" s="1" t="n">
        <v>1998</v>
      </c>
      <c r="N6126" s="1" t="n">
        <v>49.0668061833842</v>
      </c>
      <c r="O6126" s="1" t="n">
        <v>-66.7654561291716</v>
      </c>
      <c r="Q6126" s="1" t="s">
        <v>6820</v>
      </c>
      <c r="R6126" s="1" t="s">
        <v>24</v>
      </c>
    </row>
    <row r="6127" customFormat="false" ht="15" hidden="false" customHeight="false" outlineLevel="0" collapsed="false">
      <c r="A6127" s="1" t="s">
        <v>6017</v>
      </c>
      <c r="B6127" s="1" t="s">
        <v>6018</v>
      </c>
      <c r="C6127" s="1" t="s">
        <v>6816</v>
      </c>
      <c r="D6127" s="1" t="n">
        <v>97.5</v>
      </c>
      <c r="E6127" s="1" t="s">
        <v>6858</v>
      </c>
      <c r="F6127" s="1" t="n">
        <v>39</v>
      </c>
      <c r="G6127" s="1" t="str">
        <f aca="false">F6127&amp;"/"&amp;75</f>
        <v>39/75</v>
      </c>
      <c r="H6127" s="1" t="n">
        <v>750</v>
      </c>
      <c r="I6127" s="1" t="n">
        <v>48.25</v>
      </c>
      <c r="J6127" s="1" t="n">
        <v>55</v>
      </c>
      <c r="K6127" s="1" t="s">
        <v>6818</v>
      </c>
      <c r="L6127" s="1" t="s">
        <v>6819</v>
      </c>
      <c r="M6127" s="1" t="n">
        <v>1998</v>
      </c>
      <c r="N6127" s="1" t="n">
        <v>49.0658456511618</v>
      </c>
      <c r="O6127" s="1" t="n">
        <v>-66.7640009082926</v>
      </c>
      <c r="Q6127" s="1" t="s">
        <v>6820</v>
      </c>
      <c r="R6127" s="1" t="s">
        <v>24</v>
      </c>
    </row>
    <row r="6128" customFormat="false" ht="15" hidden="false" customHeight="false" outlineLevel="0" collapsed="false">
      <c r="A6128" s="1" t="s">
        <v>6017</v>
      </c>
      <c r="B6128" s="1" t="s">
        <v>6018</v>
      </c>
      <c r="C6128" s="1" t="s">
        <v>6816</v>
      </c>
      <c r="D6128" s="1" t="n">
        <v>97.5</v>
      </c>
      <c r="E6128" s="1" t="s">
        <v>6859</v>
      </c>
      <c r="F6128" s="1" t="n">
        <v>40</v>
      </c>
      <c r="G6128" s="1" t="str">
        <f aca="false">F6128&amp;"/"&amp;75</f>
        <v>40/75</v>
      </c>
      <c r="H6128" s="1" t="n">
        <v>750</v>
      </c>
      <c r="I6128" s="1" t="n">
        <v>48.25</v>
      </c>
      <c r="J6128" s="1" t="n">
        <v>55</v>
      </c>
      <c r="K6128" s="1" t="s">
        <v>6818</v>
      </c>
      <c r="L6128" s="1" t="s">
        <v>6819</v>
      </c>
      <c r="M6128" s="1" t="n">
        <v>1998</v>
      </c>
      <c r="N6128" s="1" t="n">
        <v>49.0651478914137</v>
      </c>
      <c r="O6128" s="1" t="n">
        <v>-66.7688217565912</v>
      </c>
      <c r="Q6128" s="1" t="s">
        <v>6820</v>
      </c>
      <c r="R6128" s="1" t="s">
        <v>24</v>
      </c>
    </row>
    <row r="6129" customFormat="false" ht="15" hidden="false" customHeight="false" outlineLevel="0" collapsed="false">
      <c r="A6129" s="1" t="s">
        <v>6017</v>
      </c>
      <c r="B6129" s="1" t="s">
        <v>6018</v>
      </c>
      <c r="C6129" s="1" t="s">
        <v>6816</v>
      </c>
      <c r="D6129" s="1" t="n">
        <v>97.5</v>
      </c>
      <c r="E6129" s="1" t="s">
        <v>6860</v>
      </c>
      <c r="F6129" s="1" t="n">
        <v>41</v>
      </c>
      <c r="G6129" s="1" t="str">
        <f aca="false">F6129&amp;"/"&amp;75</f>
        <v>41/75</v>
      </c>
      <c r="H6129" s="1" t="n">
        <v>750</v>
      </c>
      <c r="I6129" s="1" t="n">
        <v>48.25</v>
      </c>
      <c r="J6129" s="1" t="n">
        <v>55</v>
      </c>
      <c r="K6129" s="1" t="s">
        <v>6818</v>
      </c>
      <c r="L6129" s="1" t="s">
        <v>6819</v>
      </c>
      <c r="M6129" s="1" t="n">
        <v>1998</v>
      </c>
      <c r="N6129" s="1" t="n">
        <v>49.0643477470557</v>
      </c>
      <c r="O6129" s="1" t="n">
        <v>-66.7674865090712</v>
      </c>
      <c r="Q6129" s="1" t="s">
        <v>6820</v>
      </c>
      <c r="R6129" s="1" t="s">
        <v>24</v>
      </c>
    </row>
    <row r="6130" customFormat="false" ht="15" hidden="false" customHeight="false" outlineLevel="0" collapsed="false">
      <c r="A6130" s="1" t="s">
        <v>6017</v>
      </c>
      <c r="B6130" s="1" t="s">
        <v>6018</v>
      </c>
      <c r="C6130" s="1" t="s">
        <v>6816</v>
      </c>
      <c r="D6130" s="1" t="n">
        <v>97.5</v>
      </c>
      <c r="E6130" s="1" t="s">
        <v>6861</v>
      </c>
      <c r="F6130" s="1" t="n">
        <v>42</v>
      </c>
      <c r="G6130" s="1" t="str">
        <f aca="false">F6130&amp;"/"&amp;75</f>
        <v>42/75</v>
      </c>
      <c r="H6130" s="1" t="n">
        <v>750</v>
      </c>
      <c r="I6130" s="1" t="n">
        <v>48.25</v>
      </c>
      <c r="J6130" s="1" t="n">
        <v>55</v>
      </c>
      <c r="K6130" s="1" t="s">
        <v>6818</v>
      </c>
      <c r="L6130" s="1" t="s">
        <v>6819</v>
      </c>
      <c r="M6130" s="1" t="n">
        <v>1998</v>
      </c>
      <c r="N6130" s="1" t="n">
        <v>49.0631927717635</v>
      </c>
      <c r="O6130" s="1" t="n">
        <v>-66.7657774273513</v>
      </c>
      <c r="Q6130" s="1" t="s">
        <v>6820</v>
      </c>
      <c r="R6130" s="1" t="s">
        <v>24</v>
      </c>
    </row>
    <row r="6131" customFormat="false" ht="15" hidden="false" customHeight="false" outlineLevel="0" collapsed="false">
      <c r="A6131" s="1" t="s">
        <v>6017</v>
      </c>
      <c r="B6131" s="1" t="s">
        <v>6018</v>
      </c>
      <c r="C6131" s="1" t="s">
        <v>6816</v>
      </c>
      <c r="D6131" s="1" t="n">
        <v>97.5</v>
      </c>
      <c r="E6131" s="1" t="s">
        <v>6862</v>
      </c>
      <c r="F6131" s="1" t="n">
        <v>43</v>
      </c>
      <c r="G6131" s="1" t="str">
        <f aca="false">F6131&amp;"/"&amp;75</f>
        <v>43/75</v>
      </c>
      <c r="H6131" s="1" t="n">
        <v>750</v>
      </c>
      <c r="I6131" s="1" t="n">
        <v>48.25</v>
      </c>
      <c r="J6131" s="1" t="n">
        <v>55</v>
      </c>
      <c r="K6131" s="1" t="s">
        <v>6818</v>
      </c>
      <c r="L6131" s="1" t="s">
        <v>6819</v>
      </c>
      <c r="M6131" s="1" t="n">
        <v>1998</v>
      </c>
      <c r="N6131" s="1" t="n">
        <v>49.0614009296313</v>
      </c>
      <c r="O6131" s="1" t="n">
        <v>-66.7629004666347</v>
      </c>
      <c r="Q6131" s="1" t="s">
        <v>6820</v>
      </c>
      <c r="R6131" s="1" t="s">
        <v>24</v>
      </c>
    </row>
    <row r="6132" customFormat="false" ht="15" hidden="false" customHeight="false" outlineLevel="0" collapsed="false">
      <c r="A6132" s="1" t="s">
        <v>6017</v>
      </c>
      <c r="B6132" s="1" t="s">
        <v>6018</v>
      </c>
      <c r="C6132" s="1" t="s">
        <v>6816</v>
      </c>
      <c r="D6132" s="1" t="n">
        <v>97.5</v>
      </c>
      <c r="E6132" s="1" t="s">
        <v>6863</v>
      </c>
      <c r="F6132" s="1" t="n">
        <v>44</v>
      </c>
      <c r="G6132" s="1" t="str">
        <f aca="false">F6132&amp;"/"&amp;75</f>
        <v>44/75</v>
      </c>
      <c r="H6132" s="1" t="n">
        <v>750</v>
      </c>
      <c r="I6132" s="1" t="n">
        <v>48.25</v>
      </c>
      <c r="J6132" s="1" t="n">
        <v>55</v>
      </c>
      <c r="K6132" s="1" t="s">
        <v>6818</v>
      </c>
      <c r="L6132" s="1" t="s">
        <v>6819</v>
      </c>
      <c r="M6132" s="1" t="n">
        <v>1998</v>
      </c>
      <c r="N6132" s="1" t="n">
        <v>49.0644391078896</v>
      </c>
      <c r="O6132" s="1" t="n">
        <v>-66.7711319776647</v>
      </c>
      <c r="Q6132" s="1" t="s">
        <v>6820</v>
      </c>
      <c r="R6132" s="1" t="s">
        <v>24</v>
      </c>
    </row>
    <row r="6133" customFormat="false" ht="15" hidden="false" customHeight="false" outlineLevel="0" collapsed="false">
      <c r="A6133" s="1" t="s">
        <v>6017</v>
      </c>
      <c r="B6133" s="1" t="s">
        <v>6018</v>
      </c>
      <c r="C6133" s="1" t="s">
        <v>6816</v>
      </c>
      <c r="D6133" s="1" t="n">
        <v>97.5</v>
      </c>
      <c r="E6133" s="1" t="s">
        <v>6864</v>
      </c>
      <c r="F6133" s="1" t="n">
        <v>45</v>
      </c>
      <c r="G6133" s="1" t="str">
        <f aca="false">F6133&amp;"/"&amp;75</f>
        <v>45/75</v>
      </c>
      <c r="H6133" s="1" t="n">
        <v>750</v>
      </c>
      <c r="I6133" s="1" t="n">
        <v>48.25</v>
      </c>
      <c r="J6133" s="1" t="n">
        <v>55</v>
      </c>
      <c r="K6133" s="1" t="s">
        <v>6818</v>
      </c>
      <c r="L6133" s="1" t="s">
        <v>6819</v>
      </c>
      <c r="M6133" s="1" t="n">
        <v>1998</v>
      </c>
      <c r="N6133" s="1" t="n">
        <v>49.0636139845578</v>
      </c>
      <c r="O6133" s="1" t="n">
        <v>-66.7698947355953</v>
      </c>
      <c r="Q6133" s="1" t="s">
        <v>6820</v>
      </c>
      <c r="R6133" s="1" t="s">
        <v>24</v>
      </c>
    </row>
    <row r="6134" customFormat="false" ht="15" hidden="false" customHeight="false" outlineLevel="0" collapsed="false">
      <c r="A6134" s="1" t="s">
        <v>6017</v>
      </c>
      <c r="B6134" s="1" t="s">
        <v>6018</v>
      </c>
      <c r="C6134" s="1" t="s">
        <v>6816</v>
      </c>
      <c r="D6134" s="1" t="n">
        <v>97.5</v>
      </c>
      <c r="E6134" s="1" t="s">
        <v>6865</v>
      </c>
      <c r="F6134" s="1" t="n">
        <v>46</v>
      </c>
      <c r="G6134" s="1" t="str">
        <f aca="false">F6134&amp;"/"&amp;75</f>
        <v>46/75</v>
      </c>
      <c r="H6134" s="1" t="n">
        <v>750</v>
      </c>
      <c r="I6134" s="1" t="n">
        <v>48.25</v>
      </c>
      <c r="J6134" s="1" t="n">
        <v>55</v>
      </c>
      <c r="K6134" s="1" t="s">
        <v>6818</v>
      </c>
      <c r="L6134" s="1" t="s">
        <v>6819</v>
      </c>
      <c r="M6134" s="1" t="n">
        <v>1998</v>
      </c>
      <c r="N6134" s="1" t="n">
        <v>49.0614695551584</v>
      </c>
      <c r="O6134" s="1" t="n">
        <v>-66.7682315291212</v>
      </c>
      <c r="Q6134" s="1" t="s">
        <v>6820</v>
      </c>
      <c r="R6134" s="1" t="s">
        <v>24</v>
      </c>
    </row>
    <row r="6135" customFormat="false" ht="15" hidden="false" customHeight="false" outlineLevel="0" collapsed="false">
      <c r="A6135" s="1" t="s">
        <v>6017</v>
      </c>
      <c r="B6135" s="1" t="s">
        <v>6018</v>
      </c>
      <c r="C6135" s="1" t="s">
        <v>6816</v>
      </c>
      <c r="D6135" s="1" t="n">
        <v>97.5</v>
      </c>
      <c r="E6135" s="1" t="s">
        <v>6866</v>
      </c>
      <c r="F6135" s="1" t="n">
        <v>47</v>
      </c>
      <c r="G6135" s="1" t="str">
        <f aca="false">F6135&amp;"/"&amp;75</f>
        <v>47/75</v>
      </c>
      <c r="H6135" s="1" t="n">
        <v>750</v>
      </c>
      <c r="I6135" s="1" t="n">
        <v>48.25</v>
      </c>
      <c r="J6135" s="1" t="n">
        <v>55</v>
      </c>
      <c r="K6135" s="1" t="s">
        <v>6818</v>
      </c>
      <c r="L6135" s="1" t="s">
        <v>6819</v>
      </c>
      <c r="M6135" s="1" t="n">
        <v>1998</v>
      </c>
      <c r="N6135" s="1" t="n">
        <v>49.0632906709116</v>
      </c>
      <c r="O6135" s="1" t="n">
        <v>-66.7745686866083</v>
      </c>
      <c r="Q6135" s="1" t="s">
        <v>6820</v>
      </c>
      <c r="R6135" s="1" t="s">
        <v>24</v>
      </c>
    </row>
    <row r="6136" customFormat="false" ht="15" hidden="false" customHeight="false" outlineLevel="0" collapsed="false">
      <c r="A6136" s="1" t="s">
        <v>6017</v>
      </c>
      <c r="B6136" s="1" t="s">
        <v>6018</v>
      </c>
      <c r="C6136" s="1" t="s">
        <v>6816</v>
      </c>
      <c r="D6136" s="1" t="n">
        <v>97.5</v>
      </c>
      <c r="E6136" s="1" t="s">
        <v>6867</v>
      </c>
      <c r="F6136" s="1" t="n">
        <v>48</v>
      </c>
      <c r="G6136" s="1" t="str">
        <f aca="false">F6136&amp;"/"&amp;75</f>
        <v>48/75</v>
      </c>
      <c r="H6136" s="1" t="n">
        <v>750</v>
      </c>
      <c r="I6136" s="1" t="n">
        <v>48.25</v>
      </c>
      <c r="J6136" s="1" t="n">
        <v>55</v>
      </c>
      <c r="K6136" s="1" t="s">
        <v>6818</v>
      </c>
      <c r="L6136" s="1" t="s">
        <v>6819</v>
      </c>
      <c r="M6136" s="1" t="n">
        <v>1998</v>
      </c>
      <c r="N6136" s="1" t="n">
        <v>49.0614936996849</v>
      </c>
      <c r="O6136" s="1" t="n">
        <v>-66.7752103870148</v>
      </c>
      <c r="Q6136" s="1" t="s">
        <v>6820</v>
      </c>
      <c r="R6136" s="1" t="s">
        <v>24</v>
      </c>
    </row>
    <row r="6137" customFormat="false" ht="15" hidden="false" customHeight="false" outlineLevel="0" collapsed="false">
      <c r="A6137" s="1" t="s">
        <v>6017</v>
      </c>
      <c r="B6137" s="1" t="s">
        <v>6018</v>
      </c>
      <c r="C6137" s="1" t="s">
        <v>6816</v>
      </c>
      <c r="D6137" s="1" t="n">
        <v>97.5</v>
      </c>
      <c r="E6137" s="1" t="s">
        <v>6868</v>
      </c>
      <c r="F6137" s="1" t="n">
        <v>49</v>
      </c>
      <c r="G6137" s="1" t="str">
        <f aca="false">F6137&amp;"/"&amp;75</f>
        <v>49/75</v>
      </c>
      <c r="H6137" s="1" t="n">
        <v>750</v>
      </c>
      <c r="I6137" s="1" t="n">
        <v>48.25</v>
      </c>
      <c r="J6137" s="1" t="n">
        <v>55</v>
      </c>
      <c r="K6137" s="1" t="s">
        <v>6818</v>
      </c>
      <c r="L6137" s="1" t="s">
        <v>6819</v>
      </c>
      <c r="M6137" s="1" t="n">
        <v>1998</v>
      </c>
      <c r="N6137" s="1" t="n">
        <v>49.0517539844283</v>
      </c>
      <c r="O6137" s="1" t="n">
        <v>-66.7692168293833</v>
      </c>
      <c r="Q6137" s="1" t="s">
        <v>6820</v>
      </c>
      <c r="R6137" s="1" t="s">
        <v>24</v>
      </c>
    </row>
    <row r="6138" customFormat="false" ht="15" hidden="false" customHeight="false" outlineLevel="0" collapsed="false">
      <c r="A6138" s="1" t="s">
        <v>6017</v>
      </c>
      <c r="B6138" s="1" t="s">
        <v>6018</v>
      </c>
      <c r="C6138" s="1" t="s">
        <v>6816</v>
      </c>
      <c r="D6138" s="1" t="n">
        <v>97.5</v>
      </c>
      <c r="E6138" s="1" t="s">
        <v>6869</v>
      </c>
      <c r="F6138" s="1" t="n">
        <v>50</v>
      </c>
      <c r="G6138" s="1" t="str">
        <f aca="false">F6138&amp;"/"&amp;75</f>
        <v>50/75</v>
      </c>
      <c r="H6138" s="1" t="n">
        <v>750</v>
      </c>
      <c r="I6138" s="1" t="n">
        <v>48.25</v>
      </c>
      <c r="J6138" s="1" t="n">
        <v>55</v>
      </c>
      <c r="K6138" s="1" t="s">
        <v>6818</v>
      </c>
      <c r="L6138" s="1" t="s">
        <v>6819</v>
      </c>
      <c r="M6138" s="1" t="n">
        <v>1998</v>
      </c>
      <c r="N6138" s="1" t="n">
        <v>49.0543717577588</v>
      </c>
      <c r="O6138" s="1" t="n">
        <v>-66.767540379887</v>
      </c>
      <c r="Q6138" s="1" t="s">
        <v>6820</v>
      </c>
      <c r="R6138" s="1" t="s">
        <v>24</v>
      </c>
    </row>
    <row r="6139" customFormat="false" ht="15" hidden="false" customHeight="false" outlineLevel="0" collapsed="false">
      <c r="A6139" s="1" t="s">
        <v>6017</v>
      </c>
      <c r="B6139" s="1" t="s">
        <v>6018</v>
      </c>
      <c r="C6139" s="1" t="s">
        <v>6816</v>
      </c>
      <c r="D6139" s="1" t="n">
        <v>97.5</v>
      </c>
      <c r="E6139" s="1" t="s">
        <v>6870</v>
      </c>
      <c r="F6139" s="1" t="n">
        <v>51</v>
      </c>
      <c r="G6139" s="1" t="str">
        <f aca="false">F6139&amp;"/"&amp;75</f>
        <v>51/75</v>
      </c>
      <c r="H6139" s="1" t="n">
        <v>750</v>
      </c>
      <c r="I6139" s="1" t="n">
        <v>48.25</v>
      </c>
      <c r="J6139" s="1" t="n">
        <v>55</v>
      </c>
      <c r="K6139" s="1" t="s">
        <v>6818</v>
      </c>
      <c r="L6139" s="1" t="s">
        <v>6819</v>
      </c>
      <c r="M6139" s="1" t="n">
        <v>1998</v>
      </c>
      <c r="N6139" s="1" t="n">
        <v>49.0542746108494</v>
      </c>
      <c r="O6139" s="1" t="n">
        <v>-66.764237081776</v>
      </c>
      <c r="Q6139" s="1" t="s">
        <v>6820</v>
      </c>
      <c r="R6139" s="1" t="s">
        <v>24</v>
      </c>
    </row>
    <row r="6140" customFormat="false" ht="15" hidden="false" customHeight="false" outlineLevel="0" collapsed="false">
      <c r="A6140" s="1" t="s">
        <v>6017</v>
      </c>
      <c r="B6140" s="1" t="s">
        <v>6018</v>
      </c>
      <c r="C6140" s="1" t="s">
        <v>6816</v>
      </c>
      <c r="D6140" s="1" t="n">
        <v>97.5</v>
      </c>
      <c r="E6140" s="1" t="s">
        <v>6871</v>
      </c>
      <c r="F6140" s="1" t="n">
        <v>52</v>
      </c>
      <c r="G6140" s="1" t="str">
        <f aca="false">F6140&amp;"/"&amp;75</f>
        <v>52/75</v>
      </c>
      <c r="H6140" s="1" t="n">
        <v>750</v>
      </c>
      <c r="I6140" s="1" t="n">
        <v>48.25</v>
      </c>
      <c r="J6140" s="1" t="n">
        <v>55</v>
      </c>
      <c r="K6140" s="1" t="s">
        <v>6818</v>
      </c>
      <c r="L6140" s="1" t="s">
        <v>6819</v>
      </c>
      <c r="M6140" s="1" t="n">
        <v>1998</v>
      </c>
      <c r="N6140" s="1" t="n">
        <v>49.0509259249935</v>
      </c>
      <c r="O6140" s="1" t="n">
        <v>-66.766747627302</v>
      </c>
      <c r="Q6140" s="1" t="s">
        <v>6820</v>
      </c>
      <c r="R6140" s="1" t="s">
        <v>24</v>
      </c>
    </row>
    <row r="6141" customFormat="false" ht="15" hidden="false" customHeight="false" outlineLevel="0" collapsed="false">
      <c r="A6141" s="1" t="s">
        <v>6017</v>
      </c>
      <c r="B6141" s="1" t="s">
        <v>6018</v>
      </c>
      <c r="C6141" s="1" t="s">
        <v>6816</v>
      </c>
      <c r="D6141" s="1" t="n">
        <v>97.5</v>
      </c>
      <c r="E6141" s="1" t="s">
        <v>6872</v>
      </c>
      <c r="F6141" s="1" t="n">
        <v>53</v>
      </c>
      <c r="G6141" s="1" t="str">
        <f aca="false">F6141&amp;"/"&amp;75</f>
        <v>53/75</v>
      </c>
      <c r="H6141" s="1" t="n">
        <v>750</v>
      </c>
      <c r="I6141" s="1" t="n">
        <v>48.25</v>
      </c>
      <c r="J6141" s="1" t="n">
        <v>55</v>
      </c>
      <c r="K6141" s="1" t="s">
        <v>6818</v>
      </c>
      <c r="L6141" s="1" t="s">
        <v>6819</v>
      </c>
      <c r="M6141" s="1" t="n">
        <v>1998</v>
      </c>
      <c r="N6141" s="1" t="n">
        <v>49.0532078682213</v>
      </c>
      <c r="O6141" s="1" t="n">
        <v>-66.7648645082495</v>
      </c>
      <c r="Q6141" s="1" t="s">
        <v>6820</v>
      </c>
      <c r="R6141" s="1" t="s">
        <v>24</v>
      </c>
    </row>
    <row r="6142" customFormat="false" ht="15" hidden="false" customHeight="false" outlineLevel="0" collapsed="false">
      <c r="A6142" s="1" t="s">
        <v>6017</v>
      </c>
      <c r="B6142" s="1" t="s">
        <v>6018</v>
      </c>
      <c r="C6142" s="1" t="s">
        <v>6816</v>
      </c>
      <c r="D6142" s="1" t="n">
        <v>97.5</v>
      </c>
      <c r="E6142" s="1" t="s">
        <v>6873</v>
      </c>
      <c r="F6142" s="1" t="n">
        <v>54</v>
      </c>
      <c r="G6142" s="1" t="str">
        <f aca="false">F6142&amp;"/"&amp;75</f>
        <v>54/75</v>
      </c>
      <c r="H6142" s="1" t="n">
        <v>750</v>
      </c>
      <c r="I6142" s="1" t="n">
        <v>48.25</v>
      </c>
      <c r="J6142" s="1" t="n">
        <v>55</v>
      </c>
      <c r="K6142" s="1" t="s">
        <v>6818</v>
      </c>
      <c r="L6142" s="1" t="s">
        <v>6819</v>
      </c>
      <c r="M6142" s="1" t="n">
        <v>1998</v>
      </c>
      <c r="N6142" s="1" t="n">
        <v>49.05064647346</v>
      </c>
      <c r="O6142" s="1" t="n">
        <v>-66.7699847998087</v>
      </c>
      <c r="Q6142" s="1" t="s">
        <v>6820</v>
      </c>
      <c r="R6142" s="1" t="s">
        <v>24</v>
      </c>
    </row>
    <row r="6143" customFormat="false" ht="15" hidden="false" customHeight="false" outlineLevel="0" collapsed="false">
      <c r="A6143" s="1" t="s">
        <v>6017</v>
      </c>
      <c r="B6143" s="1" t="s">
        <v>6018</v>
      </c>
      <c r="C6143" s="1" t="s">
        <v>6816</v>
      </c>
      <c r="D6143" s="1" t="n">
        <v>97.5</v>
      </c>
      <c r="E6143" s="1" t="s">
        <v>6874</v>
      </c>
      <c r="F6143" s="1" t="n">
        <v>55</v>
      </c>
      <c r="G6143" s="1" t="str">
        <f aca="false">F6143&amp;"/"&amp;75</f>
        <v>55/75</v>
      </c>
      <c r="H6143" s="1" t="n">
        <v>750</v>
      </c>
      <c r="I6143" s="1" t="n">
        <v>48.25</v>
      </c>
      <c r="J6143" s="1" t="n">
        <v>55</v>
      </c>
      <c r="K6143" s="1" t="s">
        <v>6818</v>
      </c>
      <c r="L6143" s="1" t="s">
        <v>6819</v>
      </c>
      <c r="M6143" s="1" t="n">
        <v>1998</v>
      </c>
      <c r="N6143" s="1" t="n">
        <v>49.0500845449307</v>
      </c>
      <c r="O6143" s="1" t="n">
        <v>-66.7552529720449</v>
      </c>
      <c r="Q6143" s="1" t="s">
        <v>6820</v>
      </c>
      <c r="R6143" s="1" t="s">
        <v>24</v>
      </c>
    </row>
    <row r="6144" customFormat="false" ht="15" hidden="false" customHeight="false" outlineLevel="0" collapsed="false">
      <c r="A6144" s="1" t="s">
        <v>6017</v>
      </c>
      <c r="B6144" s="1" t="s">
        <v>6018</v>
      </c>
      <c r="C6144" s="1" t="s">
        <v>6816</v>
      </c>
      <c r="D6144" s="1" t="n">
        <v>97.5</v>
      </c>
      <c r="E6144" s="1" t="s">
        <v>6875</v>
      </c>
      <c r="F6144" s="1" t="n">
        <v>56</v>
      </c>
      <c r="G6144" s="1" t="str">
        <f aca="false">F6144&amp;"/"&amp;75</f>
        <v>56/75</v>
      </c>
      <c r="H6144" s="1" t="n">
        <v>750</v>
      </c>
      <c r="I6144" s="1" t="n">
        <v>48.25</v>
      </c>
      <c r="J6144" s="1" t="n">
        <v>55</v>
      </c>
      <c r="K6144" s="1" t="s">
        <v>6818</v>
      </c>
      <c r="L6144" s="1" t="s">
        <v>6819</v>
      </c>
      <c r="M6144" s="1" t="n">
        <v>1998</v>
      </c>
      <c r="N6144" s="1" t="n">
        <v>49.0497582087682</v>
      </c>
      <c r="O6144" s="1" t="n">
        <v>-66.7536985994089</v>
      </c>
      <c r="Q6144" s="1" t="s">
        <v>6820</v>
      </c>
      <c r="R6144" s="1" t="s">
        <v>24</v>
      </c>
    </row>
    <row r="6145" customFormat="false" ht="15" hidden="false" customHeight="false" outlineLevel="0" collapsed="false">
      <c r="A6145" s="1" t="s">
        <v>6017</v>
      </c>
      <c r="B6145" s="1" t="s">
        <v>6018</v>
      </c>
      <c r="C6145" s="1" t="s">
        <v>6816</v>
      </c>
      <c r="D6145" s="1" t="n">
        <v>97.5</v>
      </c>
      <c r="E6145" s="1" t="s">
        <v>6876</v>
      </c>
      <c r="F6145" s="1" t="n">
        <v>57</v>
      </c>
      <c r="G6145" s="1" t="str">
        <f aca="false">F6145&amp;"/"&amp;75</f>
        <v>57/75</v>
      </c>
      <c r="H6145" s="1" t="n">
        <v>750</v>
      </c>
      <c r="I6145" s="1" t="n">
        <v>48.25</v>
      </c>
      <c r="J6145" s="1" t="n">
        <v>55</v>
      </c>
      <c r="K6145" s="1" t="s">
        <v>6818</v>
      </c>
      <c r="L6145" s="1" t="s">
        <v>6819</v>
      </c>
      <c r="M6145" s="1" t="n">
        <v>1998</v>
      </c>
      <c r="N6145" s="1" t="n">
        <v>49.0493699273944</v>
      </c>
      <c r="O6145" s="1" t="n">
        <v>-66.7519376165541</v>
      </c>
      <c r="Q6145" s="1" t="s">
        <v>6820</v>
      </c>
      <c r="R6145" s="1" t="s">
        <v>24</v>
      </c>
    </row>
    <row r="6146" customFormat="false" ht="15" hidden="false" customHeight="false" outlineLevel="0" collapsed="false">
      <c r="A6146" s="1" t="s">
        <v>6017</v>
      </c>
      <c r="B6146" s="1" t="s">
        <v>6018</v>
      </c>
      <c r="C6146" s="1" t="s">
        <v>6816</v>
      </c>
      <c r="D6146" s="1" t="n">
        <v>97.5</v>
      </c>
      <c r="E6146" s="1" t="s">
        <v>6877</v>
      </c>
      <c r="F6146" s="1" t="n">
        <v>58</v>
      </c>
      <c r="G6146" s="1" t="str">
        <f aca="false">F6146&amp;"/"&amp;75</f>
        <v>58/75</v>
      </c>
      <c r="H6146" s="1" t="n">
        <v>750</v>
      </c>
      <c r="I6146" s="1" t="n">
        <v>48.25</v>
      </c>
      <c r="J6146" s="1" t="n">
        <v>55</v>
      </c>
      <c r="K6146" s="1" t="s">
        <v>6818</v>
      </c>
      <c r="L6146" s="1" t="s">
        <v>6819</v>
      </c>
      <c r="M6146" s="1" t="n">
        <v>1998</v>
      </c>
      <c r="N6146" s="1" t="n">
        <v>49.0495156556774</v>
      </c>
      <c r="O6146" s="1" t="n">
        <v>-66.7496316225547</v>
      </c>
      <c r="Q6146" s="1" t="s">
        <v>6820</v>
      </c>
      <c r="R6146" s="1" t="s">
        <v>24</v>
      </c>
    </row>
    <row r="6147" customFormat="false" ht="15" hidden="false" customHeight="false" outlineLevel="0" collapsed="false">
      <c r="A6147" s="1" t="s">
        <v>6017</v>
      </c>
      <c r="B6147" s="1" t="s">
        <v>6018</v>
      </c>
      <c r="C6147" s="1" t="s">
        <v>6816</v>
      </c>
      <c r="D6147" s="1" t="n">
        <v>97.5</v>
      </c>
      <c r="E6147" s="1" t="s">
        <v>6878</v>
      </c>
      <c r="F6147" s="1" t="n">
        <v>59</v>
      </c>
      <c r="G6147" s="1" t="str">
        <f aca="false">F6147&amp;"/"&amp;75</f>
        <v>59/75</v>
      </c>
      <c r="H6147" s="1" t="n">
        <v>750</v>
      </c>
      <c r="I6147" s="1" t="n">
        <v>48.25</v>
      </c>
      <c r="J6147" s="1" t="n">
        <v>55</v>
      </c>
      <c r="K6147" s="1" t="s">
        <v>6818</v>
      </c>
      <c r="L6147" s="1" t="s">
        <v>6819</v>
      </c>
      <c r="M6147" s="1" t="n">
        <v>1998</v>
      </c>
      <c r="N6147" s="1" t="n">
        <v>49.0497387736177</v>
      </c>
      <c r="O6147" s="1" t="n">
        <v>-66.7472033593317</v>
      </c>
      <c r="Q6147" s="1" t="s">
        <v>6820</v>
      </c>
      <c r="R6147" s="1" t="s">
        <v>24</v>
      </c>
    </row>
    <row r="6148" customFormat="false" ht="15" hidden="false" customHeight="false" outlineLevel="0" collapsed="false">
      <c r="A6148" s="1" t="s">
        <v>6017</v>
      </c>
      <c r="B6148" s="1" t="s">
        <v>6018</v>
      </c>
      <c r="C6148" s="1" t="s">
        <v>6816</v>
      </c>
      <c r="D6148" s="1" t="n">
        <v>97.5</v>
      </c>
      <c r="E6148" s="1" t="s">
        <v>6879</v>
      </c>
      <c r="F6148" s="1" t="n">
        <v>60</v>
      </c>
      <c r="G6148" s="1" t="str">
        <f aca="false">F6148&amp;"/"&amp;75</f>
        <v>60/75</v>
      </c>
      <c r="H6148" s="1" t="n">
        <v>750</v>
      </c>
      <c r="I6148" s="1" t="n">
        <v>48.25</v>
      </c>
      <c r="J6148" s="1" t="n">
        <v>55</v>
      </c>
      <c r="K6148" s="1" t="s">
        <v>6818</v>
      </c>
      <c r="L6148" s="1" t="s">
        <v>6819</v>
      </c>
      <c r="M6148" s="1" t="n">
        <v>1998</v>
      </c>
      <c r="N6148" s="1" t="n">
        <v>49.0486731411723</v>
      </c>
      <c r="O6148" s="1" t="n">
        <v>-66.7452431191392</v>
      </c>
      <c r="Q6148" s="1" t="s">
        <v>6820</v>
      </c>
      <c r="R6148" s="1" t="s">
        <v>24</v>
      </c>
    </row>
    <row r="6149" customFormat="false" ht="15" hidden="false" customHeight="false" outlineLevel="0" collapsed="false">
      <c r="A6149" s="1" t="s">
        <v>6017</v>
      </c>
      <c r="B6149" s="1" t="s">
        <v>6018</v>
      </c>
      <c r="C6149" s="1" t="s">
        <v>6816</v>
      </c>
      <c r="D6149" s="1" t="n">
        <v>97.5</v>
      </c>
      <c r="E6149" s="1" t="s">
        <v>6880</v>
      </c>
      <c r="F6149" s="1" t="n">
        <v>61</v>
      </c>
      <c r="G6149" s="1" t="str">
        <f aca="false">F6149&amp;"/"&amp;75</f>
        <v>61/75</v>
      </c>
      <c r="H6149" s="1" t="n">
        <v>750</v>
      </c>
      <c r="I6149" s="1" t="n">
        <v>48.25</v>
      </c>
      <c r="J6149" s="1" t="n">
        <v>55</v>
      </c>
      <c r="K6149" s="1" t="s">
        <v>6818</v>
      </c>
      <c r="L6149" s="1" t="s">
        <v>6819</v>
      </c>
      <c r="M6149" s="1" t="n">
        <v>1998</v>
      </c>
      <c r="N6149" s="1" t="n">
        <v>49.0481668807074</v>
      </c>
      <c r="O6149" s="1" t="n">
        <v>-66.7406656403036</v>
      </c>
      <c r="Q6149" s="1" t="s">
        <v>6820</v>
      </c>
      <c r="R6149" s="1" t="s">
        <v>24</v>
      </c>
    </row>
    <row r="6150" customFormat="false" ht="15" hidden="false" customHeight="false" outlineLevel="0" collapsed="false">
      <c r="A6150" s="1" t="s">
        <v>6017</v>
      </c>
      <c r="B6150" s="1" t="s">
        <v>6018</v>
      </c>
      <c r="C6150" s="1" t="s">
        <v>6816</v>
      </c>
      <c r="D6150" s="1" t="n">
        <v>97.5</v>
      </c>
      <c r="E6150" s="1" t="s">
        <v>6881</v>
      </c>
      <c r="F6150" s="1" t="n">
        <v>62</v>
      </c>
      <c r="G6150" s="1" t="str">
        <f aca="false">F6150&amp;"/"&amp;75</f>
        <v>62/75</v>
      </c>
      <c r="H6150" s="1" t="n">
        <v>750</v>
      </c>
      <c r="I6150" s="1" t="n">
        <v>48.25</v>
      </c>
      <c r="J6150" s="1" t="n">
        <v>55</v>
      </c>
      <c r="K6150" s="1" t="s">
        <v>6818</v>
      </c>
      <c r="L6150" s="1" t="s">
        <v>6819</v>
      </c>
      <c r="M6150" s="1" t="n">
        <v>1998</v>
      </c>
      <c r="N6150" s="1" t="n">
        <v>49.0493433822176</v>
      </c>
      <c r="O6150" s="1" t="n">
        <v>-66.740500280106</v>
      </c>
      <c r="Q6150" s="1" t="s">
        <v>6820</v>
      </c>
      <c r="R6150" s="1" t="s">
        <v>24</v>
      </c>
    </row>
    <row r="6151" customFormat="false" ht="15" hidden="false" customHeight="false" outlineLevel="0" collapsed="false">
      <c r="A6151" s="1" t="s">
        <v>6017</v>
      </c>
      <c r="B6151" s="1" t="s">
        <v>6018</v>
      </c>
      <c r="C6151" s="1" t="s">
        <v>6816</v>
      </c>
      <c r="D6151" s="1" t="n">
        <v>97.5</v>
      </c>
      <c r="E6151" s="1" t="s">
        <v>6882</v>
      </c>
      <c r="F6151" s="1" t="n">
        <v>63</v>
      </c>
      <c r="G6151" s="1" t="str">
        <f aca="false">F6151&amp;"/"&amp;75</f>
        <v>63/75</v>
      </c>
      <c r="H6151" s="1" t="n">
        <v>750</v>
      </c>
      <c r="I6151" s="1" t="n">
        <v>48.25</v>
      </c>
      <c r="J6151" s="1" t="n">
        <v>55</v>
      </c>
      <c r="K6151" s="1" t="s">
        <v>6818</v>
      </c>
      <c r="L6151" s="1" t="s">
        <v>6819</v>
      </c>
      <c r="M6151" s="1" t="n">
        <v>1998</v>
      </c>
      <c r="N6151" s="1" t="n">
        <v>49.048826636929</v>
      </c>
      <c r="O6151" s="1" t="n">
        <v>-66.7383046405399</v>
      </c>
      <c r="Q6151" s="1" t="s">
        <v>6820</v>
      </c>
      <c r="R6151" s="1" t="s">
        <v>24</v>
      </c>
    </row>
    <row r="6152" customFormat="false" ht="15" hidden="false" customHeight="false" outlineLevel="0" collapsed="false">
      <c r="A6152" s="1" t="s">
        <v>6017</v>
      </c>
      <c r="B6152" s="1" t="s">
        <v>6018</v>
      </c>
      <c r="C6152" s="1" t="s">
        <v>6816</v>
      </c>
      <c r="D6152" s="1" t="n">
        <v>97.5</v>
      </c>
      <c r="E6152" s="1" t="s">
        <v>6883</v>
      </c>
      <c r="F6152" s="1" t="n">
        <v>64</v>
      </c>
      <c r="G6152" s="1" t="str">
        <f aca="false">F6152&amp;"/"&amp;75</f>
        <v>64/75</v>
      </c>
      <c r="H6152" s="1" t="n">
        <v>750</v>
      </c>
      <c r="I6152" s="1" t="n">
        <v>48.25</v>
      </c>
      <c r="J6152" s="1" t="n">
        <v>55</v>
      </c>
      <c r="K6152" s="1" t="s">
        <v>6818</v>
      </c>
      <c r="L6152" s="1" t="s">
        <v>6819</v>
      </c>
      <c r="M6152" s="1" t="n">
        <v>1998</v>
      </c>
      <c r="N6152" s="1" t="n">
        <v>49.04807482376</v>
      </c>
      <c r="O6152" s="1" t="n">
        <v>-66.7371406718984</v>
      </c>
      <c r="Q6152" s="1" t="s">
        <v>6820</v>
      </c>
      <c r="R6152" s="1" t="s">
        <v>24</v>
      </c>
    </row>
    <row r="6153" customFormat="false" ht="15" hidden="false" customHeight="false" outlineLevel="0" collapsed="false">
      <c r="A6153" s="1" t="s">
        <v>6017</v>
      </c>
      <c r="B6153" s="1" t="s">
        <v>6018</v>
      </c>
      <c r="C6153" s="1" t="s">
        <v>6816</v>
      </c>
      <c r="D6153" s="1" t="n">
        <v>97.5</v>
      </c>
      <c r="E6153" s="1" t="s">
        <v>6884</v>
      </c>
      <c r="F6153" s="1" t="n">
        <v>65</v>
      </c>
      <c r="G6153" s="1" t="str">
        <f aca="false">F6153&amp;"/"&amp;75</f>
        <v>65/75</v>
      </c>
      <c r="H6153" s="1" t="n">
        <v>750</v>
      </c>
      <c r="I6153" s="1" t="n">
        <v>48.25</v>
      </c>
      <c r="J6153" s="1" t="n">
        <v>55</v>
      </c>
      <c r="K6153" s="1" t="s">
        <v>6818</v>
      </c>
      <c r="L6153" s="1" t="s">
        <v>6819</v>
      </c>
      <c r="M6153" s="1" t="n">
        <v>1998</v>
      </c>
      <c r="N6153" s="1" t="n">
        <v>49.0554837045467</v>
      </c>
      <c r="O6153" s="1" t="n">
        <v>-66.7679018984159</v>
      </c>
      <c r="Q6153" s="1" t="s">
        <v>6820</v>
      </c>
      <c r="R6153" s="1" t="s">
        <v>24</v>
      </c>
    </row>
    <row r="6154" customFormat="false" ht="15" hidden="false" customHeight="false" outlineLevel="0" collapsed="false">
      <c r="A6154" s="1" t="s">
        <v>6017</v>
      </c>
      <c r="B6154" s="1" t="s">
        <v>6018</v>
      </c>
      <c r="C6154" s="1" t="s">
        <v>6816</v>
      </c>
      <c r="D6154" s="1" t="n">
        <v>97.5</v>
      </c>
      <c r="E6154" s="1" t="s">
        <v>6885</v>
      </c>
      <c r="F6154" s="1" t="n">
        <v>66</v>
      </c>
      <c r="G6154" s="1" t="str">
        <f aca="false">F6154&amp;"/"&amp;75</f>
        <v>66/75</v>
      </c>
      <c r="H6154" s="1" t="n">
        <v>750</v>
      </c>
      <c r="I6154" s="1" t="n">
        <v>48.25</v>
      </c>
      <c r="J6154" s="1" t="n">
        <v>55</v>
      </c>
      <c r="K6154" s="1" t="s">
        <v>6818</v>
      </c>
      <c r="L6154" s="1" t="s">
        <v>6819</v>
      </c>
      <c r="M6154" s="1" t="n">
        <v>1998</v>
      </c>
      <c r="N6154" s="1" t="n">
        <v>49.0591338086395</v>
      </c>
      <c r="O6154" s="1" t="n">
        <v>-66.7675595900162</v>
      </c>
      <c r="Q6154" s="1" t="s">
        <v>6820</v>
      </c>
      <c r="R6154" s="1" t="s">
        <v>24</v>
      </c>
    </row>
    <row r="6155" customFormat="false" ht="15" hidden="false" customHeight="false" outlineLevel="0" collapsed="false">
      <c r="A6155" s="1" t="s">
        <v>6017</v>
      </c>
      <c r="B6155" s="1" t="s">
        <v>6018</v>
      </c>
      <c r="C6155" s="1" t="s">
        <v>6816</v>
      </c>
      <c r="D6155" s="1" t="n">
        <v>97.5</v>
      </c>
      <c r="E6155" s="1" t="s">
        <v>6886</v>
      </c>
      <c r="F6155" s="1" t="n">
        <v>67</v>
      </c>
      <c r="G6155" s="1" t="str">
        <f aca="false">F6155&amp;"/"&amp;75</f>
        <v>67/75</v>
      </c>
      <c r="H6155" s="1" t="n">
        <v>750</v>
      </c>
      <c r="I6155" s="1" t="n">
        <v>48.25</v>
      </c>
      <c r="J6155" s="1" t="n">
        <v>55</v>
      </c>
      <c r="K6155" s="1" t="s">
        <v>6818</v>
      </c>
      <c r="L6155" s="1" t="s">
        <v>6819</v>
      </c>
      <c r="M6155" s="1" t="n">
        <v>1998</v>
      </c>
      <c r="N6155" s="1" t="n">
        <v>49.0603418560718</v>
      </c>
      <c r="O6155" s="1" t="n">
        <v>-66.7681340448106</v>
      </c>
      <c r="Q6155" s="1" t="s">
        <v>6820</v>
      </c>
      <c r="R6155" s="1" t="s">
        <v>24</v>
      </c>
    </row>
    <row r="6156" customFormat="false" ht="15" hidden="false" customHeight="false" outlineLevel="0" collapsed="false">
      <c r="A6156" s="1" t="s">
        <v>6017</v>
      </c>
      <c r="B6156" s="1" t="s">
        <v>6018</v>
      </c>
      <c r="C6156" s="1" t="s">
        <v>6816</v>
      </c>
      <c r="D6156" s="1" t="n">
        <v>97.5</v>
      </c>
      <c r="E6156" s="1" t="s">
        <v>6887</v>
      </c>
      <c r="F6156" s="1" t="n">
        <v>68</v>
      </c>
      <c r="G6156" s="1" t="str">
        <f aca="false">F6156&amp;"/"&amp;75</f>
        <v>68/75</v>
      </c>
      <c r="H6156" s="1" t="n">
        <v>750</v>
      </c>
      <c r="I6156" s="1" t="n">
        <v>48.25</v>
      </c>
      <c r="J6156" s="1" t="n">
        <v>55</v>
      </c>
      <c r="K6156" s="1" t="s">
        <v>6818</v>
      </c>
      <c r="L6156" s="1" t="s">
        <v>6819</v>
      </c>
      <c r="M6156" s="1" t="n">
        <v>1998</v>
      </c>
      <c r="N6156" s="1" t="n">
        <v>49.0517674963824</v>
      </c>
      <c r="O6156" s="1" t="n">
        <v>-66.7661251741819</v>
      </c>
      <c r="Q6156" s="1" t="s">
        <v>6820</v>
      </c>
      <c r="R6156" s="1" t="s">
        <v>24</v>
      </c>
    </row>
    <row r="6157" customFormat="false" ht="15" hidden="false" customHeight="false" outlineLevel="0" collapsed="false">
      <c r="A6157" s="1" t="s">
        <v>6017</v>
      </c>
      <c r="B6157" s="1" t="s">
        <v>6018</v>
      </c>
      <c r="C6157" s="1" t="s">
        <v>6816</v>
      </c>
      <c r="D6157" s="1" t="n">
        <v>97.5</v>
      </c>
      <c r="E6157" s="1" t="s">
        <v>6888</v>
      </c>
      <c r="F6157" s="1" t="n">
        <v>69</v>
      </c>
      <c r="G6157" s="1" t="str">
        <f aca="false">F6157&amp;"/"&amp;75</f>
        <v>69/75</v>
      </c>
      <c r="H6157" s="1" t="n">
        <v>750</v>
      </c>
      <c r="I6157" s="1" t="n">
        <v>48.25</v>
      </c>
      <c r="J6157" s="1" t="n">
        <v>55</v>
      </c>
      <c r="K6157" s="1" t="s">
        <v>6818</v>
      </c>
      <c r="L6157" s="1" t="s">
        <v>6819</v>
      </c>
      <c r="M6157" s="1" t="n">
        <v>1998</v>
      </c>
      <c r="N6157" s="1" t="n">
        <v>49.0568568397554</v>
      </c>
      <c r="O6157" s="1" t="n">
        <v>-66.7680405000029</v>
      </c>
      <c r="Q6157" s="1" t="s">
        <v>6820</v>
      </c>
      <c r="R6157" s="1" t="s">
        <v>24</v>
      </c>
    </row>
    <row r="6158" customFormat="false" ht="15" hidden="false" customHeight="false" outlineLevel="0" collapsed="false">
      <c r="A6158" s="1" t="s">
        <v>6017</v>
      </c>
      <c r="B6158" s="1" t="s">
        <v>6018</v>
      </c>
      <c r="C6158" s="1" t="s">
        <v>6816</v>
      </c>
      <c r="D6158" s="1" t="n">
        <v>97.5</v>
      </c>
      <c r="E6158" s="1" t="s">
        <v>6889</v>
      </c>
      <c r="F6158" s="1" t="n">
        <v>70</v>
      </c>
      <c r="G6158" s="1" t="str">
        <f aca="false">F6158&amp;"/"&amp;75</f>
        <v>70/75</v>
      </c>
      <c r="H6158" s="1" t="n">
        <v>750</v>
      </c>
      <c r="I6158" s="1" t="n">
        <v>48.25</v>
      </c>
      <c r="J6158" s="1" t="n">
        <v>55</v>
      </c>
      <c r="K6158" s="1" t="s">
        <v>6818</v>
      </c>
      <c r="L6158" s="1" t="s">
        <v>6819</v>
      </c>
      <c r="M6158" s="1" t="n">
        <v>1998</v>
      </c>
      <c r="N6158" s="1" t="n">
        <v>49.0585302654076</v>
      </c>
      <c r="O6158" s="1" t="n">
        <v>-66.7850792061501</v>
      </c>
      <c r="Q6158" s="1" t="s">
        <v>6820</v>
      </c>
      <c r="R6158" s="1" t="s">
        <v>24</v>
      </c>
    </row>
    <row r="6159" customFormat="false" ht="15" hidden="false" customHeight="false" outlineLevel="0" collapsed="false">
      <c r="A6159" s="1" t="s">
        <v>6017</v>
      </c>
      <c r="B6159" s="1" t="s">
        <v>6018</v>
      </c>
      <c r="C6159" s="1" t="s">
        <v>6816</v>
      </c>
      <c r="D6159" s="1" t="n">
        <v>97.5</v>
      </c>
      <c r="E6159" s="1" t="s">
        <v>6890</v>
      </c>
      <c r="F6159" s="1" t="n">
        <v>71</v>
      </c>
      <c r="G6159" s="1" t="str">
        <f aca="false">F6159&amp;"/"&amp;75</f>
        <v>71/75</v>
      </c>
      <c r="H6159" s="1" t="n">
        <v>750</v>
      </c>
      <c r="I6159" s="1" t="n">
        <v>48.25</v>
      </c>
      <c r="J6159" s="1" t="n">
        <v>55</v>
      </c>
      <c r="K6159" s="1" t="s">
        <v>6818</v>
      </c>
      <c r="L6159" s="1" t="s">
        <v>6819</v>
      </c>
      <c r="M6159" s="1" t="n">
        <v>1998</v>
      </c>
      <c r="N6159" s="1" t="n">
        <v>49.0607616970623</v>
      </c>
      <c r="O6159" s="1" t="n">
        <v>-66.7800160052501</v>
      </c>
      <c r="Q6159" s="1" t="s">
        <v>6820</v>
      </c>
      <c r="R6159" s="1" t="s">
        <v>24</v>
      </c>
    </row>
    <row r="6160" customFormat="false" ht="15" hidden="false" customHeight="false" outlineLevel="0" collapsed="false">
      <c r="A6160" s="1" t="s">
        <v>6017</v>
      </c>
      <c r="B6160" s="1" t="s">
        <v>6018</v>
      </c>
      <c r="C6160" s="1" t="s">
        <v>6816</v>
      </c>
      <c r="D6160" s="1" t="n">
        <v>97.5</v>
      </c>
      <c r="E6160" s="1" t="s">
        <v>6891</v>
      </c>
      <c r="F6160" s="1" t="n">
        <v>72</v>
      </c>
      <c r="G6160" s="1" t="str">
        <f aca="false">F6160&amp;"/"&amp;75</f>
        <v>72/75</v>
      </c>
      <c r="H6160" s="1" t="n">
        <v>750</v>
      </c>
      <c r="I6160" s="1" t="n">
        <v>48.25</v>
      </c>
      <c r="J6160" s="1" t="n">
        <v>55</v>
      </c>
      <c r="K6160" s="1" t="s">
        <v>6818</v>
      </c>
      <c r="L6160" s="1" t="s">
        <v>6819</v>
      </c>
      <c r="M6160" s="1" t="n">
        <v>1998</v>
      </c>
      <c r="N6160" s="1" t="n">
        <v>49.0552525605048</v>
      </c>
      <c r="O6160" s="1" t="n">
        <v>-66.7900438883614</v>
      </c>
      <c r="Q6160" s="1" t="s">
        <v>6820</v>
      </c>
      <c r="R6160" s="1" t="s">
        <v>24</v>
      </c>
    </row>
    <row r="6161" customFormat="false" ht="15" hidden="false" customHeight="false" outlineLevel="0" collapsed="false">
      <c r="A6161" s="1" t="s">
        <v>6017</v>
      </c>
      <c r="B6161" s="1" t="s">
        <v>6018</v>
      </c>
      <c r="C6161" s="1" t="s">
        <v>6816</v>
      </c>
      <c r="D6161" s="1" t="n">
        <v>97.5</v>
      </c>
      <c r="E6161" s="1" t="s">
        <v>6892</v>
      </c>
      <c r="F6161" s="1" t="n">
        <v>73</v>
      </c>
      <c r="G6161" s="1" t="str">
        <f aca="false">F6161&amp;"/"&amp;75</f>
        <v>73/75</v>
      </c>
      <c r="H6161" s="1" t="n">
        <v>750</v>
      </c>
      <c r="I6161" s="1" t="n">
        <v>48.25</v>
      </c>
      <c r="J6161" s="1" t="n">
        <v>55</v>
      </c>
      <c r="K6161" s="1" t="s">
        <v>6818</v>
      </c>
      <c r="L6161" s="1" t="s">
        <v>6819</v>
      </c>
      <c r="M6161" s="1" t="n">
        <v>1998</v>
      </c>
      <c r="N6161" s="1" t="n">
        <v>49.0561160060463</v>
      </c>
      <c r="O6161" s="1" t="n">
        <v>-66.7915685998919</v>
      </c>
      <c r="Q6161" s="1" t="s">
        <v>6820</v>
      </c>
      <c r="R6161" s="1" t="s">
        <v>24</v>
      </c>
    </row>
    <row r="6162" customFormat="false" ht="15" hidden="false" customHeight="false" outlineLevel="0" collapsed="false">
      <c r="A6162" s="1" t="s">
        <v>6017</v>
      </c>
      <c r="B6162" s="1" t="s">
        <v>6018</v>
      </c>
      <c r="C6162" s="1" t="s">
        <v>6816</v>
      </c>
      <c r="D6162" s="1" t="n">
        <v>97.5</v>
      </c>
      <c r="E6162" s="1" t="s">
        <v>6893</v>
      </c>
      <c r="F6162" s="1" t="n">
        <v>74</v>
      </c>
      <c r="G6162" s="1" t="str">
        <f aca="false">F6162&amp;"/"&amp;75</f>
        <v>74/75</v>
      </c>
      <c r="H6162" s="1" t="n">
        <v>750</v>
      </c>
      <c r="I6162" s="1" t="n">
        <v>48.25</v>
      </c>
      <c r="J6162" s="1" t="n">
        <v>55</v>
      </c>
      <c r="K6162" s="1" t="s">
        <v>6818</v>
      </c>
      <c r="L6162" s="1" t="s">
        <v>6819</v>
      </c>
      <c r="M6162" s="1" t="n">
        <v>1998</v>
      </c>
      <c r="N6162" s="1" t="n">
        <v>49.0576297650714</v>
      </c>
      <c r="O6162" s="1" t="n">
        <v>-66.7878751308873</v>
      </c>
      <c r="Q6162" s="1" t="s">
        <v>6820</v>
      </c>
      <c r="R6162" s="1" t="s">
        <v>24</v>
      </c>
    </row>
    <row r="6163" customFormat="false" ht="15" hidden="false" customHeight="false" outlineLevel="0" collapsed="false">
      <c r="A6163" s="1" t="s">
        <v>6017</v>
      </c>
      <c r="B6163" s="1" t="s">
        <v>6018</v>
      </c>
      <c r="C6163" s="1" t="s">
        <v>6816</v>
      </c>
      <c r="D6163" s="1" t="n">
        <v>97.5</v>
      </c>
      <c r="E6163" s="1" t="s">
        <v>6894</v>
      </c>
      <c r="F6163" s="1" t="n">
        <v>75</v>
      </c>
      <c r="G6163" s="1" t="str">
        <f aca="false">F6163&amp;"/"&amp;75</f>
        <v>75/75</v>
      </c>
      <c r="H6163" s="1" t="n">
        <v>0</v>
      </c>
      <c r="I6163" s="1" t="n">
        <v>48.25</v>
      </c>
      <c r="J6163" s="1" t="n">
        <v>55</v>
      </c>
      <c r="K6163" s="1" t="s">
        <v>6818</v>
      </c>
      <c r="L6163" s="1" t="s">
        <v>6819</v>
      </c>
      <c r="M6163" s="1" t="n">
        <v>1998</v>
      </c>
      <c r="N6163" s="1" t="n">
        <v>49.0529192280841</v>
      </c>
      <c r="O6163" s="1" t="n">
        <v>-66.7684082299617</v>
      </c>
      <c r="P6163" s="1" t="s">
        <v>6895</v>
      </c>
      <c r="Q6163" s="1" t="s">
        <v>6896</v>
      </c>
      <c r="R6163" s="1" t="s">
        <v>254</v>
      </c>
    </row>
    <row r="6164" customFormat="false" ht="15" hidden="false" customHeight="false" outlineLevel="0" collapsed="false">
      <c r="A6164" s="1" t="s">
        <v>6017</v>
      </c>
      <c r="B6164" s="1" t="s">
        <v>6018</v>
      </c>
      <c r="C6164" s="1" t="s">
        <v>6897</v>
      </c>
      <c r="D6164" s="1" t="n">
        <v>97.5</v>
      </c>
      <c r="E6164" s="1" t="s">
        <v>6898</v>
      </c>
      <c r="F6164" s="1" t="n">
        <v>1</v>
      </c>
      <c r="G6164" s="1" t="str">
        <f aca="false">F6164&amp;"/"&amp;57</f>
        <v>1/57</v>
      </c>
      <c r="H6164" s="1" t="n">
        <v>750</v>
      </c>
      <c r="I6164" s="1" t="n">
        <v>48.25</v>
      </c>
      <c r="J6164" s="1" t="n">
        <v>55</v>
      </c>
      <c r="K6164" s="1" t="s">
        <v>6818</v>
      </c>
      <c r="L6164" s="1" t="s">
        <v>6819</v>
      </c>
      <c r="M6164" s="1" t="n">
        <v>1999</v>
      </c>
      <c r="N6164" s="1" t="n">
        <v>48.8057653844225</v>
      </c>
      <c r="O6164" s="1" t="n">
        <v>-67.5497071129927</v>
      </c>
      <c r="Q6164" s="1" t="s">
        <v>6820</v>
      </c>
      <c r="R6164" s="1" t="s">
        <v>24</v>
      </c>
    </row>
    <row r="6165" customFormat="false" ht="15" hidden="false" customHeight="false" outlineLevel="0" collapsed="false">
      <c r="A6165" s="1" t="s">
        <v>6017</v>
      </c>
      <c r="B6165" s="1" t="s">
        <v>6018</v>
      </c>
      <c r="C6165" s="1" t="s">
        <v>6897</v>
      </c>
      <c r="D6165" s="1" t="n">
        <v>97.5</v>
      </c>
      <c r="E6165" s="1" t="s">
        <v>6899</v>
      </c>
      <c r="F6165" s="1" t="n">
        <v>2</v>
      </c>
      <c r="G6165" s="1" t="str">
        <f aca="false">F6165&amp;"/"&amp;57</f>
        <v>2/57</v>
      </c>
      <c r="H6165" s="1" t="n">
        <v>750</v>
      </c>
      <c r="I6165" s="1" t="n">
        <v>48.25</v>
      </c>
      <c r="J6165" s="1" t="n">
        <v>55</v>
      </c>
      <c r="K6165" s="1" t="s">
        <v>6818</v>
      </c>
      <c r="L6165" s="1" t="s">
        <v>6819</v>
      </c>
      <c r="M6165" s="1" t="n">
        <v>1999</v>
      </c>
      <c r="N6165" s="1" t="n">
        <v>48.8051292551747</v>
      </c>
      <c r="O6165" s="1" t="n">
        <v>-67.552252511352</v>
      </c>
      <c r="Q6165" s="1" t="s">
        <v>6820</v>
      </c>
      <c r="R6165" s="1" t="s">
        <v>24</v>
      </c>
    </row>
    <row r="6166" customFormat="false" ht="15" hidden="false" customHeight="false" outlineLevel="0" collapsed="false">
      <c r="A6166" s="1" t="s">
        <v>6017</v>
      </c>
      <c r="B6166" s="1" t="s">
        <v>6018</v>
      </c>
      <c r="C6166" s="1" t="s">
        <v>6897</v>
      </c>
      <c r="D6166" s="1" t="n">
        <v>97.5</v>
      </c>
      <c r="E6166" s="1" t="s">
        <v>6900</v>
      </c>
      <c r="F6166" s="1" t="n">
        <v>3</v>
      </c>
      <c r="G6166" s="1" t="str">
        <f aca="false">F6166&amp;"/"&amp;57</f>
        <v>3/57</v>
      </c>
      <c r="H6166" s="1" t="n">
        <v>750</v>
      </c>
      <c r="I6166" s="1" t="n">
        <v>48.25</v>
      </c>
      <c r="J6166" s="1" t="n">
        <v>55</v>
      </c>
      <c r="K6166" s="1" t="s">
        <v>6818</v>
      </c>
      <c r="L6166" s="1" t="s">
        <v>6819</v>
      </c>
      <c r="M6166" s="1" t="n">
        <v>1999</v>
      </c>
      <c r="N6166" s="1" t="n">
        <v>48.8043923105156</v>
      </c>
      <c r="O6166" s="1" t="n">
        <v>-67.5551106689252</v>
      </c>
      <c r="Q6166" s="1" t="s">
        <v>6820</v>
      </c>
      <c r="R6166" s="1" t="s">
        <v>24</v>
      </c>
    </row>
    <row r="6167" customFormat="false" ht="15" hidden="false" customHeight="false" outlineLevel="0" collapsed="false">
      <c r="A6167" s="1" t="s">
        <v>6017</v>
      </c>
      <c r="B6167" s="1" t="s">
        <v>6018</v>
      </c>
      <c r="C6167" s="1" t="s">
        <v>6897</v>
      </c>
      <c r="D6167" s="1" t="n">
        <v>97.5</v>
      </c>
      <c r="E6167" s="1" t="s">
        <v>6901</v>
      </c>
      <c r="F6167" s="1" t="n">
        <v>4</v>
      </c>
      <c r="G6167" s="1" t="str">
        <f aca="false">F6167&amp;"/"&amp;57</f>
        <v>4/57</v>
      </c>
      <c r="H6167" s="1" t="n">
        <v>750</v>
      </c>
      <c r="I6167" s="1" t="n">
        <v>48.25</v>
      </c>
      <c r="J6167" s="1" t="n">
        <v>55</v>
      </c>
      <c r="K6167" s="1" t="s">
        <v>6818</v>
      </c>
      <c r="L6167" s="1" t="s">
        <v>6819</v>
      </c>
      <c r="M6167" s="1" t="n">
        <v>1999</v>
      </c>
      <c r="N6167" s="1" t="n">
        <v>48.8034416811844</v>
      </c>
      <c r="O6167" s="1" t="n">
        <v>-67.558856164085</v>
      </c>
      <c r="Q6167" s="1" t="s">
        <v>6820</v>
      </c>
      <c r="R6167" s="1" t="s">
        <v>24</v>
      </c>
    </row>
    <row r="6168" customFormat="false" ht="15" hidden="false" customHeight="false" outlineLevel="0" collapsed="false">
      <c r="A6168" s="1" t="s">
        <v>6017</v>
      </c>
      <c r="B6168" s="1" t="s">
        <v>6018</v>
      </c>
      <c r="C6168" s="1" t="s">
        <v>6897</v>
      </c>
      <c r="D6168" s="1" t="n">
        <v>97.5</v>
      </c>
      <c r="E6168" s="1" t="s">
        <v>6902</v>
      </c>
      <c r="F6168" s="1" t="n">
        <v>5</v>
      </c>
      <c r="G6168" s="1" t="str">
        <f aca="false">F6168&amp;"/"&amp;57</f>
        <v>5/57</v>
      </c>
      <c r="H6168" s="1" t="n">
        <v>750</v>
      </c>
      <c r="I6168" s="1" t="n">
        <v>48.25</v>
      </c>
      <c r="J6168" s="1" t="n">
        <v>55</v>
      </c>
      <c r="K6168" s="1" t="s">
        <v>6818</v>
      </c>
      <c r="L6168" s="1" t="s">
        <v>6819</v>
      </c>
      <c r="M6168" s="1" t="n">
        <v>1999</v>
      </c>
      <c r="N6168" s="1" t="n">
        <v>48.789664050704</v>
      </c>
      <c r="O6168" s="1" t="n">
        <v>-67.561772896704</v>
      </c>
      <c r="Q6168" s="1" t="s">
        <v>6820</v>
      </c>
      <c r="R6168" s="1" t="s">
        <v>24</v>
      </c>
    </row>
    <row r="6169" customFormat="false" ht="15" hidden="false" customHeight="false" outlineLevel="0" collapsed="false">
      <c r="A6169" s="1" t="s">
        <v>6017</v>
      </c>
      <c r="B6169" s="1" t="s">
        <v>6018</v>
      </c>
      <c r="C6169" s="1" t="s">
        <v>6897</v>
      </c>
      <c r="D6169" s="1" t="n">
        <v>97.5</v>
      </c>
      <c r="E6169" s="1" t="s">
        <v>6903</v>
      </c>
      <c r="F6169" s="1" t="n">
        <v>6</v>
      </c>
      <c r="G6169" s="1" t="str">
        <f aca="false">F6169&amp;"/"&amp;57</f>
        <v>6/57</v>
      </c>
      <c r="H6169" s="1" t="n">
        <v>750</v>
      </c>
      <c r="I6169" s="1" t="n">
        <v>48.25</v>
      </c>
      <c r="J6169" s="1" t="n">
        <v>55</v>
      </c>
      <c r="K6169" s="1" t="s">
        <v>6818</v>
      </c>
      <c r="L6169" s="1" t="s">
        <v>6819</v>
      </c>
      <c r="M6169" s="1" t="n">
        <v>1999</v>
      </c>
      <c r="N6169" s="1" t="n">
        <v>48.788648314956</v>
      </c>
      <c r="O6169" s="1" t="n">
        <v>-67.5592362042091</v>
      </c>
      <c r="Q6169" s="1" t="s">
        <v>6820</v>
      </c>
      <c r="R6169" s="1" t="s">
        <v>24</v>
      </c>
    </row>
    <row r="6170" customFormat="false" ht="15" hidden="false" customHeight="false" outlineLevel="0" collapsed="false">
      <c r="A6170" s="1" t="s">
        <v>6017</v>
      </c>
      <c r="B6170" s="1" t="s">
        <v>6018</v>
      </c>
      <c r="C6170" s="1" t="s">
        <v>6897</v>
      </c>
      <c r="D6170" s="1" t="n">
        <v>97.5</v>
      </c>
      <c r="E6170" s="1" t="s">
        <v>6904</v>
      </c>
      <c r="F6170" s="1" t="n">
        <v>7</v>
      </c>
      <c r="G6170" s="1" t="str">
        <f aca="false">F6170&amp;"/"&amp;57</f>
        <v>7/57</v>
      </c>
      <c r="H6170" s="1" t="n">
        <v>750</v>
      </c>
      <c r="I6170" s="1" t="n">
        <v>48.25</v>
      </c>
      <c r="J6170" s="1" t="n">
        <v>55</v>
      </c>
      <c r="K6170" s="1" t="s">
        <v>6818</v>
      </c>
      <c r="L6170" s="1" t="s">
        <v>6819</v>
      </c>
      <c r="M6170" s="1" t="n">
        <v>1999</v>
      </c>
      <c r="N6170" s="1" t="n">
        <v>48.7878201223519</v>
      </c>
      <c r="O6170" s="1" t="n">
        <v>-67.5573100902256</v>
      </c>
      <c r="Q6170" s="1" t="s">
        <v>6820</v>
      </c>
      <c r="R6170" s="1" t="s">
        <v>24</v>
      </c>
    </row>
    <row r="6171" customFormat="false" ht="15" hidden="false" customHeight="false" outlineLevel="0" collapsed="false">
      <c r="A6171" s="1" t="s">
        <v>6017</v>
      </c>
      <c r="B6171" s="1" t="s">
        <v>6018</v>
      </c>
      <c r="C6171" s="1" t="s">
        <v>6897</v>
      </c>
      <c r="D6171" s="1" t="n">
        <v>97.5</v>
      </c>
      <c r="E6171" s="1" t="s">
        <v>6905</v>
      </c>
      <c r="F6171" s="1" t="n">
        <v>8</v>
      </c>
      <c r="G6171" s="1" t="str">
        <f aca="false">F6171&amp;"/"&amp;57</f>
        <v>8/57</v>
      </c>
      <c r="H6171" s="1" t="n">
        <v>750</v>
      </c>
      <c r="I6171" s="1" t="n">
        <v>48.25</v>
      </c>
      <c r="J6171" s="1" t="n">
        <v>55</v>
      </c>
      <c r="K6171" s="1" t="s">
        <v>6818</v>
      </c>
      <c r="L6171" s="1" t="s">
        <v>6819</v>
      </c>
      <c r="M6171" s="1" t="n">
        <v>1999</v>
      </c>
      <c r="N6171" s="1" t="n">
        <v>48.7857756562078</v>
      </c>
      <c r="O6171" s="1" t="n">
        <v>-67.5667916971098</v>
      </c>
      <c r="Q6171" s="1" t="s">
        <v>6820</v>
      </c>
      <c r="R6171" s="1" t="s">
        <v>24</v>
      </c>
    </row>
    <row r="6172" customFormat="false" ht="15" hidden="false" customHeight="false" outlineLevel="0" collapsed="false">
      <c r="A6172" s="1" t="s">
        <v>6017</v>
      </c>
      <c r="B6172" s="1" t="s">
        <v>6018</v>
      </c>
      <c r="C6172" s="1" t="s">
        <v>6897</v>
      </c>
      <c r="D6172" s="1" t="n">
        <v>97.5</v>
      </c>
      <c r="E6172" s="1" t="s">
        <v>6906</v>
      </c>
      <c r="F6172" s="1" t="n">
        <v>9</v>
      </c>
      <c r="G6172" s="1" t="str">
        <f aca="false">F6172&amp;"/"&amp;57</f>
        <v>9/57</v>
      </c>
      <c r="H6172" s="1" t="n">
        <v>750</v>
      </c>
      <c r="I6172" s="1" t="n">
        <v>48.25</v>
      </c>
      <c r="J6172" s="1" t="n">
        <v>55</v>
      </c>
      <c r="K6172" s="1" t="s">
        <v>6818</v>
      </c>
      <c r="L6172" s="1" t="s">
        <v>6819</v>
      </c>
      <c r="M6172" s="1" t="n">
        <v>1999</v>
      </c>
      <c r="N6172" s="1" t="n">
        <v>48.7849124476126</v>
      </c>
      <c r="O6172" s="1" t="n">
        <v>-67.5681573649948</v>
      </c>
      <c r="Q6172" s="1" t="s">
        <v>6820</v>
      </c>
      <c r="R6172" s="1" t="s">
        <v>24</v>
      </c>
    </row>
    <row r="6173" customFormat="false" ht="15" hidden="false" customHeight="false" outlineLevel="0" collapsed="false">
      <c r="A6173" s="1" t="s">
        <v>6017</v>
      </c>
      <c r="B6173" s="1" t="s">
        <v>6018</v>
      </c>
      <c r="C6173" s="1" t="s">
        <v>6897</v>
      </c>
      <c r="D6173" s="1" t="n">
        <v>97.5</v>
      </c>
      <c r="E6173" s="1" t="s">
        <v>6907</v>
      </c>
      <c r="F6173" s="1" t="n">
        <v>10</v>
      </c>
      <c r="G6173" s="1" t="str">
        <f aca="false">F6173&amp;"/"&amp;57</f>
        <v>10/57</v>
      </c>
      <c r="H6173" s="1" t="n">
        <v>750</v>
      </c>
      <c r="I6173" s="1" t="n">
        <v>48.25</v>
      </c>
      <c r="J6173" s="1" t="n">
        <v>55</v>
      </c>
      <c r="K6173" s="1" t="s">
        <v>6818</v>
      </c>
      <c r="L6173" s="1" t="s">
        <v>6819</v>
      </c>
      <c r="M6173" s="1" t="n">
        <v>1999</v>
      </c>
      <c r="N6173" s="1" t="n">
        <v>48.7740644333115</v>
      </c>
      <c r="O6173" s="1" t="n">
        <v>-67.5618096666638</v>
      </c>
      <c r="Q6173" s="1" t="s">
        <v>6820</v>
      </c>
      <c r="R6173" s="1" t="s">
        <v>24</v>
      </c>
    </row>
    <row r="6174" customFormat="false" ht="15" hidden="false" customHeight="false" outlineLevel="0" collapsed="false">
      <c r="A6174" s="1" t="s">
        <v>6017</v>
      </c>
      <c r="B6174" s="1" t="s">
        <v>6018</v>
      </c>
      <c r="C6174" s="1" t="s">
        <v>6897</v>
      </c>
      <c r="D6174" s="1" t="n">
        <v>97.5</v>
      </c>
      <c r="E6174" s="1" t="s">
        <v>6908</v>
      </c>
      <c r="F6174" s="1" t="n">
        <v>11</v>
      </c>
      <c r="G6174" s="1" t="str">
        <f aca="false">F6174&amp;"/"&amp;57</f>
        <v>11/57</v>
      </c>
      <c r="H6174" s="1" t="n">
        <v>750</v>
      </c>
      <c r="I6174" s="1" t="n">
        <v>48.25</v>
      </c>
      <c r="J6174" s="1" t="n">
        <v>55</v>
      </c>
      <c r="K6174" s="1" t="s">
        <v>6818</v>
      </c>
      <c r="L6174" s="1" t="s">
        <v>6819</v>
      </c>
      <c r="M6174" s="1" t="n">
        <v>1999</v>
      </c>
      <c r="N6174" s="1" t="n">
        <v>48.7728633331575</v>
      </c>
      <c r="O6174" s="1" t="n">
        <v>-67.562727119761</v>
      </c>
      <c r="Q6174" s="1" t="s">
        <v>6820</v>
      </c>
      <c r="R6174" s="1" t="s">
        <v>24</v>
      </c>
    </row>
    <row r="6175" customFormat="false" ht="15" hidden="false" customHeight="false" outlineLevel="0" collapsed="false">
      <c r="A6175" s="1" t="s">
        <v>6017</v>
      </c>
      <c r="B6175" s="1" t="s">
        <v>6018</v>
      </c>
      <c r="C6175" s="1" t="s">
        <v>6897</v>
      </c>
      <c r="D6175" s="1" t="n">
        <v>97.5</v>
      </c>
      <c r="E6175" s="1" t="s">
        <v>6909</v>
      </c>
      <c r="F6175" s="1" t="n">
        <v>12</v>
      </c>
      <c r="G6175" s="1" t="str">
        <f aca="false">F6175&amp;"/"&amp;57</f>
        <v>12/57</v>
      </c>
      <c r="H6175" s="1" t="n">
        <v>750</v>
      </c>
      <c r="I6175" s="1" t="n">
        <v>48.25</v>
      </c>
      <c r="J6175" s="1" t="n">
        <v>55</v>
      </c>
      <c r="K6175" s="1" t="s">
        <v>6818</v>
      </c>
      <c r="L6175" s="1" t="s">
        <v>6819</v>
      </c>
      <c r="M6175" s="1" t="n">
        <v>1999</v>
      </c>
      <c r="N6175" s="1" t="n">
        <v>48.7714848454941</v>
      </c>
      <c r="O6175" s="1" t="n">
        <v>-67.5625136003314</v>
      </c>
      <c r="Q6175" s="1" t="s">
        <v>6820</v>
      </c>
      <c r="R6175" s="1" t="s">
        <v>24</v>
      </c>
    </row>
    <row r="6176" customFormat="false" ht="15" hidden="false" customHeight="false" outlineLevel="0" collapsed="false">
      <c r="A6176" s="1" t="s">
        <v>6017</v>
      </c>
      <c r="B6176" s="1" t="s">
        <v>6018</v>
      </c>
      <c r="C6176" s="1" t="s">
        <v>6897</v>
      </c>
      <c r="D6176" s="1" t="n">
        <v>97.5</v>
      </c>
      <c r="E6176" s="1" t="s">
        <v>6910</v>
      </c>
      <c r="F6176" s="1" t="n">
        <v>13</v>
      </c>
      <c r="G6176" s="1" t="str">
        <f aca="false">F6176&amp;"/"&amp;57</f>
        <v>13/57</v>
      </c>
      <c r="H6176" s="1" t="n">
        <v>750</v>
      </c>
      <c r="I6176" s="1" t="n">
        <v>48.25</v>
      </c>
      <c r="J6176" s="1" t="n">
        <v>55</v>
      </c>
      <c r="K6176" s="1" t="s">
        <v>6818</v>
      </c>
      <c r="L6176" s="1" t="s">
        <v>6819</v>
      </c>
      <c r="M6176" s="1" t="n">
        <v>1999</v>
      </c>
      <c r="N6176" s="1" t="n">
        <v>48.7732487657649</v>
      </c>
      <c r="O6176" s="1" t="n">
        <v>-67.5680787663232</v>
      </c>
      <c r="Q6176" s="1" t="s">
        <v>6820</v>
      </c>
      <c r="R6176" s="1" t="s">
        <v>24</v>
      </c>
    </row>
    <row r="6177" customFormat="false" ht="15" hidden="false" customHeight="false" outlineLevel="0" collapsed="false">
      <c r="A6177" s="1" t="s">
        <v>6017</v>
      </c>
      <c r="B6177" s="1" t="s">
        <v>6018</v>
      </c>
      <c r="C6177" s="1" t="s">
        <v>6897</v>
      </c>
      <c r="D6177" s="1" t="n">
        <v>97.5</v>
      </c>
      <c r="E6177" s="1" t="s">
        <v>6911</v>
      </c>
      <c r="F6177" s="1" t="n">
        <v>14</v>
      </c>
      <c r="G6177" s="1" t="str">
        <f aca="false">F6177&amp;"/"&amp;57</f>
        <v>14/57</v>
      </c>
      <c r="H6177" s="1" t="n">
        <v>750</v>
      </c>
      <c r="I6177" s="1" t="n">
        <v>48.25</v>
      </c>
      <c r="J6177" s="1" t="n">
        <v>55</v>
      </c>
      <c r="K6177" s="1" t="s">
        <v>6818</v>
      </c>
      <c r="L6177" s="1" t="s">
        <v>6819</v>
      </c>
      <c r="M6177" s="1" t="n">
        <v>1999</v>
      </c>
      <c r="N6177" s="1" t="n">
        <v>48.7723548381978</v>
      </c>
      <c r="O6177" s="1" t="n">
        <v>-67.566534768898</v>
      </c>
      <c r="Q6177" s="1" t="s">
        <v>6820</v>
      </c>
      <c r="R6177" s="1" t="s">
        <v>24</v>
      </c>
    </row>
    <row r="6178" customFormat="false" ht="15" hidden="false" customHeight="false" outlineLevel="0" collapsed="false">
      <c r="A6178" s="1" t="s">
        <v>6017</v>
      </c>
      <c r="B6178" s="1" t="s">
        <v>6018</v>
      </c>
      <c r="C6178" s="1" t="s">
        <v>6897</v>
      </c>
      <c r="D6178" s="1" t="n">
        <v>97.5</v>
      </c>
      <c r="E6178" s="1" t="s">
        <v>6912</v>
      </c>
      <c r="F6178" s="1" t="n">
        <v>15</v>
      </c>
      <c r="G6178" s="1" t="str">
        <f aca="false">F6178&amp;"/"&amp;57</f>
        <v>15/57</v>
      </c>
      <c r="H6178" s="1" t="n">
        <v>750</v>
      </c>
      <c r="I6178" s="1" t="n">
        <v>48.25</v>
      </c>
      <c r="J6178" s="1" t="n">
        <v>55</v>
      </c>
      <c r="K6178" s="1" t="s">
        <v>6818</v>
      </c>
      <c r="L6178" s="1" t="s">
        <v>6819</v>
      </c>
      <c r="M6178" s="1" t="n">
        <v>1999</v>
      </c>
      <c r="N6178" s="1" t="n">
        <v>48.771001635633</v>
      </c>
      <c r="O6178" s="1" t="n">
        <v>-67.5647104635725</v>
      </c>
      <c r="Q6178" s="1" t="s">
        <v>6820</v>
      </c>
      <c r="R6178" s="1" t="s">
        <v>24</v>
      </c>
    </row>
    <row r="6179" customFormat="false" ht="15" hidden="false" customHeight="false" outlineLevel="0" collapsed="false">
      <c r="A6179" s="1" t="s">
        <v>6017</v>
      </c>
      <c r="B6179" s="1" t="s">
        <v>6018</v>
      </c>
      <c r="C6179" s="1" t="s">
        <v>6897</v>
      </c>
      <c r="D6179" s="1" t="n">
        <v>97.5</v>
      </c>
      <c r="E6179" s="1" t="s">
        <v>6913</v>
      </c>
      <c r="F6179" s="1" t="n">
        <v>16</v>
      </c>
      <c r="G6179" s="1" t="str">
        <f aca="false">F6179&amp;"/"&amp;57</f>
        <v>16/57</v>
      </c>
      <c r="H6179" s="1" t="n">
        <v>750</v>
      </c>
      <c r="I6179" s="1" t="n">
        <v>48.25</v>
      </c>
      <c r="J6179" s="1" t="n">
        <v>55</v>
      </c>
      <c r="K6179" s="1" t="s">
        <v>6818</v>
      </c>
      <c r="L6179" s="1" t="s">
        <v>6819</v>
      </c>
      <c r="M6179" s="1" t="n">
        <v>1999</v>
      </c>
      <c r="N6179" s="1" t="n">
        <v>48.7689195088089</v>
      </c>
      <c r="O6179" s="1" t="n">
        <v>-67.5681336656349</v>
      </c>
      <c r="Q6179" s="1" t="s">
        <v>6820</v>
      </c>
      <c r="R6179" s="1" t="s">
        <v>24</v>
      </c>
    </row>
    <row r="6180" customFormat="false" ht="15" hidden="false" customHeight="false" outlineLevel="0" collapsed="false">
      <c r="A6180" s="1" t="s">
        <v>6017</v>
      </c>
      <c r="B6180" s="1" t="s">
        <v>6018</v>
      </c>
      <c r="C6180" s="1" t="s">
        <v>6897</v>
      </c>
      <c r="D6180" s="1" t="n">
        <v>97.5</v>
      </c>
      <c r="E6180" s="1" t="s">
        <v>6914</v>
      </c>
      <c r="F6180" s="1" t="n">
        <v>17</v>
      </c>
      <c r="G6180" s="1" t="str">
        <f aca="false">F6180&amp;"/"&amp;57</f>
        <v>17/57</v>
      </c>
      <c r="H6180" s="1" t="n">
        <v>750</v>
      </c>
      <c r="I6180" s="1" t="n">
        <v>48.25</v>
      </c>
      <c r="J6180" s="1" t="n">
        <v>55</v>
      </c>
      <c r="K6180" s="1" t="s">
        <v>6818</v>
      </c>
      <c r="L6180" s="1" t="s">
        <v>6819</v>
      </c>
      <c r="M6180" s="1" t="n">
        <v>1999</v>
      </c>
      <c r="N6180" s="1" t="n">
        <v>48.7703569369505</v>
      </c>
      <c r="O6180" s="1" t="n">
        <v>-67.5696354634344</v>
      </c>
      <c r="Q6180" s="1" t="s">
        <v>6820</v>
      </c>
      <c r="R6180" s="1" t="s">
        <v>24</v>
      </c>
    </row>
    <row r="6181" customFormat="false" ht="15" hidden="false" customHeight="false" outlineLevel="0" collapsed="false">
      <c r="A6181" s="1" t="s">
        <v>6017</v>
      </c>
      <c r="B6181" s="1" t="s">
        <v>6018</v>
      </c>
      <c r="C6181" s="1" t="s">
        <v>6897</v>
      </c>
      <c r="D6181" s="1" t="n">
        <v>97.5</v>
      </c>
      <c r="E6181" s="1" t="s">
        <v>6915</v>
      </c>
      <c r="F6181" s="1" t="n">
        <v>18</v>
      </c>
      <c r="G6181" s="1" t="str">
        <f aca="false">F6181&amp;"/"&amp;57</f>
        <v>18/57</v>
      </c>
      <c r="H6181" s="1" t="n">
        <v>750</v>
      </c>
      <c r="I6181" s="1" t="n">
        <v>48.25</v>
      </c>
      <c r="J6181" s="1" t="n">
        <v>55</v>
      </c>
      <c r="K6181" s="1" t="s">
        <v>6818</v>
      </c>
      <c r="L6181" s="1" t="s">
        <v>6819</v>
      </c>
      <c r="M6181" s="1" t="n">
        <v>1999</v>
      </c>
      <c r="N6181" s="1" t="n">
        <v>48.7714344443891</v>
      </c>
      <c r="O6181" s="1" t="n">
        <v>-67.5707729050698</v>
      </c>
      <c r="Q6181" s="1" t="s">
        <v>6820</v>
      </c>
      <c r="R6181" s="1" t="s">
        <v>24</v>
      </c>
    </row>
    <row r="6182" customFormat="false" ht="15" hidden="false" customHeight="false" outlineLevel="0" collapsed="false">
      <c r="A6182" s="1" t="s">
        <v>6017</v>
      </c>
      <c r="B6182" s="1" t="s">
        <v>6018</v>
      </c>
      <c r="C6182" s="1" t="s">
        <v>6897</v>
      </c>
      <c r="D6182" s="1" t="n">
        <v>97.5</v>
      </c>
      <c r="E6182" s="1" t="s">
        <v>6916</v>
      </c>
      <c r="F6182" s="1" t="n">
        <v>19</v>
      </c>
      <c r="G6182" s="1" t="str">
        <f aca="false">F6182&amp;"/"&amp;57</f>
        <v>19/57</v>
      </c>
      <c r="H6182" s="1" t="n">
        <v>750</v>
      </c>
      <c r="I6182" s="1" t="n">
        <v>48.25</v>
      </c>
      <c r="J6182" s="1" t="n">
        <v>55</v>
      </c>
      <c r="K6182" s="1" t="s">
        <v>6818</v>
      </c>
      <c r="L6182" s="1" t="s">
        <v>6819</v>
      </c>
      <c r="M6182" s="1" t="n">
        <v>1999</v>
      </c>
      <c r="N6182" s="1" t="n">
        <v>48.7700074309623</v>
      </c>
      <c r="O6182" s="1" t="n">
        <v>-67.5736853372129</v>
      </c>
      <c r="Q6182" s="1" t="s">
        <v>6820</v>
      </c>
      <c r="R6182" s="1" t="s">
        <v>24</v>
      </c>
    </row>
    <row r="6183" customFormat="false" ht="15" hidden="false" customHeight="false" outlineLevel="0" collapsed="false">
      <c r="A6183" s="1" t="s">
        <v>6017</v>
      </c>
      <c r="B6183" s="1" t="s">
        <v>6018</v>
      </c>
      <c r="C6183" s="1" t="s">
        <v>6897</v>
      </c>
      <c r="D6183" s="1" t="n">
        <v>97.5</v>
      </c>
      <c r="E6183" s="1" t="s">
        <v>6917</v>
      </c>
      <c r="F6183" s="1" t="n">
        <v>20</v>
      </c>
      <c r="G6183" s="1" t="str">
        <f aca="false">F6183&amp;"/"&amp;57</f>
        <v>20/57</v>
      </c>
      <c r="H6183" s="1" t="n">
        <v>750</v>
      </c>
      <c r="I6183" s="1" t="n">
        <v>48.25</v>
      </c>
      <c r="J6183" s="1" t="n">
        <v>55</v>
      </c>
      <c r="K6183" s="1" t="s">
        <v>6818</v>
      </c>
      <c r="L6183" s="1" t="s">
        <v>6819</v>
      </c>
      <c r="M6183" s="1" t="n">
        <v>1999</v>
      </c>
      <c r="N6183" s="1" t="n">
        <v>48.7691416488759</v>
      </c>
      <c r="O6183" s="1" t="n">
        <v>-67.5720142064047</v>
      </c>
      <c r="Q6183" s="1" t="s">
        <v>6820</v>
      </c>
      <c r="R6183" s="1" t="s">
        <v>24</v>
      </c>
    </row>
    <row r="6184" customFormat="false" ht="15" hidden="false" customHeight="false" outlineLevel="0" collapsed="false">
      <c r="A6184" s="1" t="s">
        <v>6017</v>
      </c>
      <c r="B6184" s="1" t="s">
        <v>6018</v>
      </c>
      <c r="C6184" s="1" t="s">
        <v>6897</v>
      </c>
      <c r="D6184" s="1" t="n">
        <v>97.5</v>
      </c>
      <c r="E6184" s="1" t="s">
        <v>6918</v>
      </c>
      <c r="F6184" s="1" t="n">
        <v>21</v>
      </c>
      <c r="G6184" s="1" t="str">
        <f aca="false">F6184&amp;"/"&amp;57</f>
        <v>21/57</v>
      </c>
      <c r="H6184" s="1" t="n">
        <v>750</v>
      </c>
      <c r="I6184" s="1" t="n">
        <v>48.25</v>
      </c>
      <c r="J6184" s="1" t="n">
        <v>55</v>
      </c>
      <c r="K6184" s="1" t="s">
        <v>6818</v>
      </c>
      <c r="L6184" s="1" t="s">
        <v>6819</v>
      </c>
      <c r="M6184" s="1" t="n">
        <v>1999</v>
      </c>
      <c r="N6184" s="1" t="n">
        <v>48.7678965151877</v>
      </c>
      <c r="O6184" s="1" t="n">
        <v>-67.5712593770354</v>
      </c>
      <c r="Q6184" s="1" t="s">
        <v>6820</v>
      </c>
      <c r="R6184" s="1" t="s">
        <v>24</v>
      </c>
    </row>
    <row r="6185" customFormat="false" ht="15" hidden="false" customHeight="false" outlineLevel="0" collapsed="false">
      <c r="A6185" s="1" t="s">
        <v>6017</v>
      </c>
      <c r="B6185" s="1" t="s">
        <v>6018</v>
      </c>
      <c r="C6185" s="1" t="s">
        <v>6897</v>
      </c>
      <c r="D6185" s="1" t="n">
        <v>97.5</v>
      </c>
      <c r="E6185" s="1" t="s">
        <v>6919</v>
      </c>
      <c r="F6185" s="1" t="n">
        <v>22</v>
      </c>
      <c r="G6185" s="1" t="str">
        <f aca="false">F6185&amp;"/"&amp;57</f>
        <v>22/57</v>
      </c>
      <c r="H6185" s="1" t="n">
        <v>750</v>
      </c>
      <c r="I6185" s="1" t="n">
        <v>48.25</v>
      </c>
      <c r="J6185" s="1" t="n">
        <v>55</v>
      </c>
      <c r="K6185" s="1" t="s">
        <v>6818</v>
      </c>
      <c r="L6185" s="1" t="s">
        <v>6819</v>
      </c>
      <c r="M6185" s="1" t="n">
        <v>1999</v>
      </c>
      <c r="N6185" s="1" t="n">
        <v>48.7666003409493</v>
      </c>
      <c r="O6185" s="1" t="n">
        <v>-67.5704933167375</v>
      </c>
      <c r="Q6185" s="1" t="s">
        <v>6820</v>
      </c>
      <c r="R6185" s="1" t="s">
        <v>24</v>
      </c>
    </row>
    <row r="6186" customFormat="false" ht="15" hidden="false" customHeight="false" outlineLevel="0" collapsed="false">
      <c r="A6186" s="1" t="s">
        <v>6017</v>
      </c>
      <c r="B6186" s="1" t="s">
        <v>6018</v>
      </c>
      <c r="C6186" s="1" t="s">
        <v>6897</v>
      </c>
      <c r="D6186" s="1" t="n">
        <v>97.5</v>
      </c>
      <c r="E6186" s="1" t="s">
        <v>6920</v>
      </c>
      <c r="F6186" s="1" t="n">
        <v>23</v>
      </c>
      <c r="G6186" s="1" t="str">
        <f aca="false">F6186&amp;"/"&amp;57</f>
        <v>23/57</v>
      </c>
      <c r="H6186" s="1" t="n">
        <v>750</v>
      </c>
      <c r="I6186" s="1" t="n">
        <v>48.25</v>
      </c>
      <c r="J6186" s="1" t="n">
        <v>55</v>
      </c>
      <c r="K6186" s="1" t="s">
        <v>6818</v>
      </c>
      <c r="L6186" s="1" t="s">
        <v>6819</v>
      </c>
      <c r="M6186" s="1" t="n">
        <v>1999</v>
      </c>
      <c r="N6186" s="1" t="n">
        <v>48.7654701994959</v>
      </c>
      <c r="O6186" s="1" t="n">
        <v>-67.5715040374841</v>
      </c>
      <c r="Q6186" s="1" t="s">
        <v>6820</v>
      </c>
      <c r="R6186" s="1" t="s">
        <v>24</v>
      </c>
    </row>
    <row r="6187" customFormat="false" ht="15" hidden="false" customHeight="false" outlineLevel="0" collapsed="false">
      <c r="A6187" s="1" t="s">
        <v>6017</v>
      </c>
      <c r="B6187" s="1" t="s">
        <v>6018</v>
      </c>
      <c r="C6187" s="1" t="s">
        <v>6897</v>
      </c>
      <c r="D6187" s="1" t="n">
        <v>97.5</v>
      </c>
      <c r="E6187" s="1" t="s">
        <v>6921</v>
      </c>
      <c r="F6187" s="1" t="n">
        <v>24</v>
      </c>
      <c r="G6187" s="1" t="str">
        <f aca="false">F6187&amp;"/"&amp;57</f>
        <v>24/57</v>
      </c>
      <c r="H6187" s="1" t="n">
        <v>750</v>
      </c>
      <c r="I6187" s="1" t="n">
        <v>48.25</v>
      </c>
      <c r="J6187" s="1" t="n">
        <v>55</v>
      </c>
      <c r="K6187" s="1" t="s">
        <v>6818</v>
      </c>
      <c r="L6187" s="1" t="s">
        <v>6819</v>
      </c>
      <c r="M6187" s="1" t="n">
        <v>1999</v>
      </c>
      <c r="N6187" s="1" t="n">
        <v>48.7608758571317</v>
      </c>
      <c r="O6187" s="1" t="n">
        <v>-67.5806273928644</v>
      </c>
      <c r="Q6187" s="1" t="s">
        <v>6820</v>
      </c>
      <c r="R6187" s="1" t="s">
        <v>24</v>
      </c>
    </row>
    <row r="6188" customFormat="false" ht="15" hidden="false" customHeight="false" outlineLevel="0" collapsed="false">
      <c r="A6188" s="1" t="s">
        <v>6017</v>
      </c>
      <c r="B6188" s="1" t="s">
        <v>6018</v>
      </c>
      <c r="C6188" s="1" t="s">
        <v>6897</v>
      </c>
      <c r="D6188" s="1" t="n">
        <v>97.5</v>
      </c>
      <c r="E6188" s="1" t="s">
        <v>6922</v>
      </c>
      <c r="F6188" s="1" t="n">
        <v>25</v>
      </c>
      <c r="G6188" s="1" t="str">
        <f aca="false">F6188&amp;"/"&amp;57</f>
        <v>25/57</v>
      </c>
      <c r="H6188" s="1" t="n">
        <v>750</v>
      </c>
      <c r="I6188" s="1" t="n">
        <v>48.25</v>
      </c>
      <c r="J6188" s="1" t="n">
        <v>55</v>
      </c>
      <c r="K6188" s="1" t="s">
        <v>6818</v>
      </c>
      <c r="L6188" s="1" t="s">
        <v>6819</v>
      </c>
      <c r="M6188" s="1" t="n">
        <v>1999</v>
      </c>
      <c r="N6188" s="1" t="n">
        <v>48.7600980414398</v>
      </c>
      <c r="O6188" s="1" t="n">
        <v>-67.5812157156394</v>
      </c>
      <c r="Q6188" s="1" t="s">
        <v>6820</v>
      </c>
      <c r="R6188" s="1" t="s">
        <v>24</v>
      </c>
    </row>
    <row r="6189" customFormat="false" ht="15" hidden="false" customHeight="false" outlineLevel="0" collapsed="false">
      <c r="A6189" s="1" t="s">
        <v>6017</v>
      </c>
      <c r="B6189" s="1" t="s">
        <v>6018</v>
      </c>
      <c r="C6189" s="1" t="s">
        <v>6897</v>
      </c>
      <c r="D6189" s="1" t="n">
        <v>97.5</v>
      </c>
      <c r="E6189" s="1" t="s">
        <v>6923</v>
      </c>
      <c r="F6189" s="1" t="n">
        <v>26</v>
      </c>
      <c r="G6189" s="1" t="str">
        <f aca="false">F6189&amp;"/"&amp;57</f>
        <v>26/57</v>
      </c>
      <c r="H6189" s="1" t="n">
        <v>750</v>
      </c>
      <c r="I6189" s="1" t="n">
        <v>48.25</v>
      </c>
      <c r="J6189" s="1" t="n">
        <v>55</v>
      </c>
      <c r="K6189" s="1" t="s">
        <v>6818</v>
      </c>
      <c r="L6189" s="1" t="s">
        <v>6819</v>
      </c>
      <c r="M6189" s="1" t="n">
        <v>1999</v>
      </c>
      <c r="N6189" s="1" t="n">
        <v>48.7590224760975</v>
      </c>
      <c r="O6189" s="1" t="n">
        <v>-67.5817768290222</v>
      </c>
      <c r="Q6189" s="1" t="s">
        <v>6820</v>
      </c>
      <c r="R6189" s="1" t="s">
        <v>24</v>
      </c>
    </row>
    <row r="6190" customFormat="false" ht="15" hidden="false" customHeight="false" outlineLevel="0" collapsed="false">
      <c r="A6190" s="1" t="s">
        <v>6017</v>
      </c>
      <c r="B6190" s="1" t="s">
        <v>6018</v>
      </c>
      <c r="C6190" s="1" t="s">
        <v>6897</v>
      </c>
      <c r="D6190" s="1" t="n">
        <v>97.5</v>
      </c>
      <c r="E6190" s="1" t="s">
        <v>6924</v>
      </c>
      <c r="F6190" s="1" t="n">
        <v>27</v>
      </c>
      <c r="G6190" s="1" t="str">
        <f aca="false">F6190&amp;"/"&amp;57</f>
        <v>27/57</v>
      </c>
      <c r="H6190" s="1" t="n">
        <v>750</v>
      </c>
      <c r="I6190" s="1" t="n">
        <v>48.25</v>
      </c>
      <c r="J6190" s="1" t="n">
        <v>55</v>
      </c>
      <c r="K6190" s="1" t="s">
        <v>6818</v>
      </c>
      <c r="L6190" s="1" t="s">
        <v>6819</v>
      </c>
      <c r="M6190" s="1" t="n">
        <v>1999</v>
      </c>
      <c r="N6190" s="1" t="n">
        <v>48.7578890021328</v>
      </c>
      <c r="O6190" s="1" t="n">
        <v>-67.5820914995831</v>
      </c>
      <c r="Q6190" s="1" t="s">
        <v>6820</v>
      </c>
      <c r="R6190" s="1" t="s">
        <v>24</v>
      </c>
    </row>
    <row r="6191" customFormat="false" ht="15" hidden="false" customHeight="false" outlineLevel="0" collapsed="false">
      <c r="A6191" s="1" t="s">
        <v>6017</v>
      </c>
      <c r="B6191" s="1" t="s">
        <v>6018</v>
      </c>
      <c r="C6191" s="1" t="s">
        <v>6897</v>
      </c>
      <c r="D6191" s="1" t="n">
        <v>97.5</v>
      </c>
      <c r="E6191" s="1" t="s">
        <v>6925</v>
      </c>
      <c r="F6191" s="1" t="n">
        <v>28</v>
      </c>
      <c r="G6191" s="1" t="str">
        <f aca="false">F6191&amp;"/"&amp;57</f>
        <v>28/57</v>
      </c>
      <c r="H6191" s="1" t="n">
        <v>750</v>
      </c>
      <c r="I6191" s="1" t="n">
        <v>48.25</v>
      </c>
      <c r="J6191" s="1" t="n">
        <v>55</v>
      </c>
      <c r="K6191" s="1" t="s">
        <v>6818</v>
      </c>
      <c r="L6191" s="1" t="s">
        <v>6819</v>
      </c>
      <c r="M6191" s="1" t="n">
        <v>1999</v>
      </c>
      <c r="N6191" s="1" t="n">
        <v>48.7902391337304</v>
      </c>
      <c r="O6191" s="1" t="n">
        <v>-67.5791298507635</v>
      </c>
      <c r="Q6191" s="1" t="s">
        <v>6820</v>
      </c>
      <c r="R6191" s="1" t="s">
        <v>24</v>
      </c>
    </row>
    <row r="6192" customFormat="false" ht="15" hidden="false" customHeight="false" outlineLevel="0" collapsed="false">
      <c r="A6192" s="1" t="s">
        <v>6017</v>
      </c>
      <c r="B6192" s="1" t="s">
        <v>6018</v>
      </c>
      <c r="C6192" s="1" t="s">
        <v>6897</v>
      </c>
      <c r="D6192" s="1" t="n">
        <v>97.5</v>
      </c>
      <c r="E6192" s="1" t="s">
        <v>6926</v>
      </c>
      <c r="F6192" s="1" t="n">
        <v>29</v>
      </c>
      <c r="G6192" s="1" t="str">
        <f aca="false">F6192&amp;"/"&amp;57</f>
        <v>29/57</v>
      </c>
      <c r="H6192" s="1" t="n">
        <v>750</v>
      </c>
      <c r="I6192" s="1" t="n">
        <v>48.25</v>
      </c>
      <c r="J6192" s="1" t="n">
        <v>55</v>
      </c>
      <c r="K6192" s="1" t="s">
        <v>6818</v>
      </c>
      <c r="L6192" s="1" t="s">
        <v>6819</v>
      </c>
      <c r="M6192" s="1" t="n">
        <v>1999</v>
      </c>
      <c r="N6192" s="1" t="n">
        <v>48.7912738590311</v>
      </c>
      <c r="O6192" s="1" t="n">
        <v>-67.5816563022151</v>
      </c>
      <c r="Q6192" s="1" t="s">
        <v>6820</v>
      </c>
      <c r="R6192" s="1" t="s">
        <v>24</v>
      </c>
    </row>
    <row r="6193" customFormat="false" ht="15" hidden="false" customHeight="false" outlineLevel="0" collapsed="false">
      <c r="A6193" s="1" t="s">
        <v>6017</v>
      </c>
      <c r="B6193" s="1" t="s">
        <v>6018</v>
      </c>
      <c r="C6193" s="1" t="s">
        <v>6897</v>
      </c>
      <c r="D6193" s="1" t="n">
        <v>97.5</v>
      </c>
      <c r="E6193" s="1" t="s">
        <v>6927</v>
      </c>
      <c r="F6193" s="1" t="n">
        <v>30</v>
      </c>
      <c r="G6193" s="1" t="str">
        <f aca="false">F6193&amp;"/"&amp;57</f>
        <v>30/57</v>
      </c>
      <c r="H6193" s="1" t="n">
        <v>750</v>
      </c>
      <c r="I6193" s="1" t="n">
        <v>48.25</v>
      </c>
      <c r="J6193" s="1" t="n">
        <v>55</v>
      </c>
      <c r="K6193" s="1" t="s">
        <v>6818</v>
      </c>
      <c r="L6193" s="1" t="s">
        <v>6819</v>
      </c>
      <c r="M6193" s="1" t="n">
        <v>1999</v>
      </c>
      <c r="N6193" s="1" t="n">
        <v>48.7900289145274</v>
      </c>
      <c r="O6193" s="1" t="n">
        <v>-67.5827246250162</v>
      </c>
      <c r="Q6193" s="1" t="s">
        <v>6820</v>
      </c>
      <c r="R6193" s="1" t="s">
        <v>24</v>
      </c>
    </row>
    <row r="6194" customFormat="false" ht="15" hidden="false" customHeight="false" outlineLevel="0" collapsed="false">
      <c r="A6194" s="1" t="s">
        <v>6017</v>
      </c>
      <c r="B6194" s="1" t="s">
        <v>6018</v>
      </c>
      <c r="C6194" s="1" t="s">
        <v>6897</v>
      </c>
      <c r="D6194" s="1" t="n">
        <v>97.5</v>
      </c>
      <c r="E6194" s="1" t="s">
        <v>6928</v>
      </c>
      <c r="F6194" s="1" t="n">
        <v>31</v>
      </c>
      <c r="G6194" s="1" t="str">
        <f aca="false">F6194&amp;"/"&amp;57</f>
        <v>31/57</v>
      </c>
      <c r="H6194" s="1" t="n">
        <v>750</v>
      </c>
      <c r="I6194" s="1" t="n">
        <v>48.25</v>
      </c>
      <c r="J6194" s="1" t="n">
        <v>55</v>
      </c>
      <c r="K6194" s="1" t="s">
        <v>6818</v>
      </c>
      <c r="L6194" s="1" t="s">
        <v>6819</v>
      </c>
      <c r="M6194" s="1" t="n">
        <v>1999</v>
      </c>
      <c r="N6194" s="1" t="n">
        <v>48.7884670031382</v>
      </c>
      <c r="O6194" s="1" t="n">
        <v>-67.5830939614817</v>
      </c>
      <c r="Q6194" s="1" t="s">
        <v>6820</v>
      </c>
      <c r="R6194" s="1" t="s">
        <v>24</v>
      </c>
    </row>
    <row r="6195" customFormat="false" ht="15" hidden="false" customHeight="false" outlineLevel="0" collapsed="false">
      <c r="A6195" s="1" t="s">
        <v>6017</v>
      </c>
      <c r="B6195" s="1" t="s">
        <v>6018</v>
      </c>
      <c r="C6195" s="1" t="s">
        <v>6897</v>
      </c>
      <c r="D6195" s="1" t="n">
        <v>97.5</v>
      </c>
      <c r="E6195" s="1" t="s">
        <v>6929</v>
      </c>
      <c r="F6195" s="1" t="n">
        <v>32</v>
      </c>
      <c r="G6195" s="1" t="str">
        <f aca="false">F6195&amp;"/"&amp;57</f>
        <v>32/57</v>
      </c>
      <c r="H6195" s="1" t="n">
        <v>750</v>
      </c>
      <c r="I6195" s="1" t="n">
        <v>48.25</v>
      </c>
      <c r="J6195" s="1" t="n">
        <v>55</v>
      </c>
      <c r="K6195" s="1" t="s">
        <v>6818</v>
      </c>
      <c r="L6195" s="1" t="s">
        <v>6819</v>
      </c>
      <c r="M6195" s="1" t="n">
        <v>1999</v>
      </c>
      <c r="N6195" s="1" t="n">
        <v>48.7930334567644</v>
      </c>
      <c r="O6195" s="1" t="n">
        <v>-67.5958236663967</v>
      </c>
      <c r="Q6195" s="1" t="s">
        <v>6820</v>
      </c>
      <c r="R6195" s="1" t="s">
        <v>24</v>
      </c>
    </row>
    <row r="6196" customFormat="false" ht="15" hidden="false" customHeight="false" outlineLevel="0" collapsed="false">
      <c r="A6196" s="1" t="s">
        <v>6017</v>
      </c>
      <c r="B6196" s="1" t="s">
        <v>6018</v>
      </c>
      <c r="C6196" s="1" t="s">
        <v>6897</v>
      </c>
      <c r="D6196" s="1" t="n">
        <v>97.5</v>
      </c>
      <c r="E6196" s="1" t="s">
        <v>6930</v>
      </c>
      <c r="F6196" s="1" t="n">
        <v>33</v>
      </c>
      <c r="G6196" s="1" t="str">
        <f aca="false">F6196&amp;"/"&amp;57</f>
        <v>33/57</v>
      </c>
      <c r="H6196" s="1" t="n">
        <v>750</v>
      </c>
      <c r="I6196" s="1" t="n">
        <v>48.25</v>
      </c>
      <c r="J6196" s="1" t="n">
        <v>55</v>
      </c>
      <c r="K6196" s="1" t="s">
        <v>6818</v>
      </c>
      <c r="L6196" s="1" t="s">
        <v>6819</v>
      </c>
      <c r="M6196" s="1" t="n">
        <v>1999</v>
      </c>
      <c r="N6196" s="1" t="n">
        <v>48.7920809368042</v>
      </c>
      <c r="O6196" s="1" t="n">
        <v>-67.5971963887941</v>
      </c>
      <c r="Q6196" s="1" t="s">
        <v>6820</v>
      </c>
      <c r="R6196" s="1" t="s">
        <v>24</v>
      </c>
    </row>
    <row r="6197" customFormat="false" ht="15" hidden="false" customHeight="false" outlineLevel="0" collapsed="false">
      <c r="A6197" s="1" t="s">
        <v>6017</v>
      </c>
      <c r="B6197" s="1" t="s">
        <v>6018</v>
      </c>
      <c r="C6197" s="1" t="s">
        <v>6897</v>
      </c>
      <c r="D6197" s="1" t="n">
        <v>97.5</v>
      </c>
      <c r="E6197" s="1" t="s">
        <v>6931</v>
      </c>
      <c r="F6197" s="1" t="n">
        <v>34</v>
      </c>
      <c r="G6197" s="1" t="str">
        <f aca="false">F6197&amp;"/"&amp;57</f>
        <v>34/57</v>
      </c>
      <c r="H6197" s="1" t="n">
        <v>750</v>
      </c>
      <c r="I6197" s="1" t="n">
        <v>48.25</v>
      </c>
      <c r="J6197" s="1" t="n">
        <v>55</v>
      </c>
      <c r="K6197" s="1" t="s">
        <v>6818</v>
      </c>
      <c r="L6197" s="1" t="s">
        <v>6819</v>
      </c>
      <c r="M6197" s="1" t="n">
        <v>1999</v>
      </c>
      <c r="N6197" s="1" t="n">
        <v>48.7908167168187</v>
      </c>
      <c r="O6197" s="1" t="n">
        <v>-67.5981429611244</v>
      </c>
      <c r="Q6197" s="1" t="s">
        <v>6820</v>
      </c>
      <c r="R6197" s="1" t="s">
        <v>24</v>
      </c>
    </row>
    <row r="6198" customFormat="false" ht="15" hidden="false" customHeight="false" outlineLevel="0" collapsed="false">
      <c r="A6198" s="1" t="s">
        <v>6017</v>
      </c>
      <c r="B6198" s="1" t="s">
        <v>6018</v>
      </c>
      <c r="C6198" s="1" t="s">
        <v>6897</v>
      </c>
      <c r="D6198" s="1" t="n">
        <v>97.5</v>
      </c>
      <c r="E6198" s="1" t="s">
        <v>6932</v>
      </c>
      <c r="F6198" s="1" t="n">
        <v>35</v>
      </c>
      <c r="G6198" s="1" t="str">
        <f aca="false">F6198&amp;"/"&amp;57</f>
        <v>35/57</v>
      </c>
      <c r="H6198" s="1" t="n">
        <v>750</v>
      </c>
      <c r="I6198" s="1" t="n">
        <v>48.25</v>
      </c>
      <c r="J6198" s="1" t="n">
        <v>55</v>
      </c>
      <c r="K6198" s="1" t="s">
        <v>6818</v>
      </c>
      <c r="L6198" s="1" t="s">
        <v>6819</v>
      </c>
      <c r="M6198" s="1" t="n">
        <v>1999</v>
      </c>
      <c r="N6198" s="1" t="n">
        <v>48.7898733871402</v>
      </c>
      <c r="O6198" s="1" t="n">
        <v>-67.5985883127013</v>
      </c>
      <c r="Q6198" s="1" t="s">
        <v>6820</v>
      </c>
      <c r="R6198" s="1" t="s">
        <v>24</v>
      </c>
    </row>
    <row r="6199" customFormat="false" ht="15" hidden="false" customHeight="false" outlineLevel="0" collapsed="false">
      <c r="A6199" s="1" t="s">
        <v>6017</v>
      </c>
      <c r="B6199" s="1" t="s">
        <v>6018</v>
      </c>
      <c r="C6199" s="1" t="s">
        <v>6897</v>
      </c>
      <c r="D6199" s="1" t="n">
        <v>97.5</v>
      </c>
      <c r="E6199" s="1" t="s">
        <v>6933</v>
      </c>
      <c r="F6199" s="1" t="n">
        <v>36</v>
      </c>
      <c r="G6199" s="1" t="str">
        <f aca="false">F6199&amp;"/"&amp;57</f>
        <v>36/57</v>
      </c>
      <c r="H6199" s="1" t="n">
        <v>750</v>
      </c>
      <c r="I6199" s="1" t="n">
        <v>48.25</v>
      </c>
      <c r="J6199" s="1" t="n">
        <v>55</v>
      </c>
      <c r="K6199" s="1" t="s">
        <v>6818</v>
      </c>
      <c r="L6199" s="1" t="s">
        <v>6819</v>
      </c>
      <c r="M6199" s="1" t="n">
        <v>1999</v>
      </c>
      <c r="N6199" s="1" t="n">
        <v>48.7891002351086</v>
      </c>
      <c r="O6199" s="1" t="n">
        <v>-67.5994163561095</v>
      </c>
      <c r="Q6199" s="1" t="s">
        <v>6820</v>
      </c>
      <c r="R6199" s="1" t="s">
        <v>24</v>
      </c>
    </row>
    <row r="6200" customFormat="false" ht="15" hidden="false" customHeight="false" outlineLevel="0" collapsed="false">
      <c r="A6200" s="1" t="s">
        <v>6017</v>
      </c>
      <c r="B6200" s="1" t="s">
        <v>6018</v>
      </c>
      <c r="C6200" s="1" t="s">
        <v>6897</v>
      </c>
      <c r="D6200" s="1" t="n">
        <v>97.5</v>
      </c>
      <c r="E6200" s="1" t="s">
        <v>6934</v>
      </c>
      <c r="F6200" s="1" t="n">
        <v>37</v>
      </c>
      <c r="G6200" s="1" t="str">
        <f aca="false">F6200&amp;"/"&amp;57</f>
        <v>37/57</v>
      </c>
      <c r="H6200" s="1" t="n">
        <v>750</v>
      </c>
      <c r="I6200" s="1" t="n">
        <v>48.25</v>
      </c>
      <c r="J6200" s="1" t="n">
        <v>55</v>
      </c>
      <c r="K6200" s="1" t="s">
        <v>6818</v>
      </c>
      <c r="L6200" s="1" t="s">
        <v>6819</v>
      </c>
      <c r="M6200" s="1" t="n">
        <v>1999</v>
      </c>
      <c r="N6200" s="1" t="n">
        <v>48.7851307171757</v>
      </c>
      <c r="O6200" s="1" t="n">
        <v>-67.6030877822708</v>
      </c>
      <c r="Q6200" s="1" t="s">
        <v>6820</v>
      </c>
      <c r="R6200" s="1" t="s">
        <v>24</v>
      </c>
    </row>
    <row r="6201" customFormat="false" ht="15" hidden="false" customHeight="false" outlineLevel="0" collapsed="false">
      <c r="A6201" s="1" t="s">
        <v>6017</v>
      </c>
      <c r="B6201" s="1" t="s">
        <v>6018</v>
      </c>
      <c r="C6201" s="1" t="s">
        <v>6897</v>
      </c>
      <c r="D6201" s="1" t="n">
        <v>97.5</v>
      </c>
      <c r="E6201" s="1" t="s">
        <v>6935</v>
      </c>
      <c r="F6201" s="1" t="n">
        <v>38</v>
      </c>
      <c r="G6201" s="1" t="str">
        <f aca="false">F6201&amp;"/"&amp;57</f>
        <v>38/57</v>
      </c>
      <c r="H6201" s="1" t="n">
        <v>750</v>
      </c>
      <c r="I6201" s="1" t="n">
        <v>48.25</v>
      </c>
      <c r="J6201" s="1" t="n">
        <v>55</v>
      </c>
      <c r="K6201" s="1" t="s">
        <v>6818</v>
      </c>
      <c r="L6201" s="1" t="s">
        <v>6819</v>
      </c>
      <c r="M6201" s="1" t="n">
        <v>1999</v>
      </c>
      <c r="N6201" s="1" t="n">
        <v>48.7844080933051</v>
      </c>
      <c r="O6201" s="1" t="n">
        <v>-67.6046824717379</v>
      </c>
      <c r="Q6201" s="1" t="s">
        <v>6820</v>
      </c>
      <c r="R6201" s="1" t="s">
        <v>24</v>
      </c>
    </row>
    <row r="6202" customFormat="false" ht="15" hidden="false" customHeight="false" outlineLevel="0" collapsed="false">
      <c r="A6202" s="1" t="s">
        <v>6017</v>
      </c>
      <c r="B6202" s="1" t="s">
        <v>6018</v>
      </c>
      <c r="C6202" s="1" t="s">
        <v>6897</v>
      </c>
      <c r="D6202" s="1" t="n">
        <v>97.5</v>
      </c>
      <c r="E6202" s="1" t="s">
        <v>6936</v>
      </c>
      <c r="F6202" s="1" t="n">
        <v>39</v>
      </c>
      <c r="G6202" s="1" t="str">
        <f aca="false">F6202&amp;"/"&amp;57</f>
        <v>39/57</v>
      </c>
      <c r="H6202" s="1" t="n">
        <v>750</v>
      </c>
      <c r="I6202" s="1" t="n">
        <v>48.25</v>
      </c>
      <c r="J6202" s="1" t="n">
        <v>55</v>
      </c>
      <c r="K6202" s="1" t="s">
        <v>6818</v>
      </c>
      <c r="L6202" s="1" t="s">
        <v>6819</v>
      </c>
      <c r="M6202" s="1" t="n">
        <v>1999</v>
      </c>
      <c r="N6202" s="1" t="n">
        <v>48.7827613264556</v>
      </c>
      <c r="O6202" s="1" t="n">
        <v>-67.6094574267798</v>
      </c>
      <c r="Q6202" s="1" t="s">
        <v>6820</v>
      </c>
      <c r="R6202" s="1" t="s">
        <v>24</v>
      </c>
    </row>
    <row r="6203" customFormat="false" ht="15" hidden="false" customHeight="false" outlineLevel="0" collapsed="false">
      <c r="A6203" s="1" t="s">
        <v>6017</v>
      </c>
      <c r="B6203" s="1" t="s">
        <v>6018</v>
      </c>
      <c r="C6203" s="1" t="s">
        <v>6897</v>
      </c>
      <c r="D6203" s="1" t="n">
        <v>97.5</v>
      </c>
      <c r="E6203" s="1" t="s">
        <v>6937</v>
      </c>
      <c r="F6203" s="1" t="n">
        <v>40</v>
      </c>
      <c r="G6203" s="1" t="str">
        <f aca="false">F6203&amp;"/"&amp;57</f>
        <v>40/57</v>
      </c>
      <c r="H6203" s="1" t="n">
        <v>750</v>
      </c>
      <c r="I6203" s="1" t="n">
        <v>48.25</v>
      </c>
      <c r="J6203" s="1" t="n">
        <v>55</v>
      </c>
      <c r="K6203" s="1" t="s">
        <v>6818</v>
      </c>
      <c r="L6203" s="1" t="s">
        <v>6819</v>
      </c>
      <c r="M6203" s="1" t="n">
        <v>1999</v>
      </c>
      <c r="N6203" s="1" t="n">
        <v>48.7815588457817</v>
      </c>
      <c r="O6203" s="1" t="n">
        <v>-67.609941676471</v>
      </c>
      <c r="Q6203" s="1" t="s">
        <v>6820</v>
      </c>
      <c r="R6203" s="1" t="s">
        <v>24</v>
      </c>
    </row>
    <row r="6204" customFormat="false" ht="15" hidden="false" customHeight="false" outlineLevel="0" collapsed="false">
      <c r="A6204" s="1" t="s">
        <v>6017</v>
      </c>
      <c r="B6204" s="1" t="s">
        <v>6018</v>
      </c>
      <c r="C6204" s="1" t="s">
        <v>6897</v>
      </c>
      <c r="D6204" s="1" t="n">
        <v>97.5</v>
      </c>
      <c r="E6204" s="1" t="s">
        <v>6938</v>
      </c>
      <c r="F6204" s="1" t="n">
        <v>41</v>
      </c>
      <c r="G6204" s="1" t="str">
        <f aca="false">F6204&amp;"/"&amp;57</f>
        <v>41/57</v>
      </c>
      <c r="H6204" s="1" t="n">
        <v>750</v>
      </c>
      <c r="I6204" s="1" t="n">
        <v>48.25</v>
      </c>
      <c r="J6204" s="1" t="n">
        <v>55</v>
      </c>
      <c r="K6204" s="1" t="s">
        <v>6818</v>
      </c>
      <c r="L6204" s="1" t="s">
        <v>6819</v>
      </c>
      <c r="M6204" s="1" t="n">
        <v>1999</v>
      </c>
      <c r="N6204" s="1" t="n">
        <v>48.7804955130927</v>
      </c>
      <c r="O6204" s="1" t="n">
        <v>-67.6092305488186</v>
      </c>
      <c r="Q6204" s="1" t="s">
        <v>6820</v>
      </c>
      <c r="R6204" s="1" t="s">
        <v>24</v>
      </c>
    </row>
    <row r="6205" customFormat="false" ht="15" hidden="false" customHeight="false" outlineLevel="0" collapsed="false">
      <c r="A6205" s="1" t="s">
        <v>6017</v>
      </c>
      <c r="B6205" s="1" t="s">
        <v>6018</v>
      </c>
      <c r="C6205" s="1" t="s">
        <v>6897</v>
      </c>
      <c r="D6205" s="1" t="n">
        <v>97.5</v>
      </c>
      <c r="E6205" s="1" t="s">
        <v>6939</v>
      </c>
      <c r="F6205" s="1" t="n">
        <v>42</v>
      </c>
      <c r="G6205" s="1" t="str">
        <f aca="false">F6205&amp;"/"&amp;57</f>
        <v>42/57</v>
      </c>
      <c r="H6205" s="1" t="n">
        <v>750</v>
      </c>
      <c r="I6205" s="1" t="n">
        <v>48.25</v>
      </c>
      <c r="J6205" s="1" t="n">
        <v>55</v>
      </c>
      <c r="K6205" s="1" t="s">
        <v>6818</v>
      </c>
      <c r="L6205" s="1" t="s">
        <v>6819</v>
      </c>
      <c r="M6205" s="1" t="n">
        <v>1999</v>
      </c>
      <c r="N6205" s="1" t="n">
        <v>48.7786485829666</v>
      </c>
      <c r="O6205" s="1" t="n">
        <v>-67.6092637788815</v>
      </c>
      <c r="Q6205" s="1" t="s">
        <v>6820</v>
      </c>
      <c r="R6205" s="1" t="s">
        <v>24</v>
      </c>
    </row>
    <row r="6206" customFormat="false" ht="15" hidden="false" customHeight="false" outlineLevel="0" collapsed="false">
      <c r="A6206" s="1" t="s">
        <v>6017</v>
      </c>
      <c r="B6206" s="1" t="s">
        <v>6018</v>
      </c>
      <c r="C6206" s="1" t="s">
        <v>6897</v>
      </c>
      <c r="D6206" s="1" t="n">
        <v>97.5</v>
      </c>
      <c r="E6206" s="1" t="s">
        <v>6940</v>
      </c>
      <c r="F6206" s="1" t="n">
        <v>43</v>
      </c>
      <c r="G6206" s="1" t="str">
        <f aca="false">F6206&amp;"/"&amp;57</f>
        <v>43/57</v>
      </c>
      <c r="H6206" s="1" t="n">
        <v>750</v>
      </c>
      <c r="I6206" s="1" t="n">
        <v>48.25</v>
      </c>
      <c r="J6206" s="1" t="n">
        <v>55</v>
      </c>
      <c r="K6206" s="1" t="s">
        <v>6818</v>
      </c>
      <c r="L6206" s="1" t="s">
        <v>6819</v>
      </c>
      <c r="M6206" s="1" t="n">
        <v>1999</v>
      </c>
      <c r="N6206" s="1" t="n">
        <v>48.7765040953335</v>
      </c>
      <c r="O6206" s="1" t="n">
        <v>-67.6055130471222</v>
      </c>
      <c r="Q6206" s="1" t="s">
        <v>6820</v>
      </c>
      <c r="R6206" s="1" t="s">
        <v>24</v>
      </c>
    </row>
    <row r="6207" customFormat="false" ht="15" hidden="false" customHeight="false" outlineLevel="0" collapsed="false">
      <c r="A6207" s="1" t="s">
        <v>6017</v>
      </c>
      <c r="B6207" s="1" t="s">
        <v>6018</v>
      </c>
      <c r="C6207" s="1" t="s">
        <v>6897</v>
      </c>
      <c r="D6207" s="1" t="n">
        <v>97.5</v>
      </c>
      <c r="E6207" s="1" t="s">
        <v>6941</v>
      </c>
      <c r="F6207" s="1" t="n">
        <v>44</v>
      </c>
      <c r="G6207" s="1" t="str">
        <f aca="false">F6207&amp;"/"&amp;57</f>
        <v>44/57</v>
      </c>
      <c r="H6207" s="1" t="n">
        <v>750</v>
      </c>
      <c r="I6207" s="1" t="n">
        <v>48.25</v>
      </c>
      <c r="J6207" s="1" t="n">
        <v>55</v>
      </c>
      <c r="K6207" s="1" t="s">
        <v>6818</v>
      </c>
      <c r="L6207" s="1" t="s">
        <v>6819</v>
      </c>
      <c r="M6207" s="1" t="n">
        <v>1999</v>
      </c>
      <c r="N6207" s="1" t="n">
        <v>48.7753061391386</v>
      </c>
      <c r="O6207" s="1" t="n">
        <v>-67.6033792687229</v>
      </c>
      <c r="Q6207" s="1" t="s">
        <v>6820</v>
      </c>
      <c r="R6207" s="1" t="s">
        <v>24</v>
      </c>
    </row>
    <row r="6208" customFormat="false" ht="15" hidden="false" customHeight="false" outlineLevel="0" collapsed="false">
      <c r="A6208" s="1" t="s">
        <v>6017</v>
      </c>
      <c r="B6208" s="1" t="s">
        <v>6018</v>
      </c>
      <c r="C6208" s="1" t="s">
        <v>6897</v>
      </c>
      <c r="D6208" s="1" t="n">
        <v>97.5</v>
      </c>
      <c r="E6208" s="1" t="s">
        <v>6942</v>
      </c>
      <c r="F6208" s="1" t="n">
        <v>45</v>
      </c>
      <c r="G6208" s="1" t="str">
        <f aca="false">F6208&amp;"/"&amp;57</f>
        <v>45/57</v>
      </c>
      <c r="H6208" s="1" t="n">
        <v>750</v>
      </c>
      <c r="I6208" s="1" t="n">
        <v>48.25</v>
      </c>
      <c r="J6208" s="1" t="n">
        <v>55</v>
      </c>
      <c r="K6208" s="1" t="s">
        <v>6818</v>
      </c>
      <c r="L6208" s="1" t="s">
        <v>6819</v>
      </c>
      <c r="M6208" s="1" t="n">
        <v>1999</v>
      </c>
      <c r="N6208" s="1" t="n">
        <v>48.7744853480234</v>
      </c>
      <c r="O6208" s="1" t="n">
        <v>-67.6019292588572</v>
      </c>
      <c r="Q6208" s="1" t="s">
        <v>6820</v>
      </c>
      <c r="R6208" s="1" t="s">
        <v>24</v>
      </c>
    </row>
    <row r="6209" customFormat="false" ht="15" hidden="false" customHeight="false" outlineLevel="0" collapsed="false">
      <c r="A6209" s="1" t="s">
        <v>6017</v>
      </c>
      <c r="B6209" s="1" t="s">
        <v>6018</v>
      </c>
      <c r="C6209" s="1" t="s">
        <v>6897</v>
      </c>
      <c r="D6209" s="1" t="n">
        <v>97.5</v>
      </c>
      <c r="E6209" s="1" t="s">
        <v>6943</v>
      </c>
      <c r="F6209" s="1" t="n">
        <v>46</v>
      </c>
      <c r="G6209" s="1" t="str">
        <f aca="false">F6209&amp;"/"&amp;57</f>
        <v>46/57</v>
      </c>
      <c r="H6209" s="1" t="n">
        <v>750</v>
      </c>
      <c r="I6209" s="1" t="n">
        <v>48.25</v>
      </c>
      <c r="J6209" s="1" t="n">
        <v>55</v>
      </c>
      <c r="K6209" s="1" t="s">
        <v>6818</v>
      </c>
      <c r="L6209" s="1" t="s">
        <v>6819</v>
      </c>
      <c r="M6209" s="1" t="n">
        <v>1999</v>
      </c>
      <c r="N6209" s="1" t="n">
        <v>48.7735696756647</v>
      </c>
      <c r="O6209" s="1" t="n">
        <v>-67.6002800788064</v>
      </c>
      <c r="Q6209" s="1" t="s">
        <v>6820</v>
      </c>
      <c r="R6209" s="1" t="s">
        <v>24</v>
      </c>
    </row>
    <row r="6210" customFormat="false" ht="15" hidden="false" customHeight="false" outlineLevel="0" collapsed="false">
      <c r="A6210" s="1" t="s">
        <v>6017</v>
      </c>
      <c r="B6210" s="1" t="s">
        <v>6018</v>
      </c>
      <c r="C6210" s="1" t="s">
        <v>6897</v>
      </c>
      <c r="D6210" s="1" t="n">
        <v>97.5</v>
      </c>
      <c r="E6210" s="1" t="s">
        <v>6944</v>
      </c>
      <c r="F6210" s="1" t="n">
        <v>47</v>
      </c>
      <c r="G6210" s="1" t="str">
        <f aca="false">F6210&amp;"/"&amp;57</f>
        <v>47/57</v>
      </c>
      <c r="H6210" s="1" t="n">
        <v>750</v>
      </c>
      <c r="I6210" s="1" t="n">
        <v>48.25</v>
      </c>
      <c r="J6210" s="1" t="n">
        <v>55</v>
      </c>
      <c r="K6210" s="1" t="s">
        <v>6818</v>
      </c>
      <c r="L6210" s="1" t="s">
        <v>6819</v>
      </c>
      <c r="M6210" s="1" t="n">
        <v>1999</v>
      </c>
      <c r="N6210" s="1" t="n">
        <v>48.7802622398731</v>
      </c>
      <c r="O6210" s="1" t="n">
        <v>-67.6140912392946</v>
      </c>
      <c r="Q6210" s="1" t="s">
        <v>6820</v>
      </c>
      <c r="R6210" s="1" t="s">
        <v>24</v>
      </c>
    </row>
    <row r="6211" customFormat="false" ht="15" hidden="false" customHeight="false" outlineLevel="0" collapsed="false">
      <c r="A6211" s="1" t="s">
        <v>6017</v>
      </c>
      <c r="B6211" s="1" t="s">
        <v>6018</v>
      </c>
      <c r="C6211" s="1" t="s">
        <v>6897</v>
      </c>
      <c r="D6211" s="1" t="n">
        <v>97.5</v>
      </c>
      <c r="E6211" s="1" t="s">
        <v>6945</v>
      </c>
      <c r="F6211" s="1" t="n">
        <v>48</v>
      </c>
      <c r="G6211" s="1" t="str">
        <f aca="false">F6211&amp;"/"&amp;57</f>
        <v>48/57</v>
      </c>
      <c r="H6211" s="1" t="n">
        <v>750</v>
      </c>
      <c r="I6211" s="1" t="n">
        <v>48.25</v>
      </c>
      <c r="J6211" s="1" t="n">
        <v>55</v>
      </c>
      <c r="K6211" s="1" t="s">
        <v>6818</v>
      </c>
      <c r="L6211" s="1" t="s">
        <v>6819</v>
      </c>
      <c r="M6211" s="1" t="n">
        <v>1999</v>
      </c>
      <c r="N6211" s="1" t="n">
        <v>48.7792583547145</v>
      </c>
      <c r="O6211" s="1" t="n">
        <v>-67.6140786909851</v>
      </c>
      <c r="Q6211" s="1" t="s">
        <v>6820</v>
      </c>
      <c r="R6211" s="1" t="s">
        <v>24</v>
      </c>
    </row>
    <row r="6212" customFormat="false" ht="15" hidden="false" customHeight="false" outlineLevel="0" collapsed="false">
      <c r="A6212" s="1" t="s">
        <v>6017</v>
      </c>
      <c r="B6212" s="1" t="s">
        <v>6018</v>
      </c>
      <c r="C6212" s="1" t="s">
        <v>6897</v>
      </c>
      <c r="D6212" s="1" t="n">
        <v>97.5</v>
      </c>
      <c r="E6212" s="1" t="s">
        <v>6946</v>
      </c>
      <c r="F6212" s="1" t="n">
        <v>49</v>
      </c>
      <c r="G6212" s="1" t="str">
        <f aca="false">F6212&amp;"/"&amp;57</f>
        <v>49/57</v>
      </c>
      <c r="H6212" s="1" t="n">
        <v>750</v>
      </c>
      <c r="I6212" s="1" t="n">
        <v>48.25</v>
      </c>
      <c r="J6212" s="1" t="n">
        <v>55</v>
      </c>
      <c r="K6212" s="1" t="s">
        <v>6818</v>
      </c>
      <c r="L6212" s="1" t="s">
        <v>6819</v>
      </c>
      <c r="M6212" s="1" t="n">
        <v>1999</v>
      </c>
      <c r="N6212" s="1" t="n">
        <v>48.7780961131861</v>
      </c>
      <c r="O6212" s="1" t="n">
        <v>-67.6140685089058</v>
      </c>
      <c r="Q6212" s="1" t="s">
        <v>6820</v>
      </c>
      <c r="R6212" s="1" t="s">
        <v>24</v>
      </c>
    </row>
    <row r="6213" customFormat="false" ht="15" hidden="false" customHeight="false" outlineLevel="0" collapsed="false">
      <c r="A6213" s="1" t="s">
        <v>6017</v>
      </c>
      <c r="B6213" s="1" t="s">
        <v>6018</v>
      </c>
      <c r="C6213" s="1" t="s">
        <v>6897</v>
      </c>
      <c r="D6213" s="1" t="n">
        <v>97.5</v>
      </c>
      <c r="E6213" s="1" t="s">
        <v>6947</v>
      </c>
      <c r="F6213" s="1" t="n">
        <v>50</v>
      </c>
      <c r="G6213" s="1" t="str">
        <f aca="false">F6213&amp;"/"&amp;57</f>
        <v>50/57</v>
      </c>
      <c r="H6213" s="1" t="n">
        <v>750</v>
      </c>
      <c r="I6213" s="1" t="n">
        <v>48.25</v>
      </c>
      <c r="J6213" s="1" t="n">
        <v>55</v>
      </c>
      <c r="K6213" s="1" t="s">
        <v>6818</v>
      </c>
      <c r="L6213" s="1" t="s">
        <v>6819</v>
      </c>
      <c r="M6213" s="1" t="n">
        <v>1999</v>
      </c>
      <c r="N6213" s="1" t="n">
        <v>48.771123666973</v>
      </c>
      <c r="O6213" s="1" t="n">
        <v>-67.6102452404432</v>
      </c>
      <c r="Q6213" s="1" t="s">
        <v>6820</v>
      </c>
      <c r="R6213" s="1" t="s">
        <v>24</v>
      </c>
    </row>
    <row r="6214" customFormat="false" ht="15" hidden="false" customHeight="false" outlineLevel="0" collapsed="false">
      <c r="A6214" s="1" t="s">
        <v>6017</v>
      </c>
      <c r="B6214" s="1" t="s">
        <v>6018</v>
      </c>
      <c r="C6214" s="1" t="s">
        <v>6897</v>
      </c>
      <c r="D6214" s="1" t="n">
        <v>97.5</v>
      </c>
      <c r="E6214" s="1" t="s">
        <v>6948</v>
      </c>
      <c r="F6214" s="1" t="n">
        <v>51</v>
      </c>
      <c r="G6214" s="1" t="str">
        <f aca="false">F6214&amp;"/"&amp;57</f>
        <v>51/57</v>
      </c>
      <c r="H6214" s="1" t="n">
        <v>750</v>
      </c>
      <c r="I6214" s="1" t="n">
        <v>48.25</v>
      </c>
      <c r="J6214" s="1" t="n">
        <v>55</v>
      </c>
      <c r="K6214" s="1" t="s">
        <v>6818</v>
      </c>
      <c r="L6214" s="1" t="s">
        <v>6819</v>
      </c>
      <c r="M6214" s="1" t="n">
        <v>1999</v>
      </c>
      <c r="N6214" s="1" t="n">
        <v>48.7700689165382</v>
      </c>
      <c r="O6214" s="1" t="n">
        <v>-67.608441829776</v>
      </c>
      <c r="Q6214" s="1" t="s">
        <v>6820</v>
      </c>
      <c r="R6214" s="1" t="s">
        <v>24</v>
      </c>
    </row>
    <row r="6215" customFormat="false" ht="15" hidden="false" customHeight="false" outlineLevel="0" collapsed="false">
      <c r="A6215" s="1" t="s">
        <v>6017</v>
      </c>
      <c r="B6215" s="1" t="s">
        <v>6018</v>
      </c>
      <c r="C6215" s="1" t="s">
        <v>6897</v>
      </c>
      <c r="D6215" s="1" t="n">
        <v>97.5</v>
      </c>
      <c r="E6215" s="1" t="s">
        <v>6949</v>
      </c>
      <c r="F6215" s="1" t="n">
        <v>52</v>
      </c>
      <c r="G6215" s="1" t="str">
        <f aca="false">F6215&amp;"/"&amp;57</f>
        <v>52/57</v>
      </c>
      <c r="H6215" s="1" t="n">
        <v>750</v>
      </c>
      <c r="I6215" s="1" t="n">
        <v>48.25</v>
      </c>
      <c r="J6215" s="1" t="n">
        <v>55</v>
      </c>
      <c r="K6215" s="1" t="s">
        <v>6818</v>
      </c>
      <c r="L6215" s="1" t="s">
        <v>6819</v>
      </c>
      <c r="M6215" s="1" t="n">
        <v>1999</v>
      </c>
      <c r="N6215" s="1" t="n">
        <v>48.7692173299775</v>
      </c>
      <c r="O6215" s="1" t="n">
        <v>-67.606977880226</v>
      </c>
      <c r="Q6215" s="1" t="s">
        <v>6820</v>
      </c>
      <c r="R6215" s="1" t="s">
        <v>24</v>
      </c>
    </row>
    <row r="6216" customFormat="false" ht="15" hidden="false" customHeight="false" outlineLevel="0" collapsed="false">
      <c r="A6216" s="1" t="s">
        <v>6017</v>
      </c>
      <c r="B6216" s="1" t="s">
        <v>6018</v>
      </c>
      <c r="C6216" s="1" t="s">
        <v>6897</v>
      </c>
      <c r="D6216" s="1" t="n">
        <v>97.5</v>
      </c>
      <c r="E6216" s="1" t="s">
        <v>6950</v>
      </c>
      <c r="F6216" s="1" t="n">
        <v>53</v>
      </c>
      <c r="G6216" s="1" t="str">
        <f aca="false">F6216&amp;"/"&amp;57</f>
        <v>53/57</v>
      </c>
      <c r="H6216" s="1" t="n">
        <v>750</v>
      </c>
      <c r="I6216" s="1" t="n">
        <v>48.25</v>
      </c>
      <c r="J6216" s="1" t="n">
        <v>55</v>
      </c>
      <c r="K6216" s="1" t="s">
        <v>6818</v>
      </c>
      <c r="L6216" s="1" t="s">
        <v>6819</v>
      </c>
      <c r="M6216" s="1" t="n">
        <v>1999</v>
      </c>
      <c r="N6216" s="1" t="n">
        <v>48.7683999004081</v>
      </c>
      <c r="O6216" s="1" t="n">
        <v>-67.6055507218044</v>
      </c>
      <c r="Q6216" s="1" t="s">
        <v>6820</v>
      </c>
      <c r="R6216" s="1" t="s">
        <v>24</v>
      </c>
    </row>
    <row r="6217" customFormat="false" ht="15" hidden="false" customHeight="false" outlineLevel="0" collapsed="false">
      <c r="A6217" s="1" t="s">
        <v>6017</v>
      </c>
      <c r="B6217" s="1" t="s">
        <v>6018</v>
      </c>
      <c r="C6217" s="1" t="s">
        <v>6897</v>
      </c>
      <c r="D6217" s="1" t="n">
        <v>97.5</v>
      </c>
      <c r="E6217" s="1" t="s">
        <v>6951</v>
      </c>
      <c r="F6217" s="1" t="n">
        <v>54</v>
      </c>
      <c r="G6217" s="1" t="str">
        <f aca="false">F6217&amp;"/"&amp;57</f>
        <v>54/57</v>
      </c>
      <c r="H6217" s="1" t="n">
        <v>750</v>
      </c>
      <c r="I6217" s="1" t="n">
        <v>48.25</v>
      </c>
      <c r="J6217" s="1" t="n">
        <v>55</v>
      </c>
      <c r="K6217" s="1" t="s">
        <v>6818</v>
      </c>
      <c r="L6217" s="1" t="s">
        <v>6819</v>
      </c>
      <c r="M6217" s="1" t="n">
        <v>1999</v>
      </c>
      <c r="N6217" s="1" t="n">
        <v>48.7780843015333</v>
      </c>
      <c r="O6217" s="1" t="n">
        <v>-67.5796158900492</v>
      </c>
      <c r="Q6217" s="1" t="s">
        <v>6820</v>
      </c>
      <c r="R6217" s="1" t="s">
        <v>24</v>
      </c>
    </row>
    <row r="6218" customFormat="false" ht="15" hidden="false" customHeight="false" outlineLevel="0" collapsed="false">
      <c r="A6218" s="1" t="s">
        <v>6017</v>
      </c>
      <c r="B6218" s="1" t="s">
        <v>6018</v>
      </c>
      <c r="C6218" s="1" t="s">
        <v>6897</v>
      </c>
      <c r="D6218" s="1" t="n">
        <v>97.5</v>
      </c>
      <c r="E6218" s="1" t="s">
        <v>6952</v>
      </c>
      <c r="F6218" s="1" t="n">
        <v>55</v>
      </c>
      <c r="G6218" s="1" t="str">
        <f aca="false">F6218&amp;"/"&amp;57</f>
        <v>55/57</v>
      </c>
      <c r="H6218" s="1" t="n">
        <v>750</v>
      </c>
      <c r="I6218" s="1" t="n">
        <v>48.25</v>
      </c>
      <c r="J6218" s="1" t="n">
        <v>55</v>
      </c>
      <c r="K6218" s="1" t="s">
        <v>6818</v>
      </c>
      <c r="L6218" s="1" t="s">
        <v>6819</v>
      </c>
      <c r="M6218" s="1" t="n">
        <v>1999</v>
      </c>
      <c r="N6218" s="1" t="n">
        <v>48.7792351501254</v>
      </c>
      <c r="O6218" s="1" t="n">
        <v>-67.5785325521564</v>
      </c>
      <c r="Q6218" s="1" t="s">
        <v>6820</v>
      </c>
      <c r="R6218" s="1" t="s">
        <v>24</v>
      </c>
    </row>
    <row r="6219" customFormat="false" ht="15" hidden="false" customHeight="false" outlineLevel="0" collapsed="false">
      <c r="A6219" s="1" t="s">
        <v>6017</v>
      </c>
      <c r="B6219" s="1" t="s">
        <v>6018</v>
      </c>
      <c r="C6219" s="1" t="s">
        <v>6897</v>
      </c>
      <c r="D6219" s="1" t="n">
        <v>97.5</v>
      </c>
      <c r="E6219" s="1" t="s">
        <v>6953</v>
      </c>
      <c r="F6219" s="1" t="n">
        <v>56</v>
      </c>
      <c r="G6219" s="1" t="str">
        <f aca="false">F6219&amp;"/"&amp;57</f>
        <v>56/57</v>
      </c>
      <c r="H6219" s="1" t="n">
        <v>750</v>
      </c>
      <c r="I6219" s="1" t="n">
        <v>48.25</v>
      </c>
      <c r="J6219" s="1" t="n">
        <v>55</v>
      </c>
      <c r="K6219" s="1" t="s">
        <v>6818</v>
      </c>
      <c r="L6219" s="1" t="s">
        <v>6819</v>
      </c>
      <c r="M6219" s="1" t="n">
        <v>1999</v>
      </c>
      <c r="N6219" s="1" t="n">
        <v>48.7770679009228</v>
      </c>
      <c r="O6219" s="1" t="n">
        <v>-67.5805525290294</v>
      </c>
      <c r="Q6219" s="1" t="s">
        <v>6820</v>
      </c>
      <c r="R6219" s="1" t="s">
        <v>24</v>
      </c>
    </row>
    <row r="6220" customFormat="false" ht="15" hidden="false" customHeight="false" outlineLevel="0" collapsed="false">
      <c r="A6220" s="1" t="s">
        <v>6017</v>
      </c>
      <c r="B6220" s="1" t="s">
        <v>6018</v>
      </c>
      <c r="C6220" s="1" t="s">
        <v>6897</v>
      </c>
      <c r="D6220" s="1" t="n">
        <v>97.5</v>
      </c>
      <c r="E6220" s="1" t="s">
        <v>6954</v>
      </c>
      <c r="F6220" s="1" t="n">
        <v>57</v>
      </c>
      <c r="G6220" s="1" t="str">
        <f aca="false">F6220&amp;"/"&amp;57</f>
        <v>57/57</v>
      </c>
      <c r="H6220" s="1" t="n">
        <v>0</v>
      </c>
      <c r="I6220" s="1" t="n">
        <v>48.25</v>
      </c>
      <c r="J6220" s="1" t="n">
        <v>55</v>
      </c>
      <c r="K6220" s="1" t="s">
        <v>6818</v>
      </c>
      <c r="L6220" s="1" t="s">
        <v>6819</v>
      </c>
      <c r="M6220" s="1" t="n">
        <v>1999</v>
      </c>
      <c r="N6220" s="1" t="n">
        <v>48.7697424192251</v>
      </c>
      <c r="O6220" s="1" t="n">
        <v>-67.5622535831498</v>
      </c>
      <c r="P6220" s="1" t="s">
        <v>6895</v>
      </c>
      <c r="Q6220" s="1" t="s">
        <v>6955</v>
      </c>
      <c r="R6220" s="1" t="s">
        <v>254</v>
      </c>
    </row>
    <row r="6221" customFormat="false" ht="15" hidden="false" customHeight="false" outlineLevel="0" collapsed="false">
      <c r="A6221" s="1" t="s">
        <v>6017</v>
      </c>
      <c r="B6221" s="1" t="s">
        <v>6018</v>
      </c>
      <c r="C6221" s="1" t="s">
        <v>6956</v>
      </c>
      <c r="D6221" s="1" t="n">
        <v>159.75</v>
      </c>
      <c r="E6221" s="1" t="s">
        <v>6957</v>
      </c>
      <c r="F6221" s="1" t="n">
        <v>1</v>
      </c>
      <c r="G6221" s="1" t="str">
        <f aca="false">F6221&amp;"/"&amp;69</f>
        <v>1/69</v>
      </c>
      <c r="H6221" s="1" t="n">
        <v>2310</v>
      </c>
      <c r="I6221" s="1" t="n">
        <v>71</v>
      </c>
      <c r="J6221" s="1" t="n">
        <v>85</v>
      </c>
      <c r="K6221" s="1" t="s">
        <v>357</v>
      </c>
      <c r="L6221" s="1" t="s">
        <v>358</v>
      </c>
      <c r="M6221" s="1" t="n">
        <v>2012</v>
      </c>
      <c r="N6221" s="1" t="n">
        <v>48.0022481025879</v>
      </c>
      <c r="O6221" s="1" t="n">
        <v>-67.4162993031381</v>
      </c>
      <c r="Q6221" s="1" t="s">
        <v>6958</v>
      </c>
      <c r="R6221" s="1" t="s">
        <v>24</v>
      </c>
    </row>
    <row r="6222" customFormat="false" ht="15" hidden="false" customHeight="false" outlineLevel="0" collapsed="false">
      <c r="A6222" s="1" t="s">
        <v>6017</v>
      </c>
      <c r="B6222" s="1" t="s">
        <v>6018</v>
      </c>
      <c r="C6222" s="1" t="s">
        <v>6956</v>
      </c>
      <c r="D6222" s="1" t="n">
        <v>159.75</v>
      </c>
      <c r="E6222" s="1" t="s">
        <v>6959</v>
      </c>
      <c r="F6222" s="1" t="n">
        <v>2</v>
      </c>
      <c r="G6222" s="1" t="str">
        <f aca="false">F6222&amp;"/"&amp;69</f>
        <v>2/69</v>
      </c>
      <c r="H6222" s="1" t="n">
        <v>2310</v>
      </c>
      <c r="I6222" s="1" t="n">
        <v>71</v>
      </c>
      <c r="J6222" s="1" t="n">
        <v>85</v>
      </c>
      <c r="K6222" s="1" t="s">
        <v>357</v>
      </c>
      <c r="L6222" s="1" t="s">
        <v>358</v>
      </c>
      <c r="M6222" s="1" t="n">
        <v>2012</v>
      </c>
      <c r="N6222" s="1" t="n">
        <v>48.0016797639138</v>
      </c>
      <c r="O6222" s="1" t="n">
        <v>-67.4193073523298</v>
      </c>
      <c r="Q6222" s="1" t="s">
        <v>6958</v>
      </c>
      <c r="R6222" s="1" t="s">
        <v>24</v>
      </c>
    </row>
    <row r="6223" customFormat="false" ht="15" hidden="false" customHeight="false" outlineLevel="0" collapsed="false">
      <c r="A6223" s="1" t="s">
        <v>6017</v>
      </c>
      <c r="B6223" s="1" t="s">
        <v>6018</v>
      </c>
      <c r="C6223" s="1" t="s">
        <v>6956</v>
      </c>
      <c r="D6223" s="1" t="n">
        <v>159.75</v>
      </c>
      <c r="E6223" s="1" t="s">
        <v>6960</v>
      </c>
      <c r="F6223" s="1" t="n">
        <v>3</v>
      </c>
      <c r="G6223" s="1" t="str">
        <f aca="false">F6223&amp;"/"&amp;69</f>
        <v>3/69</v>
      </c>
      <c r="H6223" s="1" t="n">
        <v>2310</v>
      </c>
      <c r="I6223" s="1" t="n">
        <v>71</v>
      </c>
      <c r="J6223" s="1" t="n">
        <v>85</v>
      </c>
      <c r="K6223" s="1" t="s">
        <v>357</v>
      </c>
      <c r="L6223" s="1" t="s">
        <v>358</v>
      </c>
      <c r="M6223" s="1" t="n">
        <v>2012</v>
      </c>
      <c r="N6223" s="1" t="n">
        <v>48.0009003996033</v>
      </c>
      <c r="O6223" s="1" t="n">
        <v>-67.4222987658076</v>
      </c>
      <c r="Q6223" s="1" t="s">
        <v>6958</v>
      </c>
      <c r="R6223" s="1" t="s">
        <v>24</v>
      </c>
    </row>
    <row r="6224" customFormat="false" ht="15" hidden="false" customHeight="false" outlineLevel="0" collapsed="false">
      <c r="A6224" s="1" t="s">
        <v>6017</v>
      </c>
      <c r="B6224" s="1" t="s">
        <v>6018</v>
      </c>
      <c r="C6224" s="1" t="s">
        <v>6956</v>
      </c>
      <c r="D6224" s="1" t="n">
        <v>159.75</v>
      </c>
      <c r="E6224" s="1" t="s">
        <v>6961</v>
      </c>
      <c r="F6224" s="1" t="n">
        <v>4</v>
      </c>
      <c r="G6224" s="1" t="str">
        <f aca="false">F6224&amp;"/"&amp;69</f>
        <v>4/69</v>
      </c>
      <c r="H6224" s="1" t="n">
        <v>2310</v>
      </c>
      <c r="I6224" s="1" t="n">
        <v>71</v>
      </c>
      <c r="J6224" s="1" t="n">
        <v>85</v>
      </c>
      <c r="K6224" s="1" t="s">
        <v>357</v>
      </c>
      <c r="L6224" s="1" t="s">
        <v>358</v>
      </c>
      <c r="M6224" s="1" t="n">
        <v>2012</v>
      </c>
      <c r="N6224" s="1" t="n">
        <v>48.0026348376794</v>
      </c>
      <c r="O6224" s="1" t="n">
        <v>-67.4357935665474</v>
      </c>
      <c r="Q6224" s="1" t="s">
        <v>6958</v>
      </c>
      <c r="R6224" s="1" t="s">
        <v>24</v>
      </c>
    </row>
    <row r="6225" customFormat="false" ht="15" hidden="false" customHeight="false" outlineLevel="0" collapsed="false">
      <c r="A6225" s="1" t="s">
        <v>6017</v>
      </c>
      <c r="B6225" s="1" t="s">
        <v>6018</v>
      </c>
      <c r="C6225" s="1" t="s">
        <v>6956</v>
      </c>
      <c r="D6225" s="1" t="n">
        <v>159.75</v>
      </c>
      <c r="E6225" s="1" t="s">
        <v>6962</v>
      </c>
      <c r="F6225" s="1" t="n">
        <v>5</v>
      </c>
      <c r="G6225" s="1" t="str">
        <f aca="false">F6225&amp;"/"&amp;69</f>
        <v>5/69</v>
      </c>
      <c r="H6225" s="1" t="n">
        <v>2310</v>
      </c>
      <c r="I6225" s="1" t="n">
        <v>71</v>
      </c>
      <c r="J6225" s="1" t="n">
        <v>85</v>
      </c>
      <c r="K6225" s="1" t="s">
        <v>357</v>
      </c>
      <c r="L6225" s="1" t="s">
        <v>358</v>
      </c>
      <c r="M6225" s="1" t="n">
        <v>2012</v>
      </c>
      <c r="N6225" s="1" t="n">
        <v>48.0026233767259</v>
      </c>
      <c r="O6225" s="1" t="n">
        <v>-67.4394804221077</v>
      </c>
      <c r="Q6225" s="1" t="s">
        <v>6958</v>
      </c>
      <c r="R6225" s="1" t="s">
        <v>24</v>
      </c>
    </row>
    <row r="6226" customFormat="false" ht="15" hidden="false" customHeight="false" outlineLevel="0" collapsed="false">
      <c r="A6226" s="1" t="s">
        <v>6017</v>
      </c>
      <c r="B6226" s="1" t="s">
        <v>6018</v>
      </c>
      <c r="C6226" s="1" t="s">
        <v>6956</v>
      </c>
      <c r="D6226" s="1" t="n">
        <v>159.75</v>
      </c>
      <c r="E6226" s="1" t="s">
        <v>6963</v>
      </c>
      <c r="F6226" s="1" t="n">
        <v>6</v>
      </c>
      <c r="G6226" s="1" t="str">
        <f aca="false">F6226&amp;"/"&amp;69</f>
        <v>6/69</v>
      </c>
      <c r="H6226" s="1" t="n">
        <v>2310</v>
      </c>
      <c r="I6226" s="1" t="n">
        <v>71</v>
      </c>
      <c r="J6226" s="1" t="n">
        <v>85</v>
      </c>
      <c r="K6226" s="1" t="s">
        <v>357</v>
      </c>
      <c r="L6226" s="1" t="s">
        <v>358</v>
      </c>
      <c r="M6226" s="1" t="n">
        <v>2012</v>
      </c>
      <c r="N6226" s="1" t="n">
        <v>48.003899705907</v>
      </c>
      <c r="O6226" s="1" t="n">
        <v>-67.4509286400308</v>
      </c>
      <c r="Q6226" s="1" t="s">
        <v>6958</v>
      </c>
      <c r="R6226" s="1" t="s">
        <v>24</v>
      </c>
    </row>
    <row r="6227" customFormat="false" ht="15" hidden="false" customHeight="false" outlineLevel="0" collapsed="false">
      <c r="A6227" s="1" t="s">
        <v>6017</v>
      </c>
      <c r="B6227" s="1" t="s">
        <v>6018</v>
      </c>
      <c r="C6227" s="1" t="s">
        <v>6956</v>
      </c>
      <c r="D6227" s="1" t="n">
        <v>159.75</v>
      </c>
      <c r="E6227" s="1" t="s">
        <v>6964</v>
      </c>
      <c r="F6227" s="1" t="n">
        <v>7</v>
      </c>
      <c r="G6227" s="1" t="str">
        <f aca="false">F6227&amp;"/"&amp;69</f>
        <v>7/69</v>
      </c>
      <c r="H6227" s="1" t="n">
        <v>2310</v>
      </c>
      <c r="I6227" s="1" t="n">
        <v>71</v>
      </c>
      <c r="J6227" s="1" t="n">
        <v>85</v>
      </c>
      <c r="K6227" s="1" t="s">
        <v>357</v>
      </c>
      <c r="L6227" s="1" t="s">
        <v>358</v>
      </c>
      <c r="M6227" s="1" t="n">
        <v>2012</v>
      </c>
      <c r="N6227" s="1" t="n">
        <v>48.0010603002457</v>
      </c>
      <c r="O6227" s="1" t="n">
        <v>-67.4527005004372</v>
      </c>
      <c r="Q6227" s="1" t="s">
        <v>6958</v>
      </c>
      <c r="R6227" s="1" t="s">
        <v>24</v>
      </c>
    </row>
    <row r="6228" customFormat="false" ht="15" hidden="false" customHeight="false" outlineLevel="0" collapsed="false">
      <c r="A6228" s="1" t="s">
        <v>6017</v>
      </c>
      <c r="B6228" s="1" t="s">
        <v>6018</v>
      </c>
      <c r="C6228" s="1" t="s">
        <v>6956</v>
      </c>
      <c r="D6228" s="1" t="n">
        <v>159.75</v>
      </c>
      <c r="E6228" s="1" t="s">
        <v>6965</v>
      </c>
      <c r="F6228" s="1" t="n">
        <v>8</v>
      </c>
      <c r="G6228" s="1" t="str">
        <f aca="false">F6228&amp;"/"&amp;69</f>
        <v>8/69</v>
      </c>
      <c r="H6228" s="1" t="n">
        <v>2310</v>
      </c>
      <c r="I6228" s="1" t="n">
        <v>71</v>
      </c>
      <c r="J6228" s="1" t="n">
        <v>85</v>
      </c>
      <c r="K6228" s="1" t="s">
        <v>357</v>
      </c>
      <c r="L6228" s="1" t="s">
        <v>358</v>
      </c>
      <c r="M6228" s="1" t="n">
        <v>2012</v>
      </c>
      <c r="N6228" s="1" t="n">
        <v>47.9976876958209</v>
      </c>
      <c r="O6228" s="1" t="n">
        <v>-67.4645676941229</v>
      </c>
      <c r="Q6228" s="1" t="s">
        <v>6958</v>
      </c>
      <c r="R6228" s="1" t="s">
        <v>24</v>
      </c>
    </row>
    <row r="6229" customFormat="false" ht="15" hidden="false" customHeight="false" outlineLevel="0" collapsed="false">
      <c r="A6229" s="1" t="s">
        <v>6017</v>
      </c>
      <c r="B6229" s="1" t="s">
        <v>6018</v>
      </c>
      <c r="C6229" s="1" t="s">
        <v>6956</v>
      </c>
      <c r="D6229" s="1" t="n">
        <v>159.75</v>
      </c>
      <c r="E6229" s="1" t="s">
        <v>6966</v>
      </c>
      <c r="F6229" s="1" t="n">
        <v>9</v>
      </c>
      <c r="G6229" s="1" t="str">
        <f aca="false">F6229&amp;"/"&amp;69</f>
        <v>9/69</v>
      </c>
      <c r="H6229" s="1" t="n">
        <v>2310</v>
      </c>
      <c r="I6229" s="1" t="n">
        <v>71</v>
      </c>
      <c r="J6229" s="1" t="n">
        <v>85</v>
      </c>
      <c r="K6229" s="1" t="s">
        <v>357</v>
      </c>
      <c r="L6229" s="1" t="s">
        <v>358</v>
      </c>
      <c r="M6229" s="1" t="n">
        <v>2012</v>
      </c>
      <c r="N6229" s="1" t="n">
        <v>47.9953693808529</v>
      </c>
      <c r="O6229" s="1" t="n">
        <v>-67.4655962573242</v>
      </c>
      <c r="Q6229" s="1" t="s">
        <v>6958</v>
      </c>
      <c r="R6229" s="1" t="s">
        <v>24</v>
      </c>
    </row>
    <row r="6230" customFormat="false" ht="15" hidden="false" customHeight="false" outlineLevel="0" collapsed="false">
      <c r="A6230" s="1" t="s">
        <v>6017</v>
      </c>
      <c r="B6230" s="1" t="s">
        <v>6018</v>
      </c>
      <c r="C6230" s="1" t="s">
        <v>6956</v>
      </c>
      <c r="D6230" s="1" t="n">
        <v>159.75</v>
      </c>
      <c r="E6230" s="1" t="s">
        <v>6967</v>
      </c>
      <c r="F6230" s="1" t="n">
        <v>10</v>
      </c>
      <c r="G6230" s="1" t="str">
        <f aca="false">F6230&amp;"/"&amp;69</f>
        <v>10/69</v>
      </c>
      <c r="H6230" s="1" t="n">
        <v>2310</v>
      </c>
      <c r="I6230" s="1" t="n">
        <v>71</v>
      </c>
      <c r="J6230" s="1" t="n">
        <v>85</v>
      </c>
      <c r="K6230" s="1" t="s">
        <v>357</v>
      </c>
      <c r="L6230" s="1" t="s">
        <v>358</v>
      </c>
      <c r="M6230" s="1" t="n">
        <v>2012</v>
      </c>
      <c r="N6230" s="1" t="n">
        <v>47.9927794197994</v>
      </c>
      <c r="O6230" s="1" t="n">
        <v>-67.4656476491196</v>
      </c>
      <c r="Q6230" s="1" t="s">
        <v>6958</v>
      </c>
      <c r="R6230" s="1" t="s">
        <v>24</v>
      </c>
    </row>
    <row r="6231" customFormat="false" ht="15" hidden="false" customHeight="false" outlineLevel="0" collapsed="false">
      <c r="A6231" s="1" t="s">
        <v>6017</v>
      </c>
      <c r="B6231" s="1" t="s">
        <v>6018</v>
      </c>
      <c r="C6231" s="1" t="s">
        <v>6956</v>
      </c>
      <c r="D6231" s="1" t="n">
        <v>159.75</v>
      </c>
      <c r="E6231" s="1" t="s">
        <v>6968</v>
      </c>
      <c r="F6231" s="1" t="n">
        <v>11</v>
      </c>
      <c r="G6231" s="1" t="str">
        <f aca="false">F6231&amp;"/"&amp;69</f>
        <v>11/69</v>
      </c>
      <c r="H6231" s="1" t="n">
        <v>2310</v>
      </c>
      <c r="I6231" s="1" t="n">
        <v>71</v>
      </c>
      <c r="J6231" s="1" t="n">
        <v>85</v>
      </c>
      <c r="K6231" s="1" t="s">
        <v>357</v>
      </c>
      <c r="L6231" s="1" t="s">
        <v>358</v>
      </c>
      <c r="M6231" s="1" t="n">
        <v>2012</v>
      </c>
      <c r="N6231" s="1" t="n">
        <v>48.0031836522873</v>
      </c>
      <c r="O6231" s="1" t="n">
        <v>-67.4792329493588</v>
      </c>
      <c r="Q6231" s="1" t="s">
        <v>6958</v>
      </c>
      <c r="R6231" s="1" t="s">
        <v>24</v>
      </c>
    </row>
    <row r="6232" customFormat="false" ht="15" hidden="false" customHeight="false" outlineLevel="0" collapsed="false">
      <c r="A6232" s="1" t="s">
        <v>6017</v>
      </c>
      <c r="B6232" s="1" t="s">
        <v>6018</v>
      </c>
      <c r="C6232" s="1" t="s">
        <v>6956</v>
      </c>
      <c r="D6232" s="1" t="n">
        <v>159.75</v>
      </c>
      <c r="E6232" s="1" t="s">
        <v>6969</v>
      </c>
      <c r="F6232" s="1" t="n">
        <v>12</v>
      </c>
      <c r="G6232" s="1" t="str">
        <f aca="false">F6232&amp;"/"&amp;69</f>
        <v>12/69</v>
      </c>
      <c r="H6232" s="1" t="n">
        <v>2310</v>
      </c>
      <c r="I6232" s="1" t="n">
        <v>71</v>
      </c>
      <c r="J6232" s="1" t="n">
        <v>85</v>
      </c>
      <c r="K6232" s="1" t="s">
        <v>357</v>
      </c>
      <c r="L6232" s="1" t="s">
        <v>358</v>
      </c>
      <c r="M6232" s="1" t="n">
        <v>2012</v>
      </c>
      <c r="N6232" s="1" t="n">
        <v>48.0032247689286</v>
      </c>
      <c r="O6232" s="1" t="n">
        <v>-67.4828256743826</v>
      </c>
      <c r="Q6232" s="1" t="s">
        <v>6958</v>
      </c>
      <c r="R6232" s="1" t="s">
        <v>24</v>
      </c>
    </row>
    <row r="6233" customFormat="false" ht="15" hidden="false" customHeight="false" outlineLevel="0" collapsed="false">
      <c r="A6233" s="1" t="s">
        <v>6017</v>
      </c>
      <c r="B6233" s="1" t="s">
        <v>6018</v>
      </c>
      <c r="C6233" s="1" t="s">
        <v>6956</v>
      </c>
      <c r="D6233" s="1" t="n">
        <v>159.75</v>
      </c>
      <c r="E6233" s="1" t="s">
        <v>6970</v>
      </c>
      <c r="F6233" s="1" t="n">
        <v>13</v>
      </c>
      <c r="G6233" s="1" t="str">
        <f aca="false">F6233&amp;"/"&amp;69</f>
        <v>13/69</v>
      </c>
      <c r="H6233" s="1" t="n">
        <v>2310</v>
      </c>
      <c r="I6233" s="1" t="n">
        <v>71</v>
      </c>
      <c r="J6233" s="1" t="n">
        <v>85</v>
      </c>
      <c r="K6233" s="1" t="s">
        <v>357</v>
      </c>
      <c r="L6233" s="1" t="s">
        <v>358</v>
      </c>
      <c r="M6233" s="1" t="n">
        <v>2012</v>
      </c>
      <c r="N6233" s="1" t="n">
        <v>48.0015503752269</v>
      </c>
      <c r="O6233" s="1" t="n">
        <v>-67.4844752635405</v>
      </c>
      <c r="Q6233" s="1" t="s">
        <v>6958</v>
      </c>
      <c r="R6233" s="1" t="s">
        <v>24</v>
      </c>
    </row>
    <row r="6234" customFormat="false" ht="15" hidden="false" customHeight="false" outlineLevel="0" collapsed="false">
      <c r="A6234" s="1" t="s">
        <v>6017</v>
      </c>
      <c r="B6234" s="1" t="s">
        <v>6018</v>
      </c>
      <c r="C6234" s="1" t="s">
        <v>6956</v>
      </c>
      <c r="D6234" s="1" t="n">
        <v>159.75</v>
      </c>
      <c r="E6234" s="1" t="s">
        <v>6971</v>
      </c>
      <c r="F6234" s="1" t="n">
        <v>14</v>
      </c>
      <c r="G6234" s="1" t="str">
        <f aca="false">F6234&amp;"/"&amp;69</f>
        <v>14/69</v>
      </c>
      <c r="H6234" s="1" t="n">
        <v>2310</v>
      </c>
      <c r="I6234" s="1" t="n">
        <v>71</v>
      </c>
      <c r="J6234" s="1" t="n">
        <v>85</v>
      </c>
      <c r="K6234" s="1" t="s">
        <v>357</v>
      </c>
      <c r="L6234" s="1" t="s">
        <v>358</v>
      </c>
      <c r="M6234" s="1" t="n">
        <v>2012</v>
      </c>
      <c r="N6234" s="1" t="n">
        <v>47.9986724160153</v>
      </c>
      <c r="O6234" s="1" t="n">
        <v>-67.4835327940493</v>
      </c>
      <c r="Q6234" s="1" t="s">
        <v>6958</v>
      </c>
      <c r="R6234" s="1" t="s">
        <v>24</v>
      </c>
    </row>
    <row r="6235" customFormat="false" ht="15" hidden="false" customHeight="false" outlineLevel="0" collapsed="false">
      <c r="A6235" s="1" t="s">
        <v>6017</v>
      </c>
      <c r="B6235" s="1" t="s">
        <v>6018</v>
      </c>
      <c r="C6235" s="1" t="s">
        <v>6956</v>
      </c>
      <c r="D6235" s="1" t="n">
        <v>159.75</v>
      </c>
      <c r="E6235" s="1" t="s">
        <v>6972</v>
      </c>
      <c r="F6235" s="1" t="n">
        <v>15</v>
      </c>
      <c r="G6235" s="1" t="str">
        <f aca="false">F6235&amp;"/"&amp;69</f>
        <v>15/69</v>
      </c>
      <c r="H6235" s="1" t="n">
        <v>2310</v>
      </c>
      <c r="I6235" s="1" t="n">
        <v>71</v>
      </c>
      <c r="J6235" s="1" t="n">
        <v>85</v>
      </c>
      <c r="K6235" s="1" t="s">
        <v>357</v>
      </c>
      <c r="L6235" s="1" t="s">
        <v>358</v>
      </c>
      <c r="M6235" s="1" t="n">
        <v>2012</v>
      </c>
      <c r="N6235" s="1" t="n">
        <v>47.9859855948123</v>
      </c>
      <c r="O6235" s="1" t="n">
        <v>-67.5141497562536</v>
      </c>
      <c r="Q6235" s="1" t="s">
        <v>6958</v>
      </c>
      <c r="R6235" s="1" t="s">
        <v>24</v>
      </c>
    </row>
    <row r="6236" customFormat="false" ht="15" hidden="false" customHeight="false" outlineLevel="0" collapsed="false">
      <c r="A6236" s="1" t="s">
        <v>6017</v>
      </c>
      <c r="B6236" s="1" t="s">
        <v>6018</v>
      </c>
      <c r="C6236" s="1" t="s">
        <v>6956</v>
      </c>
      <c r="D6236" s="1" t="n">
        <v>159.75</v>
      </c>
      <c r="E6236" s="1" t="s">
        <v>6973</v>
      </c>
      <c r="F6236" s="1" t="n">
        <v>16</v>
      </c>
      <c r="G6236" s="1" t="str">
        <f aca="false">F6236&amp;"/"&amp;69</f>
        <v>16/69</v>
      </c>
      <c r="H6236" s="1" t="n">
        <v>2310</v>
      </c>
      <c r="I6236" s="1" t="n">
        <v>71</v>
      </c>
      <c r="J6236" s="1" t="n">
        <v>85</v>
      </c>
      <c r="K6236" s="1" t="s">
        <v>357</v>
      </c>
      <c r="L6236" s="1" t="s">
        <v>358</v>
      </c>
      <c r="M6236" s="1" t="n">
        <v>2012</v>
      </c>
      <c r="N6236" s="1" t="n">
        <v>47.98389561198</v>
      </c>
      <c r="O6236" s="1" t="n">
        <v>-67.5099544237416</v>
      </c>
      <c r="Q6236" s="1" t="s">
        <v>6958</v>
      </c>
      <c r="R6236" s="1" t="s">
        <v>24</v>
      </c>
    </row>
    <row r="6237" customFormat="false" ht="15" hidden="false" customHeight="false" outlineLevel="0" collapsed="false">
      <c r="A6237" s="1" t="s">
        <v>6017</v>
      </c>
      <c r="B6237" s="1" t="s">
        <v>6018</v>
      </c>
      <c r="C6237" s="1" t="s">
        <v>6956</v>
      </c>
      <c r="D6237" s="1" t="n">
        <v>159.75</v>
      </c>
      <c r="E6237" s="1" t="s">
        <v>6974</v>
      </c>
      <c r="F6237" s="1" t="n">
        <v>17</v>
      </c>
      <c r="G6237" s="1" t="str">
        <f aca="false">F6237&amp;"/"&amp;69</f>
        <v>17/69</v>
      </c>
      <c r="H6237" s="1" t="n">
        <v>2310</v>
      </c>
      <c r="I6237" s="1" t="n">
        <v>71</v>
      </c>
      <c r="J6237" s="1" t="n">
        <v>85</v>
      </c>
      <c r="K6237" s="1" t="s">
        <v>357</v>
      </c>
      <c r="L6237" s="1" t="s">
        <v>358</v>
      </c>
      <c r="M6237" s="1" t="n">
        <v>2012</v>
      </c>
      <c r="N6237" s="1" t="n">
        <v>47.9859269403374</v>
      </c>
      <c r="O6237" s="1" t="n">
        <v>-67.5085067142669</v>
      </c>
      <c r="Q6237" s="1" t="s">
        <v>6958</v>
      </c>
      <c r="R6237" s="1" t="s">
        <v>24</v>
      </c>
    </row>
    <row r="6238" customFormat="false" ht="15" hidden="false" customHeight="false" outlineLevel="0" collapsed="false">
      <c r="A6238" s="1" t="s">
        <v>6017</v>
      </c>
      <c r="B6238" s="1" t="s">
        <v>6018</v>
      </c>
      <c r="C6238" s="1" t="s">
        <v>6956</v>
      </c>
      <c r="D6238" s="1" t="n">
        <v>159.75</v>
      </c>
      <c r="E6238" s="1" t="s">
        <v>6975</v>
      </c>
      <c r="F6238" s="1" t="n">
        <v>18</v>
      </c>
      <c r="G6238" s="1" t="str">
        <f aca="false">F6238&amp;"/"&amp;69</f>
        <v>18/69</v>
      </c>
      <c r="H6238" s="1" t="n">
        <v>2310</v>
      </c>
      <c r="I6238" s="1" t="n">
        <v>71</v>
      </c>
      <c r="J6238" s="1" t="n">
        <v>85</v>
      </c>
      <c r="K6238" s="1" t="s">
        <v>357</v>
      </c>
      <c r="L6238" s="1" t="s">
        <v>358</v>
      </c>
      <c r="M6238" s="1" t="n">
        <v>2012</v>
      </c>
      <c r="N6238" s="1" t="n">
        <v>47.9894983357572</v>
      </c>
      <c r="O6238" s="1" t="n">
        <v>-67.4968126560241</v>
      </c>
      <c r="Q6238" s="1" t="s">
        <v>6958</v>
      </c>
      <c r="R6238" s="1" t="s">
        <v>24</v>
      </c>
    </row>
    <row r="6239" customFormat="false" ht="15" hidden="false" customHeight="false" outlineLevel="0" collapsed="false">
      <c r="A6239" s="1" t="s">
        <v>6017</v>
      </c>
      <c r="B6239" s="1" t="s">
        <v>6018</v>
      </c>
      <c r="C6239" s="1" t="s">
        <v>6956</v>
      </c>
      <c r="D6239" s="1" t="n">
        <v>159.75</v>
      </c>
      <c r="E6239" s="1" t="s">
        <v>6976</v>
      </c>
      <c r="F6239" s="1" t="n">
        <v>19</v>
      </c>
      <c r="G6239" s="1" t="str">
        <f aca="false">F6239&amp;"/"&amp;69</f>
        <v>19/69</v>
      </c>
      <c r="H6239" s="1" t="n">
        <v>2310</v>
      </c>
      <c r="I6239" s="1" t="n">
        <v>71</v>
      </c>
      <c r="J6239" s="1" t="n">
        <v>85</v>
      </c>
      <c r="K6239" s="1" t="s">
        <v>357</v>
      </c>
      <c r="L6239" s="1" t="s">
        <v>358</v>
      </c>
      <c r="M6239" s="1" t="n">
        <v>2012</v>
      </c>
      <c r="N6239" s="1" t="n">
        <v>47.9983058571363</v>
      </c>
      <c r="O6239" s="1" t="n">
        <v>-67.4977870371805</v>
      </c>
      <c r="Q6239" s="1" t="s">
        <v>6958</v>
      </c>
      <c r="R6239" s="1" t="s">
        <v>24</v>
      </c>
    </row>
    <row r="6240" customFormat="false" ht="15" hidden="false" customHeight="false" outlineLevel="0" collapsed="false">
      <c r="A6240" s="1" t="s">
        <v>6017</v>
      </c>
      <c r="B6240" s="1" t="s">
        <v>6018</v>
      </c>
      <c r="C6240" s="1" t="s">
        <v>6956</v>
      </c>
      <c r="D6240" s="1" t="n">
        <v>159.75</v>
      </c>
      <c r="E6240" s="1" t="s">
        <v>6977</v>
      </c>
      <c r="F6240" s="1" t="n">
        <v>20</v>
      </c>
      <c r="G6240" s="1" t="str">
        <f aca="false">F6240&amp;"/"&amp;69</f>
        <v>20/69</v>
      </c>
      <c r="H6240" s="1" t="n">
        <v>2310</v>
      </c>
      <c r="I6240" s="1" t="n">
        <v>71</v>
      </c>
      <c r="J6240" s="1" t="n">
        <v>85</v>
      </c>
      <c r="K6240" s="1" t="s">
        <v>357</v>
      </c>
      <c r="L6240" s="1" t="s">
        <v>358</v>
      </c>
      <c r="M6240" s="1" t="n">
        <v>2012</v>
      </c>
      <c r="N6240" s="1" t="n">
        <v>48.0075600583748</v>
      </c>
      <c r="O6240" s="1" t="n">
        <v>-67.5036779178563</v>
      </c>
      <c r="Q6240" s="1" t="s">
        <v>6958</v>
      </c>
      <c r="R6240" s="1" t="s">
        <v>24</v>
      </c>
    </row>
    <row r="6241" customFormat="false" ht="15" hidden="false" customHeight="false" outlineLevel="0" collapsed="false">
      <c r="A6241" s="1" t="s">
        <v>6017</v>
      </c>
      <c r="B6241" s="1" t="s">
        <v>6018</v>
      </c>
      <c r="C6241" s="1" t="s">
        <v>6956</v>
      </c>
      <c r="D6241" s="1" t="n">
        <v>159.75</v>
      </c>
      <c r="E6241" s="1" t="s">
        <v>6978</v>
      </c>
      <c r="F6241" s="1" t="n">
        <v>21</v>
      </c>
      <c r="G6241" s="1" t="str">
        <f aca="false">F6241&amp;"/"&amp;69</f>
        <v>21/69</v>
      </c>
      <c r="H6241" s="1" t="n">
        <v>2310</v>
      </c>
      <c r="I6241" s="1" t="n">
        <v>71</v>
      </c>
      <c r="J6241" s="1" t="n">
        <v>85</v>
      </c>
      <c r="K6241" s="1" t="s">
        <v>357</v>
      </c>
      <c r="L6241" s="1" t="s">
        <v>358</v>
      </c>
      <c r="M6241" s="1" t="n">
        <v>2012</v>
      </c>
      <c r="N6241" s="1" t="n">
        <v>48.010749273525</v>
      </c>
      <c r="O6241" s="1" t="n">
        <v>-67.5041790516311</v>
      </c>
      <c r="Q6241" s="1" t="s">
        <v>6958</v>
      </c>
      <c r="R6241" s="1" t="s">
        <v>24</v>
      </c>
    </row>
    <row r="6242" customFormat="false" ht="15" hidden="false" customHeight="false" outlineLevel="0" collapsed="false">
      <c r="A6242" s="1" t="s">
        <v>6017</v>
      </c>
      <c r="B6242" s="1" t="s">
        <v>6018</v>
      </c>
      <c r="C6242" s="1" t="s">
        <v>6956</v>
      </c>
      <c r="D6242" s="1" t="n">
        <v>159.75</v>
      </c>
      <c r="E6242" s="1" t="s">
        <v>6979</v>
      </c>
      <c r="F6242" s="1" t="n">
        <v>22</v>
      </c>
      <c r="G6242" s="1" t="str">
        <f aca="false">F6242&amp;"/"&amp;69</f>
        <v>22/69</v>
      </c>
      <c r="H6242" s="1" t="n">
        <v>2310</v>
      </c>
      <c r="I6242" s="1" t="n">
        <v>71</v>
      </c>
      <c r="J6242" s="1" t="n">
        <v>85</v>
      </c>
      <c r="K6242" s="1" t="s">
        <v>357</v>
      </c>
      <c r="L6242" s="1" t="s">
        <v>358</v>
      </c>
      <c r="M6242" s="1" t="n">
        <v>2012</v>
      </c>
      <c r="N6242" s="1" t="n">
        <v>48.0145084082852</v>
      </c>
      <c r="O6242" s="1" t="n">
        <v>-67.5034157385276</v>
      </c>
      <c r="Q6242" s="1" t="s">
        <v>6958</v>
      </c>
      <c r="R6242" s="1" t="s">
        <v>24</v>
      </c>
    </row>
    <row r="6243" customFormat="false" ht="15" hidden="false" customHeight="false" outlineLevel="0" collapsed="false">
      <c r="A6243" s="1" t="s">
        <v>6017</v>
      </c>
      <c r="B6243" s="1" t="s">
        <v>6018</v>
      </c>
      <c r="C6243" s="1" t="s">
        <v>6956</v>
      </c>
      <c r="D6243" s="1" t="n">
        <v>159.75</v>
      </c>
      <c r="E6243" s="1" t="s">
        <v>6980</v>
      </c>
      <c r="F6243" s="1" t="n">
        <v>23</v>
      </c>
      <c r="G6243" s="1" t="str">
        <f aca="false">F6243&amp;"/"&amp;69</f>
        <v>23/69</v>
      </c>
      <c r="H6243" s="1" t="n">
        <v>2310</v>
      </c>
      <c r="I6243" s="1" t="n">
        <v>71</v>
      </c>
      <c r="J6243" s="1" t="n">
        <v>85</v>
      </c>
      <c r="K6243" s="1" t="s">
        <v>357</v>
      </c>
      <c r="L6243" s="1" t="s">
        <v>358</v>
      </c>
      <c r="M6243" s="1" t="n">
        <v>2012</v>
      </c>
      <c r="N6243" s="1" t="n">
        <v>48.0168234738619</v>
      </c>
      <c r="O6243" s="1" t="n">
        <v>-67.4985841019579</v>
      </c>
      <c r="Q6243" s="1" t="s">
        <v>6958</v>
      </c>
      <c r="R6243" s="1" t="s">
        <v>24</v>
      </c>
    </row>
    <row r="6244" customFormat="false" ht="15" hidden="false" customHeight="false" outlineLevel="0" collapsed="false">
      <c r="A6244" s="1" t="s">
        <v>6017</v>
      </c>
      <c r="B6244" s="1" t="s">
        <v>6018</v>
      </c>
      <c r="C6244" s="1" t="s">
        <v>6956</v>
      </c>
      <c r="D6244" s="1" t="n">
        <v>159.75</v>
      </c>
      <c r="E6244" s="1" t="s">
        <v>6981</v>
      </c>
      <c r="F6244" s="1" t="n">
        <v>24</v>
      </c>
      <c r="G6244" s="1" t="str">
        <f aca="false">F6244&amp;"/"&amp;69</f>
        <v>24/69</v>
      </c>
      <c r="H6244" s="1" t="n">
        <v>2310</v>
      </c>
      <c r="I6244" s="1" t="n">
        <v>71</v>
      </c>
      <c r="J6244" s="1" t="n">
        <v>85</v>
      </c>
      <c r="K6244" s="1" t="s">
        <v>357</v>
      </c>
      <c r="L6244" s="1" t="s">
        <v>358</v>
      </c>
      <c r="M6244" s="1" t="n">
        <v>2012</v>
      </c>
      <c r="N6244" s="1" t="n">
        <v>48.0178874261601</v>
      </c>
      <c r="O6244" s="1" t="n">
        <v>-67.4959629387832</v>
      </c>
      <c r="Q6244" s="1" t="s">
        <v>6958</v>
      </c>
      <c r="R6244" s="1" t="s">
        <v>24</v>
      </c>
    </row>
    <row r="6245" customFormat="false" ht="15" hidden="false" customHeight="false" outlineLevel="0" collapsed="false">
      <c r="A6245" s="1" t="s">
        <v>6017</v>
      </c>
      <c r="B6245" s="1" t="s">
        <v>6018</v>
      </c>
      <c r="C6245" s="1" t="s">
        <v>6956</v>
      </c>
      <c r="D6245" s="1" t="n">
        <v>159.75</v>
      </c>
      <c r="E6245" s="1" t="s">
        <v>6982</v>
      </c>
      <c r="F6245" s="1" t="n">
        <v>25</v>
      </c>
      <c r="G6245" s="1" t="str">
        <f aca="false">F6245&amp;"/"&amp;69</f>
        <v>25/69</v>
      </c>
      <c r="H6245" s="1" t="n">
        <v>2310</v>
      </c>
      <c r="I6245" s="1" t="n">
        <v>71</v>
      </c>
      <c r="J6245" s="1" t="n">
        <v>85</v>
      </c>
      <c r="K6245" s="1" t="s">
        <v>357</v>
      </c>
      <c r="L6245" s="1" t="s">
        <v>358</v>
      </c>
      <c r="M6245" s="1" t="n">
        <v>2012</v>
      </c>
      <c r="N6245" s="1" t="n">
        <v>48.0186469411969</v>
      </c>
      <c r="O6245" s="1" t="n">
        <v>-67.4924735433467</v>
      </c>
      <c r="Q6245" s="1" t="s">
        <v>6958</v>
      </c>
      <c r="R6245" s="1" t="s">
        <v>24</v>
      </c>
    </row>
    <row r="6246" customFormat="false" ht="15" hidden="false" customHeight="false" outlineLevel="0" collapsed="false">
      <c r="A6246" s="1" t="s">
        <v>6017</v>
      </c>
      <c r="B6246" s="1" t="s">
        <v>6018</v>
      </c>
      <c r="C6246" s="1" t="s">
        <v>6956</v>
      </c>
      <c r="D6246" s="1" t="n">
        <v>159.75</v>
      </c>
      <c r="E6246" s="1" t="s">
        <v>6983</v>
      </c>
      <c r="F6246" s="1" t="n">
        <v>26</v>
      </c>
      <c r="G6246" s="1" t="str">
        <f aca="false">F6246&amp;"/"&amp;69</f>
        <v>26/69</v>
      </c>
      <c r="H6246" s="1" t="n">
        <v>2310</v>
      </c>
      <c r="I6246" s="1" t="n">
        <v>71</v>
      </c>
      <c r="J6246" s="1" t="n">
        <v>85</v>
      </c>
      <c r="K6246" s="1" t="s">
        <v>357</v>
      </c>
      <c r="L6246" s="1" t="s">
        <v>358</v>
      </c>
      <c r="M6246" s="1" t="n">
        <v>2012</v>
      </c>
      <c r="N6246" s="1" t="n">
        <v>48.0996821553055</v>
      </c>
      <c r="O6246" s="1" t="n">
        <v>-67.449316188582</v>
      </c>
      <c r="Q6246" s="1" t="s">
        <v>6958</v>
      </c>
      <c r="R6246" s="1" t="s">
        <v>24</v>
      </c>
    </row>
    <row r="6247" customFormat="false" ht="15" hidden="false" customHeight="false" outlineLevel="0" collapsed="false">
      <c r="A6247" s="1" t="s">
        <v>6017</v>
      </c>
      <c r="B6247" s="1" t="s">
        <v>6018</v>
      </c>
      <c r="C6247" s="1" t="s">
        <v>6956</v>
      </c>
      <c r="D6247" s="1" t="n">
        <v>159.75</v>
      </c>
      <c r="E6247" s="1" t="s">
        <v>6984</v>
      </c>
      <c r="F6247" s="1" t="n">
        <v>27</v>
      </c>
      <c r="G6247" s="1" t="str">
        <f aca="false">F6247&amp;"/"&amp;69</f>
        <v>27/69</v>
      </c>
      <c r="H6247" s="1" t="n">
        <v>2310</v>
      </c>
      <c r="I6247" s="1" t="n">
        <v>71</v>
      </c>
      <c r="J6247" s="1" t="n">
        <v>85</v>
      </c>
      <c r="K6247" s="1" t="s">
        <v>357</v>
      </c>
      <c r="L6247" s="1" t="s">
        <v>358</v>
      </c>
      <c r="M6247" s="1" t="n">
        <v>2012</v>
      </c>
      <c r="N6247" s="1" t="n">
        <v>48.0972613875494</v>
      </c>
      <c r="O6247" s="1" t="n">
        <v>-67.4500885033484</v>
      </c>
      <c r="Q6247" s="1" t="s">
        <v>6958</v>
      </c>
      <c r="R6247" s="1" t="s">
        <v>24</v>
      </c>
    </row>
    <row r="6248" customFormat="false" ht="15" hidden="false" customHeight="false" outlineLevel="0" collapsed="false">
      <c r="A6248" s="1" t="s">
        <v>6017</v>
      </c>
      <c r="B6248" s="1" t="s">
        <v>6018</v>
      </c>
      <c r="C6248" s="1" t="s">
        <v>6956</v>
      </c>
      <c r="D6248" s="1" t="n">
        <v>159.75</v>
      </c>
      <c r="E6248" s="1" t="s">
        <v>6985</v>
      </c>
      <c r="F6248" s="1" t="n">
        <v>28</v>
      </c>
      <c r="G6248" s="1" t="str">
        <f aca="false">F6248&amp;"/"&amp;69</f>
        <v>28/69</v>
      </c>
      <c r="H6248" s="1" t="n">
        <v>2310</v>
      </c>
      <c r="I6248" s="1" t="n">
        <v>71</v>
      </c>
      <c r="J6248" s="1" t="n">
        <v>85</v>
      </c>
      <c r="K6248" s="1" t="s">
        <v>357</v>
      </c>
      <c r="L6248" s="1" t="s">
        <v>358</v>
      </c>
      <c r="M6248" s="1" t="n">
        <v>2012</v>
      </c>
      <c r="N6248" s="1" t="n">
        <v>48.0944295524751</v>
      </c>
      <c r="O6248" s="1" t="n">
        <v>-67.4497272990075</v>
      </c>
      <c r="Q6248" s="1" t="s">
        <v>6958</v>
      </c>
      <c r="R6248" s="1" t="s">
        <v>24</v>
      </c>
    </row>
    <row r="6249" customFormat="false" ht="15" hidden="false" customHeight="false" outlineLevel="0" collapsed="false">
      <c r="A6249" s="1" t="s">
        <v>6017</v>
      </c>
      <c r="B6249" s="1" t="s">
        <v>6018</v>
      </c>
      <c r="C6249" s="1" t="s">
        <v>6956</v>
      </c>
      <c r="D6249" s="1" t="n">
        <v>159.75</v>
      </c>
      <c r="E6249" s="1" t="s">
        <v>6986</v>
      </c>
      <c r="F6249" s="1" t="n">
        <v>29</v>
      </c>
      <c r="G6249" s="1" t="str">
        <f aca="false">F6249&amp;"/"&amp;69</f>
        <v>29/69</v>
      </c>
      <c r="H6249" s="1" t="n">
        <v>2310</v>
      </c>
      <c r="I6249" s="1" t="n">
        <v>71</v>
      </c>
      <c r="J6249" s="1" t="n">
        <v>85</v>
      </c>
      <c r="K6249" s="1" t="s">
        <v>357</v>
      </c>
      <c r="L6249" s="1" t="s">
        <v>358</v>
      </c>
      <c r="M6249" s="1" t="n">
        <v>2012</v>
      </c>
      <c r="N6249" s="1" t="n">
        <v>48.0977256516083</v>
      </c>
      <c r="O6249" s="1" t="n">
        <v>-67.444303378008</v>
      </c>
      <c r="Q6249" s="1" t="s">
        <v>6958</v>
      </c>
      <c r="R6249" s="1" t="s">
        <v>24</v>
      </c>
    </row>
    <row r="6250" customFormat="false" ht="15" hidden="false" customHeight="false" outlineLevel="0" collapsed="false">
      <c r="A6250" s="1" t="s">
        <v>6017</v>
      </c>
      <c r="B6250" s="1" t="s">
        <v>6018</v>
      </c>
      <c r="C6250" s="1" t="s">
        <v>6956</v>
      </c>
      <c r="D6250" s="1" t="n">
        <v>159.75</v>
      </c>
      <c r="E6250" s="1" t="s">
        <v>6987</v>
      </c>
      <c r="F6250" s="1" t="n">
        <v>30</v>
      </c>
      <c r="G6250" s="1" t="str">
        <f aca="false">F6250&amp;"/"&amp;69</f>
        <v>30/69</v>
      </c>
      <c r="H6250" s="1" t="n">
        <v>2310</v>
      </c>
      <c r="I6250" s="1" t="n">
        <v>71</v>
      </c>
      <c r="J6250" s="1" t="n">
        <v>85</v>
      </c>
      <c r="K6250" s="1" t="s">
        <v>357</v>
      </c>
      <c r="L6250" s="1" t="s">
        <v>358</v>
      </c>
      <c r="M6250" s="1" t="n">
        <v>2012</v>
      </c>
      <c r="N6250" s="1" t="n">
        <v>48.0962672434472</v>
      </c>
      <c r="O6250" s="1" t="n">
        <v>-67.4387093827739</v>
      </c>
      <c r="Q6250" s="1" t="s">
        <v>6958</v>
      </c>
      <c r="R6250" s="1" t="s">
        <v>24</v>
      </c>
    </row>
    <row r="6251" customFormat="false" ht="15" hidden="false" customHeight="false" outlineLevel="0" collapsed="false">
      <c r="A6251" s="1" t="s">
        <v>6017</v>
      </c>
      <c r="B6251" s="1" t="s">
        <v>6018</v>
      </c>
      <c r="C6251" s="1" t="s">
        <v>6956</v>
      </c>
      <c r="D6251" s="1" t="n">
        <v>159.75</v>
      </c>
      <c r="E6251" s="1" t="s">
        <v>6988</v>
      </c>
      <c r="F6251" s="1" t="n">
        <v>31</v>
      </c>
      <c r="G6251" s="1" t="str">
        <f aca="false">F6251&amp;"/"&amp;69</f>
        <v>31/69</v>
      </c>
      <c r="H6251" s="1" t="n">
        <v>2310</v>
      </c>
      <c r="I6251" s="1" t="n">
        <v>71</v>
      </c>
      <c r="J6251" s="1" t="n">
        <v>85</v>
      </c>
      <c r="K6251" s="1" t="s">
        <v>357</v>
      </c>
      <c r="L6251" s="1" t="s">
        <v>358</v>
      </c>
      <c r="M6251" s="1" t="n">
        <v>2012</v>
      </c>
      <c r="N6251" s="1" t="n">
        <v>48.0977495091115</v>
      </c>
      <c r="O6251" s="1" t="n">
        <v>-67.4360044853109</v>
      </c>
      <c r="Q6251" s="1" t="s">
        <v>6958</v>
      </c>
      <c r="R6251" s="1" t="s">
        <v>24</v>
      </c>
    </row>
    <row r="6252" customFormat="false" ht="15" hidden="false" customHeight="false" outlineLevel="0" collapsed="false">
      <c r="A6252" s="1" t="s">
        <v>6017</v>
      </c>
      <c r="B6252" s="1" t="s">
        <v>6018</v>
      </c>
      <c r="C6252" s="1" t="s">
        <v>6956</v>
      </c>
      <c r="D6252" s="1" t="n">
        <v>159.75</v>
      </c>
      <c r="E6252" s="1" t="s">
        <v>6989</v>
      </c>
      <c r="F6252" s="1" t="n">
        <v>32</v>
      </c>
      <c r="G6252" s="1" t="str">
        <f aca="false">F6252&amp;"/"&amp;69</f>
        <v>32/69</v>
      </c>
      <c r="H6252" s="1" t="n">
        <v>2310</v>
      </c>
      <c r="I6252" s="1" t="n">
        <v>71</v>
      </c>
      <c r="J6252" s="1" t="n">
        <v>85</v>
      </c>
      <c r="K6252" s="1" t="s">
        <v>357</v>
      </c>
      <c r="L6252" s="1" t="s">
        <v>358</v>
      </c>
      <c r="M6252" s="1" t="n">
        <v>2012</v>
      </c>
      <c r="N6252" s="1" t="n">
        <v>48.0984576212346</v>
      </c>
      <c r="O6252" s="1" t="n">
        <v>-67.4325392241333</v>
      </c>
      <c r="Q6252" s="1" t="s">
        <v>6958</v>
      </c>
      <c r="R6252" s="1" t="s">
        <v>24</v>
      </c>
    </row>
    <row r="6253" customFormat="false" ht="15" hidden="false" customHeight="false" outlineLevel="0" collapsed="false">
      <c r="A6253" s="1" t="s">
        <v>6017</v>
      </c>
      <c r="B6253" s="1" t="s">
        <v>6018</v>
      </c>
      <c r="C6253" s="1" t="s">
        <v>6956</v>
      </c>
      <c r="D6253" s="1" t="n">
        <v>159.75</v>
      </c>
      <c r="E6253" s="1" t="s">
        <v>6990</v>
      </c>
      <c r="F6253" s="1" t="n">
        <v>33</v>
      </c>
      <c r="G6253" s="1" t="str">
        <f aca="false">F6253&amp;"/"&amp;69</f>
        <v>33/69</v>
      </c>
      <c r="H6253" s="1" t="n">
        <v>2310</v>
      </c>
      <c r="I6253" s="1" t="n">
        <v>71</v>
      </c>
      <c r="J6253" s="1" t="n">
        <v>85</v>
      </c>
      <c r="K6253" s="1" t="s">
        <v>357</v>
      </c>
      <c r="L6253" s="1" t="s">
        <v>358</v>
      </c>
      <c r="M6253" s="1" t="n">
        <v>2012</v>
      </c>
      <c r="N6253" s="1" t="n">
        <v>48.0961259544287</v>
      </c>
      <c r="O6253" s="1" t="n">
        <v>-67.4268716761519</v>
      </c>
      <c r="Q6253" s="1" t="s">
        <v>6958</v>
      </c>
      <c r="R6253" s="1" t="s">
        <v>24</v>
      </c>
    </row>
    <row r="6254" customFormat="false" ht="15" hidden="false" customHeight="false" outlineLevel="0" collapsed="false">
      <c r="A6254" s="1" t="s">
        <v>6017</v>
      </c>
      <c r="B6254" s="1" t="s">
        <v>6018</v>
      </c>
      <c r="C6254" s="1" t="s">
        <v>6956</v>
      </c>
      <c r="D6254" s="1" t="n">
        <v>159.75</v>
      </c>
      <c r="E6254" s="1" t="s">
        <v>6991</v>
      </c>
      <c r="F6254" s="1" t="n">
        <v>34</v>
      </c>
      <c r="G6254" s="1" t="str">
        <f aca="false">F6254&amp;"/"&amp;69</f>
        <v>34/69</v>
      </c>
      <c r="H6254" s="1" t="n">
        <v>2310</v>
      </c>
      <c r="I6254" s="1" t="n">
        <v>71</v>
      </c>
      <c r="J6254" s="1" t="n">
        <v>85</v>
      </c>
      <c r="K6254" s="1" t="s">
        <v>357</v>
      </c>
      <c r="L6254" s="1" t="s">
        <v>358</v>
      </c>
      <c r="M6254" s="1" t="n">
        <v>2012</v>
      </c>
      <c r="N6254" s="1" t="n">
        <v>48.0963323613339</v>
      </c>
      <c r="O6254" s="1" t="n">
        <v>-67.4216405129523</v>
      </c>
      <c r="Q6254" s="1" t="s">
        <v>6958</v>
      </c>
      <c r="R6254" s="1" t="s">
        <v>24</v>
      </c>
    </row>
    <row r="6255" customFormat="false" ht="15" hidden="false" customHeight="false" outlineLevel="0" collapsed="false">
      <c r="A6255" s="1" t="s">
        <v>6017</v>
      </c>
      <c r="B6255" s="1" t="s">
        <v>6018</v>
      </c>
      <c r="C6255" s="1" t="s">
        <v>6956</v>
      </c>
      <c r="D6255" s="1" t="n">
        <v>159.75</v>
      </c>
      <c r="E6255" s="1" t="s">
        <v>6992</v>
      </c>
      <c r="F6255" s="1" t="n">
        <v>35</v>
      </c>
      <c r="G6255" s="1" t="str">
        <f aca="false">F6255&amp;"/"&amp;69</f>
        <v>35/69</v>
      </c>
      <c r="H6255" s="1" t="n">
        <v>2310</v>
      </c>
      <c r="I6255" s="1" t="n">
        <v>71</v>
      </c>
      <c r="J6255" s="1" t="n">
        <v>85</v>
      </c>
      <c r="K6255" s="1" t="s">
        <v>357</v>
      </c>
      <c r="L6255" s="1" t="s">
        <v>358</v>
      </c>
      <c r="M6255" s="1" t="n">
        <v>2012</v>
      </c>
      <c r="N6255" s="1" t="n">
        <v>48.0953045982898</v>
      </c>
      <c r="O6255" s="1" t="n">
        <v>-67.4160537987614</v>
      </c>
      <c r="Q6255" s="1" t="s">
        <v>6958</v>
      </c>
      <c r="R6255" s="1" t="s">
        <v>24</v>
      </c>
    </row>
    <row r="6256" customFormat="false" ht="15" hidden="false" customHeight="false" outlineLevel="0" collapsed="false">
      <c r="A6256" s="1" t="s">
        <v>6017</v>
      </c>
      <c r="B6256" s="1" t="s">
        <v>6018</v>
      </c>
      <c r="C6256" s="1" t="s">
        <v>6956</v>
      </c>
      <c r="D6256" s="1" t="n">
        <v>159.75</v>
      </c>
      <c r="E6256" s="1" t="s">
        <v>6993</v>
      </c>
      <c r="F6256" s="1" t="n">
        <v>36</v>
      </c>
      <c r="G6256" s="1" t="str">
        <f aca="false">F6256&amp;"/"&amp;69</f>
        <v>36/69</v>
      </c>
      <c r="H6256" s="1" t="n">
        <v>2310</v>
      </c>
      <c r="I6256" s="1" t="n">
        <v>71</v>
      </c>
      <c r="J6256" s="1" t="n">
        <v>85</v>
      </c>
      <c r="K6256" s="1" t="s">
        <v>357</v>
      </c>
      <c r="L6256" s="1" t="s">
        <v>358</v>
      </c>
      <c r="M6256" s="1" t="n">
        <v>2012</v>
      </c>
      <c r="N6256" s="1" t="n">
        <v>48.0961457849862</v>
      </c>
      <c r="O6256" s="1" t="n">
        <v>-67.4127774175923</v>
      </c>
      <c r="Q6256" s="1" t="s">
        <v>6958</v>
      </c>
      <c r="R6256" s="1" t="s">
        <v>24</v>
      </c>
    </row>
    <row r="6257" customFormat="false" ht="15" hidden="false" customHeight="false" outlineLevel="0" collapsed="false">
      <c r="A6257" s="1" t="s">
        <v>6017</v>
      </c>
      <c r="B6257" s="1" t="s">
        <v>6018</v>
      </c>
      <c r="C6257" s="1" t="s">
        <v>6956</v>
      </c>
      <c r="D6257" s="1" t="n">
        <v>159.75</v>
      </c>
      <c r="E6257" s="1" t="s">
        <v>6994</v>
      </c>
      <c r="F6257" s="1" t="n">
        <v>37</v>
      </c>
      <c r="G6257" s="1" t="str">
        <f aca="false">F6257&amp;"/"&amp;69</f>
        <v>37/69</v>
      </c>
      <c r="H6257" s="1" t="n">
        <v>2310</v>
      </c>
      <c r="I6257" s="1" t="n">
        <v>71</v>
      </c>
      <c r="J6257" s="1" t="n">
        <v>85</v>
      </c>
      <c r="K6257" s="1" t="s">
        <v>357</v>
      </c>
      <c r="L6257" s="1" t="s">
        <v>358</v>
      </c>
      <c r="M6257" s="1" t="n">
        <v>2012</v>
      </c>
      <c r="N6257" s="1" t="n">
        <v>48.083959525395</v>
      </c>
      <c r="O6257" s="1" t="n">
        <v>-67.4538180393208</v>
      </c>
      <c r="Q6257" s="1" t="s">
        <v>6958</v>
      </c>
      <c r="R6257" s="1" t="s">
        <v>24</v>
      </c>
    </row>
    <row r="6258" customFormat="false" ht="15" hidden="false" customHeight="false" outlineLevel="0" collapsed="false">
      <c r="A6258" s="1" t="s">
        <v>6017</v>
      </c>
      <c r="B6258" s="1" t="s">
        <v>6018</v>
      </c>
      <c r="C6258" s="1" t="s">
        <v>6956</v>
      </c>
      <c r="D6258" s="1" t="n">
        <v>159.75</v>
      </c>
      <c r="E6258" s="1" t="s">
        <v>6995</v>
      </c>
      <c r="F6258" s="1" t="n">
        <v>38</v>
      </c>
      <c r="G6258" s="1" t="str">
        <f aca="false">F6258&amp;"/"&amp;69</f>
        <v>38/69</v>
      </c>
      <c r="H6258" s="1" t="n">
        <v>2310</v>
      </c>
      <c r="I6258" s="1" t="n">
        <v>71</v>
      </c>
      <c r="J6258" s="1" t="n">
        <v>85</v>
      </c>
      <c r="K6258" s="1" t="s">
        <v>357</v>
      </c>
      <c r="L6258" s="1" t="s">
        <v>358</v>
      </c>
      <c r="M6258" s="1" t="n">
        <v>2012</v>
      </c>
      <c r="N6258" s="1" t="n">
        <v>48.0842239043692</v>
      </c>
      <c r="O6258" s="1" t="n">
        <v>-67.4587925333548</v>
      </c>
      <c r="Q6258" s="1" t="s">
        <v>6958</v>
      </c>
      <c r="R6258" s="1" t="s">
        <v>24</v>
      </c>
    </row>
    <row r="6259" customFormat="false" ht="15" hidden="false" customHeight="false" outlineLevel="0" collapsed="false">
      <c r="A6259" s="1" t="s">
        <v>6017</v>
      </c>
      <c r="B6259" s="1" t="s">
        <v>6018</v>
      </c>
      <c r="C6259" s="1" t="s">
        <v>6956</v>
      </c>
      <c r="D6259" s="1" t="n">
        <v>159.75</v>
      </c>
      <c r="E6259" s="1" t="s">
        <v>6996</v>
      </c>
      <c r="F6259" s="1" t="n">
        <v>39</v>
      </c>
      <c r="G6259" s="1" t="str">
        <f aca="false">F6259&amp;"/"&amp;69</f>
        <v>39/69</v>
      </c>
      <c r="H6259" s="1" t="n">
        <v>2310</v>
      </c>
      <c r="I6259" s="1" t="n">
        <v>71</v>
      </c>
      <c r="J6259" s="1" t="n">
        <v>85</v>
      </c>
      <c r="K6259" s="1" t="s">
        <v>357</v>
      </c>
      <c r="L6259" s="1" t="s">
        <v>358</v>
      </c>
      <c r="M6259" s="1" t="n">
        <v>2012</v>
      </c>
      <c r="N6259" s="1" t="n">
        <v>48.0805216622622</v>
      </c>
      <c r="O6259" s="1" t="n">
        <v>-67.4587443590028</v>
      </c>
      <c r="Q6259" s="1" t="s">
        <v>6958</v>
      </c>
      <c r="R6259" s="1" t="s">
        <v>24</v>
      </c>
    </row>
    <row r="6260" customFormat="false" ht="15" hidden="false" customHeight="false" outlineLevel="0" collapsed="false">
      <c r="A6260" s="1" t="s">
        <v>6017</v>
      </c>
      <c r="B6260" s="1" t="s">
        <v>6018</v>
      </c>
      <c r="C6260" s="1" t="s">
        <v>6956</v>
      </c>
      <c r="D6260" s="1" t="n">
        <v>159.75</v>
      </c>
      <c r="E6260" s="1" t="s">
        <v>6997</v>
      </c>
      <c r="F6260" s="1" t="n">
        <v>40</v>
      </c>
      <c r="G6260" s="1" t="str">
        <f aca="false">F6260&amp;"/"&amp;69</f>
        <v>40/69</v>
      </c>
      <c r="H6260" s="1" t="n">
        <v>2310</v>
      </c>
      <c r="I6260" s="1" t="n">
        <v>71</v>
      </c>
      <c r="J6260" s="1" t="n">
        <v>85</v>
      </c>
      <c r="K6260" s="1" t="s">
        <v>357</v>
      </c>
      <c r="L6260" s="1" t="s">
        <v>358</v>
      </c>
      <c r="M6260" s="1" t="n">
        <v>2012</v>
      </c>
      <c r="N6260" s="1" t="n">
        <v>48.0785663962429</v>
      </c>
      <c r="O6260" s="1" t="n">
        <v>-67.4596097209595</v>
      </c>
      <c r="Q6260" s="1" t="s">
        <v>6958</v>
      </c>
      <c r="R6260" s="1" t="s">
        <v>24</v>
      </c>
    </row>
    <row r="6261" customFormat="false" ht="15" hidden="false" customHeight="false" outlineLevel="0" collapsed="false">
      <c r="A6261" s="1" t="s">
        <v>6017</v>
      </c>
      <c r="B6261" s="1" t="s">
        <v>6018</v>
      </c>
      <c r="C6261" s="1" t="s">
        <v>6956</v>
      </c>
      <c r="D6261" s="1" t="n">
        <v>159.75</v>
      </c>
      <c r="E6261" s="1" t="s">
        <v>6998</v>
      </c>
      <c r="F6261" s="1" t="n">
        <v>41</v>
      </c>
      <c r="G6261" s="1" t="str">
        <f aca="false">F6261&amp;"/"&amp;69</f>
        <v>41/69</v>
      </c>
      <c r="H6261" s="1" t="n">
        <v>2310</v>
      </c>
      <c r="I6261" s="1" t="n">
        <v>71</v>
      </c>
      <c r="J6261" s="1" t="n">
        <v>85</v>
      </c>
      <c r="K6261" s="1" t="s">
        <v>357</v>
      </c>
      <c r="L6261" s="1" t="s">
        <v>358</v>
      </c>
      <c r="M6261" s="1" t="n">
        <v>2012</v>
      </c>
      <c r="N6261" s="1" t="n">
        <v>48.0642417191549</v>
      </c>
      <c r="O6261" s="1" t="n">
        <v>-67.4145774284562</v>
      </c>
      <c r="Q6261" s="1" t="s">
        <v>6958</v>
      </c>
      <c r="R6261" s="1" t="s">
        <v>24</v>
      </c>
    </row>
    <row r="6262" customFormat="false" ht="15" hidden="false" customHeight="false" outlineLevel="0" collapsed="false">
      <c r="A6262" s="1" t="s">
        <v>6017</v>
      </c>
      <c r="B6262" s="1" t="s">
        <v>6018</v>
      </c>
      <c r="C6262" s="1" t="s">
        <v>6956</v>
      </c>
      <c r="D6262" s="1" t="n">
        <v>159.75</v>
      </c>
      <c r="E6262" s="1" t="s">
        <v>6999</v>
      </c>
      <c r="F6262" s="1" t="n">
        <v>42</v>
      </c>
      <c r="G6262" s="1" t="str">
        <f aca="false">F6262&amp;"/"&amp;69</f>
        <v>42/69</v>
      </c>
      <c r="H6262" s="1" t="n">
        <v>2310</v>
      </c>
      <c r="I6262" s="1" t="n">
        <v>71</v>
      </c>
      <c r="J6262" s="1" t="n">
        <v>85</v>
      </c>
      <c r="K6262" s="1" t="s">
        <v>357</v>
      </c>
      <c r="L6262" s="1" t="s">
        <v>358</v>
      </c>
      <c r="M6262" s="1" t="n">
        <v>2012</v>
      </c>
      <c r="N6262" s="1" t="n">
        <v>48.0594923673711</v>
      </c>
      <c r="O6262" s="1" t="n">
        <v>-67.4127314899846</v>
      </c>
      <c r="Q6262" s="1" t="s">
        <v>6958</v>
      </c>
      <c r="R6262" s="1" t="s">
        <v>24</v>
      </c>
    </row>
    <row r="6263" customFormat="false" ht="15" hidden="false" customHeight="false" outlineLevel="0" collapsed="false">
      <c r="A6263" s="1" t="s">
        <v>6017</v>
      </c>
      <c r="B6263" s="1" t="s">
        <v>6018</v>
      </c>
      <c r="C6263" s="1" t="s">
        <v>6956</v>
      </c>
      <c r="D6263" s="1" t="n">
        <v>159.75</v>
      </c>
      <c r="E6263" s="1" t="s">
        <v>7000</v>
      </c>
      <c r="F6263" s="1" t="n">
        <v>43</v>
      </c>
      <c r="G6263" s="1" t="str">
        <f aca="false">F6263&amp;"/"&amp;69</f>
        <v>43/69</v>
      </c>
      <c r="H6263" s="1" t="n">
        <v>2310</v>
      </c>
      <c r="I6263" s="1" t="n">
        <v>71</v>
      </c>
      <c r="J6263" s="1" t="n">
        <v>85</v>
      </c>
      <c r="K6263" s="1" t="s">
        <v>357</v>
      </c>
      <c r="L6263" s="1" t="s">
        <v>358</v>
      </c>
      <c r="M6263" s="1" t="n">
        <v>2012</v>
      </c>
      <c r="N6263" s="1" t="n">
        <v>48.0625369233635</v>
      </c>
      <c r="O6263" s="1" t="n">
        <v>-67.4272399938719</v>
      </c>
      <c r="Q6263" s="1" t="s">
        <v>6958</v>
      </c>
      <c r="R6263" s="1" t="s">
        <v>24</v>
      </c>
    </row>
    <row r="6264" customFormat="false" ht="15" hidden="false" customHeight="false" outlineLevel="0" collapsed="false">
      <c r="A6264" s="1" t="s">
        <v>6017</v>
      </c>
      <c r="B6264" s="1" t="s">
        <v>6018</v>
      </c>
      <c r="C6264" s="1" t="s">
        <v>6956</v>
      </c>
      <c r="D6264" s="1" t="n">
        <v>159.75</v>
      </c>
      <c r="E6264" s="1" t="s">
        <v>7001</v>
      </c>
      <c r="F6264" s="1" t="n">
        <v>44</v>
      </c>
      <c r="G6264" s="1" t="str">
        <f aca="false">F6264&amp;"/"&amp;69</f>
        <v>44/69</v>
      </c>
      <c r="H6264" s="1" t="n">
        <v>2310</v>
      </c>
      <c r="I6264" s="1" t="n">
        <v>71</v>
      </c>
      <c r="J6264" s="1" t="n">
        <v>85</v>
      </c>
      <c r="K6264" s="1" t="s">
        <v>357</v>
      </c>
      <c r="L6264" s="1" t="s">
        <v>358</v>
      </c>
      <c r="M6264" s="1" t="n">
        <v>2012</v>
      </c>
      <c r="N6264" s="1" t="n">
        <v>48.0615231371288</v>
      </c>
      <c r="O6264" s="1" t="n">
        <v>-67.4302328062602</v>
      </c>
      <c r="Q6264" s="1" t="s">
        <v>6958</v>
      </c>
      <c r="R6264" s="1" t="s">
        <v>24</v>
      </c>
    </row>
    <row r="6265" customFormat="false" ht="15" hidden="false" customHeight="false" outlineLevel="0" collapsed="false">
      <c r="A6265" s="1" t="s">
        <v>6017</v>
      </c>
      <c r="B6265" s="1" t="s">
        <v>6018</v>
      </c>
      <c r="C6265" s="1" t="s">
        <v>6956</v>
      </c>
      <c r="D6265" s="1" t="n">
        <v>159.75</v>
      </c>
      <c r="E6265" s="1" t="s">
        <v>7002</v>
      </c>
      <c r="F6265" s="1" t="n">
        <v>45</v>
      </c>
      <c r="G6265" s="1" t="str">
        <f aca="false">F6265&amp;"/"&amp;69</f>
        <v>45/69</v>
      </c>
      <c r="H6265" s="1" t="n">
        <v>2310</v>
      </c>
      <c r="I6265" s="1" t="n">
        <v>71</v>
      </c>
      <c r="J6265" s="1" t="n">
        <v>85</v>
      </c>
      <c r="K6265" s="1" t="s">
        <v>357</v>
      </c>
      <c r="L6265" s="1" t="s">
        <v>358</v>
      </c>
      <c r="M6265" s="1" t="n">
        <v>2012</v>
      </c>
      <c r="N6265" s="1" t="n">
        <v>48.0599652347255</v>
      </c>
      <c r="O6265" s="1" t="n">
        <v>-67.4319933974054</v>
      </c>
      <c r="Q6265" s="1" t="s">
        <v>6958</v>
      </c>
      <c r="R6265" s="1" t="s">
        <v>24</v>
      </c>
    </row>
    <row r="6266" customFormat="false" ht="15" hidden="false" customHeight="false" outlineLevel="0" collapsed="false">
      <c r="A6266" s="1" t="s">
        <v>6017</v>
      </c>
      <c r="B6266" s="1" t="s">
        <v>6018</v>
      </c>
      <c r="C6266" s="1" t="s">
        <v>6956</v>
      </c>
      <c r="D6266" s="1" t="n">
        <v>159.75</v>
      </c>
      <c r="E6266" s="1" t="s">
        <v>7003</v>
      </c>
      <c r="F6266" s="1" t="n">
        <v>46</v>
      </c>
      <c r="G6266" s="1" t="str">
        <f aca="false">F6266&amp;"/"&amp;69</f>
        <v>46/69</v>
      </c>
      <c r="H6266" s="1" t="n">
        <v>2310</v>
      </c>
      <c r="I6266" s="1" t="n">
        <v>71</v>
      </c>
      <c r="J6266" s="1" t="n">
        <v>85</v>
      </c>
      <c r="K6266" s="1" t="s">
        <v>357</v>
      </c>
      <c r="L6266" s="1" t="s">
        <v>358</v>
      </c>
      <c r="M6266" s="1" t="n">
        <v>2012</v>
      </c>
      <c r="N6266" s="1" t="n">
        <v>48.0519180458245</v>
      </c>
      <c r="O6266" s="1" t="n">
        <v>-67.4285097739805</v>
      </c>
      <c r="Q6266" s="1" t="s">
        <v>6958</v>
      </c>
      <c r="R6266" s="1" t="s">
        <v>24</v>
      </c>
    </row>
    <row r="6267" customFormat="false" ht="15" hidden="false" customHeight="false" outlineLevel="0" collapsed="false">
      <c r="A6267" s="1" t="s">
        <v>6017</v>
      </c>
      <c r="B6267" s="1" t="s">
        <v>6018</v>
      </c>
      <c r="C6267" s="1" t="s">
        <v>6956</v>
      </c>
      <c r="D6267" s="1" t="n">
        <v>159.75</v>
      </c>
      <c r="E6267" s="1" t="s">
        <v>7004</v>
      </c>
      <c r="F6267" s="1" t="n">
        <v>47</v>
      </c>
      <c r="G6267" s="1" t="str">
        <f aca="false">F6267&amp;"/"&amp;69</f>
        <v>47/69</v>
      </c>
      <c r="H6267" s="1" t="n">
        <v>2310</v>
      </c>
      <c r="I6267" s="1" t="n">
        <v>71</v>
      </c>
      <c r="J6267" s="1" t="n">
        <v>85</v>
      </c>
      <c r="K6267" s="1" t="s">
        <v>357</v>
      </c>
      <c r="L6267" s="1" t="s">
        <v>358</v>
      </c>
      <c r="M6267" s="1" t="n">
        <v>2012</v>
      </c>
      <c r="N6267" s="1" t="n">
        <v>48.0505578428071</v>
      </c>
      <c r="O6267" s="1" t="n">
        <v>-67.4305795575461</v>
      </c>
      <c r="Q6267" s="1" t="s">
        <v>6958</v>
      </c>
      <c r="R6267" s="1" t="s">
        <v>24</v>
      </c>
    </row>
    <row r="6268" customFormat="false" ht="15" hidden="false" customHeight="false" outlineLevel="0" collapsed="false">
      <c r="A6268" s="1" t="s">
        <v>6017</v>
      </c>
      <c r="B6268" s="1" t="s">
        <v>6018</v>
      </c>
      <c r="C6268" s="1" t="s">
        <v>6956</v>
      </c>
      <c r="D6268" s="1" t="n">
        <v>159.75</v>
      </c>
      <c r="E6268" s="1" t="s">
        <v>7005</v>
      </c>
      <c r="F6268" s="1" t="n">
        <v>48</v>
      </c>
      <c r="G6268" s="1" t="str">
        <f aca="false">F6268&amp;"/"&amp;69</f>
        <v>48/69</v>
      </c>
      <c r="H6268" s="1" t="n">
        <v>2310</v>
      </c>
      <c r="I6268" s="1" t="n">
        <v>71</v>
      </c>
      <c r="J6268" s="1" t="n">
        <v>85</v>
      </c>
      <c r="K6268" s="1" t="s">
        <v>357</v>
      </c>
      <c r="L6268" s="1" t="s">
        <v>358</v>
      </c>
      <c r="M6268" s="1" t="n">
        <v>2012</v>
      </c>
      <c r="N6268" s="1" t="n">
        <v>48.1181895383442</v>
      </c>
      <c r="O6268" s="1" t="n">
        <v>-67.412758270715</v>
      </c>
      <c r="Q6268" s="1" t="s">
        <v>6958</v>
      </c>
      <c r="R6268" s="1" t="s">
        <v>24</v>
      </c>
    </row>
    <row r="6269" customFormat="false" ht="15" hidden="false" customHeight="false" outlineLevel="0" collapsed="false">
      <c r="A6269" s="1" t="s">
        <v>6017</v>
      </c>
      <c r="B6269" s="1" t="s">
        <v>6018</v>
      </c>
      <c r="C6269" s="1" t="s">
        <v>6956</v>
      </c>
      <c r="D6269" s="1" t="n">
        <v>159.75</v>
      </c>
      <c r="E6269" s="1" t="s">
        <v>7006</v>
      </c>
      <c r="F6269" s="1" t="n">
        <v>49</v>
      </c>
      <c r="G6269" s="1" t="str">
        <f aca="false">F6269&amp;"/"&amp;69</f>
        <v>49/69</v>
      </c>
      <c r="H6269" s="1" t="n">
        <v>2310</v>
      </c>
      <c r="I6269" s="1" t="n">
        <v>71</v>
      </c>
      <c r="J6269" s="1" t="n">
        <v>85</v>
      </c>
      <c r="K6269" s="1" t="s">
        <v>357</v>
      </c>
      <c r="L6269" s="1" t="s">
        <v>358</v>
      </c>
      <c r="M6269" s="1" t="n">
        <v>2012</v>
      </c>
      <c r="N6269" s="1" t="n">
        <v>48.1175815017673</v>
      </c>
      <c r="O6269" s="1" t="n">
        <v>-67.4157076142488</v>
      </c>
      <c r="Q6269" s="1" t="s">
        <v>6958</v>
      </c>
      <c r="R6269" s="1" t="s">
        <v>24</v>
      </c>
    </row>
    <row r="6270" customFormat="false" ht="15" hidden="false" customHeight="false" outlineLevel="0" collapsed="false">
      <c r="A6270" s="1" t="s">
        <v>6017</v>
      </c>
      <c r="B6270" s="1" t="s">
        <v>6018</v>
      </c>
      <c r="C6270" s="1" t="s">
        <v>6956</v>
      </c>
      <c r="D6270" s="1" t="n">
        <v>159.75</v>
      </c>
      <c r="E6270" s="1" t="s">
        <v>7007</v>
      </c>
      <c r="F6270" s="1" t="n">
        <v>50</v>
      </c>
      <c r="G6270" s="1" t="str">
        <f aca="false">F6270&amp;"/"&amp;69</f>
        <v>50/69</v>
      </c>
      <c r="H6270" s="1" t="n">
        <v>2310</v>
      </c>
      <c r="I6270" s="1" t="n">
        <v>71</v>
      </c>
      <c r="J6270" s="1" t="n">
        <v>85</v>
      </c>
      <c r="K6270" s="1" t="s">
        <v>357</v>
      </c>
      <c r="L6270" s="1" t="s">
        <v>358</v>
      </c>
      <c r="M6270" s="1" t="n">
        <v>2012</v>
      </c>
      <c r="N6270" s="1" t="n">
        <v>48.1160493267119</v>
      </c>
      <c r="O6270" s="1" t="n">
        <v>-67.4178504663757</v>
      </c>
      <c r="Q6270" s="1" t="s">
        <v>6958</v>
      </c>
      <c r="R6270" s="1" t="s">
        <v>24</v>
      </c>
    </row>
    <row r="6271" customFormat="false" ht="15" hidden="false" customHeight="false" outlineLevel="0" collapsed="false">
      <c r="A6271" s="1" t="s">
        <v>6017</v>
      </c>
      <c r="B6271" s="1" t="s">
        <v>6018</v>
      </c>
      <c r="C6271" s="1" t="s">
        <v>6956</v>
      </c>
      <c r="D6271" s="1" t="n">
        <v>159.75</v>
      </c>
      <c r="E6271" s="1" t="s">
        <v>7008</v>
      </c>
      <c r="F6271" s="1" t="n">
        <v>51</v>
      </c>
      <c r="G6271" s="1" t="str">
        <f aca="false">F6271&amp;"/"&amp;69</f>
        <v>51/69</v>
      </c>
      <c r="H6271" s="1" t="n">
        <v>2310</v>
      </c>
      <c r="I6271" s="1" t="n">
        <v>71</v>
      </c>
      <c r="J6271" s="1" t="n">
        <v>85</v>
      </c>
      <c r="K6271" s="1" t="s">
        <v>357</v>
      </c>
      <c r="L6271" s="1" t="s">
        <v>358</v>
      </c>
      <c r="M6271" s="1" t="n">
        <v>2012</v>
      </c>
      <c r="N6271" s="1" t="n">
        <v>48.1143878736996</v>
      </c>
      <c r="O6271" s="1" t="n">
        <v>-67.4199543347769</v>
      </c>
      <c r="Q6271" s="1" t="s">
        <v>6958</v>
      </c>
      <c r="R6271" s="1" t="s">
        <v>24</v>
      </c>
    </row>
    <row r="6272" customFormat="false" ht="15" hidden="false" customHeight="false" outlineLevel="0" collapsed="false">
      <c r="A6272" s="1" t="s">
        <v>6017</v>
      </c>
      <c r="B6272" s="1" t="s">
        <v>6018</v>
      </c>
      <c r="C6272" s="1" t="s">
        <v>6956</v>
      </c>
      <c r="D6272" s="1" t="n">
        <v>159.75</v>
      </c>
      <c r="E6272" s="1" t="s">
        <v>7009</v>
      </c>
      <c r="F6272" s="1" t="n">
        <v>52</v>
      </c>
      <c r="G6272" s="1" t="str">
        <f aca="false">F6272&amp;"/"&amp;69</f>
        <v>52/69</v>
      </c>
      <c r="H6272" s="1" t="n">
        <v>2310</v>
      </c>
      <c r="I6272" s="1" t="n">
        <v>71</v>
      </c>
      <c r="J6272" s="1" t="n">
        <v>85</v>
      </c>
      <c r="K6272" s="1" t="s">
        <v>357</v>
      </c>
      <c r="L6272" s="1" t="s">
        <v>358</v>
      </c>
      <c r="M6272" s="1" t="n">
        <v>2012</v>
      </c>
      <c r="N6272" s="1" t="n">
        <v>48.1125229639603</v>
      </c>
      <c r="O6272" s="1" t="n">
        <v>-67.4216581966365</v>
      </c>
      <c r="Q6272" s="1" t="s">
        <v>6958</v>
      </c>
      <c r="R6272" s="1" t="s">
        <v>24</v>
      </c>
    </row>
    <row r="6273" customFormat="false" ht="15" hidden="false" customHeight="false" outlineLevel="0" collapsed="false">
      <c r="A6273" s="1" t="s">
        <v>6017</v>
      </c>
      <c r="B6273" s="1" t="s">
        <v>6018</v>
      </c>
      <c r="C6273" s="1" t="s">
        <v>6956</v>
      </c>
      <c r="D6273" s="1" t="n">
        <v>159.75</v>
      </c>
      <c r="E6273" s="1" t="s">
        <v>7010</v>
      </c>
      <c r="F6273" s="1" t="n">
        <v>53</v>
      </c>
      <c r="G6273" s="1" t="str">
        <f aca="false">F6273&amp;"/"&amp;69</f>
        <v>53/69</v>
      </c>
      <c r="H6273" s="1" t="n">
        <v>2310</v>
      </c>
      <c r="I6273" s="1" t="n">
        <v>71</v>
      </c>
      <c r="J6273" s="1" t="n">
        <v>85</v>
      </c>
      <c r="K6273" s="1" t="s">
        <v>357</v>
      </c>
      <c r="L6273" s="1" t="s">
        <v>358</v>
      </c>
      <c r="M6273" s="1" t="n">
        <v>2012</v>
      </c>
      <c r="N6273" s="1" t="n">
        <v>48.1097185487841</v>
      </c>
      <c r="O6273" s="1" t="n">
        <v>-67.4207510811852</v>
      </c>
      <c r="Q6273" s="1" t="s">
        <v>6958</v>
      </c>
      <c r="R6273" s="1" t="s">
        <v>24</v>
      </c>
    </row>
    <row r="6274" customFormat="false" ht="15" hidden="false" customHeight="false" outlineLevel="0" collapsed="false">
      <c r="A6274" s="1" t="s">
        <v>6017</v>
      </c>
      <c r="B6274" s="1" t="s">
        <v>6018</v>
      </c>
      <c r="C6274" s="1" t="s">
        <v>6956</v>
      </c>
      <c r="D6274" s="1" t="n">
        <v>159.75</v>
      </c>
      <c r="E6274" s="1" t="s">
        <v>7011</v>
      </c>
      <c r="F6274" s="1" t="n">
        <v>54</v>
      </c>
      <c r="G6274" s="1" t="str">
        <f aca="false">F6274&amp;"/"&amp;69</f>
        <v>54/69</v>
      </c>
      <c r="H6274" s="1" t="n">
        <v>2310</v>
      </c>
      <c r="I6274" s="1" t="n">
        <v>71</v>
      </c>
      <c r="J6274" s="1" t="n">
        <v>85</v>
      </c>
      <c r="K6274" s="1" t="s">
        <v>357</v>
      </c>
      <c r="L6274" s="1" t="s">
        <v>358</v>
      </c>
      <c r="M6274" s="1" t="n">
        <v>2012</v>
      </c>
      <c r="N6274" s="1" t="n">
        <v>48.110773</v>
      </c>
      <c r="O6274" s="1" t="n">
        <v>-67.409416</v>
      </c>
      <c r="Q6274" s="1" t="s">
        <v>6958</v>
      </c>
      <c r="R6274" s="1" t="s">
        <v>24</v>
      </c>
    </row>
    <row r="6275" customFormat="false" ht="15" hidden="false" customHeight="false" outlineLevel="0" collapsed="false">
      <c r="A6275" s="1" t="s">
        <v>6017</v>
      </c>
      <c r="B6275" s="1" t="s">
        <v>6018</v>
      </c>
      <c r="C6275" s="1" t="s">
        <v>6956</v>
      </c>
      <c r="D6275" s="1" t="n">
        <v>159.75</v>
      </c>
      <c r="E6275" s="1" t="s">
        <v>7012</v>
      </c>
      <c r="F6275" s="1" t="n">
        <v>55</v>
      </c>
      <c r="G6275" s="1" t="str">
        <f aca="false">F6275&amp;"/"&amp;69</f>
        <v>55/69</v>
      </c>
      <c r="H6275" s="1" t="n">
        <v>2310</v>
      </c>
      <c r="I6275" s="1" t="n">
        <v>71</v>
      </c>
      <c r="J6275" s="1" t="n">
        <v>85</v>
      </c>
      <c r="K6275" s="1" t="s">
        <v>357</v>
      </c>
      <c r="L6275" s="1" t="s">
        <v>358</v>
      </c>
      <c r="M6275" s="1" t="n">
        <v>2012</v>
      </c>
      <c r="N6275" s="1" t="n">
        <v>48.112354</v>
      </c>
      <c r="O6275" s="1" t="n">
        <v>-67.400104</v>
      </c>
      <c r="Q6275" s="1" t="s">
        <v>6958</v>
      </c>
      <c r="R6275" s="1" t="s">
        <v>24</v>
      </c>
    </row>
    <row r="6276" customFormat="false" ht="15" hidden="false" customHeight="false" outlineLevel="0" collapsed="false">
      <c r="A6276" s="1" t="s">
        <v>6017</v>
      </c>
      <c r="B6276" s="1" t="s">
        <v>6018</v>
      </c>
      <c r="C6276" s="1" t="s">
        <v>6956</v>
      </c>
      <c r="D6276" s="1" t="n">
        <v>159.75</v>
      </c>
      <c r="E6276" s="1" t="s">
        <v>7013</v>
      </c>
      <c r="F6276" s="1" t="n">
        <v>56</v>
      </c>
      <c r="G6276" s="1" t="str">
        <f aca="false">F6276&amp;"/"&amp;69</f>
        <v>56/69</v>
      </c>
      <c r="H6276" s="1" t="n">
        <v>2310</v>
      </c>
      <c r="I6276" s="1" t="n">
        <v>71</v>
      </c>
      <c r="J6276" s="1" t="n">
        <v>85</v>
      </c>
      <c r="K6276" s="1" t="s">
        <v>357</v>
      </c>
      <c r="L6276" s="1" t="s">
        <v>358</v>
      </c>
      <c r="M6276" s="1" t="n">
        <v>2012</v>
      </c>
      <c r="N6276" s="1" t="n">
        <v>48.064018</v>
      </c>
      <c r="O6276" s="1" t="n">
        <v>-67.411012</v>
      </c>
      <c r="Q6276" s="1" t="s">
        <v>6958</v>
      </c>
      <c r="R6276" s="1" t="s">
        <v>24</v>
      </c>
    </row>
    <row r="6277" customFormat="false" ht="15" hidden="false" customHeight="false" outlineLevel="0" collapsed="false">
      <c r="A6277" s="1" t="s">
        <v>6017</v>
      </c>
      <c r="B6277" s="1" t="s">
        <v>6018</v>
      </c>
      <c r="C6277" s="1" t="s">
        <v>6956</v>
      </c>
      <c r="D6277" s="1" t="n">
        <v>159.75</v>
      </c>
      <c r="E6277" s="1" t="s">
        <v>7014</v>
      </c>
      <c r="F6277" s="1" t="n">
        <v>57</v>
      </c>
      <c r="G6277" s="1" t="str">
        <f aca="false">F6277&amp;"/"&amp;69</f>
        <v>57/69</v>
      </c>
      <c r="H6277" s="1" t="n">
        <v>2310</v>
      </c>
      <c r="I6277" s="1" t="n">
        <v>71</v>
      </c>
      <c r="J6277" s="1" t="n">
        <v>85</v>
      </c>
      <c r="K6277" s="1" t="s">
        <v>357</v>
      </c>
      <c r="L6277" s="1" t="s">
        <v>358</v>
      </c>
      <c r="M6277" s="1" t="n">
        <v>2012</v>
      </c>
      <c r="N6277" s="1" t="n">
        <v>48.065485</v>
      </c>
      <c r="O6277" s="1" t="n">
        <v>-67.405132</v>
      </c>
      <c r="Q6277" s="1" t="s">
        <v>6958</v>
      </c>
      <c r="R6277" s="1" t="s">
        <v>24</v>
      </c>
    </row>
    <row r="6278" customFormat="false" ht="15" hidden="false" customHeight="false" outlineLevel="0" collapsed="false">
      <c r="A6278" s="1" t="s">
        <v>6017</v>
      </c>
      <c r="B6278" s="1" t="s">
        <v>6018</v>
      </c>
      <c r="C6278" s="1" t="s">
        <v>6956</v>
      </c>
      <c r="D6278" s="1" t="n">
        <v>159.75</v>
      </c>
      <c r="E6278" s="1" t="s">
        <v>7015</v>
      </c>
      <c r="F6278" s="1" t="n">
        <v>58</v>
      </c>
      <c r="G6278" s="1" t="str">
        <f aca="false">F6278&amp;"/"&amp;69</f>
        <v>58/69</v>
      </c>
      <c r="H6278" s="1" t="n">
        <v>2310</v>
      </c>
      <c r="I6278" s="1" t="n">
        <v>71</v>
      </c>
      <c r="J6278" s="1" t="n">
        <v>85</v>
      </c>
      <c r="K6278" s="1" t="s">
        <v>357</v>
      </c>
      <c r="L6278" s="1" t="s">
        <v>358</v>
      </c>
      <c r="M6278" s="1" t="n">
        <v>2012</v>
      </c>
      <c r="N6278" s="1" t="n">
        <v>48.065456</v>
      </c>
      <c r="O6278" s="1" t="n">
        <v>-67.400669</v>
      </c>
      <c r="Q6278" s="1" t="s">
        <v>6958</v>
      </c>
      <c r="R6278" s="1" t="s">
        <v>24</v>
      </c>
    </row>
    <row r="6279" customFormat="false" ht="15" hidden="false" customHeight="false" outlineLevel="0" collapsed="false">
      <c r="A6279" s="1" t="s">
        <v>6017</v>
      </c>
      <c r="B6279" s="1" t="s">
        <v>6018</v>
      </c>
      <c r="C6279" s="1" t="s">
        <v>6956</v>
      </c>
      <c r="D6279" s="1" t="n">
        <v>159.75</v>
      </c>
      <c r="E6279" s="1" t="s">
        <v>7016</v>
      </c>
      <c r="F6279" s="1" t="n">
        <v>59</v>
      </c>
      <c r="G6279" s="1" t="str">
        <f aca="false">F6279&amp;"/"&amp;69</f>
        <v>59/69</v>
      </c>
      <c r="H6279" s="1" t="n">
        <v>2310</v>
      </c>
      <c r="I6279" s="1" t="n">
        <v>71</v>
      </c>
      <c r="J6279" s="1" t="n">
        <v>85</v>
      </c>
      <c r="K6279" s="1" t="s">
        <v>357</v>
      </c>
      <c r="L6279" s="1" t="s">
        <v>358</v>
      </c>
      <c r="M6279" s="1" t="n">
        <v>2012</v>
      </c>
      <c r="N6279" s="1" t="n">
        <v>48.066377</v>
      </c>
      <c r="O6279" s="1" t="n">
        <v>-67.390283</v>
      </c>
      <c r="Q6279" s="1" t="s">
        <v>6958</v>
      </c>
      <c r="R6279" s="1" t="s">
        <v>24</v>
      </c>
    </row>
    <row r="6280" customFormat="false" ht="15" hidden="false" customHeight="false" outlineLevel="0" collapsed="false">
      <c r="A6280" s="1" t="s">
        <v>6017</v>
      </c>
      <c r="B6280" s="1" t="s">
        <v>6018</v>
      </c>
      <c r="C6280" s="1" t="s">
        <v>6956</v>
      </c>
      <c r="D6280" s="1" t="n">
        <v>159.75</v>
      </c>
      <c r="E6280" s="1" t="s">
        <v>7017</v>
      </c>
      <c r="F6280" s="1" t="n">
        <v>60</v>
      </c>
      <c r="G6280" s="1" t="str">
        <f aca="false">F6280&amp;"/"&amp;69</f>
        <v>60/69</v>
      </c>
      <c r="H6280" s="1" t="n">
        <v>2310</v>
      </c>
      <c r="I6280" s="1" t="n">
        <v>71</v>
      </c>
      <c r="J6280" s="1" t="n">
        <v>85</v>
      </c>
      <c r="K6280" s="1" t="s">
        <v>357</v>
      </c>
      <c r="L6280" s="1" t="s">
        <v>358</v>
      </c>
      <c r="M6280" s="1" t="n">
        <v>2012</v>
      </c>
      <c r="N6280" s="1" t="n">
        <v>48.0970249999999</v>
      </c>
      <c r="O6280" s="1" t="n">
        <v>-67.409848</v>
      </c>
      <c r="Q6280" s="1" t="s">
        <v>6958</v>
      </c>
      <c r="R6280" s="1" t="s">
        <v>24</v>
      </c>
    </row>
    <row r="6281" customFormat="false" ht="15" hidden="false" customHeight="false" outlineLevel="0" collapsed="false">
      <c r="A6281" s="1" t="s">
        <v>6017</v>
      </c>
      <c r="B6281" s="1" t="s">
        <v>6018</v>
      </c>
      <c r="C6281" s="1" t="s">
        <v>7018</v>
      </c>
      <c r="D6281" s="1" t="n">
        <v>159.75</v>
      </c>
      <c r="E6281" s="1" t="s">
        <v>7019</v>
      </c>
      <c r="F6281" s="1" t="n">
        <v>61</v>
      </c>
      <c r="G6281" s="1" t="str">
        <f aca="false">F6281&amp;"/"&amp;69</f>
        <v>61/69</v>
      </c>
      <c r="H6281" s="1" t="n">
        <v>2350</v>
      </c>
      <c r="I6281" s="1" t="n">
        <v>92</v>
      </c>
      <c r="J6281" s="1" t="n">
        <v>85</v>
      </c>
      <c r="K6281" s="1" t="s">
        <v>357</v>
      </c>
      <c r="L6281" s="1" t="s">
        <v>2218</v>
      </c>
      <c r="M6281" s="1" t="n">
        <v>2014</v>
      </c>
      <c r="N6281" s="1" t="n">
        <v>48.065094</v>
      </c>
      <c r="O6281" s="1" t="n">
        <v>-67.524092</v>
      </c>
      <c r="Q6281" s="1" t="s">
        <v>6958</v>
      </c>
      <c r="R6281" s="1" t="s">
        <v>24</v>
      </c>
    </row>
    <row r="6282" customFormat="false" ht="15" hidden="false" customHeight="false" outlineLevel="0" collapsed="false">
      <c r="A6282" s="1" t="s">
        <v>6017</v>
      </c>
      <c r="B6282" s="1" t="s">
        <v>6018</v>
      </c>
      <c r="C6282" s="1" t="s">
        <v>7018</v>
      </c>
      <c r="D6282" s="1" t="n">
        <v>159.75</v>
      </c>
      <c r="E6282" s="1" t="s">
        <v>7020</v>
      </c>
      <c r="F6282" s="1" t="n">
        <v>62</v>
      </c>
      <c r="G6282" s="1" t="str">
        <f aca="false">F6282&amp;"/"&amp;69</f>
        <v>62/69</v>
      </c>
      <c r="H6282" s="1" t="n">
        <v>2350</v>
      </c>
      <c r="I6282" s="1" t="n">
        <v>92</v>
      </c>
      <c r="J6282" s="1" t="n">
        <v>85</v>
      </c>
      <c r="K6282" s="1" t="s">
        <v>357</v>
      </c>
      <c r="L6282" s="1" t="s">
        <v>2218</v>
      </c>
      <c r="M6282" s="1" t="n">
        <v>2014</v>
      </c>
      <c r="N6282" s="1" t="n">
        <v>48.065899</v>
      </c>
      <c r="O6282" s="1" t="n">
        <v>-67.507227</v>
      </c>
      <c r="Q6282" s="1" t="s">
        <v>6958</v>
      </c>
      <c r="R6282" s="1" t="s">
        <v>24</v>
      </c>
    </row>
    <row r="6283" customFormat="false" ht="15" hidden="false" customHeight="false" outlineLevel="0" collapsed="false">
      <c r="A6283" s="1" t="s">
        <v>6017</v>
      </c>
      <c r="B6283" s="1" t="s">
        <v>6018</v>
      </c>
      <c r="C6283" s="1" t="s">
        <v>7018</v>
      </c>
      <c r="D6283" s="1" t="n">
        <v>159.75</v>
      </c>
      <c r="E6283" s="1" t="s">
        <v>7021</v>
      </c>
      <c r="F6283" s="1" t="n">
        <v>63</v>
      </c>
      <c r="G6283" s="1" t="str">
        <f aca="false">F6283&amp;"/"&amp;69</f>
        <v>63/69</v>
      </c>
      <c r="H6283" s="1" t="n">
        <v>2350</v>
      </c>
      <c r="I6283" s="1" t="n">
        <v>92</v>
      </c>
      <c r="J6283" s="1" t="n">
        <v>85</v>
      </c>
      <c r="K6283" s="1" t="s">
        <v>357</v>
      </c>
      <c r="L6283" s="1" t="s">
        <v>2218</v>
      </c>
      <c r="M6283" s="1" t="n">
        <v>2014</v>
      </c>
      <c r="N6283" s="1" t="n">
        <v>48.0567509999999</v>
      </c>
      <c r="O6283" s="1" t="n">
        <v>-67.501219</v>
      </c>
      <c r="Q6283" s="1" t="s">
        <v>6958</v>
      </c>
      <c r="R6283" s="1" t="s">
        <v>24</v>
      </c>
    </row>
    <row r="6284" customFormat="false" ht="15" hidden="false" customHeight="false" outlineLevel="0" collapsed="false">
      <c r="A6284" s="1" t="s">
        <v>6017</v>
      </c>
      <c r="B6284" s="1" t="s">
        <v>6018</v>
      </c>
      <c r="C6284" s="1" t="s">
        <v>7018</v>
      </c>
      <c r="D6284" s="1" t="n">
        <v>159.75</v>
      </c>
      <c r="E6284" s="1" t="s">
        <v>7022</v>
      </c>
      <c r="F6284" s="1" t="n">
        <v>64</v>
      </c>
      <c r="G6284" s="1" t="str">
        <f aca="false">F6284&amp;"/"&amp;69</f>
        <v>64/69</v>
      </c>
      <c r="H6284" s="1" t="n">
        <v>2350</v>
      </c>
      <c r="I6284" s="1" t="n">
        <v>92</v>
      </c>
      <c r="J6284" s="1" t="n">
        <v>85</v>
      </c>
      <c r="K6284" s="1" t="s">
        <v>357</v>
      </c>
      <c r="L6284" s="1" t="s">
        <v>2218</v>
      </c>
      <c r="M6284" s="1" t="n">
        <v>2014</v>
      </c>
      <c r="N6284" s="1" t="n">
        <v>48.053051</v>
      </c>
      <c r="O6284" s="1" t="n">
        <v>-67.4784989999999</v>
      </c>
      <c r="Q6284" s="1" t="s">
        <v>6958</v>
      </c>
      <c r="R6284" s="1" t="s">
        <v>24</v>
      </c>
    </row>
    <row r="6285" customFormat="false" ht="15" hidden="false" customHeight="false" outlineLevel="0" collapsed="false">
      <c r="A6285" s="1" t="s">
        <v>6017</v>
      </c>
      <c r="B6285" s="1" t="s">
        <v>6018</v>
      </c>
      <c r="C6285" s="1" t="s">
        <v>7018</v>
      </c>
      <c r="D6285" s="1" t="n">
        <v>159.75</v>
      </c>
      <c r="E6285" s="1" t="s">
        <v>7023</v>
      </c>
      <c r="F6285" s="1" t="n">
        <v>65</v>
      </c>
      <c r="G6285" s="1" t="str">
        <f aca="false">F6285&amp;"/"&amp;69</f>
        <v>65/69</v>
      </c>
      <c r="H6285" s="1" t="n">
        <v>2350</v>
      </c>
      <c r="I6285" s="1" t="n">
        <v>92</v>
      </c>
      <c r="J6285" s="1" t="n">
        <v>85</v>
      </c>
      <c r="K6285" s="1" t="s">
        <v>357</v>
      </c>
      <c r="L6285" s="1" t="s">
        <v>2218</v>
      </c>
      <c r="M6285" s="1" t="n">
        <v>2014</v>
      </c>
      <c r="N6285" s="1" t="n">
        <v>48.046749</v>
      </c>
      <c r="O6285" s="1" t="n">
        <v>-67.453351</v>
      </c>
      <c r="Q6285" s="1" t="s">
        <v>6958</v>
      </c>
      <c r="R6285" s="1" t="s">
        <v>24</v>
      </c>
    </row>
    <row r="6286" customFormat="false" ht="15" hidden="false" customHeight="false" outlineLevel="0" collapsed="false">
      <c r="A6286" s="1" t="s">
        <v>6017</v>
      </c>
      <c r="B6286" s="1" t="s">
        <v>6018</v>
      </c>
      <c r="C6286" s="1" t="s">
        <v>7018</v>
      </c>
      <c r="D6286" s="1" t="n">
        <v>159.75</v>
      </c>
      <c r="E6286" s="1" t="s">
        <v>7024</v>
      </c>
      <c r="F6286" s="1" t="n">
        <v>66</v>
      </c>
      <c r="G6286" s="1" t="str">
        <f aca="false">F6286&amp;"/"&amp;69</f>
        <v>66/69</v>
      </c>
      <c r="H6286" s="1" t="n">
        <v>2350</v>
      </c>
      <c r="I6286" s="1" t="n">
        <v>92</v>
      </c>
      <c r="J6286" s="1" t="n">
        <v>85</v>
      </c>
      <c r="K6286" s="1" t="s">
        <v>357</v>
      </c>
      <c r="L6286" s="1" t="s">
        <v>2218</v>
      </c>
      <c r="M6286" s="1" t="n">
        <v>2014</v>
      </c>
      <c r="N6286" s="1" t="n">
        <v>48.0318302257939</v>
      </c>
      <c r="O6286" s="1" t="n">
        <v>-67.4781674688635</v>
      </c>
      <c r="Q6286" s="1" t="s">
        <v>6958</v>
      </c>
      <c r="R6286" s="1" t="s">
        <v>24</v>
      </c>
    </row>
    <row r="6287" customFormat="false" ht="15" hidden="false" customHeight="false" outlineLevel="0" collapsed="false">
      <c r="A6287" s="1" t="s">
        <v>6017</v>
      </c>
      <c r="B6287" s="1" t="s">
        <v>6018</v>
      </c>
      <c r="C6287" s="1" t="s">
        <v>7018</v>
      </c>
      <c r="D6287" s="1" t="n">
        <v>159.75</v>
      </c>
      <c r="E6287" s="1" t="s">
        <v>7025</v>
      </c>
      <c r="F6287" s="1" t="n">
        <v>67</v>
      </c>
      <c r="G6287" s="1" t="str">
        <f aca="false">F6287&amp;"/"&amp;69</f>
        <v>67/69</v>
      </c>
      <c r="H6287" s="1" t="n">
        <v>2350</v>
      </c>
      <c r="I6287" s="1" t="n">
        <v>92</v>
      </c>
      <c r="J6287" s="1" t="n">
        <v>85</v>
      </c>
      <c r="K6287" s="1" t="s">
        <v>357</v>
      </c>
      <c r="L6287" s="1" t="s">
        <v>2218</v>
      </c>
      <c r="M6287" s="1" t="n">
        <v>2014</v>
      </c>
      <c r="N6287" s="1" t="n">
        <v>48.0287351494779</v>
      </c>
      <c r="O6287" s="1" t="n">
        <v>-67.4807486170883</v>
      </c>
      <c r="Q6287" s="1" t="s">
        <v>6958</v>
      </c>
      <c r="R6287" s="1" t="s">
        <v>24</v>
      </c>
    </row>
    <row r="6288" customFormat="false" ht="15" hidden="false" customHeight="false" outlineLevel="0" collapsed="false">
      <c r="A6288" s="1" t="s">
        <v>6017</v>
      </c>
      <c r="B6288" s="1" t="s">
        <v>6018</v>
      </c>
      <c r="C6288" s="1" t="s">
        <v>7018</v>
      </c>
      <c r="D6288" s="1" t="n">
        <v>159.75</v>
      </c>
      <c r="E6288" s="1" t="s">
        <v>7026</v>
      </c>
      <c r="F6288" s="1" t="n">
        <v>68</v>
      </c>
      <c r="G6288" s="1" t="str">
        <f aca="false">F6288&amp;"/"&amp;69</f>
        <v>68/69</v>
      </c>
      <c r="H6288" s="1" t="n">
        <v>2350</v>
      </c>
      <c r="I6288" s="1" t="n">
        <v>92</v>
      </c>
      <c r="J6288" s="1" t="n">
        <v>85</v>
      </c>
      <c r="K6288" s="1" t="s">
        <v>357</v>
      </c>
      <c r="L6288" s="1" t="s">
        <v>2218</v>
      </c>
      <c r="M6288" s="1" t="n">
        <v>2014</v>
      </c>
      <c r="N6288" s="1" t="n">
        <v>48.0362257272587</v>
      </c>
      <c r="O6288" s="1" t="n">
        <v>-67.5039995080346</v>
      </c>
      <c r="Q6288" s="1" t="s">
        <v>6958</v>
      </c>
      <c r="R6288" s="1" t="s">
        <v>24</v>
      </c>
    </row>
    <row r="6289" customFormat="false" ht="15" hidden="false" customHeight="false" outlineLevel="0" collapsed="false">
      <c r="A6289" s="1" t="s">
        <v>6017</v>
      </c>
      <c r="B6289" s="1" t="s">
        <v>6018</v>
      </c>
      <c r="C6289" s="1" t="s">
        <v>7018</v>
      </c>
      <c r="D6289" s="1" t="n">
        <v>159.75</v>
      </c>
      <c r="E6289" s="1" t="s">
        <v>7027</v>
      </c>
      <c r="F6289" s="1" t="n">
        <v>69</v>
      </c>
      <c r="G6289" s="1" t="str">
        <f aca="false">F6289&amp;"/"&amp;69</f>
        <v>69/69</v>
      </c>
      <c r="H6289" s="1" t="n">
        <v>2350</v>
      </c>
      <c r="I6289" s="1" t="n">
        <v>92</v>
      </c>
      <c r="J6289" s="1" t="n">
        <v>85</v>
      </c>
      <c r="K6289" s="1" t="s">
        <v>357</v>
      </c>
      <c r="L6289" s="1" t="s">
        <v>2218</v>
      </c>
      <c r="M6289" s="1" t="n">
        <v>2014</v>
      </c>
      <c r="N6289" s="1" t="n">
        <v>48.0351987073828</v>
      </c>
      <c r="O6289" s="1" t="n">
        <v>-67.5146150936199</v>
      </c>
      <c r="Q6289" s="1" t="s">
        <v>6958</v>
      </c>
      <c r="R6289" s="1" t="s">
        <v>24</v>
      </c>
    </row>
    <row r="6290" customFormat="false" ht="15" hidden="false" customHeight="false" outlineLevel="0" collapsed="false">
      <c r="A6290" s="1" t="s">
        <v>6017</v>
      </c>
      <c r="B6290" s="1" t="s">
        <v>6018</v>
      </c>
      <c r="C6290" s="1" t="s">
        <v>7028</v>
      </c>
      <c r="D6290" s="1" t="n">
        <v>24</v>
      </c>
      <c r="E6290" s="1" t="s">
        <v>7029</v>
      </c>
      <c r="F6290" s="1" t="n">
        <v>1</v>
      </c>
      <c r="G6290" s="1" t="str">
        <f aca="false">F6290&amp;"/"&amp;6</f>
        <v>1/6</v>
      </c>
      <c r="H6290" s="1" t="n">
        <v>4000</v>
      </c>
      <c r="I6290" s="1" t="n">
        <v>127</v>
      </c>
      <c r="J6290" s="1" t="n">
        <v>113</v>
      </c>
      <c r="K6290" s="1" t="s">
        <v>357</v>
      </c>
      <c r="L6290" s="1" t="s">
        <v>2364</v>
      </c>
      <c r="M6290" s="1" t="n">
        <v>2021</v>
      </c>
      <c r="N6290" s="1" t="n">
        <v>48.4669796517316</v>
      </c>
      <c r="O6290" s="1" t="n">
        <v>-71.7664786433318</v>
      </c>
      <c r="Q6290" s="1" t="s">
        <v>7030</v>
      </c>
      <c r="R6290" s="1" t="s">
        <v>254</v>
      </c>
    </row>
    <row r="6291" customFormat="false" ht="15" hidden="false" customHeight="false" outlineLevel="0" collapsed="false">
      <c r="A6291" s="1" t="s">
        <v>6017</v>
      </c>
      <c r="B6291" s="1" t="s">
        <v>6018</v>
      </c>
      <c r="C6291" s="1" t="s">
        <v>7028</v>
      </c>
      <c r="D6291" s="1" t="n">
        <v>24</v>
      </c>
      <c r="E6291" s="1" t="s">
        <v>7031</v>
      </c>
      <c r="F6291" s="1" t="n">
        <v>2</v>
      </c>
      <c r="G6291" s="1" t="str">
        <f aca="false">F6291&amp;"/"&amp;6</f>
        <v>2/6</v>
      </c>
      <c r="H6291" s="1" t="n">
        <v>4000</v>
      </c>
      <c r="I6291" s="1" t="n">
        <v>127</v>
      </c>
      <c r="J6291" s="1" t="n">
        <v>113</v>
      </c>
      <c r="K6291" s="1" t="s">
        <v>357</v>
      </c>
      <c r="L6291" s="1" t="s">
        <v>2364</v>
      </c>
      <c r="M6291" s="1" t="n">
        <v>2021</v>
      </c>
      <c r="N6291" s="1" t="n">
        <v>48.4657831952873</v>
      </c>
      <c r="O6291" s="1" t="n">
        <v>-71.714013679881</v>
      </c>
      <c r="Q6291" s="1" t="s">
        <v>7030</v>
      </c>
      <c r="R6291" s="1" t="s">
        <v>254</v>
      </c>
    </row>
    <row r="6292" customFormat="false" ht="15" hidden="false" customHeight="false" outlineLevel="0" collapsed="false">
      <c r="A6292" s="1" t="s">
        <v>6017</v>
      </c>
      <c r="B6292" s="1" t="s">
        <v>6018</v>
      </c>
      <c r="C6292" s="1" t="s">
        <v>7028</v>
      </c>
      <c r="D6292" s="1" t="n">
        <v>24</v>
      </c>
      <c r="E6292" s="1" t="s">
        <v>7032</v>
      </c>
      <c r="F6292" s="1" t="n">
        <v>3</v>
      </c>
      <c r="G6292" s="1" t="str">
        <f aca="false">F6292&amp;"/"&amp;6</f>
        <v>3/6</v>
      </c>
      <c r="H6292" s="1" t="n">
        <v>4000</v>
      </c>
      <c r="I6292" s="1" t="n">
        <v>127</v>
      </c>
      <c r="J6292" s="1" t="n">
        <v>113</v>
      </c>
      <c r="K6292" s="1" t="s">
        <v>357</v>
      </c>
      <c r="L6292" s="1" t="s">
        <v>2364</v>
      </c>
      <c r="M6292" s="1" t="n">
        <v>2021</v>
      </c>
      <c r="N6292" s="1" t="n">
        <v>48.4624490800239</v>
      </c>
      <c r="O6292" s="1" t="n">
        <v>-71.6931203536734</v>
      </c>
      <c r="Q6292" s="1" t="s">
        <v>7030</v>
      </c>
      <c r="R6292" s="1" t="s">
        <v>254</v>
      </c>
    </row>
    <row r="6293" customFormat="false" ht="15" hidden="false" customHeight="false" outlineLevel="0" collapsed="false">
      <c r="A6293" s="1" t="s">
        <v>6017</v>
      </c>
      <c r="B6293" s="1" t="s">
        <v>6018</v>
      </c>
      <c r="C6293" s="1" t="s">
        <v>7028</v>
      </c>
      <c r="D6293" s="1" t="n">
        <v>24</v>
      </c>
      <c r="E6293" s="1" t="s">
        <v>7033</v>
      </c>
      <c r="F6293" s="1" t="n">
        <v>4</v>
      </c>
      <c r="G6293" s="1" t="str">
        <f aca="false">F6293&amp;"/"&amp;6</f>
        <v>4/6</v>
      </c>
      <c r="H6293" s="1" t="n">
        <v>4000</v>
      </c>
      <c r="I6293" s="1" t="n">
        <v>127</v>
      </c>
      <c r="J6293" s="1" t="n">
        <v>113</v>
      </c>
      <c r="K6293" s="1" t="s">
        <v>357</v>
      </c>
      <c r="L6293" s="1" t="s">
        <v>2364</v>
      </c>
      <c r="M6293" s="1" t="n">
        <v>2021</v>
      </c>
      <c r="N6293" s="1" t="n">
        <v>48.4597771726311</v>
      </c>
      <c r="O6293" s="1" t="n">
        <v>-71.7326121900204</v>
      </c>
      <c r="Q6293" s="1" t="s">
        <v>7030</v>
      </c>
      <c r="R6293" s="1" t="s">
        <v>254</v>
      </c>
    </row>
    <row r="6294" customFormat="false" ht="15" hidden="false" customHeight="false" outlineLevel="0" collapsed="false">
      <c r="A6294" s="1" t="s">
        <v>6017</v>
      </c>
      <c r="B6294" s="1" t="s">
        <v>6018</v>
      </c>
      <c r="C6294" s="1" t="s">
        <v>7028</v>
      </c>
      <c r="D6294" s="1" t="n">
        <v>24</v>
      </c>
      <c r="E6294" s="1" t="s">
        <v>7034</v>
      </c>
      <c r="F6294" s="1" t="n">
        <v>5</v>
      </c>
      <c r="G6294" s="1" t="str">
        <f aca="false">F6294&amp;"/"&amp;6</f>
        <v>5/6</v>
      </c>
      <c r="H6294" s="1" t="n">
        <v>4000</v>
      </c>
      <c r="I6294" s="1" t="n">
        <v>127</v>
      </c>
      <c r="J6294" s="1" t="n">
        <v>113</v>
      </c>
      <c r="K6294" s="1" t="s">
        <v>357</v>
      </c>
      <c r="L6294" s="1" t="s">
        <v>2364</v>
      </c>
      <c r="M6294" s="1" t="n">
        <v>2021</v>
      </c>
      <c r="N6294" s="1" t="n">
        <v>48.4702432439935</v>
      </c>
      <c r="O6294" s="1" t="n">
        <v>-71.7464550452429</v>
      </c>
      <c r="Q6294" s="1" t="s">
        <v>7030</v>
      </c>
      <c r="R6294" s="1" t="s">
        <v>254</v>
      </c>
    </row>
    <row r="6295" customFormat="false" ht="15" hidden="false" customHeight="false" outlineLevel="0" collapsed="false">
      <c r="A6295" s="1" t="s">
        <v>6017</v>
      </c>
      <c r="B6295" s="1" t="s">
        <v>6018</v>
      </c>
      <c r="C6295" s="1" t="s">
        <v>7028</v>
      </c>
      <c r="D6295" s="1" t="n">
        <v>24</v>
      </c>
      <c r="E6295" s="1" t="s">
        <v>7035</v>
      </c>
      <c r="F6295" s="1" t="n">
        <v>6</v>
      </c>
      <c r="G6295" s="1" t="str">
        <f aca="false">F6295&amp;"/"&amp;6</f>
        <v>6/6</v>
      </c>
      <c r="H6295" s="1" t="n">
        <v>4000</v>
      </c>
      <c r="I6295" s="1" t="n">
        <v>127</v>
      </c>
      <c r="J6295" s="1" t="n">
        <v>113</v>
      </c>
      <c r="K6295" s="1" t="s">
        <v>357</v>
      </c>
      <c r="L6295" s="1" t="s">
        <v>2364</v>
      </c>
      <c r="M6295" s="1" t="n">
        <v>2021</v>
      </c>
      <c r="N6295" s="1" t="n">
        <v>48.4479662275384</v>
      </c>
      <c r="O6295" s="1" t="n">
        <v>-71.7165445486231</v>
      </c>
      <c r="Q6295" s="1" t="s">
        <v>7030</v>
      </c>
      <c r="R6295" s="1" t="s">
        <v>254</v>
      </c>
    </row>
    <row r="6296" customFormat="false" ht="15" hidden="false" customHeight="false" outlineLevel="0" collapsed="false">
      <c r="A6296" s="1" t="s">
        <v>6017</v>
      </c>
      <c r="B6296" s="1" t="s">
        <v>6018</v>
      </c>
      <c r="C6296" s="1" t="s">
        <v>7036</v>
      </c>
      <c r="D6296" s="1" t="n">
        <v>150</v>
      </c>
      <c r="E6296" s="1" t="s">
        <v>7037</v>
      </c>
      <c r="F6296" s="1" t="n">
        <v>1</v>
      </c>
      <c r="G6296" s="1" t="str">
        <f aca="false">F6296&amp;"/"&amp;75</f>
        <v>1/75</v>
      </c>
      <c r="H6296" s="1" t="n">
        <v>2000</v>
      </c>
      <c r="I6296" s="1" t="n">
        <v>92</v>
      </c>
      <c r="J6296" s="1" t="n">
        <v>80</v>
      </c>
      <c r="K6296" s="1" t="s">
        <v>1951</v>
      </c>
      <c r="L6296" s="1" t="s">
        <v>3801</v>
      </c>
      <c r="M6296" s="1" t="n">
        <v>2013</v>
      </c>
      <c r="N6296" s="1" t="n">
        <v>46.6088093809095</v>
      </c>
      <c r="O6296" s="1" t="n">
        <v>-70.3881022410676</v>
      </c>
      <c r="P6296" s="1" t="s">
        <v>7038</v>
      </c>
      <c r="Q6296" s="1" t="s">
        <v>7039</v>
      </c>
      <c r="R6296" s="1" t="s">
        <v>24</v>
      </c>
    </row>
    <row r="6297" customFormat="false" ht="15" hidden="false" customHeight="false" outlineLevel="0" collapsed="false">
      <c r="A6297" s="1" t="s">
        <v>6017</v>
      </c>
      <c r="B6297" s="1" t="s">
        <v>6018</v>
      </c>
      <c r="C6297" s="1" t="s">
        <v>7036</v>
      </c>
      <c r="D6297" s="1" t="n">
        <v>150</v>
      </c>
      <c r="E6297" s="1" t="s">
        <v>7040</v>
      </c>
      <c r="F6297" s="1" t="n">
        <v>2</v>
      </c>
      <c r="G6297" s="1" t="str">
        <f aca="false">F6297&amp;"/"&amp;75</f>
        <v>2/75</v>
      </c>
      <c r="H6297" s="1" t="n">
        <v>2000</v>
      </c>
      <c r="I6297" s="1" t="n">
        <v>92</v>
      </c>
      <c r="J6297" s="1" t="n">
        <v>80</v>
      </c>
      <c r="K6297" s="1" t="s">
        <v>1951</v>
      </c>
      <c r="L6297" s="1" t="s">
        <v>3801</v>
      </c>
      <c r="M6297" s="1" t="n">
        <v>2013</v>
      </c>
      <c r="N6297" s="1" t="n">
        <v>46.606764606433</v>
      </c>
      <c r="O6297" s="1" t="n">
        <v>-70.3895203742013</v>
      </c>
      <c r="P6297" s="1" t="s">
        <v>7038</v>
      </c>
      <c r="Q6297" s="1" t="s">
        <v>7039</v>
      </c>
      <c r="R6297" s="1" t="s">
        <v>24</v>
      </c>
    </row>
    <row r="6298" customFormat="false" ht="15" hidden="false" customHeight="false" outlineLevel="0" collapsed="false">
      <c r="A6298" s="1" t="s">
        <v>6017</v>
      </c>
      <c r="B6298" s="1" t="s">
        <v>6018</v>
      </c>
      <c r="C6298" s="1" t="s">
        <v>7036</v>
      </c>
      <c r="D6298" s="1" t="n">
        <v>150</v>
      </c>
      <c r="E6298" s="1" t="s">
        <v>7041</v>
      </c>
      <c r="F6298" s="1" t="n">
        <v>3</v>
      </c>
      <c r="G6298" s="1" t="str">
        <f aca="false">F6298&amp;"/"&amp;75</f>
        <v>3/75</v>
      </c>
      <c r="H6298" s="1" t="n">
        <v>2000</v>
      </c>
      <c r="I6298" s="1" t="n">
        <v>92</v>
      </c>
      <c r="J6298" s="1" t="n">
        <v>80</v>
      </c>
      <c r="K6298" s="1" t="s">
        <v>1951</v>
      </c>
      <c r="L6298" s="1" t="s">
        <v>3801</v>
      </c>
      <c r="M6298" s="1" t="n">
        <v>2013</v>
      </c>
      <c r="N6298" s="1" t="n">
        <v>46.6047299566016</v>
      </c>
      <c r="O6298" s="1" t="n">
        <v>-70.3906529455823</v>
      </c>
      <c r="P6298" s="1" t="s">
        <v>7038</v>
      </c>
      <c r="Q6298" s="1" t="s">
        <v>7039</v>
      </c>
      <c r="R6298" s="1" t="s">
        <v>24</v>
      </c>
    </row>
    <row r="6299" customFormat="false" ht="15" hidden="false" customHeight="false" outlineLevel="0" collapsed="false">
      <c r="A6299" s="1" t="s">
        <v>6017</v>
      </c>
      <c r="B6299" s="1" t="s">
        <v>6018</v>
      </c>
      <c r="C6299" s="1" t="s">
        <v>7036</v>
      </c>
      <c r="D6299" s="1" t="n">
        <v>150</v>
      </c>
      <c r="E6299" s="1" t="s">
        <v>7042</v>
      </c>
      <c r="F6299" s="1" t="n">
        <v>4</v>
      </c>
      <c r="G6299" s="1" t="str">
        <f aca="false">F6299&amp;"/"&amp;75</f>
        <v>4/75</v>
      </c>
      <c r="H6299" s="1" t="n">
        <v>2000</v>
      </c>
      <c r="I6299" s="1" t="n">
        <v>92</v>
      </c>
      <c r="J6299" s="1" t="n">
        <v>80</v>
      </c>
      <c r="K6299" s="1" t="s">
        <v>1951</v>
      </c>
      <c r="L6299" s="1" t="s">
        <v>3801</v>
      </c>
      <c r="M6299" s="1" t="n">
        <v>2013</v>
      </c>
      <c r="N6299" s="1" t="n">
        <v>46.6025747628474</v>
      </c>
      <c r="O6299" s="1" t="n">
        <v>-70.3898491379573</v>
      </c>
      <c r="P6299" s="1" t="s">
        <v>7038</v>
      </c>
      <c r="Q6299" s="1" t="s">
        <v>7039</v>
      </c>
      <c r="R6299" s="1" t="s">
        <v>24</v>
      </c>
    </row>
    <row r="6300" customFormat="false" ht="15" hidden="false" customHeight="false" outlineLevel="0" collapsed="false">
      <c r="A6300" s="1" t="s">
        <v>6017</v>
      </c>
      <c r="B6300" s="1" t="s">
        <v>6018</v>
      </c>
      <c r="C6300" s="1" t="s">
        <v>7036</v>
      </c>
      <c r="D6300" s="1" t="n">
        <v>150</v>
      </c>
      <c r="E6300" s="1" t="s">
        <v>7043</v>
      </c>
      <c r="F6300" s="1" t="n">
        <v>5</v>
      </c>
      <c r="G6300" s="1" t="str">
        <f aca="false">F6300&amp;"/"&amp;75</f>
        <v>5/75</v>
      </c>
      <c r="H6300" s="1" t="n">
        <v>2000</v>
      </c>
      <c r="I6300" s="1" t="n">
        <v>82</v>
      </c>
      <c r="J6300" s="1" t="n">
        <v>80</v>
      </c>
      <c r="K6300" s="1" t="s">
        <v>1951</v>
      </c>
      <c r="L6300" s="1" t="s">
        <v>6589</v>
      </c>
      <c r="M6300" s="1" t="n">
        <v>2013</v>
      </c>
      <c r="N6300" s="1" t="n">
        <v>46.5998666376147</v>
      </c>
      <c r="O6300" s="1" t="n">
        <v>-70.3900420033208</v>
      </c>
      <c r="P6300" s="1" t="s">
        <v>7038</v>
      </c>
      <c r="Q6300" s="1" t="s">
        <v>7039</v>
      </c>
      <c r="R6300" s="1" t="s">
        <v>24</v>
      </c>
    </row>
    <row r="6301" customFormat="false" ht="15" hidden="false" customHeight="false" outlineLevel="0" collapsed="false">
      <c r="A6301" s="1" t="s">
        <v>6017</v>
      </c>
      <c r="B6301" s="1" t="s">
        <v>6018</v>
      </c>
      <c r="C6301" s="1" t="s">
        <v>7036</v>
      </c>
      <c r="D6301" s="1" t="n">
        <v>150</v>
      </c>
      <c r="E6301" s="1" t="s">
        <v>7044</v>
      </c>
      <c r="F6301" s="1" t="n">
        <v>6</v>
      </c>
      <c r="G6301" s="1" t="str">
        <f aca="false">F6301&amp;"/"&amp;75</f>
        <v>6/75</v>
      </c>
      <c r="H6301" s="1" t="n">
        <v>2000</v>
      </c>
      <c r="I6301" s="1" t="n">
        <v>82</v>
      </c>
      <c r="J6301" s="1" t="n">
        <v>80</v>
      </c>
      <c r="K6301" s="1" t="s">
        <v>1951</v>
      </c>
      <c r="L6301" s="1" t="s">
        <v>6589</v>
      </c>
      <c r="M6301" s="1" t="n">
        <v>2013</v>
      </c>
      <c r="N6301" s="1" t="n">
        <v>46.5976421983244</v>
      </c>
      <c r="O6301" s="1" t="n">
        <v>-70.3903409031544</v>
      </c>
      <c r="P6301" s="1" t="s">
        <v>7038</v>
      </c>
      <c r="Q6301" s="1" t="s">
        <v>7039</v>
      </c>
      <c r="R6301" s="1" t="s">
        <v>24</v>
      </c>
    </row>
    <row r="6302" customFormat="false" ht="15" hidden="false" customHeight="false" outlineLevel="0" collapsed="false">
      <c r="A6302" s="1" t="s">
        <v>6017</v>
      </c>
      <c r="B6302" s="1" t="s">
        <v>6018</v>
      </c>
      <c r="C6302" s="1" t="s">
        <v>7036</v>
      </c>
      <c r="D6302" s="1" t="n">
        <v>150</v>
      </c>
      <c r="E6302" s="1" t="s">
        <v>7045</v>
      </c>
      <c r="F6302" s="1" t="n">
        <v>7</v>
      </c>
      <c r="G6302" s="1" t="str">
        <f aca="false">F6302&amp;"/"&amp;75</f>
        <v>7/75</v>
      </c>
      <c r="H6302" s="1" t="n">
        <v>2000</v>
      </c>
      <c r="I6302" s="1" t="n">
        <v>82</v>
      </c>
      <c r="J6302" s="1" t="n">
        <v>80</v>
      </c>
      <c r="K6302" s="1" t="s">
        <v>1951</v>
      </c>
      <c r="L6302" s="1" t="s">
        <v>6589</v>
      </c>
      <c r="M6302" s="1" t="n">
        <v>2013</v>
      </c>
      <c r="N6302" s="1" t="n">
        <v>46.5956318331424</v>
      </c>
      <c r="O6302" s="1" t="n">
        <v>-70.3886770932656</v>
      </c>
      <c r="P6302" s="1" t="s">
        <v>7038</v>
      </c>
      <c r="Q6302" s="1" t="s">
        <v>7039</v>
      </c>
      <c r="R6302" s="1" t="s">
        <v>24</v>
      </c>
    </row>
    <row r="6303" customFormat="false" ht="15" hidden="false" customHeight="false" outlineLevel="0" collapsed="false">
      <c r="A6303" s="1" t="s">
        <v>6017</v>
      </c>
      <c r="B6303" s="1" t="s">
        <v>6018</v>
      </c>
      <c r="C6303" s="1" t="s">
        <v>7036</v>
      </c>
      <c r="D6303" s="1" t="n">
        <v>150</v>
      </c>
      <c r="E6303" s="1" t="s">
        <v>7046</v>
      </c>
      <c r="F6303" s="1" t="n">
        <v>8</v>
      </c>
      <c r="G6303" s="1" t="str">
        <f aca="false">F6303&amp;"/"&amp;75</f>
        <v>8/75</v>
      </c>
      <c r="H6303" s="1" t="n">
        <v>2000</v>
      </c>
      <c r="I6303" s="1" t="n">
        <v>92</v>
      </c>
      <c r="J6303" s="1" t="n">
        <v>80</v>
      </c>
      <c r="K6303" s="1" t="s">
        <v>1951</v>
      </c>
      <c r="L6303" s="1" t="s">
        <v>3801</v>
      </c>
      <c r="M6303" s="1" t="n">
        <v>2013</v>
      </c>
      <c r="N6303" s="1" t="n">
        <v>46.5944894635339</v>
      </c>
      <c r="O6303" s="1" t="n">
        <v>-70.3992943427571</v>
      </c>
      <c r="P6303" s="1" t="s">
        <v>7038</v>
      </c>
      <c r="Q6303" s="1" t="s">
        <v>7039</v>
      </c>
      <c r="R6303" s="1" t="s">
        <v>24</v>
      </c>
    </row>
    <row r="6304" customFormat="false" ht="15" hidden="false" customHeight="false" outlineLevel="0" collapsed="false">
      <c r="A6304" s="1" t="s">
        <v>6017</v>
      </c>
      <c r="B6304" s="1" t="s">
        <v>6018</v>
      </c>
      <c r="C6304" s="1" t="s">
        <v>7036</v>
      </c>
      <c r="D6304" s="1" t="n">
        <v>150</v>
      </c>
      <c r="E6304" s="1" t="s">
        <v>7047</v>
      </c>
      <c r="F6304" s="1" t="n">
        <v>9</v>
      </c>
      <c r="G6304" s="1" t="str">
        <f aca="false">F6304&amp;"/"&amp;75</f>
        <v>9/75</v>
      </c>
      <c r="H6304" s="1" t="n">
        <v>2000</v>
      </c>
      <c r="I6304" s="1" t="n">
        <v>92</v>
      </c>
      <c r="J6304" s="1" t="n">
        <v>80</v>
      </c>
      <c r="K6304" s="1" t="s">
        <v>1951</v>
      </c>
      <c r="L6304" s="1" t="s">
        <v>3801</v>
      </c>
      <c r="M6304" s="1" t="n">
        <v>2013</v>
      </c>
      <c r="N6304" s="1" t="n">
        <v>46.5912861176637</v>
      </c>
      <c r="O6304" s="1" t="n">
        <v>-70.3992901858972</v>
      </c>
      <c r="P6304" s="1" t="s">
        <v>7038</v>
      </c>
      <c r="Q6304" s="1" t="s">
        <v>7039</v>
      </c>
      <c r="R6304" s="1" t="s">
        <v>24</v>
      </c>
    </row>
    <row r="6305" customFormat="false" ht="15" hidden="false" customHeight="false" outlineLevel="0" collapsed="false">
      <c r="A6305" s="1" t="s">
        <v>6017</v>
      </c>
      <c r="B6305" s="1" t="s">
        <v>6018</v>
      </c>
      <c r="C6305" s="1" t="s">
        <v>7036</v>
      </c>
      <c r="D6305" s="1" t="n">
        <v>150</v>
      </c>
      <c r="E6305" s="1" t="s">
        <v>7048</v>
      </c>
      <c r="F6305" s="1" t="n">
        <v>10</v>
      </c>
      <c r="G6305" s="1" t="str">
        <f aca="false">F6305&amp;"/"&amp;75</f>
        <v>10/75</v>
      </c>
      <c r="H6305" s="1" t="n">
        <v>2000</v>
      </c>
      <c r="I6305" s="1" t="n">
        <v>92</v>
      </c>
      <c r="J6305" s="1" t="n">
        <v>80</v>
      </c>
      <c r="K6305" s="1" t="s">
        <v>1951</v>
      </c>
      <c r="L6305" s="1" t="s">
        <v>3801</v>
      </c>
      <c r="M6305" s="1" t="n">
        <v>2013</v>
      </c>
      <c r="N6305" s="1" t="n">
        <v>46.5890089496672</v>
      </c>
      <c r="O6305" s="1" t="n">
        <v>-70.3974195049835</v>
      </c>
      <c r="P6305" s="1" t="s">
        <v>7038</v>
      </c>
      <c r="Q6305" s="1" t="s">
        <v>7039</v>
      </c>
      <c r="R6305" s="1" t="s">
        <v>24</v>
      </c>
    </row>
    <row r="6306" customFormat="false" ht="15" hidden="false" customHeight="false" outlineLevel="0" collapsed="false">
      <c r="A6306" s="1" t="s">
        <v>6017</v>
      </c>
      <c r="B6306" s="1" t="s">
        <v>6018</v>
      </c>
      <c r="C6306" s="1" t="s">
        <v>7036</v>
      </c>
      <c r="D6306" s="1" t="n">
        <v>150</v>
      </c>
      <c r="E6306" s="1" t="s">
        <v>7049</v>
      </c>
      <c r="F6306" s="1" t="n">
        <v>11</v>
      </c>
      <c r="G6306" s="1" t="str">
        <f aca="false">F6306&amp;"/"&amp;75</f>
        <v>11/75</v>
      </c>
      <c r="H6306" s="1" t="n">
        <v>2000</v>
      </c>
      <c r="I6306" s="1" t="n">
        <v>92</v>
      </c>
      <c r="J6306" s="1" t="n">
        <v>80</v>
      </c>
      <c r="K6306" s="1" t="s">
        <v>1951</v>
      </c>
      <c r="L6306" s="1" t="s">
        <v>3801</v>
      </c>
      <c r="M6306" s="1" t="n">
        <v>2013</v>
      </c>
      <c r="N6306" s="1" t="n">
        <v>46.5865965018446</v>
      </c>
      <c r="O6306" s="1" t="n">
        <v>-70.3990921309973</v>
      </c>
      <c r="P6306" s="1" t="s">
        <v>7038</v>
      </c>
      <c r="Q6306" s="1" t="s">
        <v>7039</v>
      </c>
      <c r="R6306" s="1" t="s">
        <v>24</v>
      </c>
    </row>
    <row r="6307" customFormat="false" ht="15" hidden="false" customHeight="false" outlineLevel="0" collapsed="false">
      <c r="A6307" s="1" t="s">
        <v>6017</v>
      </c>
      <c r="B6307" s="1" t="s">
        <v>6018</v>
      </c>
      <c r="C6307" s="1" t="s">
        <v>7036</v>
      </c>
      <c r="D6307" s="1" t="n">
        <v>150</v>
      </c>
      <c r="E6307" s="1" t="s">
        <v>7050</v>
      </c>
      <c r="F6307" s="1" t="n">
        <v>12</v>
      </c>
      <c r="G6307" s="1" t="str">
        <f aca="false">F6307&amp;"/"&amp;75</f>
        <v>12/75</v>
      </c>
      <c r="H6307" s="1" t="n">
        <v>2000</v>
      </c>
      <c r="I6307" s="1" t="n">
        <v>92</v>
      </c>
      <c r="J6307" s="1" t="n">
        <v>80</v>
      </c>
      <c r="K6307" s="1" t="s">
        <v>1951</v>
      </c>
      <c r="L6307" s="1" t="s">
        <v>3801</v>
      </c>
      <c r="M6307" s="1" t="n">
        <v>2013</v>
      </c>
      <c r="N6307" s="1" t="n">
        <v>46.5783309797737</v>
      </c>
      <c r="O6307" s="1" t="n">
        <v>-70.399505093852</v>
      </c>
      <c r="P6307" s="1" t="s">
        <v>7038</v>
      </c>
      <c r="Q6307" s="1" t="s">
        <v>7039</v>
      </c>
      <c r="R6307" s="1" t="s">
        <v>24</v>
      </c>
    </row>
    <row r="6308" customFormat="false" ht="15" hidden="false" customHeight="false" outlineLevel="0" collapsed="false">
      <c r="A6308" s="1" t="s">
        <v>6017</v>
      </c>
      <c r="B6308" s="1" t="s">
        <v>6018</v>
      </c>
      <c r="C6308" s="1" t="s">
        <v>7036</v>
      </c>
      <c r="D6308" s="1" t="n">
        <v>150</v>
      </c>
      <c r="E6308" s="1" t="s">
        <v>7051</v>
      </c>
      <c r="F6308" s="1" t="n">
        <v>13</v>
      </c>
      <c r="G6308" s="1" t="str">
        <f aca="false">F6308&amp;"/"&amp;75</f>
        <v>13/75</v>
      </c>
      <c r="H6308" s="1" t="n">
        <v>2000</v>
      </c>
      <c r="I6308" s="1" t="n">
        <v>92</v>
      </c>
      <c r="J6308" s="1" t="n">
        <v>80</v>
      </c>
      <c r="K6308" s="1" t="s">
        <v>1951</v>
      </c>
      <c r="L6308" s="1" t="s">
        <v>3801</v>
      </c>
      <c r="M6308" s="1" t="n">
        <v>2013</v>
      </c>
      <c r="N6308" s="1" t="n">
        <v>46.5757169606781</v>
      </c>
      <c r="O6308" s="1" t="n">
        <v>-70.3987140281397</v>
      </c>
      <c r="P6308" s="1" t="s">
        <v>7038</v>
      </c>
      <c r="Q6308" s="1" t="s">
        <v>7039</v>
      </c>
      <c r="R6308" s="1" t="s">
        <v>24</v>
      </c>
    </row>
    <row r="6309" customFormat="false" ht="15" hidden="false" customHeight="false" outlineLevel="0" collapsed="false">
      <c r="A6309" s="1" t="s">
        <v>6017</v>
      </c>
      <c r="B6309" s="1" t="s">
        <v>6018</v>
      </c>
      <c r="C6309" s="1" t="s">
        <v>7036</v>
      </c>
      <c r="D6309" s="1" t="n">
        <v>150</v>
      </c>
      <c r="E6309" s="1" t="s">
        <v>7052</v>
      </c>
      <c r="F6309" s="1" t="n">
        <v>14</v>
      </c>
      <c r="G6309" s="1" t="str">
        <f aca="false">F6309&amp;"/"&amp;75</f>
        <v>14/75</v>
      </c>
      <c r="H6309" s="1" t="n">
        <v>2000</v>
      </c>
      <c r="I6309" s="1" t="n">
        <v>92</v>
      </c>
      <c r="J6309" s="1" t="n">
        <v>80</v>
      </c>
      <c r="K6309" s="1" t="s">
        <v>1951</v>
      </c>
      <c r="L6309" s="1" t="s">
        <v>3801</v>
      </c>
      <c r="M6309" s="1" t="n">
        <v>2013</v>
      </c>
      <c r="N6309" s="1" t="n">
        <v>46.5972257219264</v>
      </c>
      <c r="O6309" s="1" t="n">
        <v>-70.415114262001</v>
      </c>
      <c r="P6309" s="1" t="s">
        <v>7038</v>
      </c>
      <c r="Q6309" s="1" t="s">
        <v>7039</v>
      </c>
      <c r="R6309" s="1" t="s">
        <v>24</v>
      </c>
    </row>
    <row r="6310" customFormat="false" ht="15" hidden="false" customHeight="false" outlineLevel="0" collapsed="false">
      <c r="A6310" s="1" t="s">
        <v>6017</v>
      </c>
      <c r="B6310" s="1" t="s">
        <v>6018</v>
      </c>
      <c r="C6310" s="1" t="s">
        <v>7036</v>
      </c>
      <c r="D6310" s="1" t="n">
        <v>150</v>
      </c>
      <c r="E6310" s="1" t="s">
        <v>7053</v>
      </c>
      <c r="F6310" s="1" t="n">
        <v>15</v>
      </c>
      <c r="G6310" s="1" t="str">
        <f aca="false">F6310&amp;"/"&amp;75</f>
        <v>15/75</v>
      </c>
      <c r="H6310" s="1" t="n">
        <v>2000</v>
      </c>
      <c r="I6310" s="1" t="n">
        <v>92</v>
      </c>
      <c r="J6310" s="1" t="n">
        <v>80</v>
      </c>
      <c r="K6310" s="1" t="s">
        <v>1951</v>
      </c>
      <c r="L6310" s="1" t="s">
        <v>3801</v>
      </c>
      <c r="M6310" s="1" t="n">
        <v>2013</v>
      </c>
      <c r="N6310" s="1" t="n">
        <v>46.5944840116688</v>
      </c>
      <c r="O6310" s="1" t="n">
        <v>-70.4154118433098</v>
      </c>
      <c r="P6310" s="1" t="s">
        <v>7038</v>
      </c>
      <c r="Q6310" s="1" t="s">
        <v>7039</v>
      </c>
      <c r="R6310" s="1" t="s">
        <v>24</v>
      </c>
    </row>
    <row r="6311" customFormat="false" ht="15" hidden="false" customHeight="false" outlineLevel="0" collapsed="false">
      <c r="A6311" s="1" t="s">
        <v>6017</v>
      </c>
      <c r="B6311" s="1" t="s">
        <v>6018</v>
      </c>
      <c r="C6311" s="1" t="s">
        <v>7036</v>
      </c>
      <c r="D6311" s="1" t="n">
        <v>150</v>
      </c>
      <c r="E6311" s="1" t="s">
        <v>7054</v>
      </c>
      <c r="F6311" s="1" t="n">
        <v>16</v>
      </c>
      <c r="G6311" s="1" t="str">
        <f aca="false">F6311&amp;"/"&amp;75</f>
        <v>16/75</v>
      </c>
      <c r="H6311" s="1" t="n">
        <v>2000</v>
      </c>
      <c r="I6311" s="1" t="n">
        <v>92</v>
      </c>
      <c r="J6311" s="1" t="n">
        <v>80</v>
      </c>
      <c r="K6311" s="1" t="s">
        <v>1951</v>
      </c>
      <c r="L6311" s="1" t="s">
        <v>3801</v>
      </c>
      <c r="M6311" s="1" t="n">
        <v>2013</v>
      </c>
      <c r="N6311" s="1" t="n">
        <v>46.5918607677772</v>
      </c>
      <c r="O6311" s="1" t="n">
        <v>-70.4146305538435</v>
      </c>
      <c r="P6311" s="1" t="s">
        <v>7038</v>
      </c>
      <c r="Q6311" s="1" t="s">
        <v>7039</v>
      </c>
      <c r="R6311" s="1" t="s">
        <v>24</v>
      </c>
    </row>
    <row r="6312" customFormat="false" ht="15" hidden="false" customHeight="false" outlineLevel="0" collapsed="false">
      <c r="A6312" s="1" t="s">
        <v>6017</v>
      </c>
      <c r="B6312" s="1" t="s">
        <v>6018</v>
      </c>
      <c r="C6312" s="1" t="s">
        <v>7036</v>
      </c>
      <c r="D6312" s="1" t="n">
        <v>150</v>
      </c>
      <c r="E6312" s="1" t="s">
        <v>7055</v>
      </c>
      <c r="F6312" s="1" t="n">
        <v>17</v>
      </c>
      <c r="G6312" s="1" t="str">
        <f aca="false">F6312&amp;"/"&amp;75</f>
        <v>17/75</v>
      </c>
      <c r="H6312" s="1" t="n">
        <v>2000</v>
      </c>
      <c r="I6312" s="1" t="n">
        <v>92</v>
      </c>
      <c r="J6312" s="1" t="n">
        <v>80</v>
      </c>
      <c r="K6312" s="1" t="s">
        <v>1951</v>
      </c>
      <c r="L6312" s="1" t="s">
        <v>3801</v>
      </c>
      <c r="M6312" s="1" t="n">
        <v>2013</v>
      </c>
      <c r="N6312" s="1" t="n">
        <v>46.5893411121769</v>
      </c>
      <c r="O6312" s="1" t="n">
        <v>-70.414206334288</v>
      </c>
      <c r="P6312" s="1" t="s">
        <v>7038</v>
      </c>
      <c r="Q6312" s="1" t="s">
        <v>7039</v>
      </c>
      <c r="R6312" s="1" t="s">
        <v>24</v>
      </c>
    </row>
    <row r="6313" customFormat="false" ht="15" hidden="false" customHeight="false" outlineLevel="0" collapsed="false">
      <c r="A6313" s="1" t="s">
        <v>6017</v>
      </c>
      <c r="B6313" s="1" t="s">
        <v>6018</v>
      </c>
      <c r="C6313" s="1" t="s">
        <v>7036</v>
      </c>
      <c r="D6313" s="1" t="n">
        <v>150</v>
      </c>
      <c r="E6313" s="1" t="s">
        <v>7056</v>
      </c>
      <c r="F6313" s="1" t="n">
        <v>18</v>
      </c>
      <c r="G6313" s="1" t="str">
        <f aca="false">F6313&amp;"/"&amp;75</f>
        <v>18/75</v>
      </c>
      <c r="H6313" s="1" t="n">
        <v>2000</v>
      </c>
      <c r="I6313" s="1" t="n">
        <v>82</v>
      </c>
      <c r="J6313" s="1" t="n">
        <v>80</v>
      </c>
      <c r="K6313" s="1" t="s">
        <v>1951</v>
      </c>
      <c r="L6313" s="1" t="s">
        <v>6589</v>
      </c>
      <c r="M6313" s="1" t="n">
        <v>2013</v>
      </c>
      <c r="N6313" s="1" t="n">
        <v>46.5896174093373</v>
      </c>
      <c r="O6313" s="1" t="n">
        <v>-70.4361597983021</v>
      </c>
      <c r="P6313" s="1" t="s">
        <v>7038</v>
      </c>
      <c r="Q6313" s="1" t="s">
        <v>7039</v>
      </c>
      <c r="R6313" s="1" t="s">
        <v>24</v>
      </c>
    </row>
    <row r="6314" customFormat="false" ht="15" hidden="false" customHeight="false" outlineLevel="0" collapsed="false">
      <c r="A6314" s="1" t="s">
        <v>6017</v>
      </c>
      <c r="B6314" s="1" t="s">
        <v>6018</v>
      </c>
      <c r="C6314" s="1" t="s">
        <v>7036</v>
      </c>
      <c r="D6314" s="1" t="n">
        <v>150</v>
      </c>
      <c r="E6314" s="1" t="s">
        <v>7057</v>
      </c>
      <c r="F6314" s="1" t="n">
        <v>19</v>
      </c>
      <c r="G6314" s="1" t="str">
        <f aca="false">F6314&amp;"/"&amp;75</f>
        <v>19/75</v>
      </c>
      <c r="H6314" s="1" t="n">
        <v>2000</v>
      </c>
      <c r="I6314" s="1" t="n">
        <v>82</v>
      </c>
      <c r="J6314" s="1" t="n">
        <v>80</v>
      </c>
      <c r="K6314" s="1" t="s">
        <v>1951</v>
      </c>
      <c r="L6314" s="1" t="s">
        <v>6589</v>
      </c>
      <c r="M6314" s="1" t="n">
        <v>2013</v>
      </c>
      <c r="N6314" s="1" t="n">
        <v>46.5877718122737</v>
      </c>
      <c r="O6314" s="1" t="n">
        <v>-70.4339061843902</v>
      </c>
      <c r="P6314" s="1" t="s">
        <v>7038</v>
      </c>
      <c r="Q6314" s="1" t="s">
        <v>7039</v>
      </c>
      <c r="R6314" s="1" t="s">
        <v>24</v>
      </c>
    </row>
    <row r="6315" customFormat="false" ht="15" hidden="false" customHeight="false" outlineLevel="0" collapsed="false">
      <c r="A6315" s="1" t="s">
        <v>6017</v>
      </c>
      <c r="B6315" s="1" t="s">
        <v>6018</v>
      </c>
      <c r="C6315" s="1" t="s">
        <v>7036</v>
      </c>
      <c r="D6315" s="1" t="n">
        <v>150</v>
      </c>
      <c r="E6315" s="1" t="s">
        <v>7058</v>
      </c>
      <c r="F6315" s="1" t="n">
        <v>20</v>
      </c>
      <c r="G6315" s="1" t="str">
        <f aca="false">F6315&amp;"/"&amp;75</f>
        <v>20/75</v>
      </c>
      <c r="H6315" s="1" t="n">
        <v>2000</v>
      </c>
      <c r="I6315" s="1" t="n">
        <v>82</v>
      </c>
      <c r="J6315" s="1" t="n">
        <v>80</v>
      </c>
      <c r="K6315" s="1" t="s">
        <v>1951</v>
      </c>
      <c r="L6315" s="1" t="s">
        <v>6589</v>
      </c>
      <c r="M6315" s="1" t="n">
        <v>2013</v>
      </c>
      <c r="N6315" s="1" t="n">
        <v>46.5857616127185</v>
      </c>
      <c r="O6315" s="1" t="n">
        <v>-70.4321294583495</v>
      </c>
      <c r="P6315" s="1" t="s">
        <v>7038</v>
      </c>
      <c r="Q6315" s="1" t="s">
        <v>7039</v>
      </c>
      <c r="R6315" s="1" t="s">
        <v>24</v>
      </c>
    </row>
    <row r="6316" customFormat="false" ht="15" hidden="false" customHeight="false" outlineLevel="0" collapsed="false">
      <c r="A6316" s="1" t="s">
        <v>6017</v>
      </c>
      <c r="B6316" s="1" t="s">
        <v>6018</v>
      </c>
      <c r="C6316" s="1" t="s">
        <v>7036</v>
      </c>
      <c r="D6316" s="1" t="n">
        <v>150</v>
      </c>
      <c r="E6316" s="1" t="s">
        <v>7059</v>
      </c>
      <c r="F6316" s="1" t="n">
        <v>21</v>
      </c>
      <c r="G6316" s="1" t="str">
        <f aca="false">F6316&amp;"/"&amp;75</f>
        <v>21/75</v>
      </c>
      <c r="H6316" s="1" t="n">
        <v>2000</v>
      </c>
      <c r="I6316" s="1" t="n">
        <v>82</v>
      </c>
      <c r="J6316" s="1" t="n">
        <v>80</v>
      </c>
      <c r="K6316" s="1" t="s">
        <v>1951</v>
      </c>
      <c r="L6316" s="1" t="s">
        <v>6589</v>
      </c>
      <c r="M6316" s="1" t="n">
        <v>2013</v>
      </c>
      <c r="N6316" s="1" t="n">
        <v>46.583895381439</v>
      </c>
      <c r="O6316" s="1" t="n">
        <v>-70.4301317849927</v>
      </c>
      <c r="P6316" s="1" t="s">
        <v>7038</v>
      </c>
      <c r="Q6316" s="1" t="s">
        <v>7039</v>
      </c>
      <c r="R6316" s="1" t="s">
        <v>24</v>
      </c>
    </row>
    <row r="6317" customFormat="false" ht="15" hidden="false" customHeight="false" outlineLevel="0" collapsed="false">
      <c r="A6317" s="1" t="s">
        <v>6017</v>
      </c>
      <c r="B6317" s="1" t="s">
        <v>6018</v>
      </c>
      <c r="C6317" s="1" t="s">
        <v>7036</v>
      </c>
      <c r="D6317" s="1" t="n">
        <v>150</v>
      </c>
      <c r="E6317" s="1" t="s">
        <v>7060</v>
      </c>
      <c r="F6317" s="1" t="n">
        <v>22</v>
      </c>
      <c r="G6317" s="1" t="str">
        <f aca="false">F6317&amp;"/"&amp;75</f>
        <v>22/75</v>
      </c>
      <c r="H6317" s="1" t="n">
        <v>2000</v>
      </c>
      <c r="I6317" s="1" t="n">
        <v>82</v>
      </c>
      <c r="J6317" s="1" t="n">
        <v>80</v>
      </c>
      <c r="K6317" s="1" t="s">
        <v>1951</v>
      </c>
      <c r="L6317" s="1" t="s">
        <v>6589</v>
      </c>
      <c r="M6317" s="1" t="n">
        <v>2013</v>
      </c>
      <c r="N6317" s="1" t="n">
        <v>46.5816427629108</v>
      </c>
      <c r="O6317" s="1" t="n">
        <v>-70.4299632545924</v>
      </c>
      <c r="P6317" s="1" t="s">
        <v>7038</v>
      </c>
      <c r="Q6317" s="1" t="s">
        <v>7039</v>
      </c>
      <c r="R6317" s="1" t="s">
        <v>24</v>
      </c>
    </row>
    <row r="6318" customFormat="false" ht="15" hidden="false" customHeight="false" outlineLevel="0" collapsed="false">
      <c r="A6318" s="1" t="s">
        <v>6017</v>
      </c>
      <c r="B6318" s="1" t="s">
        <v>6018</v>
      </c>
      <c r="C6318" s="1" t="s">
        <v>7036</v>
      </c>
      <c r="D6318" s="1" t="n">
        <v>150</v>
      </c>
      <c r="E6318" s="1" t="s">
        <v>7061</v>
      </c>
      <c r="F6318" s="1" t="n">
        <v>23</v>
      </c>
      <c r="G6318" s="1" t="str">
        <f aca="false">F6318&amp;"/"&amp;75</f>
        <v>23/75</v>
      </c>
      <c r="H6318" s="1" t="n">
        <v>2000</v>
      </c>
      <c r="I6318" s="1" t="n">
        <v>82</v>
      </c>
      <c r="J6318" s="1" t="n">
        <v>80</v>
      </c>
      <c r="K6318" s="1" t="s">
        <v>1951</v>
      </c>
      <c r="L6318" s="1" t="s">
        <v>6589</v>
      </c>
      <c r="M6318" s="1" t="n">
        <v>2013</v>
      </c>
      <c r="N6318" s="1" t="n">
        <v>46.5794248653188</v>
      </c>
      <c r="O6318" s="1" t="n">
        <v>-70.4298640504409</v>
      </c>
      <c r="P6318" s="1" t="s">
        <v>7038</v>
      </c>
      <c r="Q6318" s="1" t="s">
        <v>7039</v>
      </c>
      <c r="R6318" s="1" t="s">
        <v>24</v>
      </c>
    </row>
    <row r="6319" customFormat="false" ht="15" hidden="false" customHeight="false" outlineLevel="0" collapsed="false">
      <c r="A6319" s="1" t="s">
        <v>6017</v>
      </c>
      <c r="B6319" s="1" t="s">
        <v>6018</v>
      </c>
      <c r="C6319" s="1" t="s">
        <v>7036</v>
      </c>
      <c r="D6319" s="1" t="n">
        <v>150</v>
      </c>
      <c r="E6319" s="1" t="s">
        <v>7062</v>
      </c>
      <c r="F6319" s="1" t="n">
        <v>24</v>
      </c>
      <c r="G6319" s="1" t="str">
        <f aca="false">F6319&amp;"/"&amp;75</f>
        <v>24/75</v>
      </c>
      <c r="H6319" s="1" t="n">
        <v>2000</v>
      </c>
      <c r="I6319" s="1" t="n">
        <v>82</v>
      </c>
      <c r="J6319" s="1" t="n">
        <v>80</v>
      </c>
      <c r="K6319" s="1" t="s">
        <v>1951</v>
      </c>
      <c r="L6319" s="1" t="s">
        <v>6589</v>
      </c>
      <c r="M6319" s="1" t="n">
        <v>2013</v>
      </c>
      <c r="N6319" s="1" t="n">
        <v>46.5771629105821</v>
      </c>
      <c r="O6319" s="1" t="n">
        <v>-70.4300266117635</v>
      </c>
      <c r="P6319" s="1" t="s">
        <v>7038</v>
      </c>
      <c r="Q6319" s="1" t="s">
        <v>7039</v>
      </c>
      <c r="R6319" s="1" t="s">
        <v>24</v>
      </c>
    </row>
    <row r="6320" customFormat="false" ht="15" hidden="false" customHeight="false" outlineLevel="0" collapsed="false">
      <c r="A6320" s="1" t="s">
        <v>6017</v>
      </c>
      <c r="B6320" s="1" t="s">
        <v>6018</v>
      </c>
      <c r="C6320" s="1" t="s">
        <v>7036</v>
      </c>
      <c r="D6320" s="1" t="n">
        <v>150</v>
      </c>
      <c r="E6320" s="1" t="s">
        <v>7063</v>
      </c>
      <c r="F6320" s="1" t="n">
        <v>25</v>
      </c>
      <c r="G6320" s="1" t="str">
        <f aca="false">F6320&amp;"/"&amp;75</f>
        <v>25/75</v>
      </c>
      <c r="H6320" s="1" t="n">
        <v>2000</v>
      </c>
      <c r="I6320" s="1" t="n">
        <v>82</v>
      </c>
      <c r="J6320" s="1" t="n">
        <v>80</v>
      </c>
      <c r="K6320" s="1" t="s">
        <v>1951</v>
      </c>
      <c r="L6320" s="1" t="s">
        <v>6589</v>
      </c>
      <c r="M6320" s="1" t="n">
        <v>2013</v>
      </c>
      <c r="N6320" s="1" t="n">
        <v>46.5751713490932</v>
      </c>
      <c r="O6320" s="1" t="n">
        <v>-70.4317318194799</v>
      </c>
      <c r="P6320" s="1" t="s">
        <v>7038</v>
      </c>
      <c r="Q6320" s="1" t="s">
        <v>7039</v>
      </c>
      <c r="R6320" s="1" t="s">
        <v>24</v>
      </c>
    </row>
    <row r="6321" customFormat="false" ht="15" hidden="false" customHeight="false" outlineLevel="0" collapsed="false">
      <c r="A6321" s="1" t="s">
        <v>6017</v>
      </c>
      <c r="B6321" s="1" t="s">
        <v>6018</v>
      </c>
      <c r="C6321" s="1" t="s">
        <v>7036</v>
      </c>
      <c r="D6321" s="1" t="n">
        <v>150</v>
      </c>
      <c r="E6321" s="1" t="s">
        <v>7064</v>
      </c>
      <c r="F6321" s="1" t="n">
        <v>26</v>
      </c>
      <c r="G6321" s="1" t="str">
        <f aca="false">F6321&amp;"/"&amp;75</f>
        <v>26/75</v>
      </c>
      <c r="H6321" s="1" t="n">
        <v>2000</v>
      </c>
      <c r="I6321" s="1" t="n">
        <v>82</v>
      </c>
      <c r="J6321" s="1" t="n">
        <v>80</v>
      </c>
      <c r="K6321" s="1" t="s">
        <v>1951</v>
      </c>
      <c r="L6321" s="1" t="s">
        <v>6589</v>
      </c>
      <c r="M6321" s="1" t="n">
        <v>2013</v>
      </c>
      <c r="N6321" s="1" t="n">
        <v>46.5735161948997</v>
      </c>
      <c r="O6321" s="1" t="n">
        <v>-70.4224612482255</v>
      </c>
      <c r="P6321" s="1" t="s">
        <v>7038</v>
      </c>
      <c r="Q6321" s="1" t="s">
        <v>7039</v>
      </c>
      <c r="R6321" s="1" t="s">
        <v>24</v>
      </c>
    </row>
    <row r="6322" customFormat="false" ht="15" hidden="false" customHeight="false" outlineLevel="0" collapsed="false">
      <c r="A6322" s="1" t="s">
        <v>6017</v>
      </c>
      <c r="B6322" s="1" t="s">
        <v>6018</v>
      </c>
      <c r="C6322" s="1" t="s">
        <v>7036</v>
      </c>
      <c r="D6322" s="1" t="n">
        <v>150</v>
      </c>
      <c r="E6322" s="1" t="s">
        <v>7065</v>
      </c>
      <c r="F6322" s="1" t="n">
        <v>27</v>
      </c>
      <c r="G6322" s="1" t="str">
        <f aca="false">F6322&amp;"/"&amp;75</f>
        <v>27/75</v>
      </c>
      <c r="H6322" s="1" t="n">
        <v>2000</v>
      </c>
      <c r="I6322" s="1" t="n">
        <v>82</v>
      </c>
      <c r="J6322" s="1" t="n">
        <v>80</v>
      </c>
      <c r="K6322" s="1" t="s">
        <v>1951</v>
      </c>
      <c r="L6322" s="1" t="s">
        <v>6589</v>
      </c>
      <c r="M6322" s="1" t="n">
        <v>2013</v>
      </c>
      <c r="N6322" s="1" t="n">
        <v>46.5713735379674</v>
      </c>
      <c r="O6322" s="1" t="n">
        <v>-70.4215989377065</v>
      </c>
      <c r="P6322" s="1" t="s">
        <v>7038</v>
      </c>
      <c r="Q6322" s="1" t="s">
        <v>7039</v>
      </c>
      <c r="R6322" s="1" t="s">
        <v>24</v>
      </c>
    </row>
    <row r="6323" customFormat="false" ht="15" hidden="false" customHeight="false" outlineLevel="0" collapsed="false">
      <c r="A6323" s="1" t="s">
        <v>6017</v>
      </c>
      <c r="B6323" s="1" t="s">
        <v>6018</v>
      </c>
      <c r="C6323" s="1" t="s">
        <v>7036</v>
      </c>
      <c r="D6323" s="1" t="n">
        <v>150</v>
      </c>
      <c r="E6323" s="1" t="s">
        <v>7066</v>
      </c>
      <c r="F6323" s="1" t="n">
        <v>28</v>
      </c>
      <c r="G6323" s="1" t="str">
        <f aca="false">F6323&amp;"/"&amp;75</f>
        <v>28/75</v>
      </c>
      <c r="H6323" s="1" t="n">
        <v>2000</v>
      </c>
      <c r="I6323" s="1" t="n">
        <v>82</v>
      </c>
      <c r="J6323" s="1" t="n">
        <v>80</v>
      </c>
      <c r="K6323" s="1" t="s">
        <v>1951</v>
      </c>
      <c r="L6323" s="1" t="s">
        <v>6589</v>
      </c>
      <c r="M6323" s="1" t="n">
        <v>2013</v>
      </c>
      <c r="N6323" s="1" t="n">
        <v>46.5691345015166</v>
      </c>
      <c r="O6323" s="1" t="n">
        <v>-70.4216620584417</v>
      </c>
      <c r="P6323" s="1" t="s">
        <v>7038</v>
      </c>
      <c r="Q6323" s="1" t="s">
        <v>7039</v>
      </c>
      <c r="R6323" s="1" t="s">
        <v>24</v>
      </c>
    </row>
    <row r="6324" customFormat="false" ht="15" hidden="false" customHeight="false" outlineLevel="0" collapsed="false">
      <c r="A6324" s="1" t="s">
        <v>6017</v>
      </c>
      <c r="B6324" s="1" t="s">
        <v>6018</v>
      </c>
      <c r="C6324" s="1" t="s">
        <v>7036</v>
      </c>
      <c r="D6324" s="1" t="n">
        <v>150</v>
      </c>
      <c r="E6324" s="1" t="s">
        <v>7067</v>
      </c>
      <c r="F6324" s="1" t="n">
        <v>29</v>
      </c>
      <c r="G6324" s="1" t="str">
        <f aca="false">F6324&amp;"/"&amp;75</f>
        <v>29/75</v>
      </c>
      <c r="H6324" s="1" t="n">
        <v>2000</v>
      </c>
      <c r="I6324" s="1" t="n">
        <v>82</v>
      </c>
      <c r="J6324" s="1" t="n">
        <v>80</v>
      </c>
      <c r="K6324" s="1" t="s">
        <v>1951</v>
      </c>
      <c r="L6324" s="1" t="s">
        <v>6589</v>
      </c>
      <c r="M6324" s="1" t="n">
        <v>2013</v>
      </c>
      <c r="N6324" s="1" t="n">
        <v>46.5654593819873</v>
      </c>
      <c r="O6324" s="1" t="n">
        <v>-70.4220213573623</v>
      </c>
      <c r="P6324" s="1" t="s">
        <v>7038</v>
      </c>
      <c r="Q6324" s="1" t="s">
        <v>7039</v>
      </c>
      <c r="R6324" s="1" t="s">
        <v>24</v>
      </c>
    </row>
    <row r="6325" customFormat="false" ht="15" hidden="false" customHeight="false" outlineLevel="0" collapsed="false">
      <c r="A6325" s="1" t="s">
        <v>6017</v>
      </c>
      <c r="B6325" s="1" t="s">
        <v>6018</v>
      </c>
      <c r="C6325" s="1" t="s">
        <v>7036</v>
      </c>
      <c r="D6325" s="1" t="n">
        <v>150</v>
      </c>
      <c r="E6325" s="1" t="s">
        <v>7068</v>
      </c>
      <c r="F6325" s="1" t="n">
        <v>30</v>
      </c>
      <c r="G6325" s="1" t="str">
        <f aca="false">F6325&amp;"/"&amp;75</f>
        <v>30/75</v>
      </c>
      <c r="H6325" s="1" t="n">
        <v>2000</v>
      </c>
      <c r="I6325" s="1" t="n">
        <v>82</v>
      </c>
      <c r="J6325" s="1" t="n">
        <v>80</v>
      </c>
      <c r="K6325" s="1" t="s">
        <v>1951</v>
      </c>
      <c r="L6325" s="1" t="s">
        <v>6589</v>
      </c>
      <c r="M6325" s="1" t="n">
        <v>2013</v>
      </c>
      <c r="N6325" s="1" t="n">
        <v>46.5634494100313</v>
      </c>
      <c r="O6325" s="1" t="n">
        <v>-70.4238976110181</v>
      </c>
      <c r="P6325" s="1" t="s">
        <v>7038</v>
      </c>
      <c r="Q6325" s="1" t="s">
        <v>7039</v>
      </c>
      <c r="R6325" s="1" t="s">
        <v>24</v>
      </c>
    </row>
    <row r="6326" customFormat="false" ht="15" hidden="false" customHeight="false" outlineLevel="0" collapsed="false">
      <c r="A6326" s="1" t="s">
        <v>6017</v>
      </c>
      <c r="B6326" s="1" t="s">
        <v>6018</v>
      </c>
      <c r="C6326" s="1" t="s">
        <v>7036</v>
      </c>
      <c r="D6326" s="1" t="n">
        <v>150</v>
      </c>
      <c r="E6326" s="1" t="s">
        <v>7069</v>
      </c>
      <c r="F6326" s="1" t="n">
        <v>31</v>
      </c>
      <c r="G6326" s="1" t="str">
        <f aca="false">F6326&amp;"/"&amp;75</f>
        <v>31/75</v>
      </c>
      <c r="H6326" s="1" t="n">
        <v>2000</v>
      </c>
      <c r="I6326" s="1" t="n">
        <v>92</v>
      </c>
      <c r="J6326" s="1" t="n">
        <v>80</v>
      </c>
      <c r="K6326" s="1" t="s">
        <v>1951</v>
      </c>
      <c r="L6326" s="1" t="s">
        <v>3801</v>
      </c>
      <c r="M6326" s="1" t="n">
        <v>2013</v>
      </c>
      <c r="N6326" s="1" t="n">
        <v>46.5610287163347</v>
      </c>
      <c r="O6326" s="1" t="n">
        <v>-70.4261333494258</v>
      </c>
      <c r="P6326" s="1" t="s">
        <v>7038</v>
      </c>
      <c r="Q6326" s="1" t="s">
        <v>7039</v>
      </c>
      <c r="R6326" s="1" t="s">
        <v>24</v>
      </c>
    </row>
    <row r="6327" customFormat="false" ht="15" hidden="false" customHeight="false" outlineLevel="0" collapsed="false">
      <c r="A6327" s="1" t="s">
        <v>6017</v>
      </c>
      <c r="B6327" s="1" t="s">
        <v>6018</v>
      </c>
      <c r="C6327" s="1" t="s">
        <v>7036</v>
      </c>
      <c r="D6327" s="1" t="n">
        <v>150</v>
      </c>
      <c r="E6327" s="1" t="s">
        <v>7070</v>
      </c>
      <c r="F6327" s="1" t="n">
        <v>32</v>
      </c>
      <c r="G6327" s="1" t="str">
        <f aca="false">F6327&amp;"/"&amp;75</f>
        <v>32/75</v>
      </c>
      <c r="H6327" s="1" t="n">
        <v>2000</v>
      </c>
      <c r="I6327" s="1" t="n">
        <v>92</v>
      </c>
      <c r="J6327" s="1" t="n">
        <v>80</v>
      </c>
      <c r="K6327" s="1" t="s">
        <v>1951</v>
      </c>
      <c r="L6327" s="1" t="s">
        <v>3801</v>
      </c>
      <c r="M6327" s="1" t="n">
        <v>2013</v>
      </c>
      <c r="N6327" s="1" t="n">
        <v>46.5577825754745</v>
      </c>
      <c r="O6327" s="1" t="n">
        <v>-70.4284437475787</v>
      </c>
      <c r="P6327" s="1" t="s">
        <v>7038</v>
      </c>
      <c r="Q6327" s="1" t="s">
        <v>7039</v>
      </c>
      <c r="R6327" s="1" t="s">
        <v>24</v>
      </c>
    </row>
    <row r="6328" customFormat="false" ht="15" hidden="false" customHeight="false" outlineLevel="0" collapsed="false">
      <c r="A6328" s="1" t="s">
        <v>6017</v>
      </c>
      <c r="B6328" s="1" t="s">
        <v>6018</v>
      </c>
      <c r="C6328" s="1" t="s">
        <v>7036</v>
      </c>
      <c r="D6328" s="1" t="n">
        <v>150</v>
      </c>
      <c r="E6328" s="1" t="s">
        <v>7071</v>
      </c>
      <c r="F6328" s="1" t="n">
        <v>33</v>
      </c>
      <c r="G6328" s="1" t="str">
        <f aca="false">F6328&amp;"/"&amp;75</f>
        <v>33/75</v>
      </c>
      <c r="H6328" s="1" t="n">
        <v>2000</v>
      </c>
      <c r="I6328" s="1" t="n">
        <v>92</v>
      </c>
      <c r="J6328" s="1" t="n">
        <v>80</v>
      </c>
      <c r="K6328" s="1" t="s">
        <v>1951</v>
      </c>
      <c r="L6328" s="1" t="s">
        <v>3801</v>
      </c>
      <c r="M6328" s="1" t="n">
        <v>2013</v>
      </c>
      <c r="N6328" s="1" t="n">
        <v>46.5810213243446</v>
      </c>
      <c r="O6328" s="1" t="n">
        <v>-70.4589191756062</v>
      </c>
      <c r="P6328" s="1" t="s">
        <v>7038</v>
      </c>
      <c r="Q6328" s="1" t="s">
        <v>7039</v>
      </c>
      <c r="R6328" s="1" t="s">
        <v>24</v>
      </c>
    </row>
    <row r="6329" customFormat="false" ht="15" hidden="false" customHeight="false" outlineLevel="0" collapsed="false">
      <c r="A6329" s="1" t="s">
        <v>6017</v>
      </c>
      <c r="B6329" s="1" t="s">
        <v>6018</v>
      </c>
      <c r="C6329" s="1" t="s">
        <v>7036</v>
      </c>
      <c r="D6329" s="1" t="n">
        <v>150</v>
      </c>
      <c r="E6329" s="1" t="s">
        <v>7072</v>
      </c>
      <c r="F6329" s="1" t="n">
        <v>34</v>
      </c>
      <c r="G6329" s="1" t="str">
        <f aca="false">F6329&amp;"/"&amp;75</f>
        <v>34/75</v>
      </c>
      <c r="H6329" s="1" t="n">
        <v>2000</v>
      </c>
      <c r="I6329" s="1" t="n">
        <v>92</v>
      </c>
      <c r="J6329" s="1" t="n">
        <v>80</v>
      </c>
      <c r="K6329" s="1" t="s">
        <v>1951</v>
      </c>
      <c r="L6329" s="1" t="s">
        <v>3801</v>
      </c>
      <c r="M6329" s="1" t="n">
        <v>2013</v>
      </c>
      <c r="N6329" s="1" t="n">
        <v>46.5780783878836</v>
      </c>
      <c r="O6329" s="1" t="n">
        <v>-70.4578688620604</v>
      </c>
      <c r="P6329" s="1" t="s">
        <v>7038</v>
      </c>
      <c r="Q6329" s="1" t="s">
        <v>7039</v>
      </c>
      <c r="R6329" s="1" t="s">
        <v>24</v>
      </c>
    </row>
    <row r="6330" customFormat="false" ht="15" hidden="false" customHeight="false" outlineLevel="0" collapsed="false">
      <c r="A6330" s="1" t="s">
        <v>6017</v>
      </c>
      <c r="B6330" s="1" t="s">
        <v>6018</v>
      </c>
      <c r="C6330" s="1" t="s">
        <v>7036</v>
      </c>
      <c r="D6330" s="1" t="n">
        <v>150</v>
      </c>
      <c r="E6330" s="1" t="s">
        <v>7073</v>
      </c>
      <c r="F6330" s="1" t="n">
        <v>35</v>
      </c>
      <c r="G6330" s="1" t="str">
        <f aca="false">F6330&amp;"/"&amp;75</f>
        <v>35/75</v>
      </c>
      <c r="H6330" s="1" t="n">
        <v>2000</v>
      </c>
      <c r="I6330" s="1" t="n">
        <v>92</v>
      </c>
      <c r="J6330" s="1" t="n">
        <v>80</v>
      </c>
      <c r="K6330" s="1" t="s">
        <v>1951</v>
      </c>
      <c r="L6330" s="1" t="s">
        <v>3801</v>
      </c>
      <c r="M6330" s="1" t="n">
        <v>2013</v>
      </c>
      <c r="N6330" s="1" t="n">
        <v>46.5762612502151</v>
      </c>
      <c r="O6330" s="1" t="n">
        <v>-70.4526510225742</v>
      </c>
      <c r="P6330" s="1" t="s">
        <v>7038</v>
      </c>
      <c r="Q6330" s="1" t="s">
        <v>7039</v>
      </c>
      <c r="R6330" s="1" t="s">
        <v>24</v>
      </c>
    </row>
    <row r="6331" customFormat="false" ht="15" hidden="false" customHeight="false" outlineLevel="0" collapsed="false">
      <c r="A6331" s="1" t="s">
        <v>6017</v>
      </c>
      <c r="B6331" s="1" t="s">
        <v>6018</v>
      </c>
      <c r="C6331" s="1" t="s">
        <v>7036</v>
      </c>
      <c r="D6331" s="1" t="n">
        <v>150</v>
      </c>
      <c r="E6331" s="1" t="s">
        <v>7074</v>
      </c>
      <c r="F6331" s="1" t="n">
        <v>36</v>
      </c>
      <c r="G6331" s="1" t="str">
        <f aca="false">F6331&amp;"/"&amp;75</f>
        <v>36/75</v>
      </c>
      <c r="H6331" s="1" t="n">
        <v>2000</v>
      </c>
      <c r="I6331" s="1" t="n">
        <v>92</v>
      </c>
      <c r="J6331" s="1" t="n">
        <v>80</v>
      </c>
      <c r="K6331" s="1" t="s">
        <v>1951</v>
      </c>
      <c r="L6331" s="1" t="s">
        <v>3801</v>
      </c>
      <c r="M6331" s="1" t="n">
        <v>2013</v>
      </c>
      <c r="N6331" s="1" t="n">
        <v>46.5742918074201</v>
      </c>
      <c r="O6331" s="1" t="n">
        <v>-70.4494150590042</v>
      </c>
      <c r="P6331" s="1" t="s">
        <v>7038</v>
      </c>
      <c r="Q6331" s="1" t="s">
        <v>7039</v>
      </c>
      <c r="R6331" s="1" t="s">
        <v>24</v>
      </c>
    </row>
    <row r="6332" customFormat="false" ht="15" hidden="false" customHeight="false" outlineLevel="0" collapsed="false">
      <c r="A6332" s="1" t="s">
        <v>6017</v>
      </c>
      <c r="B6332" s="1" t="s">
        <v>6018</v>
      </c>
      <c r="C6332" s="1" t="s">
        <v>7036</v>
      </c>
      <c r="D6332" s="1" t="n">
        <v>150</v>
      </c>
      <c r="E6332" s="1" t="s">
        <v>7075</v>
      </c>
      <c r="F6332" s="1" t="n">
        <v>37</v>
      </c>
      <c r="G6332" s="1" t="str">
        <f aca="false">F6332&amp;"/"&amp;75</f>
        <v>37/75</v>
      </c>
      <c r="H6332" s="1" t="n">
        <v>2000</v>
      </c>
      <c r="I6332" s="1" t="n">
        <v>92</v>
      </c>
      <c r="J6332" s="1" t="n">
        <v>80</v>
      </c>
      <c r="K6332" s="1" t="s">
        <v>1951</v>
      </c>
      <c r="L6332" s="1" t="s">
        <v>3801</v>
      </c>
      <c r="M6332" s="1" t="n">
        <v>2013</v>
      </c>
      <c r="N6332" s="1" t="n">
        <v>46.5721403647295</v>
      </c>
      <c r="O6332" s="1" t="n">
        <v>-70.4470764901888</v>
      </c>
      <c r="P6332" s="1" t="s">
        <v>7038</v>
      </c>
      <c r="Q6332" s="1" t="s">
        <v>7039</v>
      </c>
      <c r="R6332" s="1" t="s">
        <v>24</v>
      </c>
    </row>
    <row r="6333" customFormat="false" ht="15" hidden="false" customHeight="false" outlineLevel="0" collapsed="false">
      <c r="A6333" s="1" t="s">
        <v>6017</v>
      </c>
      <c r="B6333" s="1" t="s">
        <v>6018</v>
      </c>
      <c r="C6333" s="1" t="s">
        <v>7036</v>
      </c>
      <c r="D6333" s="1" t="n">
        <v>150</v>
      </c>
      <c r="E6333" s="1" t="s">
        <v>7076</v>
      </c>
      <c r="F6333" s="1" t="n">
        <v>38</v>
      </c>
      <c r="G6333" s="1" t="str">
        <f aca="false">F6333&amp;"/"&amp;75</f>
        <v>38/75</v>
      </c>
      <c r="H6333" s="1" t="n">
        <v>2000</v>
      </c>
      <c r="I6333" s="1" t="n">
        <v>92</v>
      </c>
      <c r="J6333" s="1" t="n">
        <v>80</v>
      </c>
      <c r="K6333" s="1" t="s">
        <v>1951</v>
      </c>
      <c r="L6333" s="1" t="s">
        <v>3801</v>
      </c>
      <c r="M6333" s="1" t="n">
        <v>2013</v>
      </c>
      <c r="N6333" s="1" t="n">
        <v>46.5753199169842</v>
      </c>
      <c r="O6333" s="1" t="n">
        <v>-70.4767507807007</v>
      </c>
      <c r="P6333" s="1" t="s">
        <v>7038</v>
      </c>
      <c r="Q6333" s="1" t="s">
        <v>7039</v>
      </c>
      <c r="R6333" s="1" t="s">
        <v>24</v>
      </c>
    </row>
    <row r="6334" customFormat="false" ht="15" hidden="false" customHeight="false" outlineLevel="0" collapsed="false">
      <c r="A6334" s="1" t="s">
        <v>6017</v>
      </c>
      <c r="B6334" s="1" t="s">
        <v>6018</v>
      </c>
      <c r="C6334" s="1" t="s">
        <v>7036</v>
      </c>
      <c r="D6334" s="1" t="n">
        <v>150</v>
      </c>
      <c r="E6334" s="1" t="s">
        <v>7077</v>
      </c>
      <c r="F6334" s="1" t="n">
        <v>39</v>
      </c>
      <c r="G6334" s="1" t="str">
        <f aca="false">F6334&amp;"/"&amp;75</f>
        <v>39/75</v>
      </c>
      <c r="H6334" s="1" t="n">
        <v>2000</v>
      </c>
      <c r="I6334" s="1" t="n">
        <v>92</v>
      </c>
      <c r="J6334" s="1" t="n">
        <v>80</v>
      </c>
      <c r="K6334" s="1" t="s">
        <v>1951</v>
      </c>
      <c r="L6334" s="1" t="s">
        <v>3801</v>
      </c>
      <c r="M6334" s="1" t="n">
        <v>2013</v>
      </c>
      <c r="N6334" s="1" t="n">
        <v>46.5721458099077</v>
      </c>
      <c r="O6334" s="1" t="n">
        <v>-70.4766372208588</v>
      </c>
      <c r="P6334" s="1" t="s">
        <v>7038</v>
      </c>
      <c r="Q6334" s="1" t="s">
        <v>7039</v>
      </c>
      <c r="R6334" s="1" t="s">
        <v>24</v>
      </c>
    </row>
    <row r="6335" customFormat="false" ht="15" hidden="false" customHeight="false" outlineLevel="0" collapsed="false">
      <c r="A6335" s="1" t="s">
        <v>6017</v>
      </c>
      <c r="B6335" s="1" t="s">
        <v>6018</v>
      </c>
      <c r="C6335" s="1" t="s">
        <v>7036</v>
      </c>
      <c r="D6335" s="1" t="n">
        <v>150</v>
      </c>
      <c r="E6335" s="1" t="s">
        <v>7078</v>
      </c>
      <c r="F6335" s="1" t="n">
        <v>40</v>
      </c>
      <c r="G6335" s="1" t="str">
        <f aca="false">F6335&amp;"/"&amp;75</f>
        <v>40/75</v>
      </c>
      <c r="H6335" s="1" t="n">
        <v>2000</v>
      </c>
      <c r="I6335" s="1" t="n">
        <v>82</v>
      </c>
      <c r="J6335" s="1" t="n">
        <v>80</v>
      </c>
      <c r="K6335" s="1" t="s">
        <v>1951</v>
      </c>
      <c r="L6335" s="1" t="s">
        <v>6589</v>
      </c>
      <c r="M6335" s="1" t="n">
        <v>2013</v>
      </c>
      <c r="N6335" s="1" t="n">
        <v>46.5576485184893</v>
      </c>
      <c r="O6335" s="1" t="n">
        <v>-70.458620664664</v>
      </c>
      <c r="P6335" s="1" t="s">
        <v>7038</v>
      </c>
      <c r="Q6335" s="1" t="s">
        <v>7039</v>
      </c>
      <c r="R6335" s="1" t="s">
        <v>24</v>
      </c>
    </row>
    <row r="6336" customFormat="false" ht="15" hidden="false" customHeight="false" outlineLevel="0" collapsed="false">
      <c r="A6336" s="1" t="s">
        <v>6017</v>
      </c>
      <c r="B6336" s="1" t="s">
        <v>6018</v>
      </c>
      <c r="C6336" s="1" t="s">
        <v>7036</v>
      </c>
      <c r="D6336" s="1" t="n">
        <v>150</v>
      </c>
      <c r="E6336" s="1" t="s">
        <v>7079</v>
      </c>
      <c r="F6336" s="1" t="n">
        <v>41</v>
      </c>
      <c r="G6336" s="1" t="str">
        <f aca="false">F6336&amp;"/"&amp;75</f>
        <v>41/75</v>
      </c>
      <c r="H6336" s="1" t="n">
        <v>2000</v>
      </c>
      <c r="I6336" s="1" t="n">
        <v>92</v>
      </c>
      <c r="J6336" s="1" t="n">
        <v>80</v>
      </c>
      <c r="K6336" s="1" t="s">
        <v>1951</v>
      </c>
      <c r="L6336" s="1" t="s">
        <v>3801</v>
      </c>
      <c r="M6336" s="1" t="n">
        <v>2013</v>
      </c>
      <c r="N6336" s="1" t="n">
        <v>46.5698523000614</v>
      </c>
      <c r="O6336" s="1" t="n">
        <v>-70.4695817625195</v>
      </c>
      <c r="P6336" s="1" t="s">
        <v>7038</v>
      </c>
      <c r="Q6336" s="1" t="s">
        <v>7039</v>
      </c>
      <c r="R6336" s="1" t="s">
        <v>24</v>
      </c>
    </row>
    <row r="6337" customFormat="false" ht="15" hidden="false" customHeight="false" outlineLevel="0" collapsed="false">
      <c r="A6337" s="1" t="s">
        <v>6017</v>
      </c>
      <c r="B6337" s="1" t="s">
        <v>6018</v>
      </c>
      <c r="C6337" s="1" t="s">
        <v>7036</v>
      </c>
      <c r="D6337" s="1" t="n">
        <v>150</v>
      </c>
      <c r="E6337" s="1" t="s">
        <v>7080</v>
      </c>
      <c r="F6337" s="1" t="n">
        <v>42</v>
      </c>
      <c r="G6337" s="1" t="str">
        <f aca="false">F6337&amp;"/"&amp;75</f>
        <v>42/75</v>
      </c>
      <c r="H6337" s="1" t="n">
        <v>2000</v>
      </c>
      <c r="I6337" s="1" t="n">
        <v>92</v>
      </c>
      <c r="J6337" s="1" t="n">
        <v>80</v>
      </c>
      <c r="K6337" s="1" t="s">
        <v>1951</v>
      </c>
      <c r="L6337" s="1" t="s">
        <v>3801</v>
      </c>
      <c r="M6337" s="1" t="n">
        <v>2013</v>
      </c>
      <c r="N6337" s="1" t="n">
        <v>46.5677125921724</v>
      </c>
      <c r="O6337" s="1" t="n">
        <v>-70.4642647682439</v>
      </c>
      <c r="P6337" s="1" t="s">
        <v>7038</v>
      </c>
      <c r="Q6337" s="1" t="s">
        <v>7039</v>
      </c>
      <c r="R6337" s="1" t="s">
        <v>24</v>
      </c>
    </row>
    <row r="6338" customFormat="false" ht="15" hidden="false" customHeight="false" outlineLevel="0" collapsed="false">
      <c r="A6338" s="1" t="s">
        <v>6017</v>
      </c>
      <c r="B6338" s="1" t="s">
        <v>6018</v>
      </c>
      <c r="C6338" s="1" t="s">
        <v>7036</v>
      </c>
      <c r="D6338" s="1" t="n">
        <v>150</v>
      </c>
      <c r="E6338" s="1" t="s">
        <v>7081</v>
      </c>
      <c r="F6338" s="1" t="n">
        <v>43</v>
      </c>
      <c r="G6338" s="1" t="str">
        <f aca="false">F6338&amp;"/"&amp;75</f>
        <v>43/75</v>
      </c>
      <c r="H6338" s="1" t="n">
        <v>2000</v>
      </c>
      <c r="I6338" s="1" t="n">
        <v>92</v>
      </c>
      <c r="J6338" s="1" t="n">
        <v>80</v>
      </c>
      <c r="K6338" s="1" t="s">
        <v>1951</v>
      </c>
      <c r="L6338" s="1" t="s">
        <v>3801</v>
      </c>
      <c r="M6338" s="1" t="n">
        <v>2013</v>
      </c>
      <c r="N6338" s="1" t="n">
        <v>46.5625478438181</v>
      </c>
      <c r="O6338" s="1" t="n">
        <v>-70.4603778740706</v>
      </c>
      <c r="P6338" s="1" t="s">
        <v>7038</v>
      </c>
      <c r="Q6338" s="1" t="s">
        <v>7039</v>
      </c>
      <c r="R6338" s="1" t="s">
        <v>24</v>
      </c>
    </row>
    <row r="6339" customFormat="false" ht="15" hidden="false" customHeight="false" outlineLevel="0" collapsed="false">
      <c r="A6339" s="1" t="s">
        <v>6017</v>
      </c>
      <c r="B6339" s="1" t="s">
        <v>6018</v>
      </c>
      <c r="C6339" s="1" t="s">
        <v>7036</v>
      </c>
      <c r="D6339" s="1" t="n">
        <v>150</v>
      </c>
      <c r="E6339" s="1" t="s">
        <v>7082</v>
      </c>
      <c r="F6339" s="1" t="n">
        <v>44</v>
      </c>
      <c r="G6339" s="1" t="str">
        <f aca="false">F6339&amp;"/"&amp;75</f>
        <v>44/75</v>
      </c>
      <c r="H6339" s="1" t="n">
        <v>2000</v>
      </c>
      <c r="I6339" s="1" t="n">
        <v>82</v>
      </c>
      <c r="J6339" s="1" t="n">
        <v>80</v>
      </c>
      <c r="K6339" s="1" t="s">
        <v>1951</v>
      </c>
      <c r="L6339" s="1" t="s">
        <v>6589</v>
      </c>
      <c r="M6339" s="1" t="n">
        <v>2013</v>
      </c>
      <c r="N6339" s="1" t="n">
        <v>46.5553787384382</v>
      </c>
      <c r="O6339" s="1" t="n">
        <v>-70.4582406036233</v>
      </c>
      <c r="P6339" s="1" t="s">
        <v>7038</v>
      </c>
      <c r="Q6339" s="1" t="s">
        <v>7039</v>
      </c>
      <c r="R6339" s="1" t="s">
        <v>24</v>
      </c>
    </row>
    <row r="6340" customFormat="false" ht="15" hidden="false" customHeight="false" outlineLevel="0" collapsed="false">
      <c r="A6340" s="1" t="s">
        <v>6017</v>
      </c>
      <c r="B6340" s="1" t="s">
        <v>6018</v>
      </c>
      <c r="C6340" s="1" t="s">
        <v>7036</v>
      </c>
      <c r="D6340" s="1" t="n">
        <v>150</v>
      </c>
      <c r="E6340" s="1" t="s">
        <v>7083</v>
      </c>
      <c r="F6340" s="1" t="n">
        <v>45</v>
      </c>
      <c r="G6340" s="1" t="str">
        <f aca="false">F6340&amp;"/"&amp;75</f>
        <v>45/75</v>
      </c>
      <c r="H6340" s="1" t="n">
        <v>2000</v>
      </c>
      <c r="I6340" s="1" t="n">
        <v>82</v>
      </c>
      <c r="J6340" s="1" t="n">
        <v>80</v>
      </c>
      <c r="K6340" s="1" t="s">
        <v>1951</v>
      </c>
      <c r="L6340" s="1" t="s">
        <v>6589</v>
      </c>
      <c r="M6340" s="1" t="n">
        <v>2013</v>
      </c>
      <c r="N6340" s="1" t="n">
        <v>46.559660738912</v>
      </c>
      <c r="O6340" s="1" t="n">
        <v>-70.4603328243772</v>
      </c>
      <c r="P6340" s="1" t="s">
        <v>7038</v>
      </c>
      <c r="Q6340" s="1" t="s">
        <v>7039</v>
      </c>
      <c r="R6340" s="1" t="s">
        <v>24</v>
      </c>
    </row>
    <row r="6341" customFormat="false" ht="15" hidden="false" customHeight="false" outlineLevel="0" collapsed="false">
      <c r="A6341" s="1" t="s">
        <v>6017</v>
      </c>
      <c r="B6341" s="1" t="s">
        <v>6018</v>
      </c>
      <c r="C6341" s="1" t="s">
        <v>7036</v>
      </c>
      <c r="D6341" s="1" t="n">
        <v>150</v>
      </c>
      <c r="E6341" s="1" t="s">
        <v>7084</v>
      </c>
      <c r="F6341" s="1" t="n">
        <v>46</v>
      </c>
      <c r="G6341" s="1" t="str">
        <f aca="false">F6341&amp;"/"&amp;75</f>
        <v>46/75</v>
      </c>
      <c r="H6341" s="1" t="n">
        <v>2000</v>
      </c>
      <c r="I6341" s="1" t="n">
        <v>92</v>
      </c>
      <c r="J6341" s="1" t="n">
        <v>80</v>
      </c>
      <c r="K6341" s="1" t="s">
        <v>1951</v>
      </c>
      <c r="L6341" s="1" t="s">
        <v>3801</v>
      </c>
      <c r="M6341" s="1" t="n">
        <v>2013</v>
      </c>
      <c r="N6341" s="1" t="n">
        <v>46.565117818091</v>
      </c>
      <c r="O6341" s="1" t="n">
        <v>-70.4615054066112</v>
      </c>
      <c r="P6341" s="1" t="s">
        <v>7038</v>
      </c>
      <c r="Q6341" s="1" t="s">
        <v>7039</v>
      </c>
      <c r="R6341" s="1" t="s">
        <v>24</v>
      </c>
    </row>
    <row r="6342" customFormat="false" ht="15" hidden="false" customHeight="false" outlineLevel="0" collapsed="false">
      <c r="A6342" s="1" t="s">
        <v>6017</v>
      </c>
      <c r="B6342" s="1" t="s">
        <v>6018</v>
      </c>
      <c r="C6342" s="1" t="s">
        <v>7036</v>
      </c>
      <c r="D6342" s="1" t="n">
        <v>150</v>
      </c>
      <c r="E6342" s="1" t="s">
        <v>7085</v>
      </c>
      <c r="F6342" s="1" t="n">
        <v>47</v>
      </c>
      <c r="G6342" s="1" t="str">
        <f aca="false">F6342&amp;"/"&amp;75</f>
        <v>47/75</v>
      </c>
      <c r="H6342" s="1" t="n">
        <v>2000</v>
      </c>
      <c r="I6342" s="1" t="n">
        <v>82</v>
      </c>
      <c r="J6342" s="1" t="n">
        <v>80</v>
      </c>
      <c r="K6342" s="1" t="s">
        <v>1951</v>
      </c>
      <c r="L6342" s="1" t="s">
        <v>6589</v>
      </c>
      <c r="M6342" s="1" t="n">
        <v>2013</v>
      </c>
      <c r="N6342" s="1" t="n">
        <v>46.5423004292724</v>
      </c>
      <c r="O6342" s="1" t="n">
        <v>-70.4922722918546</v>
      </c>
      <c r="P6342" s="1" t="s">
        <v>7038</v>
      </c>
      <c r="Q6342" s="1" t="s">
        <v>7039</v>
      </c>
      <c r="R6342" s="1" t="s">
        <v>24</v>
      </c>
    </row>
    <row r="6343" customFormat="false" ht="15" hidden="false" customHeight="false" outlineLevel="0" collapsed="false">
      <c r="A6343" s="1" t="s">
        <v>6017</v>
      </c>
      <c r="B6343" s="1" t="s">
        <v>6018</v>
      </c>
      <c r="C6343" s="1" t="s">
        <v>7036</v>
      </c>
      <c r="D6343" s="1" t="n">
        <v>150</v>
      </c>
      <c r="E6343" s="1" t="s">
        <v>7086</v>
      </c>
      <c r="F6343" s="1" t="n">
        <v>48</v>
      </c>
      <c r="G6343" s="1" t="str">
        <f aca="false">F6343&amp;"/"&amp;75</f>
        <v>48/75</v>
      </c>
      <c r="H6343" s="1" t="n">
        <v>2000</v>
      </c>
      <c r="I6343" s="1" t="n">
        <v>82</v>
      </c>
      <c r="J6343" s="1" t="n">
        <v>80</v>
      </c>
      <c r="K6343" s="1" t="s">
        <v>1951</v>
      </c>
      <c r="L6343" s="1" t="s">
        <v>6589</v>
      </c>
      <c r="M6343" s="1" t="n">
        <v>2013</v>
      </c>
      <c r="N6343" s="1" t="n">
        <v>46.5412973208632</v>
      </c>
      <c r="O6343" s="1" t="n">
        <v>-70.4889420072752</v>
      </c>
      <c r="P6343" s="1" t="s">
        <v>7038</v>
      </c>
      <c r="Q6343" s="1" t="s">
        <v>7039</v>
      </c>
      <c r="R6343" s="1" t="s">
        <v>24</v>
      </c>
    </row>
    <row r="6344" customFormat="false" ht="15" hidden="false" customHeight="false" outlineLevel="0" collapsed="false">
      <c r="A6344" s="1" t="s">
        <v>6017</v>
      </c>
      <c r="B6344" s="1" t="s">
        <v>6018</v>
      </c>
      <c r="C6344" s="1" t="s">
        <v>7036</v>
      </c>
      <c r="D6344" s="1" t="n">
        <v>150</v>
      </c>
      <c r="E6344" s="1" t="s">
        <v>7087</v>
      </c>
      <c r="F6344" s="1" t="n">
        <v>49</v>
      </c>
      <c r="G6344" s="1" t="str">
        <f aca="false">F6344&amp;"/"&amp;75</f>
        <v>49/75</v>
      </c>
      <c r="H6344" s="1" t="n">
        <v>2000</v>
      </c>
      <c r="I6344" s="1" t="n">
        <v>82</v>
      </c>
      <c r="J6344" s="1" t="n">
        <v>80</v>
      </c>
      <c r="K6344" s="1" t="s">
        <v>1951</v>
      </c>
      <c r="L6344" s="1" t="s">
        <v>6589</v>
      </c>
      <c r="M6344" s="1" t="n">
        <v>2013</v>
      </c>
      <c r="N6344" s="1" t="n">
        <v>46.5381180480973</v>
      </c>
      <c r="O6344" s="1" t="n">
        <v>-70.4877301094195</v>
      </c>
      <c r="P6344" s="1" t="s">
        <v>7038</v>
      </c>
      <c r="Q6344" s="1" t="s">
        <v>7039</v>
      </c>
      <c r="R6344" s="1" t="s">
        <v>24</v>
      </c>
    </row>
    <row r="6345" customFormat="false" ht="15" hidden="false" customHeight="false" outlineLevel="0" collapsed="false">
      <c r="A6345" s="1" t="s">
        <v>6017</v>
      </c>
      <c r="B6345" s="1" t="s">
        <v>6018</v>
      </c>
      <c r="C6345" s="1" t="s">
        <v>7036</v>
      </c>
      <c r="D6345" s="1" t="n">
        <v>150</v>
      </c>
      <c r="E6345" s="1" t="s">
        <v>7088</v>
      </c>
      <c r="F6345" s="1" t="n">
        <v>50</v>
      </c>
      <c r="G6345" s="1" t="str">
        <f aca="false">F6345&amp;"/"&amp;75</f>
        <v>50/75</v>
      </c>
      <c r="H6345" s="1" t="n">
        <v>2000</v>
      </c>
      <c r="I6345" s="1" t="n">
        <v>82</v>
      </c>
      <c r="J6345" s="1" t="n">
        <v>80</v>
      </c>
      <c r="K6345" s="1" t="s">
        <v>1951</v>
      </c>
      <c r="L6345" s="1" t="s">
        <v>6589</v>
      </c>
      <c r="M6345" s="1" t="n">
        <v>2013</v>
      </c>
      <c r="N6345" s="1" t="n">
        <v>46.5367795665359</v>
      </c>
      <c r="O6345" s="1" t="n">
        <v>-70.4826478895149</v>
      </c>
      <c r="P6345" s="1" t="s">
        <v>7038</v>
      </c>
      <c r="Q6345" s="1" t="s">
        <v>7039</v>
      </c>
      <c r="R6345" s="1" t="s">
        <v>24</v>
      </c>
    </row>
    <row r="6346" customFormat="false" ht="15" hidden="false" customHeight="false" outlineLevel="0" collapsed="false">
      <c r="A6346" s="1" t="s">
        <v>6017</v>
      </c>
      <c r="B6346" s="1" t="s">
        <v>6018</v>
      </c>
      <c r="C6346" s="1" t="s">
        <v>7036</v>
      </c>
      <c r="D6346" s="1" t="n">
        <v>150</v>
      </c>
      <c r="E6346" s="1" t="s">
        <v>7089</v>
      </c>
      <c r="F6346" s="1" t="n">
        <v>51</v>
      </c>
      <c r="G6346" s="1" t="str">
        <f aca="false">F6346&amp;"/"&amp;75</f>
        <v>51/75</v>
      </c>
      <c r="H6346" s="1" t="n">
        <v>2000</v>
      </c>
      <c r="I6346" s="1" t="n">
        <v>82</v>
      </c>
      <c r="J6346" s="1" t="n">
        <v>80</v>
      </c>
      <c r="K6346" s="1" t="s">
        <v>1951</v>
      </c>
      <c r="L6346" s="1" t="s">
        <v>6589</v>
      </c>
      <c r="M6346" s="1" t="n">
        <v>2013</v>
      </c>
      <c r="N6346" s="1" t="n">
        <v>46.5518990071148</v>
      </c>
      <c r="O6346" s="1" t="n">
        <v>-70.5021553689894</v>
      </c>
      <c r="P6346" s="1" t="s">
        <v>7038</v>
      </c>
      <c r="Q6346" s="1" t="s">
        <v>7039</v>
      </c>
      <c r="R6346" s="1" t="s">
        <v>24</v>
      </c>
    </row>
    <row r="6347" customFormat="false" ht="15" hidden="false" customHeight="false" outlineLevel="0" collapsed="false">
      <c r="A6347" s="1" t="s">
        <v>6017</v>
      </c>
      <c r="B6347" s="1" t="s">
        <v>6018</v>
      </c>
      <c r="C6347" s="1" t="s">
        <v>7036</v>
      </c>
      <c r="D6347" s="1" t="n">
        <v>150</v>
      </c>
      <c r="E6347" s="1" t="s">
        <v>7090</v>
      </c>
      <c r="F6347" s="1" t="n">
        <v>52</v>
      </c>
      <c r="G6347" s="1" t="str">
        <f aca="false">F6347&amp;"/"&amp;75</f>
        <v>52/75</v>
      </c>
      <c r="H6347" s="1" t="n">
        <v>2000</v>
      </c>
      <c r="I6347" s="1" t="n">
        <v>82</v>
      </c>
      <c r="J6347" s="1" t="n">
        <v>80</v>
      </c>
      <c r="K6347" s="1" t="s">
        <v>1951</v>
      </c>
      <c r="L6347" s="1" t="s">
        <v>6589</v>
      </c>
      <c r="M6347" s="1" t="n">
        <v>2013</v>
      </c>
      <c r="N6347" s="1" t="n">
        <v>46.5541254658197</v>
      </c>
      <c r="O6347" s="1" t="n">
        <v>-70.4989013603578</v>
      </c>
      <c r="P6347" s="1" t="s">
        <v>7038</v>
      </c>
      <c r="Q6347" s="1" t="s">
        <v>7039</v>
      </c>
      <c r="R6347" s="1" t="s">
        <v>24</v>
      </c>
    </row>
    <row r="6348" customFormat="false" ht="15" hidden="false" customHeight="false" outlineLevel="0" collapsed="false">
      <c r="A6348" s="1" t="s">
        <v>6017</v>
      </c>
      <c r="B6348" s="1" t="s">
        <v>6018</v>
      </c>
      <c r="C6348" s="1" t="s">
        <v>7036</v>
      </c>
      <c r="D6348" s="1" t="n">
        <v>150</v>
      </c>
      <c r="E6348" s="1" t="s">
        <v>7091</v>
      </c>
      <c r="F6348" s="1" t="n">
        <v>53</v>
      </c>
      <c r="G6348" s="1" t="str">
        <f aca="false">F6348&amp;"/"&amp;75</f>
        <v>53/75</v>
      </c>
      <c r="H6348" s="1" t="n">
        <v>2000</v>
      </c>
      <c r="I6348" s="1" t="n">
        <v>82</v>
      </c>
      <c r="J6348" s="1" t="n">
        <v>80</v>
      </c>
      <c r="K6348" s="1" t="s">
        <v>1951</v>
      </c>
      <c r="L6348" s="1" t="s">
        <v>6589</v>
      </c>
      <c r="M6348" s="1" t="n">
        <v>2013</v>
      </c>
      <c r="N6348" s="1" t="n">
        <v>46.5564626065235</v>
      </c>
      <c r="O6348" s="1" t="n">
        <v>-70.4986981505796</v>
      </c>
      <c r="P6348" s="1" t="s">
        <v>7038</v>
      </c>
      <c r="Q6348" s="1" t="s">
        <v>7039</v>
      </c>
      <c r="R6348" s="1" t="s">
        <v>24</v>
      </c>
    </row>
    <row r="6349" customFormat="false" ht="15" hidden="false" customHeight="false" outlineLevel="0" collapsed="false">
      <c r="A6349" s="1" t="s">
        <v>6017</v>
      </c>
      <c r="B6349" s="1" t="s">
        <v>6018</v>
      </c>
      <c r="C6349" s="1" t="s">
        <v>7036</v>
      </c>
      <c r="D6349" s="1" t="n">
        <v>150</v>
      </c>
      <c r="E6349" s="1" t="s">
        <v>7092</v>
      </c>
      <c r="F6349" s="1" t="n">
        <v>54</v>
      </c>
      <c r="G6349" s="1" t="str">
        <f aca="false">F6349&amp;"/"&amp;75</f>
        <v>54/75</v>
      </c>
      <c r="H6349" s="1" t="n">
        <v>2000</v>
      </c>
      <c r="I6349" s="1" t="n">
        <v>82</v>
      </c>
      <c r="J6349" s="1" t="n">
        <v>80</v>
      </c>
      <c r="K6349" s="1" t="s">
        <v>1951</v>
      </c>
      <c r="L6349" s="1" t="s">
        <v>6589</v>
      </c>
      <c r="M6349" s="1" t="n">
        <v>2013</v>
      </c>
      <c r="N6349" s="1" t="n">
        <v>46.5579886174694</v>
      </c>
      <c r="O6349" s="1" t="n">
        <v>-70.5007995137067</v>
      </c>
      <c r="P6349" s="1" t="s">
        <v>7038</v>
      </c>
      <c r="Q6349" s="1" t="s">
        <v>7039</v>
      </c>
      <c r="R6349" s="1" t="s">
        <v>24</v>
      </c>
    </row>
    <row r="6350" customFormat="false" ht="15" hidden="false" customHeight="false" outlineLevel="0" collapsed="false">
      <c r="A6350" s="1" t="s">
        <v>6017</v>
      </c>
      <c r="B6350" s="1" t="s">
        <v>6018</v>
      </c>
      <c r="C6350" s="1" t="s">
        <v>7036</v>
      </c>
      <c r="D6350" s="1" t="n">
        <v>150</v>
      </c>
      <c r="E6350" s="1" t="s">
        <v>7093</v>
      </c>
      <c r="F6350" s="1" t="n">
        <v>55</v>
      </c>
      <c r="G6350" s="1" t="str">
        <f aca="false">F6350&amp;"/"&amp;75</f>
        <v>55/75</v>
      </c>
      <c r="H6350" s="1" t="n">
        <v>2000</v>
      </c>
      <c r="I6350" s="1" t="n">
        <v>82</v>
      </c>
      <c r="J6350" s="1" t="n">
        <v>80</v>
      </c>
      <c r="K6350" s="1" t="s">
        <v>1951</v>
      </c>
      <c r="L6350" s="1" t="s">
        <v>6589</v>
      </c>
      <c r="M6350" s="1" t="n">
        <v>2013</v>
      </c>
      <c r="N6350" s="1" t="n">
        <v>46.5492846072497</v>
      </c>
      <c r="O6350" s="1" t="n">
        <v>-70.5025651732336</v>
      </c>
      <c r="P6350" s="1" t="s">
        <v>7038</v>
      </c>
      <c r="Q6350" s="1" t="s">
        <v>7039</v>
      </c>
      <c r="R6350" s="1" t="s">
        <v>24</v>
      </c>
    </row>
    <row r="6351" customFormat="false" ht="15" hidden="false" customHeight="false" outlineLevel="0" collapsed="false">
      <c r="A6351" s="1" t="s">
        <v>6017</v>
      </c>
      <c r="B6351" s="1" t="s">
        <v>6018</v>
      </c>
      <c r="C6351" s="1" t="s">
        <v>7036</v>
      </c>
      <c r="D6351" s="1" t="n">
        <v>150</v>
      </c>
      <c r="E6351" s="1" t="s">
        <v>7094</v>
      </c>
      <c r="F6351" s="1" t="n">
        <v>56</v>
      </c>
      <c r="G6351" s="1" t="str">
        <f aca="false">F6351&amp;"/"&amp;75</f>
        <v>56/75</v>
      </c>
      <c r="H6351" s="1" t="n">
        <v>2000</v>
      </c>
      <c r="I6351" s="1" t="n">
        <v>82</v>
      </c>
      <c r="J6351" s="1" t="n">
        <v>80</v>
      </c>
      <c r="K6351" s="1" t="s">
        <v>1951</v>
      </c>
      <c r="L6351" s="1" t="s">
        <v>6589</v>
      </c>
      <c r="M6351" s="1" t="n">
        <v>2013</v>
      </c>
      <c r="N6351" s="1" t="n">
        <v>46.546617232665</v>
      </c>
      <c r="O6351" s="1" t="n">
        <v>-70.5023224761421</v>
      </c>
      <c r="P6351" s="1" t="s">
        <v>7038</v>
      </c>
      <c r="Q6351" s="1" t="s">
        <v>7039</v>
      </c>
      <c r="R6351" s="1" t="s">
        <v>24</v>
      </c>
    </row>
    <row r="6352" customFormat="false" ht="15" hidden="false" customHeight="false" outlineLevel="0" collapsed="false">
      <c r="A6352" s="1" t="s">
        <v>6017</v>
      </c>
      <c r="B6352" s="1" t="s">
        <v>6018</v>
      </c>
      <c r="C6352" s="1" t="s">
        <v>7036</v>
      </c>
      <c r="D6352" s="1" t="n">
        <v>150</v>
      </c>
      <c r="E6352" s="1" t="s">
        <v>7095</v>
      </c>
      <c r="F6352" s="1" t="n">
        <v>57</v>
      </c>
      <c r="G6352" s="1" t="str">
        <f aca="false">F6352&amp;"/"&amp;75</f>
        <v>57/75</v>
      </c>
      <c r="H6352" s="1" t="n">
        <v>2000</v>
      </c>
      <c r="I6352" s="1" t="n">
        <v>82</v>
      </c>
      <c r="J6352" s="1" t="n">
        <v>80</v>
      </c>
      <c r="K6352" s="1" t="s">
        <v>1951</v>
      </c>
      <c r="L6352" s="1" t="s">
        <v>6589</v>
      </c>
      <c r="M6352" s="1" t="n">
        <v>2013</v>
      </c>
      <c r="N6352" s="1" t="n">
        <v>46.5448723433568</v>
      </c>
      <c r="O6352" s="1" t="n">
        <v>-70.4951972986518</v>
      </c>
      <c r="P6352" s="1" t="s">
        <v>7038</v>
      </c>
      <c r="Q6352" s="1" t="s">
        <v>7039</v>
      </c>
      <c r="R6352" s="1" t="s">
        <v>24</v>
      </c>
    </row>
    <row r="6353" customFormat="false" ht="15" hidden="false" customHeight="false" outlineLevel="0" collapsed="false">
      <c r="A6353" s="1" t="s">
        <v>6017</v>
      </c>
      <c r="B6353" s="1" t="s">
        <v>6018</v>
      </c>
      <c r="C6353" s="1" t="s">
        <v>7036</v>
      </c>
      <c r="D6353" s="1" t="n">
        <v>150</v>
      </c>
      <c r="E6353" s="1" t="s">
        <v>7096</v>
      </c>
      <c r="F6353" s="1" t="n">
        <v>58</v>
      </c>
      <c r="G6353" s="1" t="str">
        <f aca="false">F6353&amp;"/"&amp;75</f>
        <v>58/75</v>
      </c>
      <c r="H6353" s="1" t="n">
        <v>2000</v>
      </c>
      <c r="I6353" s="1" t="n">
        <v>82</v>
      </c>
      <c r="J6353" s="1" t="n">
        <v>80</v>
      </c>
      <c r="K6353" s="1" t="s">
        <v>1951</v>
      </c>
      <c r="L6353" s="1" t="s">
        <v>6589</v>
      </c>
      <c r="M6353" s="1" t="n">
        <v>2013</v>
      </c>
      <c r="N6353" s="1" t="n">
        <v>46.56513423803</v>
      </c>
      <c r="O6353" s="1" t="n">
        <v>-70.5098900937884</v>
      </c>
      <c r="P6353" s="1" t="s">
        <v>7038</v>
      </c>
      <c r="Q6353" s="1" t="s">
        <v>7039</v>
      </c>
      <c r="R6353" s="1" t="s">
        <v>24</v>
      </c>
    </row>
    <row r="6354" customFormat="false" ht="15" hidden="false" customHeight="false" outlineLevel="0" collapsed="false">
      <c r="A6354" s="1" t="s">
        <v>6017</v>
      </c>
      <c r="B6354" s="1" t="s">
        <v>6018</v>
      </c>
      <c r="C6354" s="1" t="s">
        <v>7036</v>
      </c>
      <c r="D6354" s="1" t="n">
        <v>150</v>
      </c>
      <c r="E6354" s="1" t="s">
        <v>7097</v>
      </c>
      <c r="F6354" s="1" t="n">
        <v>59</v>
      </c>
      <c r="G6354" s="1" t="str">
        <f aca="false">F6354&amp;"/"&amp;75</f>
        <v>59/75</v>
      </c>
      <c r="H6354" s="1" t="n">
        <v>2000</v>
      </c>
      <c r="I6354" s="1" t="n">
        <v>92</v>
      </c>
      <c r="J6354" s="1" t="n">
        <v>80</v>
      </c>
      <c r="K6354" s="1" t="s">
        <v>1951</v>
      </c>
      <c r="L6354" s="1" t="s">
        <v>3801</v>
      </c>
      <c r="M6354" s="1" t="n">
        <v>2013</v>
      </c>
      <c r="N6354" s="1" t="n">
        <v>46.56211574601</v>
      </c>
      <c r="O6354" s="1" t="n">
        <v>-70.5134542111205</v>
      </c>
      <c r="P6354" s="1" t="s">
        <v>7038</v>
      </c>
      <c r="Q6354" s="1" t="s">
        <v>7039</v>
      </c>
      <c r="R6354" s="1" t="s">
        <v>24</v>
      </c>
    </row>
    <row r="6355" customFormat="false" ht="15" hidden="false" customHeight="false" outlineLevel="0" collapsed="false">
      <c r="A6355" s="1" t="s">
        <v>6017</v>
      </c>
      <c r="B6355" s="1" t="s">
        <v>6018</v>
      </c>
      <c r="C6355" s="1" t="s">
        <v>7036</v>
      </c>
      <c r="D6355" s="1" t="n">
        <v>150</v>
      </c>
      <c r="E6355" s="1" t="s">
        <v>7098</v>
      </c>
      <c r="F6355" s="1" t="n">
        <v>60</v>
      </c>
      <c r="G6355" s="1" t="str">
        <f aca="false">F6355&amp;"/"&amp;75</f>
        <v>60/75</v>
      </c>
      <c r="H6355" s="1" t="n">
        <v>2000</v>
      </c>
      <c r="I6355" s="1" t="n">
        <v>82</v>
      </c>
      <c r="J6355" s="1" t="n">
        <v>80</v>
      </c>
      <c r="K6355" s="1" t="s">
        <v>1951</v>
      </c>
      <c r="L6355" s="1" t="s">
        <v>6589</v>
      </c>
      <c r="M6355" s="1" t="n">
        <v>2013</v>
      </c>
      <c r="N6355" s="1" t="n">
        <v>46.5904634344602</v>
      </c>
      <c r="O6355" s="1" t="n">
        <v>-70.5115616013765</v>
      </c>
      <c r="P6355" s="1" t="s">
        <v>7038</v>
      </c>
      <c r="Q6355" s="1" t="s">
        <v>7039</v>
      </c>
      <c r="R6355" s="1" t="s">
        <v>24</v>
      </c>
    </row>
    <row r="6356" customFormat="false" ht="15" hidden="false" customHeight="false" outlineLevel="0" collapsed="false">
      <c r="A6356" s="1" t="s">
        <v>6017</v>
      </c>
      <c r="B6356" s="1" t="s">
        <v>6018</v>
      </c>
      <c r="C6356" s="1" t="s">
        <v>7036</v>
      </c>
      <c r="D6356" s="1" t="n">
        <v>150</v>
      </c>
      <c r="E6356" s="1" t="s">
        <v>7099</v>
      </c>
      <c r="F6356" s="1" t="n">
        <v>61</v>
      </c>
      <c r="G6356" s="1" t="str">
        <f aca="false">F6356&amp;"/"&amp;75</f>
        <v>61/75</v>
      </c>
      <c r="H6356" s="1" t="n">
        <v>2000</v>
      </c>
      <c r="I6356" s="1" t="n">
        <v>82</v>
      </c>
      <c r="J6356" s="1" t="n">
        <v>80</v>
      </c>
      <c r="K6356" s="1" t="s">
        <v>1951</v>
      </c>
      <c r="L6356" s="1" t="s">
        <v>6589</v>
      </c>
      <c r="M6356" s="1" t="n">
        <v>2013</v>
      </c>
      <c r="N6356" s="1" t="n">
        <v>46.5883408507343</v>
      </c>
      <c r="O6356" s="1" t="n">
        <v>-70.5120947401352</v>
      </c>
      <c r="P6356" s="1" t="s">
        <v>7038</v>
      </c>
      <c r="Q6356" s="1" t="s">
        <v>7039</v>
      </c>
      <c r="R6356" s="1" t="s">
        <v>24</v>
      </c>
    </row>
    <row r="6357" customFormat="false" ht="15" hidden="false" customHeight="false" outlineLevel="0" collapsed="false">
      <c r="A6357" s="1" t="s">
        <v>6017</v>
      </c>
      <c r="B6357" s="1" t="s">
        <v>6018</v>
      </c>
      <c r="C6357" s="1" t="s">
        <v>7036</v>
      </c>
      <c r="D6357" s="1" t="n">
        <v>150</v>
      </c>
      <c r="E6357" s="1" t="s">
        <v>7100</v>
      </c>
      <c r="F6357" s="1" t="n">
        <v>62</v>
      </c>
      <c r="G6357" s="1" t="str">
        <f aca="false">F6357&amp;"/"&amp;75</f>
        <v>62/75</v>
      </c>
      <c r="H6357" s="1" t="n">
        <v>2000</v>
      </c>
      <c r="I6357" s="1" t="n">
        <v>82</v>
      </c>
      <c r="J6357" s="1" t="n">
        <v>80</v>
      </c>
      <c r="K6357" s="1" t="s">
        <v>1951</v>
      </c>
      <c r="L6357" s="1" t="s">
        <v>6589</v>
      </c>
      <c r="M6357" s="1" t="n">
        <v>2013</v>
      </c>
      <c r="N6357" s="1" t="n">
        <v>46.586246013388</v>
      </c>
      <c r="O6357" s="1" t="n">
        <v>-70.5131459863597</v>
      </c>
      <c r="P6357" s="1" t="s">
        <v>7038</v>
      </c>
      <c r="Q6357" s="1" t="s">
        <v>7039</v>
      </c>
      <c r="R6357" s="1" t="s">
        <v>24</v>
      </c>
    </row>
    <row r="6358" customFormat="false" ht="15" hidden="false" customHeight="false" outlineLevel="0" collapsed="false">
      <c r="A6358" s="1" t="s">
        <v>6017</v>
      </c>
      <c r="B6358" s="1" t="s">
        <v>6018</v>
      </c>
      <c r="C6358" s="1" t="s">
        <v>7036</v>
      </c>
      <c r="D6358" s="1" t="n">
        <v>150</v>
      </c>
      <c r="E6358" s="1" t="s">
        <v>7101</v>
      </c>
      <c r="F6358" s="1" t="n">
        <v>63</v>
      </c>
      <c r="G6358" s="1" t="str">
        <f aca="false">F6358&amp;"/"&amp;75</f>
        <v>63/75</v>
      </c>
      <c r="H6358" s="1" t="n">
        <v>2000</v>
      </c>
      <c r="I6358" s="1" t="n">
        <v>82</v>
      </c>
      <c r="J6358" s="1" t="n">
        <v>80</v>
      </c>
      <c r="K6358" s="1" t="s">
        <v>1951</v>
      </c>
      <c r="L6358" s="1" t="s">
        <v>6589</v>
      </c>
      <c r="M6358" s="1" t="n">
        <v>2013</v>
      </c>
      <c r="N6358" s="1" t="n">
        <v>46.5843366814379</v>
      </c>
      <c r="O6358" s="1" t="n">
        <v>-70.514705433711</v>
      </c>
      <c r="P6358" s="1" t="s">
        <v>7038</v>
      </c>
      <c r="Q6358" s="1" t="s">
        <v>7039</v>
      </c>
      <c r="R6358" s="1" t="s">
        <v>24</v>
      </c>
    </row>
    <row r="6359" customFormat="false" ht="15" hidden="false" customHeight="false" outlineLevel="0" collapsed="false">
      <c r="A6359" s="1" t="s">
        <v>6017</v>
      </c>
      <c r="B6359" s="1" t="s">
        <v>6018</v>
      </c>
      <c r="C6359" s="1" t="s">
        <v>7036</v>
      </c>
      <c r="D6359" s="1" t="n">
        <v>150</v>
      </c>
      <c r="E6359" s="1" t="s">
        <v>7102</v>
      </c>
      <c r="F6359" s="1" t="n">
        <v>64</v>
      </c>
      <c r="G6359" s="1" t="str">
        <f aca="false">F6359&amp;"/"&amp;75</f>
        <v>64/75</v>
      </c>
      <c r="H6359" s="1" t="n">
        <v>2000</v>
      </c>
      <c r="I6359" s="1" t="n">
        <v>82</v>
      </c>
      <c r="J6359" s="1" t="n">
        <v>80</v>
      </c>
      <c r="K6359" s="1" t="s">
        <v>1951</v>
      </c>
      <c r="L6359" s="1" t="s">
        <v>6589</v>
      </c>
      <c r="M6359" s="1" t="n">
        <v>2013</v>
      </c>
      <c r="N6359" s="1" t="n">
        <v>46.5821758081108</v>
      </c>
      <c r="O6359" s="1" t="n">
        <v>-70.5148069424093</v>
      </c>
      <c r="P6359" s="1" t="s">
        <v>7038</v>
      </c>
      <c r="Q6359" s="1" t="s">
        <v>7039</v>
      </c>
      <c r="R6359" s="1" t="s">
        <v>24</v>
      </c>
    </row>
    <row r="6360" customFormat="false" ht="15" hidden="false" customHeight="false" outlineLevel="0" collapsed="false">
      <c r="A6360" s="1" t="s">
        <v>6017</v>
      </c>
      <c r="B6360" s="1" t="s">
        <v>6018</v>
      </c>
      <c r="C6360" s="1" t="s">
        <v>7036</v>
      </c>
      <c r="D6360" s="1" t="n">
        <v>150</v>
      </c>
      <c r="E6360" s="1" t="s">
        <v>7103</v>
      </c>
      <c r="F6360" s="1" t="n">
        <v>65</v>
      </c>
      <c r="G6360" s="1" t="str">
        <f aca="false">F6360&amp;"/"&amp;75</f>
        <v>65/75</v>
      </c>
      <c r="H6360" s="1" t="n">
        <v>2000</v>
      </c>
      <c r="I6360" s="1" t="n">
        <v>82</v>
      </c>
      <c r="J6360" s="1" t="n">
        <v>80</v>
      </c>
      <c r="K6360" s="1" t="s">
        <v>1951</v>
      </c>
      <c r="L6360" s="1" t="s">
        <v>6589</v>
      </c>
      <c r="M6360" s="1" t="n">
        <v>2013</v>
      </c>
      <c r="N6360" s="1" t="n">
        <v>46.5797348961472</v>
      </c>
      <c r="O6360" s="1" t="n">
        <v>-70.513325173829</v>
      </c>
      <c r="P6360" s="1" t="s">
        <v>7038</v>
      </c>
      <c r="Q6360" s="1" t="s">
        <v>7039</v>
      </c>
      <c r="R6360" s="1" t="s">
        <v>24</v>
      </c>
    </row>
    <row r="6361" customFormat="false" ht="15" hidden="false" customHeight="false" outlineLevel="0" collapsed="false">
      <c r="A6361" s="1" t="s">
        <v>6017</v>
      </c>
      <c r="B6361" s="1" t="s">
        <v>6018</v>
      </c>
      <c r="C6361" s="1" t="s">
        <v>7036</v>
      </c>
      <c r="D6361" s="1" t="n">
        <v>150</v>
      </c>
      <c r="E6361" s="1" t="s">
        <v>7104</v>
      </c>
      <c r="F6361" s="1" t="n">
        <v>66</v>
      </c>
      <c r="G6361" s="1" t="str">
        <f aca="false">F6361&amp;"/"&amp;75</f>
        <v>66/75</v>
      </c>
      <c r="H6361" s="1" t="n">
        <v>2000</v>
      </c>
      <c r="I6361" s="1" t="n">
        <v>82</v>
      </c>
      <c r="J6361" s="1" t="n">
        <v>80</v>
      </c>
      <c r="K6361" s="1" t="s">
        <v>1951</v>
      </c>
      <c r="L6361" s="1" t="s">
        <v>6589</v>
      </c>
      <c r="M6361" s="1" t="n">
        <v>2013</v>
      </c>
      <c r="N6361" s="1" t="n">
        <v>46.5783286363132</v>
      </c>
      <c r="O6361" s="1" t="n">
        <v>-70.5099119785014</v>
      </c>
      <c r="P6361" s="1" t="s">
        <v>7038</v>
      </c>
      <c r="Q6361" s="1" t="s">
        <v>7039</v>
      </c>
      <c r="R6361" s="1" t="s">
        <v>24</v>
      </c>
    </row>
    <row r="6362" customFormat="false" ht="15" hidden="false" customHeight="false" outlineLevel="0" collapsed="false">
      <c r="A6362" s="1" t="s">
        <v>6017</v>
      </c>
      <c r="B6362" s="1" t="s">
        <v>6018</v>
      </c>
      <c r="C6362" s="1" t="s">
        <v>7036</v>
      </c>
      <c r="D6362" s="1" t="n">
        <v>150</v>
      </c>
      <c r="E6362" s="1" t="s">
        <v>7105</v>
      </c>
      <c r="F6362" s="1" t="n">
        <v>67</v>
      </c>
      <c r="G6362" s="1" t="str">
        <f aca="false">F6362&amp;"/"&amp;75</f>
        <v>67/75</v>
      </c>
      <c r="H6362" s="1" t="n">
        <v>2000</v>
      </c>
      <c r="I6362" s="1" t="n">
        <v>82</v>
      </c>
      <c r="J6362" s="1" t="n">
        <v>80</v>
      </c>
      <c r="K6362" s="1" t="s">
        <v>1951</v>
      </c>
      <c r="L6362" s="1" t="s">
        <v>6589</v>
      </c>
      <c r="M6362" s="1" t="n">
        <v>2013</v>
      </c>
      <c r="N6362" s="1" t="n">
        <v>46.5762309722343</v>
      </c>
      <c r="O6362" s="1" t="n">
        <v>-70.5109170195222</v>
      </c>
      <c r="P6362" s="1" t="s">
        <v>7038</v>
      </c>
      <c r="Q6362" s="1" t="s">
        <v>7039</v>
      </c>
      <c r="R6362" s="1" t="s">
        <v>24</v>
      </c>
    </row>
    <row r="6363" customFormat="false" ht="15" hidden="false" customHeight="false" outlineLevel="0" collapsed="false">
      <c r="A6363" s="1" t="s">
        <v>6017</v>
      </c>
      <c r="B6363" s="1" t="s">
        <v>6018</v>
      </c>
      <c r="C6363" s="1" t="s">
        <v>7036</v>
      </c>
      <c r="D6363" s="1" t="n">
        <v>150</v>
      </c>
      <c r="E6363" s="1" t="s">
        <v>7106</v>
      </c>
      <c r="F6363" s="1" t="n">
        <v>68</v>
      </c>
      <c r="G6363" s="1" t="str">
        <f aca="false">F6363&amp;"/"&amp;75</f>
        <v>68/75</v>
      </c>
      <c r="H6363" s="1" t="n">
        <v>2000</v>
      </c>
      <c r="I6363" s="1" t="n">
        <v>82</v>
      </c>
      <c r="J6363" s="1" t="n">
        <v>80</v>
      </c>
      <c r="K6363" s="1" t="s">
        <v>1951</v>
      </c>
      <c r="L6363" s="1" t="s">
        <v>6589</v>
      </c>
      <c r="M6363" s="1" t="n">
        <v>2013</v>
      </c>
      <c r="N6363" s="1" t="n">
        <v>46.5735561328456</v>
      </c>
      <c r="O6363" s="1" t="n">
        <v>-70.5062295820073</v>
      </c>
      <c r="P6363" s="1" t="s">
        <v>7038</v>
      </c>
      <c r="Q6363" s="1" t="s">
        <v>7039</v>
      </c>
      <c r="R6363" s="1" t="s">
        <v>24</v>
      </c>
    </row>
    <row r="6364" customFormat="false" ht="15" hidden="false" customHeight="false" outlineLevel="0" collapsed="false">
      <c r="A6364" s="1" t="s">
        <v>6017</v>
      </c>
      <c r="B6364" s="1" t="s">
        <v>6018</v>
      </c>
      <c r="C6364" s="1" t="s">
        <v>7036</v>
      </c>
      <c r="D6364" s="1" t="n">
        <v>150</v>
      </c>
      <c r="E6364" s="1" t="s">
        <v>7107</v>
      </c>
      <c r="F6364" s="1" t="n">
        <v>69</v>
      </c>
      <c r="G6364" s="1" t="str">
        <f aca="false">F6364&amp;"/"&amp;75</f>
        <v>69/75</v>
      </c>
      <c r="H6364" s="1" t="n">
        <v>2000</v>
      </c>
      <c r="I6364" s="1" t="n">
        <v>82</v>
      </c>
      <c r="J6364" s="1" t="n">
        <v>80</v>
      </c>
      <c r="K6364" s="1" t="s">
        <v>1951</v>
      </c>
      <c r="L6364" s="1" t="s">
        <v>6589</v>
      </c>
      <c r="M6364" s="1" t="n">
        <v>2013</v>
      </c>
      <c r="N6364" s="1" t="n">
        <v>46.6008727942521</v>
      </c>
      <c r="O6364" s="1" t="n">
        <v>-70.5224678237809</v>
      </c>
      <c r="P6364" s="1" t="s">
        <v>7038</v>
      </c>
      <c r="Q6364" s="1" t="s">
        <v>7039</v>
      </c>
      <c r="R6364" s="1" t="s">
        <v>24</v>
      </c>
    </row>
    <row r="6365" customFormat="false" ht="15" hidden="false" customHeight="false" outlineLevel="0" collapsed="false">
      <c r="A6365" s="1" t="s">
        <v>6017</v>
      </c>
      <c r="B6365" s="1" t="s">
        <v>6018</v>
      </c>
      <c r="C6365" s="1" t="s">
        <v>7036</v>
      </c>
      <c r="D6365" s="1" t="n">
        <v>150</v>
      </c>
      <c r="E6365" s="1" t="s">
        <v>7108</v>
      </c>
      <c r="F6365" s="1" t="n">
        <v>70</v>
      </c>
      <c r="G6365" s="1" t="str">
        <f aca="false">F6365&amp;"/"&amp;75</f>
        <v>70/75</v>
      </c>
      <c r="H6365" s="1" t="n">
        <v>2000</v>
      </c>
      <c r="I6365" s="1" t="n">
        <v>82</v>
      </c>
      <c r="J6365" s="1" t="n">
        <v>80</v>
      </c>
      <c r="K6365" s="1" t="s">
        <v>1951</v>
      </c>
      <c r="L6365" s="1" t="s">
        <v>6589</v>
      </c>
      <c r="M6365" s="1" t="n">
        <v>2013</v>
      </c>
      <c r="N6365" s="1" t="n">
        <v>46.5989178741584</v>
      </c>
      <c r="O6365" s="1" t="n">
        <v>-70.5239907474532</v>
      </c>
      <c r="P6365" s="1" t="s">
        <v>7038</v>
      </c>
      <c r="Q6365" s="1" t="s">
        <v>7039</v>
      </c>
      <c r="R6365" s="1" t="s">
        <v>24</v>
      </c>
    </row>
    <row r="6366" customFormat="false" ht="15" hidden="false" customHeight="false" outlineLevel="0" collapsed="false">
      <c r="A6366" s="1" t="s">
        <v>6017</v>
      </c>
      <c r="B6366" s="1" t="s">
        <v>6018</v>
      </c>
      <c r="C6366" s="1" t="s">
        <v>7036</v>
      </c>
      <c r="D6366" s="1" t="n">
        <v>150</v>
      </c>
      <c r="E6366" s="1" t="s">
        <v>7109</v>
      </c>
      <c r="F6366" s="1" t="n">
        <v>71</v>
      </c>
      <c r="G6366" s="1" t="str">
        <f aca="false">F6366&amp;"/"&amp;75</f>
        <v>71/75</v>
      </c>
      <c r="H6366" s="1" t="n">
        <v>2000</v>
      </c>
      <c r="I6366" s="1" t="n">
        <v>82</v>
      </c>
      <c r="J6366" s="1" t="n">
        <v>80</v>
      </c>
      <c r="K6366" s="1" t="s">
        <v>1951</v>
      </c>
      <c r="L6366" s="1" t="s">
        <v>6589</v>
      </c>
      <c r="M6366" s="1" t="n">
        <v>2013</v>
      </c>
      <c r="N6366" s="1" t="n">
        <v>46.5963047759455</v>
      </c>
      <c r="O6366" s="1" t="n">
        <v>-70.5235268549049</v>
      </c>
      <c r="P6366" s="1" t="s">
        <v>7038</v>
      </c>
      <c r="Q6366" s="1" t="s">
        <v>7039</v>
      </c>
      <c r="R6366" s="1" t="s">
        <v>24</v>
      </c>
    </row>
    <row r="6367" customFormat="false" ht="15" hidden="false" customHeight="false" outlineLevel="0" collapsed="false">
      <c r="A6367" s="1" t="s">
        <v>6017</v>
      </c>
      <c r="B6367" s="1" t="s">
        <v>6018</v>
      </c>
      <c r="C6367" s="1" t="s">
        <v>7036</v>
      </c>
      <c r="D6367" s="1" t="n">
        <v>150</v>
      </c>
      <c r="E6367" s="1" t="s">
        <v>7110</v>
      </c>
      <c r="F6367" s="1" t="n">
        <v>72</v>
      </c>
      <c r="G6367" s="1" t="str">
        <f aca="false">F6367&amp;"/"&amp;75</f>
        <v>72/75</v>
      </c>
      <c r="H6367" s="1" t="n">
        <v>2000</v>
      </c>
      <c r="I6367" s="1" t="n">
        <v>82</v>
      </c>
      <c r="J6367" s="1" t="n">
        <v>80</v>
      </c>
      <c r="K6367" s="1" t="s">
        <v>1951</v>
      </c>
      <c r="L6367" s="1" t="s">
        <v>6589</v>
      </c>
      <c r="M6367" s="1" t="n">
        <v>2013</v>
      </c>
      <c r="N6367" s="1" t="n">
        <v>46.5938315195221</v>
      </c>
      <c r="O6367" s="1" t="n">
        <v>-70.5243162421659</v>
      </c>
      <c r="P6367" s="1" t="s">
        <v>7038</v>
      </c>
      <c r="Q6367" s="1" t="s">
        <v>7039</v>
      </c>
      <c r="R6367" s="1" t="s">
        <v>24</v>
      </c>
    </row>
    <row r="6368" customFormat="false" ht="15" hidden="false" customHeight="false" outlineLevel="0" collapsed="false">
      <c r="A6368" s="1" t="s">
        <v>6017</v>
      </c>
      <c r="B6368" s="1" t="s">
        <v>6018</v>
      </c>
      <c r="C6368" s="1" t="s">
        <v>7036</v>
      </c>
      <c r="D6368" s="1" t="n">
        <v>150</v>
      </c>
      <c r="E6368" s="1" t="s">
        <v>7111</v>
      </c>
      <c r="F6368" s="1" t="n">
        <v>73</v>
      </c>
      <c r="G6368" s="1" t="str">
        <f aca="false">F6368&amp;"/"&amp;75</f>
        <v>73/75</v>
      </c>
      <c r="H6368" s="1" t="n">
        <v>2000</v>
      </c>
      <c r="I6368" s="1" t="n">
        <v>82</v>
      </c>
      <c r="J6368" s="1" t="n">
        <v>80</v>
      </c>
      <c r="K6368" s="1" t="s">
        <v>1951</v>
      </c>
      <c r="L6368" s="1" t="s">
        <v>6589</v>
      </c>
      <c r="M6368" s="1" t="n">
        <v>2013</v>
      </c>
      <c r="N6368" s="1" t="n">
        <v>46.5915949678839</v>
      </c>
      <c r="O6368" s="1" t="n">
        <v>-70.5250378145499</v>
      </c>
      <c r="P6368" s="1" t="s">
        <v>7038</v>
      </c>
      <c r="Q6368" s="1" t="s">
        <v>7039</v>
      </c>
      <c r="R6368" s="1" t="s">
        <v>24</v>
      </c>
    </row>
    <row r="6369" customFormat="false" ht="15" hidden="false" customHeight="false" outlineLevel="0" collapsed="false">
      <c r="A6369" s="1" t="s">
        <v>6017</v>
      </c>
      <c r="B6369" s="1" t="s">
        <v>6018</v>
      </c>
      <c r="C6369" s="1" t="s">
        <v>7036</v>
      </c>
      <c r="D6369" s="1" t="n">
        <v>150</v>
      </c>
      <c r="E6369" s="1" t="s">
        <v>7112</v>
      </c>
      <c r="F6369" s="1" t="n">
        <v>74</v>
      </c>
      <c r="G6369" s="1" t="str">
        <f aca="false">F6369&amp;"/"&amp;75</f>
        <v>74/75</v>
      </c>
      <c r="H6369" s="1" t="n">
        <v>2000</v>
      </c>
      <c r="I6369" s="1" t="n">
        <v>82</v>
      </c>
      <c r="J6369" s="1" t="n">
        <v>80</v>
      </c>
      <c r="K6369" s="1" t="s">
        <v>1951</v>
      </c>
      <c r="L6369" s="1" t="s">
        <v>6589</v>
      </c>
      <c r="M6369" s="1" t="n">
        <v>2013</v>
      </c>
      <c r="N6369" s="1" t="n">
        <v>46.5891426769667</v>
      </c>
      <c r="O6369" s="1" t="n">
        <v>-70.5260090364171</v>
      </c>
      <c r="P6369" s="1" t="s">
        <v>7038</v>
      </c>
      <c r="Q6369" s="1" t="s">
        <v>7039</v>
      </c>
      <c r="R6369" s="1" t="s">
        <v>24</v>
      </c>
    </row>
    <row r="6370" customFormat="false" ht="15" hidden="false" customHeight="false" outlineLevel="0" collapsed="false">
      <c r="A6370" s="1" t="s">
        <v>6017</v>
      </c>
      <c r="B6370" s="1" t="s">
        <v>6018</v>
      </c>
      <c r="C6370" s="1" t="s">
        <v>7036</v>
      </c>
      <c r="D6370" s="1" t="n">
        <v>150</v>
      </c>
      <c r="E6370" s="1" t="s">
        <v>7113</v>
      </c>
      <c r="F6370" s="1" t="n">
        <v>75</v>
      </c>
      <c r="G6370" s="1" t="str">
        <f aca="false">F6370&amp;"/"&amp;75</f>
        <v>75/75</v>
      </c>
      <c r="H6370" s="1" t="n">
        <v>2000</v>
      </c>
      <c r="I6370" s="1" t="n">
        <v>82</v>
      </c>
      <c r="J6370" s="1" t="n">
        <v>80</v>
      </c>
      <c r="K6370" s="1" t="s">
        <v>1951</v>
      </c>
      <c r="L6370" s="1" t="s">
        <v>6589</v>
      </c>
      <c r="M6370" s="1" t="n">
        <v>2013</v>
      </c>
      <c r="N6370" s="1" t="n">
        <v>46.5871665045911</v>
      </c>
      <c r="O6370" s="1" t="n">
        <v>-70.5254192982388</v>
      </c>
      <c r="P6370" s="1" t="s">
        <v>7038</v>
      </c>
      <c r="Q6370" s="1" t="s">
        <v>7039</v>
      </c>
      <c r="R6370" s="1" t="s">
        <v>24</v>
      </c>
    </row>
    <row r="6371" customFormat="false" ht="15" hidden="false" customHeight="false" outlineLevel="0" collapsed="false">
      <c r="A6371" s="1" t="s">
        <v>6017</v>
      </c>
      <c r="B6371" s="1" t="s">
        <v>6018</v>
      </c>
      <c r="C6371" s="1" t="s">
        <v>7114</v>
      </c>
      <c r="D6371" s="1" t="n">
        <v>149.25</v>
      </c>
      <c r="E6371" s="1" t="s">
        <v>7115</v>
      </c>
      <c r="F6371" s="1" t="n">
        <v>1</v>
      </c>
      <c r="G6371" s="1" t="str">
        <f aca="false">F6371&amp;"/"&amp;47</f>
        <v>1/47</v>
      </c>
      <c r="H6371" s="1" t="n">
        <v>3200</v>
      </c>
      <c r="I6371" s="1" t="n">
        <v>114</v>
      </c>
      <c r="J6371" s="1" t="n">
        <v>100</v>
      </c>
      <c r="K6371" s="1" t="s">
        <v>1951</v>
      </c>
      <c r="L6371" s="1" t="s">
        <v>1952</v>
      </c>
      <c r="M6371" s="1" t="n">
        <v>2016</v>
      </c>
      <c r="N6371" s="1" t="n">
        <v>48.363447</v>
      </c>
      <c r="O6371" s="1" t="n">
        <v>-66.6630609999999</v>
      </c>
      <c r="P6371" s="1" t="s">
        <v>7116</v>
      </c>
      <c r="Q6371" s="1" t="s">
        <v>7117</v>
      </c>
      <c r="R6371" s="1" t="s">
        <v>24</v>
      </c>
    </row>
    <row r="6372" customFormat="false" ht="15" hidden="false" customHeight="false" outlineLevel="0" collapsed="false">
      <c r="A6372" s="1" t="s">
        <v>6017</v>
      </c>
      <c r="B6372" s="1" t="s">
        <v>6018</v>
      </c>
      <c r="C6372" s="1" t="s">
        <v>7114</v>
      </c>
      <c r="D6372" s="1" t="n">
        <v>149.25</v>
      </c>
      <c r="E6372" s="1" t="s">
        <v>7118</v>
      </c>
      <c r="F6372" s="1" t="n">
        <v>2</v>
      </c>
      <c r="G6372" s="1" t="str">
        <f aca="false">F6372&amp;"/"&amp;47</f>
        <v>2/47</v>
      </c>
      <c r="H6372" s="1" t="n">
        <v>3200</v>
      </c>
      <c r="I6372" s="1" t="n">
        <v>114</v>
      </c>
      <c r="J6372" s="1" t="n">
        <v>100</v>
      </c>
      <c r="K6372" s="1" t="s">
        <v>1951</v>
      </c>
      <c r="L6372" s="1" t="s">
        <v>1952</v>
      </c>
      <c r="M6372" s="1" t="n">
        <v>2016</v>
      </c>
      <c r="N6372" s="1" t="n">
        <v>48.362074</v>
      </c>
      <c r="O6372" s="1" t="n">
        <v>-66.669198</v>
      </c>
      <c r="P6372" s="1" t="s">
        <v>7116</v>
      </c>
      <c r="Q6372" s="1" t="s">
        <v>7117</v>
      </c>
      <c r="R6372" s="1" t="s">
        <v>24</v>
      </c>
    </row>
    <row r="6373" customFormat="false" ht="15" hidden="false" customHeight="false" outlineLevel="0" collapsed="false">
      <c r="A6373" s="1" t="s">
        <v>6017</v>
      </c>
      <c r="B6373" s="1" t="s">
        <v>6018</v>
      </c>
      <c r="C6373" s="1" t="s">
        <v>7114</v>
      </c>
      <c r="D6373" s="1" t="n">
        <v>149.25</v>
      </c>
      <c r="E6373" s="1" t="s">
        <v>7119</v>
      </c>
      <c r="F6373" s="1" t="n">
        <v>3</v>
      </c>
      <c r="G6373" s="1" t="str">
        <f aca="false">F6373&amp;"/"&amp;47</f>
        <v>3/47</v>
      </c>
      <c r="H6373" s="1" t="n">
        <v>3200</v>
      </c>
      <c r="I6373" s="1" t="n">
        <v>114</v>
      </c>
      <c r="J6373" s="1" t="n">
        <v>100</v>
      </c>
      <c r="K6373" s="1" t="s">
        <v>1951</v>
      </c>
      <c r="L6373" s="1" t="s">
        <v>1952</v>
      </c>
      <c r="M6373" s="1" t="n">
        <v>2016</v>
      </c>
      <c r="N6373" s="1" t="n">
        <v>48.350834</v>
      </c>
      <c r="O6373" s="1" t="n">
        <v>-66.6691119999999</v>
      </c>
      <c r="P6373" s="1" t="s">
        <v>7116</v>
      </c>
      <c r="Q6373" s="1" t="s">
        <v>7117</v>
      </c>
      <c r="R6373" s="1" t="s">
        <v>24</v>
      </c>
    </row>
    <row r="6374" customFormat="false" ht="15" hidden="false" customHeight="false" outlineLevel="0" collapsed="false">
      <c r="A6374" s="1" t="s">
        <v>6017</v>
      </c>
      <c r="B6374" s="1" t="s">
        <v>6018</v>
      </c>
      <c r="C6374" s="1" t="s">
        <v>7114</v>
      </c>
      <c r="D6374" s="1" t="n">
        <v>149.25</v>
      </c>
      <c r="E6374" s="1" t="s">
        <v>7120</v>
      </c>
      <c r="F6374" s="1" t="n">
        <v>4</v>
      </c>
      <c r="G6374" s="1" t="str">
        <f aca="false">F6374&amp;"/"&amp;47</f>
        <v>4/47</v>
      </c>
      <c r="H6374" s="1" t="n">
        <v>3200</v>
      </c>
      <c r="I6374" s="1" t="n">
        <v>114</v>
      </c>
      <c r="J6374" s="1" t="n">
        <v>100</v>
      </c>
      <c r="K6374" s="1" t="s">
        <v>1951</v>
      </c>
      <c r="L6374" s="1" t="s">
        <v>1952</v>
      </c>
      <c r="M6374" s="1" t="n">
        <v>2016</v>
      </c>
      <c r="N6374" s="1" t="n">
        <v>48.353208</v>
      </c>
      <c r="O6374" s="1" t="n">
        <v>-66.6634899999999</v>
      </c>
      <c r="P6374" s="1" t="s">
        <v>7116</v>
      </c>
      <c r="Q6374" s="1" t="s">
        <v>7117</v>
      </c>
      <c r="R6374" s="1" t="s">
        <v>24</v>
      </c>
    </row>
    <row r="6375" customFormat="false" ht="15" hidden="false" customHeight="false" outlineLevel="0" collapsed="false">
      <c r="A6375" s="1" t="s">
        <v>6017</v>
      </c>
      <c r="B6375" s="1" t="s">
        <v>6018</v>
      </c>
      <c r="C6375" s="1" t="s">
        <v>7114</v>
      </c>
      <c r="D6375" s="1" t="n">
        <v>149.25</v>
      </c>
      <c r="E6375" s="1" t="s">
        <v>7121</v>
      </c>
      <c r="F6375" s="1" t="n">
        <v>5</v>
      </c>
      <c r="G6375" s="1" t="str">
        <f aca="false">F6375&amp;"/"&amp;47</f>
        <v>5/47</v>
      </c>
      <c r="H6375" s="1" t="n">
        <v>3200</v>
      </c>
      <c r="I6375" s="1" t="n">
        <v>114</v>
      </c>
      <c r="J6375" s="1" t="n">
        <v>100</v>
      </c>
      <c r="K6375" s="1" t="s">
        <v>1951</v>
      </c>
      <c r="L6375" s="1" t="s">
        <v>1952</v>
      </c>
      <c r="M6375" s="1" t="n">
        <v>2016</v>
      </c>
      <c r="N6375" s="1" t="n">
        <v>48.3548099999999</v>
      </c>
      <c r="O6375" s="1" t="n">
        <v>-66.6581689999999</v>
      </c>
      <c r="P6375" s="1" t="s">
        <v>7116</v>
      </c>
      <c r="Q6375" s="1" t="s">
        <v>7117</v>
      </c>
      <c r="R6375" s="1" t="s">
        <v>24</v>
      </c>
    </row>
    <row r="6376" customFormat="false" ht="15" hidden="false" customHeight="false" outlineLevel="0" collapsed="false">
      <c r="A6376" s="1" t="s">
        <v>6017</v>
      </c>
      <c r="B6376" s="1" t="s">
        <v>6018</v>
      </c>
      <c r="C6376" s="1" t="s">
        <v>7114</v>
      </c>
      <c r="D6376" s="1" t="n">
        <v>149.25</v>
      </c>
      <c r="E6376" s="1" t="s">
        <v>7122</v>
      </c>
      <c r="F6376" s="1" t="n">
        <v>6</v>
      </c>
      <c r="G6376" s="1" t="str">
        <f aca="false">F6376&amp;"/"&amp;47</f>
        <v>6/47</v>
      </c>
      <c r="H6376" s="1" t="n">
        <v>3200</v>
      </c>
      <c r="I6376" s="1" t="n">
        <v>114</v>
      </c>
      <c r="J6376" s="1" t="n">
        <v>100</v>
      </c>
      <c r="K6376" s="1" t="s">
        <v>1951</v>
      </c>
      <c r="L6376" s="1" t="s">
        <v>1952</v>
      </c>
      <c r="M6376" s="1" t="n">
        <v>2016</v>
      </c>
      <c r="N6376" s="1" t="n">
        <v>48.3678849999999</v>
      </c>
      <c r="O6376" s="1" t="n">
        <v>-66.7018929999999</v>
      </c>
      <c r="P6376" s="1" t="s">
        <v>7116</v>
      </c>
      <c r="Q6376" s="1" t="s">
        <v>7117</v>
      </c>
      <c r="R6376" s="1" t="s">
        <v>24</v>
      </c>
    </row>
    <row r="6377" customFormat="false" ht="15" hidden="false" customHeight="false" outlineLevel="0" collapsed="false">
      <c r="A6377" s="1" t="s">
        <v>6017</v>
      </c>
      <c r="B6377" s="1" t="s">
        <v>6018</v>
      </c>
      <c r="C6377" s="1" t="s">
        <v>7114</v>
      </c>
      <c r="D6377" s="1" t="n">
        <v>149.25</v>
      </c>
      <c r="E6377" s="1" t="s">
        <v>7123</v>
      </c>
      <c r="F6377" s="1" t="n">
        <v>7</v>
      </c>
      <c r="G6377" s="1" t="str">
        <f aca="false">F6377&amp;"/"&amp;47</f>
        <v>7/47</v>
      </c>
      <c r="H6377" s="1" t="n">
        <v>3200</v>
      </c>
      <c r="I6377" s="1" t="n">
        <v>114</v>
      </c>
      <c r="J6377" s="1" t="n">
        <v>100</v>
      </c>
      <c r="K6377" s="1" t="s">
        <v>1951</v>
      </c>
      <c r="L6377" s="1" t="s">
        <v>1952</v>
      </c>
      <c r="M6377" s="1" t="n">
        <v>2016</v>
      </c>
      <c r="N6377" s="1" t="n">
        <v>48.363918</v>
      </c>
      <c r="O6377" s="1" t="n">
        <v>-66.695946</v>
      </c>
      <c r="P6377" s="1" t="s">
        <v>7116</v>
      </c>
      <c r="Q6377" s="1" t="s">
        <v>7117</v>
      </c>
      <c r="R6377" s="1" t="s">
        <v>24</v>
      </c>
    </row>
    <row r="6378" customFormat="false" ht="15" hidden="false" customHeight="false" outlineLevel="0" collapsed="false">
      <c r="A6378" s="1" t="s">
        <v>6017</v>
      </c>
      <c r="B6378" s="1" t="s">
        <v>6018</v>
      </c>
      <c r="C6378" s="1" t="s">
        <v>7114</v>
      </c>
      <c r="D6378" s="1" t="n">
        <v>149.25</v>
      </c>
      <c r="E6378" s="1" t="s">
        <v>7124</v>
      </c>
      <c r="F6378" s="1" t="n">
        <v>8</v>
      </c>
      <c r="G6378" s="1" t="str">
        <f aca="false">F6378&amp;"/"&amp;47</f>
        <v>8/47</v>
      </c>
      <c r="H6378" s="1" t="n">
        <v>3200</v>
      </c>
      <c r="I6378" s="1" t="n">
        <v>114</v>
      </c>
      <c r="J6378" s="1" t="n">
        <v>100</v>
      </c>
      <c r="K6378" s="1" t="s">
        <v>1951</v>
      </c>
      <c r="L6378" s="1" t="s">
        <v>1952</v>
      </c>
      <c r="M6378" s="1" t="n">
        <v>2016</v>
      </c>
      <c r="N6378" s="1" t="n">
        <v>48.362403</v>
      </c>
      <c r="O6378" s="1" t="n">
        <v>-66.7122969999999</v>
      </c>
      <c r="P6378" s="1" t="s">
        <v>7116</v>
      </c>
      <c r="Q6378" s="1" t="s">
        <v>7117</v>
      </c>
      <c r="R6378" s="1" t="s">
        <v>24</v>
      </c>
    </row>
    <row r="6379" customFormat="false" ht="15" hidden="false" customHeight="false" outlineLevel="0" collapsed="false">
      <c r="A6379" s="1" t="s">
        <v>6017</v>
      </c>
      <c r="B6379" s="1" t="s">
        <v>6018</v>
      </c>
      <c r="C6379" s="1" t="s">
        <v>7114</v>
      </c>
      <c r="D6379" s="1" t="n">
        <v>149.25</v>
      </c>
      <c r="E6379" s="1" t="s">
        <v>7125</v>
      </c>
      <c r="F6379" s="1" t="n">
        <v>9</v>
      </c>
      <c r="G6379" s="1" t="str">
        <f aca="false">F6379&amp;"/"&amp;47</f>
        <v>9/47</v>
      </c>
      <c r="H6379" s="1" t="n">
        <v>3200</v>
      </c>
      <c r="I6379" s="1" t="n">
        <v>114</v>
      </c>
      <c r="J6379" s="1" t="n">
        <v>100</v>
      </c>
      <c r="K6379" s="1" t="s">
        <v>1951</v>
      </c>
      <c r="L6379" s="1" t="s">
        <v>1952</v>
      </c>
      <c r="M6379" s="1" t="n">
        <v>2016</v>
      </c>
      <c r="N6379" s="1" t="n">
        <v>48.359228</v>
      </c>
      <c r="O6379" s="1" t="n">
        <v>-66.71131</v>
      </c>
      <c r="P6379" s="1" t="s">
        <v>7116</v>
      </c>
      <c r="Q6379" s="1" t="s">
        <v>7117</v>
      </c>
      <c r="R6379" s="1" t="s">
        <v>24</v>
      </c>
    </row>
    <row r="6380" customFormat="false" ht="15" hidden="false" customHeight="false" outlineLevel="0" collapsed="false">
      <c r="A6380" s="1" t="s">
        <v>6017</v>
      </c>
      <c r="B6380" s="1" t="s">
        <v>6018</v>
      </c>
      <c r="C6380" s="1" t="s">
        <v>7114</v>
      </c>
      <c r="D6380" s="1" t="n">
        <v>149.25</v>
      </c>
      <c r="E6380" s="1" t="s">
        <v>7126</v>
      </c>
      <c r="F6380" s="1" t="n">
        <v>10</v>
      </c>
      <c r="G6380" s="1" t="str">
        <f aca="false">F6380&amp;"/"&amp;47</f>
        <v>10/47</v>
      </c>
      <c r="H6380" s="1" t="n">
        <v>3200</v>
      </c>
      <c r="I6380" s="1" t="n">
        <v>114</v>
      </c>
      <c r="J6380" s="1" t="n">
        <v>100</v>
      </c>
      <c r="K6380" s="1" t="s">
        <v>1951</v>
      </c>
      <c r="L6380" s="1" t="s">
        <v>1952</v>
      </c>
      <c r="M6380" s="1" t="n">
        <v>2016</v>
      </c>
      <c r="N6380" s="1" t="n">
        <v>48.348227</v>
      </c>
      <c r="O6380" s="1" t="n">
        <v>-66.718126</v>
      </c>
      <c r="P6380" s="1" t="s">
        <v>7116</v>
      </c>
      <c r="Q6380" s="1" t="s">
        <v>7117</v>
      </c>
      <c r="R6380" s="1" t="s">
        <v>24</v>
      </c>
    </row>
    <row r="6381" customFormat="false" ht="15" hidden="false" customHeight="false" outlineLevel="0" collapsed="false">
      <c r="A6381" s="1" t="s">
        <v>6017</v>
      </c>
      <c r="B6381" s="1" t="s">
        <v>6018</v>
      </c>
      <c r="C6381" s="1" t="s">
        <v>7114</v>
      </c>
      <c r="D6381" s="1" t="n">
        <v>149.25</v>
      </c>
      <c r="E6381" s="1" t="s">
        <v>7127</v>
      </c>
      <c r="F6381" s="1" t="n">
        <v>11</v>
      </c>
      <c r="G6381" s="1" t="str">
        <f aca="false">F6381&amp;"/"&amp;47</f>
        <v>11/47</v>
      </c>
      <c r="H6381" s="1" t="n">
        <v>3200</v>
      </c>
      <c r="I6381" s="1" t="n">
        <v>114</v>
      </c>
      <c r="J6381" s="1" t="n">
        <v>100</v>
      </c>
      <c r="K6381" s="1" t="s">
        <v>1951</v>
      </c>
      <c r="L6381" s="1" t="s">
        <v>1952</v>
      </c>
      <c r="M6381" s="1" t="n">
        <v>2016</v>
      </c>
      <c r="N6381" s="1" t="n">
        <v>48.346997</v>
      </c>
      <c r="O6381" s="1" t="n">
        <v>-66.705551</v>
      </c>
      <c r="P6381" s="1" t="s">
        <v>7116</v>
      </c>
      <c r="Q6381" s="1" t="s">
        <v>7117</v>
      </c>
      <c r="R6381" s="1" t="s">
        <v>24</v>
      </c>
    </row>
    <row r="6382" customFormat="false" ht="15" hidden="false" customHeight="false" outlineLevel="0" collapsed="false">
      <c r="A6382" s="1" t="s">
        <v>6017</v>
      </c>
      <c r="B6382" s="1" t="s">
        <v>6018</v>
      </c>
      <c r="C6382" s="1" t="s">
        <v>7114</v>
      </c>
      <c r="D6382" s="1" t="n">
        <v>149.25</v>
      </c>
      <c r="E6382" s="1" t="s">
        <v>7128</v>
      </c>
      <c r="F6382" s="1" t="n">
        <v>12</v>
      </c>
      <c r="G6382" s="1" t="str">
        <f aca="false">F6382&amp;"/"&amp;47</f>
        <v>12/47</v>
      </c>
      <c r="H6382" s="1" t="n">
        <v>3200</v>
      </c>
      <c r="I6382" s="1" t="n">
        <v>114</v>
      </c>
      <c r="J6382" s="1" t="n">
        <v>100</v>
      </c>
      <c r="K6382" s="1" t="s">
        <v>1951</v>
      </c>
      <c r="L6382" s="1" t="s">
        <v>1952</v>
      </c>
      <c r="M6382" s="1" t="n">
        <v>2016</v>
      </c>
      <c r="N6382" s="1" t="n">
        <v>48.350115</v>
      </c>
      <c r="O6382" s="1" t="n">
        <v>-66.7045639999999</v>
      </c>
      <c r="P6382" s="1" t="s">
        <v>7116</v>
      </c>
      <c r="Q6382" s="1" t="s">
        <v>7117</v>
      </c>
      <c r="R6382" s="1" t="s">
        <v>24</v>
      </c>
    </row>
    <row r="6383" customFormat="false" ht="15" hidden="false" customHeight="false" outlineLevel="0" collapsed="false">
      <c r="A6383" s="1" t="s">
        <v>6017</v>
      </c>
      <c r="B6383" s="1" t="s">
        <v>6018</v>
      </c>
      <c r="C6383" s="1" t="s">
        <v>7114</v>
      </c>
      <c r="D6383" s="1" t="n">
        <v>149.25</v>
      </c>
      <c r="E6383" s="1" t="s">
        <v>7129</v>
      </c>
      <c r="F6383" s="1" t="n">
        <v>13</v>
      </c>
      <c r="G6383" s="1" t="str">
        <f aca="false">F6383&amp;"/"&amp;47</f>
        <v>13/47</v>
      </c>
      <c r="H6383" s="1" t="n">
        <v>3200</v>
      </c>
      <c r="I6383" s="1" t="n">
        <v>114</v>
      </c>
      <c r="J6383" s="1" t="n">
        <v>100</v>
      </c>
      <c r="K6383" s="1" t="s">
        <v>1951</v>
      </c>
      <c r="L6383" s="1" t="s">
        <v>1952</v>
      </c>
      <c r="M6383" s="1" t="n">
        <v>2016</v>
      </c>
      <c r="N6383" s="1" t="n">
        <v>48.332883</v>
      </c>
      <c r="O6383" s="1" t="n">
        <v>-66.775626</v>
      </c>
      <c r="P6383" s="1" t="s">
        <v>7116</v>
      </c>
      <c r="Q6383" s="1" t="s">
        <v>7117</v>
      </c>
      <c r="R6383" s="1" t="s">
        <v>24</v>
      </c>
    </row>
    <row r="6384" customFormat="false" ht="15" hidden="false" customHeight="false" outlineLevel="0" collapsed="false">
      <c r="A6384" s="1" t="s">
        <v>6017</v>
      </c>
      <c r="B6384" s="1" t="s">
        <v>6018</v>
      </c>
      <c r="C6384" s="1" t="s">
        <v>7114</v>
      </c>
      <c r="D6384" s="1" t="n">
        <v>149.25</v>
      </c>
      <c r="E6384" s="1" t="s">
        <v>7130</v>
      </c>
      <c r="F6384" s="1" t="n">
        <v>14</v>
      </c>
      <c r="G6384" s="1" t="str">
        <f aca="false">F6384&amp;"/"&amp;47</f>
        <v>14/47</v>
      </c>
      <c r="H6384" s="1" t="n">
        <v>3200</v>
      </c>
      <c r="I6384" s="1" t="n">
        <v>114</v>
      </c>
      <c r="J6384" s="1" t="n">
        <v>100</v>
      </c>
      <c r="K6384" s="1" t="s">
        <v>1951</v>
      </c>
      <c r="L6384" s="1" t="s">
        <v>1952</v>
      </c>
      <c r="M6384" s="1" t="n">
        <v>2016</v>
      </c>
      <c r="N6384" s="1" t="n">
        <v>48.3267869999999</v>
      </c>
      <c r="O6384" s="1" t="n">
        <v>-66.7787159999999</v>
      </c>
      <c r="P6384" s="1" t="s">
        <v>7116</v>
      </c>
      <c r="Q6384" s="1" t="s">
        <v>7117</v>
      </c>
      <c r="R6384" s="1" t="s">
        <v>24</v>
      </c>
    </row>
    <row r="6385" customFormat="false" ht="15" hidden="false" customHeight="false" outlineLevel="0" collapsed="false">
      <c r="A6385" s="1" t="s">
        <v>6017</v>
      </c>
      <c r="B6385" s="1" t="s">
        <v>6018</v>
      </c>
      <c r="C6385" s="1" t="s">
        <v>7114</v>
      </c>
      <c r="D6385" s="1" t="n">
        <v>149.25</v>
      </c>
      <c r="E6385" s="1" t="s">
        <v>7131</v>
      </c>
      <c r="F6385" s="1" t="n">
        <v>15</v>
      </c>
      <c r="G6385" s="1" t="str">
        <f aca="false">F6385&amp;"/"&amp;47</f>
        <v>15/47</v>
      </c>
      <c r="H6385" s="1" t="n">
        <v>3200</v>
      </c>
      <c r="I6385" s="1" t="n">
        <v>114</v>
      </c>
      <c r="J6385" s="1" t="n">
        <v>100</v>
      </c>
      <c r="K6385" s="1" t="s">
        <v>1951</v>
      </c>
      <c r="L6385" s="1" t="s">
        <v>1952</v>
      </c>
      <c r="M6385" s="1" t="n">
        <v>2016</v>
      </c>
      <c r="N6385" s="1" t="n">
        <v>48.322237</v>
      </c>
      <c r="O6385" s="1" t="n">
        <v>-66.773223</v>
      </c>
      <c r="P6385" s="1" t="s">
        <v>7116</v>
      </c>
      <c r="Q6385" s="1" t="s">
        <v>7117</v>
      </c>
      <c r="R6385" s="1" t="s">
        <v>24</v>
      </c>
    </row>
    <row r="6386" customFormat="false" ht="15" hidden="false" customHeight="false" outlineLevel="0" collapsed="false">
      <c r="A6386" s="1" t="s">
        <v>6017</v>
      </c>
      <c r="B6386" s="1" t="s">
        <v>6018</v>
      </c>
      <c r="C6386" s="1" t="s">
        <v>7114</v>
      </c>
      <c r="D6386" s="1" t="n">
        <v>149.25</v>
      </c>
      <c r="E6386" s="1" t="s">
        <v>7132</v>
      </c>
      <c r="F6386" s="1" t="n">
        <v>16</v>
      </c>
      <c r="G6386" s="1" t="str">
        <f aca="false">F6386&amp;"/"&amp;47</f>
        <v>16/47</v>
      </c>
      <c r="H6386" s="1" t="n">
        <v>3200</v>
      </c>
      <c r="I6386" s="1" t="n">
        <v>114</v>
      </c>
      <c r="J6386" s="1" t="n">
        <v>100</v>
      </c>
      <c r="K6386" s="1" t="s">
        <v>1951</v>
      </c>
      <c r="L6386" s="1" t="s">
        <v>1952</v>
      </c>
      <c r="M6386" s="1" t="n">
        <v>2016</v>
      </c>
      <c r="N6386" s="1" t="n">
        <v>48.318659</v>
      </c>
      <c r="O6386" s="1" t="n">
        <v>-66.7685449999999</v>
      </c>
      <c r="P6386" s="1" t="s">
        <v>7116</v>
      </c>
      <c r="Q6386" s="1" t="s">
        <v>7117</v>
      </c>
      <c r="R6386" s="1" t="s">
        <v>24</v>
      </c>
    </row>
    <row r="6387" customFormat="false" ht="15" hidden="false" customHeight="false" outlineLevel="0" collapsed="false">
      <c r="A6387" s="1" t="s">
        <v>6017</v>
      </c>
      <c r="B6387" s="1" t="s">
        <v>6018</v>
      </c>
      <c r="C6387" s="1" t="s">
        <v>7114</v>
      </c>
      <c r="D6387" s="1" t="n">
        <v>149.25</v>
      </c>
      <c r="E6387" s="1" t="s">
        <v>7133</v>
      </c>
      <c r="F6387" s="1" t="n">
        <v>17</v>
      </c>
      <c r="G6387" s="1" t="str">
        <f aca="false">F6387&amp;"/"&amp;47</f>
        <v>17/47</v>
      </c>
      <c r="H6387" s="1" t="n">
        <v>3200</v>
      </c>
      <c r="I6387" s="1" t="n">
        <v>114</v>
      </c>
      <c r="J6387" s="1" t="n">
        <v>100</v>
      </c>
      <c r="K6387" s="1" t="s">
        <v>1951</v>
      </c>
      <c r="L6387" s="1" t="s">
        <v>1952</v>
      </c>
      <c r="M6387" s="1" t="n">
        <v>2016</v>
      </c>
      <c r="N6387" s="1" t="n">
        <v>48.315711</v>
      </c>
      <c r="O6387" s="1" t="n">
        <v>-66.7708629999999</v>
      </c>
      <c r="P6387" s="1" t="s">
        <v>7116</v>
      </c>
      <c r="Q6387" s="1" t="s">
        <v>7117</v>
      </c>
      <c r="R6387" s="1" t="s">
        <v>24</v>
      </c>
    </row>
    <row r="6388" customFormat="false" ht="15" hidden="false" customHeight="false" outlineLevel="0" collapsed="false">
      <c r="A6388" s="1" t="s">
        <v>6017</v>
      </c>
      <c r="B6388" s="1" t="s">
        <v>6018</v>
      </c>
      <c r="C6388" s="1" t="s">
        <v>7114</v>
      </c>
      <c r="D6388" s="1" t="n">
        <v>149.25</v>
      </c>
      <c r="E6388" s="1" t="s">
        <v>7134</v>
      </c>
      <c r="F6388" s="1" t="n">
        <v>18</v>
      </c>
      <c r="G6388" s="1" t="str">
        <f aca="false">F6388&amp;"/"&amp;47</f>
        <v>18/47</v>
      </c>
      <c r="H6388" s="1" t="n">
        <v>3200</v>
      </c>
      <c r="I6388" s="1" t="n">
        <v>114</v>
      </c>
      <c r="J6388" s="1" t="n">
        <v>100</v>
      </c>
      <c r="K6388" s="1" t="s">
        <v>1951</v>
      </c>
      <c r="L6388" s="1" t="s">
        <v>1952</v>
      </c>
      <c r="M6388" s="1" t="n">
        <v>2016</v>
      </c>
      <c r="N6388" s="1" t="n">
        <v>48.3136499999999</v>
      </c>
      <c r="O6388" s="1" t="n">
        <v>-66.7899169999999</v>
      </c>
      <c r="P6388" s="1" t="s">
        <v>7116</v>
      </c>
      <c r="Q6388" s="1" t="s">
        <v>7117</v>
      </c>
      <c r="R6388" s="1" t="s">
        <v>24</v>
      </c>
    </row>
    <row r="6389" customFormat="false" ht="15" hidden="false" customHeight="false" outlineLevel="0" collapsed="false">
      <c r="A6389" s="1" t="s">
        <v>6017</v>
      </c>
      <c r="B6389" s="1" t="s">
        <v>6018</v>
      </c>
      <c r="C6389" s="1" t="s">
        <v>7114</v>
      </c>
      <c r="D6389" s="1" t="n">
        <v>149.25</v>
      </c>
      <c r="E6389" s="1" t="s">
        <v>7135</v>
      </c>
      <c r="F6389" s="1" t="n">
        <v>19</v>
      </c>
      <c r="G6389" s="1" t="str">
        <f aca="false">F6389&amp;"/"&amp;47</f>
        <v>19/47</v>
      </c>
      <c r="H6389" s="1" t="n">
        <v>3200</v>
      </c>
      <c r="I6389" s="1" t="n">
        <v>114</v>
      </c>
      <c r="J6389" s="1" t="n">
        <v>100</v>
      </c>
      <c r="K6389" s="1" t="s">
        <v>1951</v>
      </c>
      <c r="L6389" s="1" t="s">
        <v>1952</v>
      </c>
      <c r="M6389" s="1" t="n">
        <v>2016</v>
      </c>
      <c r="N6389" s="1" t="n">
        <v>48.299592</v>
      </c>
      <c r="O6389" s="1" t="n">
        <v>-66.7971269999999</v>
      </c>
      <c r="P6389" s="1" t="s">
        <v>7116</v>
      </c>
      <c r="Q6389" s="1" t="s">
        <v>7117</v>
      </c>
      <c r="R6389" s="1" t="s">
        <v>24</v>
      </c>
    </row>
    <row r="6390" customFormat="false" ht="15" hidden="false" customHeight="false" outlineLevel="0" collapsed="false">
      <c r="A6390" s="1" t="s">
        <v>6017</v>
      </c>
      <c r="B6390" s="1" t="s">
        <v>6018</v>
      </c>
      <c r="C6390" s="1" t="s">
        <v>7114</v>
      </c>
      <c r="D6390" s="1" t="n">
        <v>149.25</v>
      </c>
      <c r="E6390" s="1" t="s">
        <v>7136</v>
      </c>
      <c r="F6390" s="1" t="n">
        <v>20</v>
      </c>
      <c r="G6390" s="1" t="str">
        <f aca="false">F6390&amp;"/"&amp;47</f>
        <v>20/47</v>
      </c>
      <c r="H6390" s="1" t="n">
        <v>3200</v>
      </c>
      <c r="I6390" s="1" t="n">
        <v>114</v>
      </c>
      <c r="J6390" s="1" t="n">
        <v>100</v>
      </c>
      <c r="K6390" s="1" t="s">
        <v>1951</v>
      </c>
      <c r="L6390" s="1" t="s">
        <v>1952</v>
      </c>
      <c r="M6390" s="1" t="n">
        <v>2016</v>
      </c>
      <c r="N6390" s="1" t="n">
        <v>48.297158</v>
      </c>
      <c r="O6390" s="1" t="n">
        <v>-66.8013329999999</v>
      </c>
      <c r="P6390" s="1" t="s">
        <v>7116</v>
      </c>
      <c r="Q6390" s="1" t="s">
        <v>7117</v>
      </c>
      <c r="R6390" s="1" t="s">
        <v>24</v>
      </c>
    </row>
    <row r="6391" customFormat="false" ht="15" hidden="false" customHeight="false" outlineLevel="0" collapsed="false">
      <c r="A6391" s="1" t="s">
        <v>6017</v>
      </c>
      <c r="B6391" s="1" t="s">
        <v>6018</v>
      </c>
      <c r="C6391" s="1" t="s">
        <v>7114</v>
      </c>
      <c r="D6391" s="1" t="n">
        <v>149.25</v>
      </c>
      <c r="E6391" s="1" t="s">
        <v>7137</v>
      </c>
      <c r="F6391" s="1" t="n">
        <v>21</v>
      </c>
      <c r="G6391" s="1" t="str">
        <f aca="false">F6391&amp;"/"&amp;47</f>
        <v>21/47</v>
      </c>
      <c r="H6391" s="1" t="n">
        <v>3200</v>
      </c>
      <c r="I6391" s="1" t="n">
        <v>114</v>
      </c>
      <c r="J6391" s="1" t="n">
        <v>100</v>
      </c>
      <c r="K6391" s="1" t="s">
        <v>1951</v>
      </c>
      <c r="L6391" s="1" t="s">
        <v>1952</v>
      </c>
      <c r="M6391" s="1" t="n">
        <v>2016</v>
      </c>
      <c r="N6391" s="1" t="n">
        <v>48.2865749999999</v>
      </c>
      <c r="O6391" s="1" t="n">
        <v>-66.776612</v>
      </c>
      <c r="P6391" s="1" t="s">
        <v>7116</v>
      </c>
      <c r="Q6391" s="1" t="s">
        <v>7117</v>
      </c>
      <c r="R6391" s="1" t="s">
        <v>24</v>
      </c>
    </row>
    <row r="6392" customFormat="false" ht="15" hidden="false" customHeight="false" outlineLevel="0" collapsed="false">
      <c r="A6392" s="1" t="s">
        <v>6017</v>
      </c>
      <c r="B6392" s="1" t="s">
        <v>6018</v>
      </c>
      <c r="C6392" s="1" t="s">
        <v>7114</v>
      </c>
      <c r="D6392" s="1" t="n">
        <v>149.25</v>
      </c>
      <c r="E6392" s="1" t="s">
        <v>7138</v>
      </c>
      <c r="F6392" s="1" t="n">
        <v>22</v>
      </c>
      <c r="G6392" s="1" t="str">
        <f aca="false">F6392&amp;"/"&amp;47</f>
        <v>22/47</v>
      </c>
      <c r="H6392" s="1" t="n">
        <v>3200</v>
      </c>
      <c r="I6392" s="1" t="n">
        <v>114</v>
      </c>
      <c r="J6392" s="1" t="n">
        <v>100</v>
      </c>
      <c r="K6392" s="1" t="s">
        <v>1951</v>
      </c>
      <c r="L6392" s="1" t="s">
        <v>1952</v>
      </c>
      <c r="M6392" s="1" t="n">
        <v>2016</v>
      </c>
      <c r="N6392" s="1" t="n">
        <v>48.28225</v>
      </c>
      <c r="O6392" s="1" t="n">
        <v>-66.7757109999999</v>
      </c>
      <c r="P6392" s="1" t="s">
        <v>7116</v>
      </c>
      <c r="Q6392" s="1" t="s">
        <v>7117</v>
      </c>
      <c r="R6392" s="1" t="s">
        <v>24</v>
      </c>
    </row>
    <row r="6393" customFormat="false" ht="15" hidden="false" customHeight="false" outlineLevel="0" collapsed="false">
      <c r="A6393" s="1" t="s">
        <v>6017</v>
      </c>
      <c r="B6393" s="1" t="s">
        <v>6018</v>
      </c>
      <c r="C6393" s="1" t="s">
        <v>7114</v>
      </c>
      <c r="D6393" s="1" t="n">
        <v>149.25</v>
      </c>
      <c r="E6393" s="1" t="s">
        <v>7139</v>
      </c>
      <c r="F6393" s="1" t="n">
        <v>23</v>
      </c>
      <c r="G6393" s="1" t="str">
        <f aca="false">F6393&amp;"/"&amp;47</f>
        <v>23/47</v>
      </c>
      <c r="H6393" s="1" t="n">
        <v>3200</v>
      </c>
      <c r="I6393" s="1" t="n">
        <v>114</v>
      </c>
      <c r="J6393" s="1" t="n">
        <v>100</v>
      </c>
      <c r="K6393" s="1" t="s">
        <v>1951</v>
      </c>
      <c r="L6393" s="1" t="s">
        <v>1952</v>
      </c>
      <c r="M6393" s="1" t="n">
        <v>2016</v>
      </c>
      <c r="N6393" s="1" t="n">
        <v>48.276721</v>
      </c>
      <c r="O6393" s="1" t="n">
        <v>-66.763437</v>
      </c>
      <c r="P6393" s="1" t="s">
        <v>7116</v>
      </c>
      <c r="Q6393" s="1" t="s">
        <v>7117</v>
      </c>
      <c r="R6393" s="1" t="s">
        <v>24</v>
      </c>
    </row>
    <row r="6394" customFormat="false" ht="15" hidden="false" customHeight="false" outlineLevel="0" collapsed="false">
      <c r="A6394" s="1" t="s">
        <v>6017</v>
      </c>
      <c r="B6394" s="1" t="s">
        <v>6018</v>
      </c>
      <c r="C6394" s="1" t="s">
        <v>7114</v>
      </c>
      <c r="D6394" s="1" t="n">
        <v>149.25</v>
      </c>
      <c r="E6394" s="1" t="s">
        <v>7140</v>
      </c>
      <c r="F6394" s="1" t="n">
        <v>24</v>
      </c>
      <c r="G6394" s="1" t="str">
        <f aca="false">F6394&amp;"/"&amp;47</f>
        <v>24/47</v>
      </c>
      <c r="H6394" s="1" t="n">
        <v>3200</v>
      </c>
      <c r="I6394" s="1" t="n">
        <v>114</v>
      </c>
      <c r="J6394" s="1" t="n">
        <v>100</v>
      </c>
      <c r="K6394" s="1" t="s">
        <v>1951</v>
      </c>
      <c r="L6394" s="1" t="s">
        <v>1952</v>
      </c>
      <c r="M6394" s="1" t="n">
        <v>2016</v>
      </c>
      <c r="N6394" s="1" t="n">
        <v>48.261786</v>
      </c>
      <c r="O6394" s="1" t="n">
        <v>-66.757558</v>
      </c>
      <c r="P6394" s="1" t="s">
        <v>7116</v>
      </c>
      <c r="Q6394" s="1" t="s">
        <v>7117</v>
      </c>
      <c r="R6394" s="1" t="s">
        <v>24</v>
      </c>
    </row>
    <row r="6395" customFormat="false" ht="15" hidden="false" customHeight="false" outlineLevel="0" collapsed="false">
      <c r="A6395" s="1" t="s">
        <v>6017</v>
      </c>
      <c r="B6395" s="1" t="s">
        <v>6018</v>
      </c>
      <c r="C6395" s="1" t="s">
        <v>7114</v>
      </c>
      <c r="D6395" s="1" t="n">
        <v>149.25</v>
      </c>
      <c r="E6395" s="1" t="s">
        <v>7141</v>
      </c>
      <c r="F6395" s="1" t="n">
        <v>25</v>
      </c>
      <c r="G6395" s="1" t="str">
        <f aca="false">F6395&amp;"/"&amp;47</f>
        <v>25/47</v>
      </c>
      <c r="H6395" s="1" t="n">
        <v>3200</v>
      </c>
      <c r="I6395" s="1" t="n">
        <v>114</v>
      </c>
      <c r="J6395" s="1" t="n">
        <v>100</v>
      </c>
      <c r="K6395" s="1" t="s">
        <v>1951</v>
      </c>
      <c r="L6395" s="1" t="s">
        <v>1952</v>
      </c>
      <c r="M6395" s="1" t="n">
        <v>2016</v>
      </c>
      <c r="N6395" s="1" t="n">
        <v>48.275157</v>
      </c>
      <c r="O6395" s="1" t="n">
        <v>-66.797585</v>
      </c>
      <c r="P6395" s="1" t="s">
        <v>7116</v>
      </c>
      <c r="Q6395" s="1" t="s">
        <v>7117</v>
      </c>
      <c r="R6395" s="1" t="s">
        <v>24</v>
      </c>
    </row>
    <row r="6396" customFormat="false" ht="15" hidden="false" customHeight="false" outlineLevel="0" collapsed="false">
      <c r="A6396" s="1" t="s">
        <v>6017</v>
      </c>
      <c r="B6396" s="1" t="s">
        <v>6018</v>
      </c>
      <c r="C6396" s="1" t="s">
        <v>7114</v>
      </c>
      <c r="D6396" s="1" t="n">
        <v>149.25</v>
      </c>
      <c r="E6396" s="1" t="s">
        <v>7142</v>
      </c>
      <c r="F6396" s="1" t="n">
        <v>26</v>
      </c>
      <c r="G6396" s="1" t="str">
        <f aca="false">F6396&amp;"/"&amp;47</f>
        <v>26/47</v>
      </c>
      <c r="H6396" s="1" t="n">
        <v>3200</v>
      </c>
      <c r="I6396" s="1" t="n">
        <v>114</v>
      </c>
      <c r="J6396" s="1" t="n">
        <v>100</v>
      </c>
      <c r="K6396" s="1" t="s">
        <v>1951</v>
      </c>
      <c r="L6396" s="1" t="s">
        <v>1952</v>
      </c>
      <c r="M6396" s="1" t="n">
        <v>2016</v>
      </c>
      <c r="N6396" s="1" t="n">
        <v>48.271776</v>
      </c>
      <c r="O6396" s="1" t="n">
        <v>-66.7938519999999</v>
      </c>
      <c r="P6396" s="1" t="s">
        <v>7116</v>
      </c>
      <c r="Q6396" s="1" t="s">
        <v>7117</v>
      </c>
      <c r="R6396" s="1" t="s">
        <v>24</v>
      </c>
    </row>
    <row r="6397" customFormat="false" ht="15" hidden="false" customHeight="false" outlineLevel="0" collapsed="false">
      <c r="A6397" s="1" t="s">
        <v>6017</v>
      </c>
      <c r="B6397" s="1" t="s">
        <v>6018</v>
      </c>
      <c r="C6397" s="1" t="s">
        <v>7114</v>
      </c>
      <c r="D6397" s="1" t="n">
        <v>149.25</v>
      </c>
      <c r="E6397" s="1" t="s">
        <v>7143</v>
      </c>
      <c r="F6397" s="1" t="n">
        <v>27</v>
      </c>
      <c r="G6397" s="1" t="str">
        <f aca="false">F6397&amp;"/"&amp;47</f>
        <v>27/47</v>
      </c>
      <c r="H6397" s="1" t="n">
        <v>3200</v>
      </c>
      <c r="I6397" s="1" t="n">
        <v>114</v>
      </c>
      <c r="J6397" s="1" t="n">
        <v>100</v>
      </c>
      <c r="K6397" s="1" t="s">
        <v>1951</v>
      </c>
      <c r="L6397" s="1" t="s">
        <v>1952</v>
      </c>
      <c r="M6397" s="1" t="n">
        <v>2016</v>
      </c>
      <c r="N6397" s="1" t="n">
        <v>48.268367</v>
      </c>
      <c r="O6397" s="1" t="n">
        <v>-66.7926499999999</v>
      </c>
      <c r="P6397" s="1" t="s">
        <v>7116</v>
      </c>
      <c r="Q6397" s="1" t="s">
        <v>7117</v>
      </c>
      <c r="R6397" s="1" t="s">
        <v>24</v>
      </c>
    </row>
    <row r="6398" customFormat="false" ht="15" hidden="false" customHeight="false" outlineLevel="0" collapsed="false">
      <c r="A6398" s="1" t="s">
        <v>6017</v>
      </c>
      <c r="B6398" s="1" t="s">
        <v>6018</v>
      </c>
      <c r="C6398" s="1" t="s">
        <v>7114</v>
      </c>
      <c r="D6398" s="1" t="n">
        <v>149.25</v>
      </c>
      <c r="E6398" s="1" t="s">
        <v>7144</v>
      </c>
      <c r="F6398" s="1" t="n">
        <v>28</v>
      </c>
      <c r="G6398" s="1" t="str">
        <f aca="false">F6398&amp;"/"&amp;47</f>
        <v>28/47</v>
      </c>
      <c r="H6398" s="1" t="n">
        <v>3200</v>
      </c>
      <c r="I6398" s="1" t="n">
        <v>114</v>
      </c>
      <c r="J6398" s="1" t="n">
        <v>100</v>
      </c>
      <c r="K6398" s="1" t="s">
        <v>1951</v>
      </c>
      <c r="L6398" s="1" t="s">
        <v>1952</v>
      </c>
      <c r="M6398" s="1" t="n">
        <v>2016</v>
      </c>
      <c r="N6398" s="1" t="n">
        <v>48.264785</v>
      </c>
      <c r="O6398" s="1" t="n">
        <v>-66.7924779999999</v>
      </c>
      <c r="P6398" s="1" t="s">
        <v>7116</v>
      </c>
      <c r="Q6398" s="1" t="s">
        <v>7117</v>
      </c>
      <c r="R6398" s="1" t="s">
        <v>24</v>
      </c>
    </row>
    <row r="6399" customFormat="false" ht="15" hidden="false" customHeight="false" outlineLevel="0" collapsed="false">
      <c r="A6399" s="1" t="s">
        <v>6017</v>
      </c>
      <c r="B6399" s="1" t="s">
        <v>6018</v>
      </c>
      <c r="C6399" s="1" t="s">
        <v>7114</v>
      </c>
      <c r="D6399" s="1" t="n">
        <v>149.25</v>
      </c>
      <c r="E6399" s="1" t="s">
        <v>7145</v>
      </c>
      <c r="F6399" s="1" t="n">
        <v>29</v>
      </c>
      <c r="G6399" s="1" t="str">
        <f aca="false">F6399&amp;"/"&amp;47</f>
        <v>29/47</v>
      </c>
      <c r="H6399" s="1" t="n">
        <v>3200</v>
      </c>
      <c r="I6399" s="1" t="n">
        <v>114</v>
      </c>
      <c r="J6399" s="1" t="n">
        <v>100</v>
      </c>
      <c r="K6399" s="1" t="s">
        <v>1951</v>
      </c>
      <c r="L6399" s="1" t="s">
        <v>1952</v>
      </c>
      <c r="M6399" s="1" t="n">
        <v>2016</v>
      </c>
      <c r="N6399" s="1" t="n">
        <v>48.257674</v>
      </c>
      <c r="O6399" s="1" t="n">
        <v>-66.728135</v>
      </c>
      <c r="P6399" s="1" t="s">
        <v>7116</v>
      </c>
      <c r="Q6399" s="1" t="s">
        <v>7117</v>
      </c>
      <c r="R6399" s="1" t="s">
        <v>24</v>
      </c>
    </row>
    <row r="6400" customFormat="false" ht="15" hidden="false" customHeight="false" outlineLevel="0" collapsed="false">
      <c r="A6400" s="1" t="s">
        <v>6017</v>
      </c>
      <c r="B6400" s="1" t="s">
        <v>6018</v>
      </c>
      <c r="C6400" s="1" t="s">
        <v>7114</v>
      </c>
      <c r="D6400" s="1" t="n">
        <v>149.25</v>
      </c>
      <c r="E6400" s="1" t="s">
        <v>7146</v>
      </c>
      <c r="F6400" s="1" t="n">
        <v>30</v>
      </c>
      <c r="G6400" s="1" t="str">
        <f aca="false">F6400&amp;"/"&amp;47</f>
        <v>30/47</v>
      </c>
      <c r="H6400" s="1" t="n">
        <v>3200</v>
      </c>
      <c r="I6400" s="1" t="n">
        <v>114</v>
      </c>
      <c r="J6400" s="1" t="n">
        <v>100</v>
      </c>
      <c r="K6400" s="1" t="s">
        <v>1951</v>
      </c>
      <c r="L6400" s="1" t="s">
        <v>1952</v>
      </c>
      <c r="M6400" s="1" t="n">
        <v>2016</v>
      </c>
      <c r="N6400" s="1" t="n">
        <v>48.2637209999999</v>
      </c>
      <c r="O6400" s="1" t="n">
        <v>-66.725731</v>
      </c>
      <c r="P6400" s="1" t="s">
        <v>7116</v>
      </c>
      <c r="Q6400" s="1" t="s">
        <v>7117</v>
      </c>
      <c r="R6400" s="1" t="s">
        <v>24</v>
      </c>
    </row>
    <row r="6401" customFormat="false" ht="15" hidden="false" customHeight="false" outlineLevel="0" collapsed="false">
      <c r="A6401" s="1" t="s">
        <v>6017</v>
      </c>
      <c r="B6401" s="1" t="s">
        <v>6018</v>
      </c>
      <c r="C6401" s="1" t="s">
        <v>7114</v>
      </c>
      <c r="D6401" s="1" t="n">
        <v>149.25</v>
      </c>
      <c r="E6401" s="1" t="s">
        <v>7147</v>
      </c>
      <c r="F6401" s="1" t="n">
        <v>31</v>
      </c>
      <c r="G6401" s="1" t="str">
        <f aca="false">F6401&amp;"/"&amp;47</f>
        <v>31/47</v>
      </c>
      <c r="H6401" s="1" t="n">
        <v>3200</v>
      </c>
      <c r="I6401" s="1" t="n">
        <v>114</v>
      </c>
      <c r="J6401" s="1" t="n">
        <v>100</v>
      </c>
      <c r="K6401" s="1" t="s">
        <v>1951</v>
      </c>
      <c r="L6401" s="1" t="s">
        <v>1952</v>
      </c>
      <c r="M6401" s="1" t="n">
        <v>2016</v>
      </c>
      <c r="N6401" s="1" t="n">
        <v>48.265956</v>
      </c>
      <c r="O6401" s="1" t="n">
        <v>-66.7080069999999</v>
      </c>
      <c r="P6401" s="1" t="s">
        <v>7116</v>
      </c>
      <c r="Q6401" s="1" t="s">
        <v>7117</v>
      </c>
      <c r="R6401" s="1" t="s">
        <v>24</v>
      </c>
    </row>
    <row r="6402" customFormat="false" ht="15" hidden="false" customHeight="false" outlineLevel="0" collapsed="false">
      <c r="A6402" s="1" t="s">
        <v>6017</v>
      </c>
      <c r="B6402" s="1" t="s">
        <v>6018</v>
      </c>
      <c r="C6402" s="1" t="s">
        <v>7114</v>
      </c>
      <c r="D6402" s="1" t="n">
        <v>149.25</v>
      </c>
      <c r="E6402" s="1" t="s">
        <v>7148</v>
      </c>
      <c r="F6402" s="1" t="n">
        <v>32</v>
      </c>
      <c r="G6402" s="1" t="str">
        <f aca="false">F6402&amp;"/"&amp;47</f>
        <v>32/47</v>
      </c>
      <c r="H6402" s="1" t="n">
        <v>3200</v>
      </c>
      <c r="I6402" s="1" t="n">
        <v>114</v>
      </c>
      <c r="J6402" s="1" t="n">
        <v>100</v>
      </c>
      <c r="K6402" s="1" t="s">
        <v>1951</v>
      </c>
      <c r="L6402" s="1" t="s">
        <v>1952</v>
      </c>
      <c r="M6402" s="1" t="n">
        <v>2016</v>
      </c>
      <c r="N6402" s="1" t="n">
        <v>48.2714</v>
      </c>
      <c r="O6402" s="1" t="n">
        <v>-66.6901549999999</v>
      </c>
      <c r="P6402" s="1" t="s">
        <v>7116</v>
      </c>
      <c r="Q6402" s="1" t="s">
        <v>7117</v>
      </c>
      <c r="R6402" s="1" t="s">
        <v>24</v>
      </c>
    </row>
    <row r="6403" customFormat="false" ht="15" hidden="false" customHeight="false" outlineLevel="0" collapsed="false">
      <c r="A6403" s="1" t="s">
        <v>6017</v>
      </c>
      <c r="B6403" s="1" t="s">
        <v>6018</v>
      </c>
      <c r="C6403" s="1" t="s">
        <v>7114</v>
      </c>
      <c r="D6403" s="1" t="n">
        <v>149.25</v>
      </c>
      <c r="E6403" s="1" t="s">
        <v>7149</v>
      </c>
      <c r="F6403" s="1" t="n">
        <v>33</v>
      </c>
      <c r="G6403" s="1" t="str">
        <f aca="false">F6403&amp;"/"&amp;47</f>
        <v>33/47</v>
      </c>
      <c r="H6403" s="1" t="n">
        <v>3200</v>
      </c>
      <c r="I6403" s="1" t="n">
        <v>114</v>
      </c>
      <c r="J6403" s="1" t="n">
        <v>100</v>
      </c>
      <c r="K6403" s="1" t="s">
        <v>1951</v>
      </c>
      <c r="L6403" s="1" t="s">
        <v>1952</v>
      </c>
      <c r="M6403" s="1" t="n">
        <v>2016</v>
      </c>
      <c r="N6403" s="1" t="n">
        <v>48.2737199999999</v>
      </c>
      <c r="O6403" s="1" t="n">
        <v>-66.6851759999999</v>
      </c>
      <c r="P6403" s="1" t="s">
        <v>7116</v>
      </c>
      <c r="Q6403" s="1" t="s">
        <v>7117</v>
      </c>
      <c r="R6403" s="1" t="s">
        <v>24</v>
      </c>
    </row>
    <row r="6404" customFormat="false" ht="15" hidden="false" customHeight="false" outlineLevel="0" collapsed="false">
      <c r="A6404" s="1" t="s">
        <v>6017</v>
      </c>
      <c r="B6404" s="1" t="s">
        <v>6018</v>
      </c>
      <c r="C6404" s="1" t="s">
        <v>7114</v>
      </c>
      <c r="D6404" s="1" t="n">
        <v>149.25</v>
      </c>
      <c r="E6404" s="1" t="s">
        <v>7150</v>
      </c>
      <c r="F6404" s="1" t="n">
        <v>34</v>
      </c>
      <c r="G6404" s="1" t="str">
        <f aca="false">F6404&amp;"/"&amp;47</f>
        <v>34/47</v>
      </c>
      <c r="H6404" s="1" t="n">
        <v>3200</v>
      </c>
      <c r="I6404" s="1" t="n">
        <v>114</v>
      </c>
      <c r="J6404" s="1" t="n">
        <v>100</v>
      </c>
      <c r="K6404" s="1" t="s">
        <v>1951</v>
      </c>
      <c r="L6404" s="1" t="s">
        <v>1952</v>
      </c>
      <c r="M6404" s="1" t="n">
        <v>2016</v>
      </c>
      <c r="N6404" s="1" t="n">
        <v>48.2760979999999</v>
      </c>
      <c r="O6404" s="1" t="n">
        <v>-66.681142</v>
      </c>
      <c r="P6404" s="1" t="s">
        <v>7116</v>
      </c>
      <c r="Q6404" s="1" t="s">
        <v>7117</v>
      </c>
      <c r="R6404" s="1" t="s">
        <v>24</v>
      </c>
    </row>
    <row r="6405" customFormat="false" ht="15" hidden="false" customHeight="false" outlineLevel="0" collapsed="false">
      <c r="A6405" s="1" t="s">
        <v>6017</v>
      </c>
      <c r="B6405" s="1" t="s">
        <v>6018</v>
      </c>
      <c r="C6405" s="1" t="s">
        <v>7114</v>
      </c>
      <c r="D6405" s="1" t="n">
        <v>149.25</v>
      </c>
      <c r="E6405" s="1" t="s">
        <v>7151</v>
      </c>
      <c r="F6405" s="1" t="n">
        <v>35</v>
      </c>
      <c r="G6405" s="1" t="str">
        <f aca="false">F6405&amp;"/"&amp;47</f>
        <v>35/47</v>
      </c>
      <c r="H6405" s="1" t="n">
        <v>3200</v>
      </c>
      <c r="I6405" s="1" t="n">
        <v>114</v>
      </c>
      <c r="J6405" s="1" t="n">
        <v>100</v>
      </c>
      <c r="K6405" s="1" t="s">
        <v>1951</v>
      </c>
      <c r="L6405" s="1" t="s">
        <v>1952</v>
      </c>
      <c r="M6405" s="1" t="n">
        <v>2016</v>
      </c>
      <c r="N6405" s="1" t="n">
        <v>48.287032</v>
      </c>
      <c r="O6405" s="1" t="n">
        <v>-66.7146089999999</v>
      </c>
      <c r="P6405" s="1" t="s">
        <v>7116</v>
      </c>
      <c r="Q6405" s="1" t="s">
        <v>7117</v>
      </c>
      <c r="R6405" s="1" t="s">
        <v>24</v>
      </c>
    </row>
    <row r="6406" customFormat="false" ht="15" hidden="false" customHeight="false" outlineLevel="0" collapsed="false">
      <c r="A6406" s="1" t="s">
        <v>6017</v>
      </c>
      <c r="B6406" s="1" t="s">
        <v>6018</v>
      </c>
      <c r="C6406" s="1" t="s">
        <v>7114</v>
      </c>
      <c r="D6406" s="1" t="n">
        <v>149.25</v>
      </c>
      <c r="E6406" s="1" t="s">
        <v>7152</v>
      </c>
      <c r="F6406" s="1" t="n">
        <v>36</v>
      </c>
      <c r="G6406" s="1" t="str">
        <f aca="false">F6406&amp;"/"&amp;47</f>
        <v>36/47</v>
      </c>
      <c r="H6406" s="1" t="n">
        <v>3200</v>
      </c>
      <c r="I6406" s="1" t="n">
        <v>114</v>
      </c>
      <c r="J6406" s="1" t="n">
        <v>100</v>
      </c>
      <c r="K6406" s="1" t="s">
        <v>1951</v>
      </c>
      <c r="L6406" s="1" t="s">
        <v>1952</v>
      </c>
      <c r="M6406" s="1" t="n">
        <v>2016</v>
      </c>
      <c r="N6406" s="1" t="n">
        <v>48.289696</v>
      </c>
      <c r="O6406" s="1" t="n">
        <v>-66.7113469999999</v>
      </c>
      <c r="P6406" s="1" t="s">
        <v>7116</v>
      </c>
      <c r="Q6406" s="1" t="s">
        <v>7117</v>
      </c>
      <c r="R6406" s="1" t="s">
        <v>24</v>
      </c>
    </row>
    <row r="6407" customFormat="false" ht="15" hidden="false" customHeight="false" outlineLevel="0" collapsed="false">
      <c r="A6407" s="1" t="s">
        <v>6017</v>
      </c>
      <c r="B6407" s="1" t="s">
        <v>6018</v>
      </c>
      <c r="C6407" s="1" t="s">
        <v>7114</v>
      </c>
      <c r="D6407" s="1" t="n">
        <v>149.25</v>
      </c>
      <c r="E6407" s="1" t="s">
        <v>7153</v>
      </c>
      <c r="F6407" s="1" t="n">
        <v>37</v>
      </c>
      <c r="G6407" s="1" t="str">
        <f aca="false">F6407&amp;"/"&amp;47</f>
        <v>37/47</v>
      </c>
      <c r="H6407" s="1" t="n">
        <v>3200</v>
      </c>
      <c r="I6407" s="1" t="n">
        <v>114</v>
      </c>
      <c r="J6407" s="1" t="n">
        <v>100</v>
      </c>
      <c r="K6407" s="1" t="s">
        <v>1951</v>
      </c>
      <c r="L6407" s="1" t="s">
        <v>1952</v>
      </c>
      <c r="M6407" s="1" t="n">
        <v>2016</v>
      </c>
      <c r="N6407" s="1" t="n">
        <v>48.293018</v>
      </c>
      <c r="O6407" s="1" t="n">
        <v>-66.697958</v>
      </c>
      <c r="P6407" s="1" t="s">
        <v>7116</v>
      </c>
      <c r="Q6407" s="1" t="s">
        <v>7117</v>
      </c>
      <c r="R6407" s="1" t="s">
        <v>24</v>
      </c>
    </row>
    <row r="6408" customFormat="false" ht="15" hidden="false" customHeight="false" outlineLevel="0" collapsed="false">
      <c r="A6408" s="1" t="s">
        <v>6017</v>
      </c>
      <c r="B6408" s="1" t="s">
        <v>6018</v>
      </c>
      <c r="C6408" s="1" t="s">
        <v>7114</v>
      </c>
      <c r="D6408" s="1" t="n">
        <v>149.25</v>
      </c>
      <c r="E6408" s="1" t="s">
        <v>7154</v>
      </c>
      <c r="F6408" s="1" t="n">
        <v>38</v>
      </c>
      <c r="G6408" s="1" t="str">
        <f aca="false">F6408&amp;"/"&amp;47</f>
        <v>38/47</v>
      </c>
      <c r="H6408" s="1" t="n">
        <v>3200</v>
      </c>
      <c r="I6408" s="1" t="n">
        <v>114</v>
      </c>
      <c r="J6408" s="1" t="n">
        <v>100</v>
      </c>
      <c r="K6408" s="1" t="s">
        <v>1951</v>
      </c>
      <c r="L6408" s="1" t="s">
        <v>1952</v>
      </c>
      <c r="M6408" s="1" t="n">
        <v>2016</v>
      </c>
      <c r="N6408" s="1" t="n">
        <v>48.296369</v>
      </c>
      <c r="O6408" s="1" t="n">
        <v>-66.6934519999999</v>
      </c>
      <c r="P6408" s="1" t="s">
        <v>7116</v>
      </c>
      <c r="Q6408" s="1" t="s">
        <v>7117</v>
      </c>
      <c r="R6408" s="1" t="s">
        <v>24</v>
      </c>
    </row>
    <row r="6409" customFormat="false" ht="15" hidden="false" customHeight="false" outlineLevel="0" collapsed="false">
      <c r="A6409" s="1" t="s">
        <v>6017</v>
      </c>
      <c r="B6409" s="1" t="s">
        <v>6018</v>
      </c>
      <c r="C6409" s="1" t="s">
        <v>7114</v>
      </c>
      <c r="D6409" s="1" t="n">
        <v>149.25</v>
      </c>
      <c r="E6409" s="1" t="s">
        <v>7155</v>
      </c>
      <c r="F6409" s="1" t="n">
        <v>39</v>
      </c>
      <c r="G6409" s="1" t="str">
        <f aca="false">F6409&amp;"/"&amp;47</f>
        <v>39/47</v>
      </c>
      <c r="H6409" s="1" t="n">
        <v>3200</v>
      </c>
      <c r="I6409" s="1" t="n">
        <v>114</v>
      </c>
      <c r="J6409" s="1" t="n">
        <v>100</v>
      </c>
      <c r="K6409" s="1" t="s">
        <v>1951</v>
      </c>
      <c r="L6409" s="1" t="s">
        <v>1952</v>
      </c>
      <c r="M6409" s="1" t="n">
        <v>2016</v>
      </c>
      <c r="N6409" s="1" t="n">
        <v>48.309138</v>
      </c>
      <c r="O6409" s="1" t="n">
        <v>-66.7294149999999</v>
      </c>
      <c r="P6409" s="1" t="s">
        <v>7116</v>
      </c>
      <c r="Q6409" s="1" t="s">
        <v>7117</v>
      </c>
      <c r="R6409" s="1" t="s">
        <v>24</v>
      </c>
    </row>
    <row r="6410" customFormat="false" ht="15" hidden="false" customHeight="false" outlineLevel="0" collapsed="false">
      <c r="A6410" s="1" t="s">
        <v>6017</v>
      </c>
      <c r="B6410" s="1" t="s">
        <v>6018</v>
      </c>
      <c r="C6410" s="1" t="s">
        <v>7114</v>
      </c>
      <c r="D6410" s="1" t="n">
        <v>149.25</v>
      </c>
      <c r="E6410" s="1" t="s">
        <v>7156</v>
      </c>
      <c r="F6410" s="1" t="n">
        <v>40</v>
      </c>
      <c r="G6410" s="1" t="str">
        <f aca="false">F6410&amp;"/"&amp;47</f>
        <v>40/47</v>
      </c>
      <c r="H6410" s="1" t="n">
        <v>3200</v>
      </c>
      <c r="I6410" s="1" t="n">
        <v>114</v>
      </c>
      <c r="J6410" s="1" t="n">
        <v>100</v>
      </c>
      <c r="K6410" s="1" t="s">
        <v>1951</v>
      </c>
      <c r="L6410" s="1" t="s">
        <v>1952</v>
      </c>
      <c r="M6410" s="1" t="n">
        <v>2016</v>
      </c>
      <c r="N6410" s="1" t="n">
        <v>48.301981</v>
      </c>
      <c r="O6410" s="1" t="n">
        <v>-66.718128</v>
      </c>
      <c r="P6410" s="1" t="s">
        <v>7116</v>
      </c>
      <c r="Q6410" s="1" t="s">
        <v>7117</v>
      </c>
      <c r="R6410" s="1" t="s">
        <v>24</v>
      </c>
    </row>
    <row r="6411" customFormat="false" ht="15" hidden="false" customHeight="false" outlineLevel="0" collapsed="false">
      <c r="A6411" s="1" t="s">
        <v>6017</v>
      </c>
      <c r="B6411" s="1" t="s">
        <v>6018</v>
      </c>
      <c r="C6411" s="1" t="s">
        <v>7114</v>
      </c>
      <c r="D6411" s="1" t="n">
        <v>149.25</v>
      </c>
      <c r="E6411" s="1" t="s">
        <v>7157</v>
      </c>
      <c r="F6411" s="1" t="n">
        <v>41</v>
      </c>
      <c r="G6411" s="1" t="str">
        <f aca="false">F6411&amp;"/"&amp;47</f>
        <v>41/47</v>
      </c>
      <c r="H6411" s="1" t="n">
        <v>3200</v>
      </c>
      <c r="I6411" s="1" t="n">
        <v>114</v>
      </c>
      <c r="J6411" s="1" t="n">
        <v>100</v>
      </c>
      <c r="K6411" s="1" t="s">
        <v>1951</v>
      </c>
      <c r="L6411" s="1" t="s">
        <v>1952</v>
      </c>
      <c r="M6411" s="1" t="n">
        <v>2016</v>
      </c>
      <c r="N6411" s="1" t="n">
        <v>48.303985</v>
      </c>
      <c r="O6411" s="1" t="n">
        <v>-66.7124629999999</v>
      </c>
      <c r="P6411" s="1" t="s">
        <v>7116</v>
      </c>
      <c r="Q6411" s="1" t="s">
        <v>7117</v>
      </c>
      <c r="R6411" s="1" t="s">
        <v>24</v>
      </c>
    </row>
    <row r="6412" customFormat="false" ht="15" hidden="false" customHeight="false" outlineLevel="0" collapsed="false">
      <c r="A6412" s="1" t="s">
        <v>6017</v>
      </c>
      <c r="B6412" s="1" t="s">
        <v>6018</v>
      </c>
      <c r="C6412" s="1" t="s">
        <v>7114</v>
      </c>
      <c r="D6412" s="1" t="n">
        <v>149.25</v>
      </c>
      <c r="E6412" s="1" t="s">
        <v>7158</v>
      </c>
      <c r="F6412" s="1" t="n">
        <v>42</v>
      </c>
      <c r="G6412" s="1" t="str">
        <f aca="false">F6412&amp;"/"&amp;47</f>
        <v>42/47</v>
      </c>
      <c r="H6412" s="1" t="n">
        <v>3200</v>
      </c>
      <c r="I6412" s="1" t="n">
        <v>114</v>
      </c>
      <c r="J6412" s="1" t="n">
        <v>100</v>
      </c>
      <c r="K6412" s="1" t="s">
        <v>1951</v>
      </c>
      <c r="L6412" s="1" t="s">
        <v>1952</v>
      </c>
      <c r="M6412" s="1" t="n">
        <v>2016</v>
      </c>
      <c r="N6412" s="1" t="n">
        <v>48.3116</v>
      </c>
      <c r="O6412" s="1" t="n">
        <v>-66.7046519999999</v>
      </c>
      <c r="P6412" s="1" t="s">
        <v>7116</v>
      </c>
      <c r="Q6412" s="1" t="s">
        <v>7117</v>
      </c>
      <c r="R6412" s="1" t="s">
        <v>24</v>
      </c>
    </row>
    <row r="6413" customFormat="false" ht="15" hidden="false" customHeight="false" outlineLevel="0" collapsed="false">
      <c r="A6413" s="1" t="s">
        <v>6017</v>
      </c>
      <c r="B6413" s="1" t="s">
        <v>6018</v>
      </c>
      <c r="C6413" s="1" t="s">
        <v>7114</v>
      </c>
      <c r="D6413" s="1" t="n">
        <v>149.25</v>
      </c>
      <c r="E6413" s="1" t="s">
        <v>7159</v>
      </c>
      <c r="F6413" s="1" t="n">
        <v>43</v>
      </c>
      <c r="G6413" s="1" t="str">
        <f aca="false">F6413&amp;"/"&amp;47</f>
        <v>43/47</v>
      </c>
      <c r="H6413" s="1" t="n">
        <v>3200</v>
      </c>
      <c r="I6413" s="1" t="n">
        <v>114</v>
      </c>
      <c r="J6413" s="1" t="n">
        <v>100</v>
      </c>
      <c r="K6413" s="1" t="s">
        <v>1951</v>
      </c>
      <c r="L6413" s="1" t="s">
        <v>1952</v>
      </c>
      <c r="M6413" s="1" t="n">
        <v>2016</v>
      </c>
      <c r="N6413" s="1" t="n">
        <v>48.306734</v>
      </c>
      <c r="O6413" s="1" t="n">
        <v>-66.703451</v>
      </c>
      <c r="P6413" s="1" t="s">
        <v>7116</v>
      </c>
      <c r="Q6413" s="1" t="s">
        <v>7117</v>
      </c>
      <c r="R6413" s="1" t="s">
        <v>24</v>
      </c>
    </row>
    <row r="6414" customFormat="false" ht="15" hidden="false" customHeight="false" outlineLevel="0" collapsed="false">
      <c r="A6414" s="1" t="s">
        <v>6017</v>
      </c>
      <c r="B6414" s="1" t="s">
        <v>6018</v>
      </c>
      <c r="C6414" s="1" t="s">
        <v>7114</v>
      </c>
      <c r="D6414" s="1" t="n">
        <v>149.25</v>
      </c>
      <c r="E6414" s="1" t="s">
        <v>7160</v>
      </c>
      <c r="F6414" s="1" t="n">
        <v>44</v>
      </c>
      <c r="G6414" s="1" t="str">
        <f aca="false">F6414&amp;"/"&amp;47</f>
        <v>44/47</v>
      </c>
      <c r="H6414" s="1" t="n">
        <v>3200</v>
      </c>
      <c r="I6414" s="1" t="n">
        <v>114</v>
      </c>
      <c r="J6414" s="1" t="n">
        <v>100</v>
      </c>
      <c r="K6414" s="1" t="s">
        <v>1951</v>
      </c>
      <c r="L6414" s="1" t="s">
        <v>1952</v>
      </c>
      <c r="M6414" s="1" t="n">
        <v>2016</v>
      </c>
      <c r="N6414" s="1" t="n">
        <v>48.316953</v>
      </c>
      <c r="O6414" s="1" t="n">
        <v>-66.6903189999999</v>
      </c>
      <c r="P6414" s="1" t="s">
        <v>7116</v>
      </c>
      <c r="Q6414" s="1" t="s">
        <v>7117</v>
      </c>
      <c r="R6414" s="1" t="s">
        <v>24</v>
      </c>
    </row>
    <row r="6415" customFormat="false" ht="15" hidden="false" customHeight="false" outlineLevel="0" collapsed="false">
      <c r="A6415" s="1" t="s">
        <v>6017</v>
      </c>
      <c r="B6415" s="1" t="s">
        <v>6018</v>
      </c>
      <c r="C6415" s="1" t="s">
        <v>7114</v>
      </c>
      <c r="D6415" s="1" t="n">
        <v>149.25</v>
      </c>
      <c r="E6415" s="1" t="s">
        <v>7161</v>
      </c>
      <c r="F6415" s="1" t="n">
        <v>45</v>
      </c>
      <c r="G6415" s="1" t="str">
        <f aca="false">F6415&amp;"/"&amp;47</f>
        <v>45/47</v>
      </c>
      <c r="H6415" s="1" t="n">
        <v>3200</v>
      </c>
      <c r="I6415" s="1" t="n">
        <v>114</v>
      </c>
      <c r="J6415" s="1" t="n">
        <v>100</v>
      </c>
      <c r="K6415" s="1" t="s">
        <v>1951</v>
      </c>
      <c r="L6415" s="1" t="s">
        <v>1952</v>
      </c>
      <c r="M6415" s="1" t="n">
        <v>2016</v>
      </c>
      <c r="N6415" s="1" t="n">
        <v>48.311944</v>
      </c>
      <c r="O6415" s="1" t="n">
        <v>-66.6914769999999</v>
      </c>
      <c r="P6415" s="1" t="s">
        <v>7116</v>
      </c>
      <c r="Q6415" s="1" t="s">
        <v>7117</v>
      </c>
      <c r="R6415" s="1" t="s">
        <v>24</v>
      </c>
    </row>
    <row r="6416" customFormat="false" ht="15" hidden="false" customHeight="false" outlineLevel="0" collapsed="false">
      <c r="A6416" s="1" t="s">
        <v>6017</v>
      </c>
      <c r="B6416" s="1" t="s">
        <v>6018</v>
      </c>
      <c r="C6416" s="1" t="s">
        <v>7114</v>
      </c>
      <c r="D6416" s="1" t="n">
        <v>149.25</v>
      </c>
      <c r="E6416" s="1" t="s">
        <v>7162</v>
      </c>
      <c r="F6416" s="1" t="n">
        <v>46</v>
      </c>
      <c r="G6416" s="1" t="str">
        <f aca="false">F6416&amp;"/"&amp;47</f>
        <v>46/47</v>
      </c>
      <c r="H6416" s="1" t="n">
        <v>3200</v>
      </c>
      <c r="I6416" s="1" t="n">
        <v>114</v>
      </c>
      <c r="J6416" s="1" t="n">
        <v>100</v>
      </c>
      <c r="K6416" s="1" t="s">
        <v>1951</v>
      </c>
      <c r="L6416" s="1" t="s">
        <v>1952</v>
      </c>
      <c r="M6416" s="1" t="n">
        <v>2016</v>
      </c>
      <c r="N6416" s="1" t="n">
        <v>48.3150069999999</v>
      </c>
      <c r="O6416" s="1" t="n">
        <v>-66.6683889999999</v>
      </c>
      <c r="P6416" s="1" t="s">
        <v>7116</v>
      </c>
      <c r="Q6416" s="1" t="s">
        <v>7117</v>
      </c>
      <c r="R6416" s="1" t="s">
        <v>24</v>
      </c>
    </row>
    <row r="6417" customFormat="false" ht="15" hidden="false" customHeight="false" outlineLevel="0" collapsed="false">
      <c r="A6417" s="1" t="s">
        <v>6017</v>
      </c>
      <c r="B6417" s="1" t="s">
        <v>6018</v>
      </c>
      <c r="C6417" s="1" t="s">
        <v>7114</v>
      </c>
      <c r="D6417" s="1" t="n">
        <v>149.25</v>
      </c>
      <c r="E6417" s="1" t="s">
        <v>7163</v>
      </c>
      <c r="F6417" s="1" t="n">
        <v>47</v>
      </c>
      <c r="G6417" s="1" t="str">
        <f aca="false">F6417&amp;"/"&amp;47</f>
        <v>47/47</v>
      </c>
      <c r="H6417" s="1" t="n">
        <v>3200</v>
      </c>
      <c r="I6417" s="1" t="n">
        <v>114</v>
      </c>
      <c r="J6417" s="1" t="n">
        <v>100</v>
      </c>
      <c r="K6417" s="1" t="s">
        <v>1951</v>
      </c>
      <c r="L6417" s="1" t="s">
        <v>1952</v>
      </c>
      <c r="M6417" s="1" t="n">
        <v>2016</v>
      </c>
      <c r="N6417" s="1" t="n">
        <v>48.312889</v>
      </c>
      <c r="O6417" s="1" t="n">
        <v>-66.673067</v>
      </c>
      <c r="P6417" s="1" t="s">
        <v>7116</v>
      </c>
      <c r="Q6417" s="1" t="s">
        <v>7117</v>
      </c>
      <c r="R6417" s="1" t="s">
        <v>24</v>
      </c>
    </row>
    <row r="6418" customFormat="false" ht="15" hidden="false" customHeight="false" outlineLevel="0" collapsed="false">
      <c r="A6418" s="1" t="s">
        <v>6017</v>
      </c>
      <c r="B6418" s="1" t="s">
        <v>6018</v>
      </c>
      <c r="C6418" s="1" t="s">
        <v>7164</v>
      </c>
      <c r="D6418" s="1" t="n">
        <v>54</v>
      </c>
      <c r="E6418" s="1" t="s">
        <v>7165</v>
      </c>
      <c r="F6418" s="1" t="n">
        <v>1</v>
      </c>
      <c r="G6418" s="1" t="str">
        <f aca="false">F6418&amp;"/"&amp;30</f>
        <v>1/30</v>
      </c>
      <c r="H6418" s="1" t="n">
        <v>1800</v>
      </c>
      <c r="I6418" s="1" t="n">
        <v>80</v>
      </c>
      <c r="J6418" s="1" t="n">
        <v>67</v>
      </c>
      <c r="K6418" s="1" t="s">
        <v>21</v>
      </c>
      <c r="L6418" s="1" t="s">
        <v>864</v>
      </c>
      <c r="M6418" s="1" t="n">
        <v>2004</v>
      </c>
      <c r="N6418" s="1" t="n">
        <v>48.9778816374213</v>
      </c>
      <c r="O6418" s="1" t="n">
        <v>-65.5505882440927</v>
      </c>
      <c r="Q6418" s="1" t="s">
        <v>7166</v>
      </c>
      <c r="R6418" s="1" t="s">
        <v>24</v>
      </c>
    </row>
    <row r="6419" customFormat="false" ht="15" hidden="false" customHeight="false" outlineLevel="0" collapsed="false">
      <c r="A6419" s="1" t="s">
        <v>6017</v>
      </c>
      <c r="B6419" s="1" t="s">
        <v>6018</v>
      </c>
      <c r="C6419" s="1" t="s">
        <v>7164</v>
      </c>
      <c r="D6419" s="1" t="n">
        <v>54</v>
      </c>
      <c r="E6419" s="1" t="s">
        <v>7167</v>
      </c>
      <c r="F6419" s="1" t="n">
        <v>2</v>
      </c>
      <c r="G6419" s="1" t="str">
        <f aca="false">F6419&amp;"/"&amp;30</f>
        <v>2/30</v>
      </c>
      <c r="H6419" s="1" t="n">
        <v>1800</v>
      </c>
      <c r="I6419" s="1" t="n">
        <v>80</v>
      </c>
      <c r="J6419" s="1" t="n">
        <v>67</v>
      </c>
      <c r="K6419" s="1" t="s">
        <v>21</v>
      </c>
      <c r="L6419" s="1" t="s">
        <v>864</v>
      </c>
      <c r="M6419" s="1" t="n">
        <v>2004</v>
      </c>
      <c r="N6419" s="1" t="n">
        <v>48.97373216607</v>
      </c>
      <c r="O6419" s="1" t="n">
        <v>-65.5535674745521</v>
      </c>
      <c r="Q6419" s="1" t="s">
        <v>7166</v>
      </c>
      <c r="R6419" s="1" t="s">
        <v>24</v>
      </c>
    </row>
    <row r="6420" customFormat="false" ht="15" hidden="false" customHeight="false" outlineLevel="0" collapsed="false">
      <c r="A6420" s="1" t="s">
        <v>6017</v>
      </c>
      <c r="B6420" s="1" t="s">
        <v>6018</v>
      </c>
      <c r="C6420" s="1" t="s">
        <v>7164</v>
      </c>
      <c r="D6420" s="1" t="n">
        <v>54</v>
      </c>
      <c r="E6420" s="1" t="s">
        <v>7168</v>
      </c>
      <c r="F6420" s="1" t="n">
        <v>3</v>
      </c>
      <c r="G6420" s="1" t="str">
        <f aca="false">F6420&amp;"/"&amp;30</f>
        <v>3/30</v>
      </c>
      <c r="H6420" s="1" t="n">
        <v>1800</v>
      </c>
      <c r="I6420" s="1" t="n">
        <v>80</v>
      </c>
      <c r="J6420" s="1" t="n">
        <v>67</v>
      </c>
      <c r="K6420" s="1" t="s">
        <v>21</v>
      </c>
      <c r="L6420" s="1" t="s">
        <v>864</v>
      </c>
      <c r="M6420" s="1" t="n">
        <v>2004</v>
      </c>
      <c r="N6420" s="1" t="n">
        <v>48.9788982688792</v>
      </c>
      <c r="O6420" s="1" t="n">
        <v>-65.544727458689</v>
      </c>
      <c r="Q6420" s="1" t="s">
        <v>7166</v>
      </c>
      <c r="R6420" s="1" t="s">
        <v>24</v>
      </c>
    </row>
    <row r="6421" customFormat="false" ht="15" hidden="false" customHeight="false" outlineLevel="0" collapsed="false">
      <c r="A6421" s="1" t="s">
        <v>6017</v>
      </c>
      <c r="B6421" s="1" t="s">
        <v>6018</v>
      </c>
      <c r="C6421" s="1" t="s">
        <v>7164</v>
      </c>
      <c r="D6421" s="1" t="n">
        <v>54</v>
      </c>
      <c r="E6421" s="1" t="s">
        <v>7169</v>
      </c>
      <c r="F6421" s="1" t="n">
        <v>4</v>
      </c>
      <c r="G6421" s="1" t="str">
        <f aca="false">F6421&amp;"/"&amp;30</f>
        <v>4/30</v>
      </c>
      <c r="H6421" s="1" t="n">
        <v>1800</v>
      </c>
      <c r="I6421" s="1" t="n">
        <v>80</v>
      </c>
      <c r="J6421" s="1" t="n">
        <v>67</v>
      </c>
      <c r="K6421" s="1" t="s">
        <v>21</v>
      </c>
      <c r="L6421" s="1" t="s">
        <v>864</v>
      </c>
      <c r="M6421" s="1" t="n">
        <v>2004</v>
      </c>
      <c r="N6421" s="1" t="n">
        <v>48.9701798079884</v>
      </c>
      <c r="O6421" s="1" t="n">
        <v>-65.5527669851855</v>
      </c>
      <c r="Q6421" s="1" t="s">
        <v>7166</v>
      </c>
      <c r="R6421" s="1" t="s">
        <v>24</v>
      </c>
    </row>
    <row r="6422" customFormat="false" ht="15" hidden="false" customHeight="false" outlineLevel="0" collapsed="false">
      <c r="A6422" s="1" t="s">
        <v>6017</v>
      </c>
      <c r="B6422" s="1" t="s">
        <v>6018</v>
      </c>
      <c r="C6422" s="1" t="s">
        <v>7164</v>
      </c>
      <c r="D6422" s="1" t="n">
        <v>54</v>
      </c>
      <c r="E6422" s="1" t="s">
        <v>7170</v>
      </c>
      <c r="F6422" s="1" t="n">
        <v>5</v>
      </c>
      <c r="G6422" s="1" t="str">
        <f aca="false">F6422&amp;"/"&amp;30</f>
        <v>5/30</v>
      </c>
      <c r="H6422" s="1" t="n">
        <v>1800</v>
      </c>
      <c r="I6422" s="1" t="n">
        <v>80</v>
      </c>
      <c r="J6422" s="1" t="n">
        <v>67</v>
      </c>
      <c r="K6422" s="1" t="s">
        <v>21</v>
      </c>
      <c r="L6422" s="1" t="s">
        <v>864</v>
      </c>
      <c r="M6422" s="1" t="n">
        <v>2004</v>
      </c>
      <c r="N6422" s="1" t="n">
        <v>48.9671686313198</v>
      </c>
      <c r="O6422" s="1" t="n">
        <v>-65.5500274021231</v>
      </c>
      <c r="Q6422" s="1" t="s">
        <v>7166</v>
      </c>
      <c r="R6422" s="1" t="s">
        <v>24</v>
      </c>
    </row>
    <row r="6423" customFormat="false" ht="15" hidden="false" customHeight="false" outlineLevel="0" collapsed="false">
      <c r="A6423" s="1" t="s">
        <v>6017</v>
      </c>
      <c r="B6423" s="1" t="s">
        <v>6018</v>
      </c>
      <c r="C6423" s="1" t="s">
        <v>7164</v>
      </c>
      <c r="D6423" s="1" t="n">
        <v>54</v>
      </c>
      <c r="E6423" s="1" t="s">
        <v>7171</v>
      </c>
      <c r="F6423" s="1" t="n">
        <v>6</v>
      </c>
      <c r="G6423" s="1" t="str">
        <f aca="false">F6423&amp;"/"&amp;30</f>
        <v>6/30</v>
      </c>
      <c r="H6423" s="1" t="n">
        <v>1800</v>
      </c>
      <c r="I6423" s="1" t="n">
        <v>80</v>
      </c>
      <c r="J6423" s="1" t="n">
        <v>67</v>
      </c>
      <c r="K6423" s="1" t="s">
        <v>21</v>
      </c>
      <c r="L6423" s="1" t="s">
        <v>864</v>
      </c>
      <c r="M6423" s="1" t="n">
        <v>2004</v>
      </c>
      <c r="N6423" s="1" t="n">
        <v>48.96508726711</v>
      </c>
      <c r="O6423" s="1" t="n">
        <v>-65.5464512605555</v>
      </c>
      <c r="Q6423" s="1" t="s">
        <v>7166</v>
      </c>
      <c r="R6423" s="1" t="s">
        <v>24</v>
      </c>
    </row>
    <row r="6424" customFormat="false" ht="15" hidden="false" customHeight="false" outlineLevel="0" collapsed="false">
      <c r="A6424" s="1" t="s">
        <v>6017</v>
      </c>
      <c r="B6424" s="1" t="s">
        <v>6018</v>
      </c>
      <c r="C6424" s="1" t="s">
        <v>7164</v>
      </c>
      <c r="D6424" s="1" t="n">
        <v>54</v>
      </c>
      <c r="E6424" s="1" t="s">
        <v>7172</v>
      </c>
      <c r="F6424" s="1" t="n">
        <v>7</v>
      </c>
      <c r="G6424" s="1" t="str">
        <f aca="false">F6424&amp;"/"&amp;30</f>
        <v>7/30</v>
      </c>
      <c r="H6424" s="1" t="n">
        <v>1800</v>
      </c>
      <c r="I6424" s="1" t="n">
        <v>80</v>
      </c>
      <c r="J6424" s="1" t="n">
        <v>67</v>
      </c>
      <c r="K6424" s="1" t="s">
        <v>21</v>
      </c>
      <c r="L6424" s="1" t="s">
        <v>864</v>
      </c>
      <c r="M6424" s="1" t="n">
        <v>2004</v>
      </c>
      <c r="N6424" s="1" t="n">
        <v>48.9649583581805</v>
      </c>
      <c r="O6424" s="1" t="n">
        <v>-65.5408223205308</v>
      </c>
      <c r="Q6424" s="1" t="s">
        <v>7166</v>
      </c>
      <c r="R6424" s="1" t="s">
        <v>24</v>
      </c>
    </row>
    <row r="6425" customFormat="false" ht="15" hidden="false" customHeight="false" outlineLevel="0" collapsed="false">
      <c r="A6425" s="1" t="s">
        <v>6017</v>
      </c>
      <c r="B6425" s="1" t="s">
        <v>6018</v>
      </c>
      <c r="C6425" s="1" t="s">
        <v>7164</v>
      </c>
      <c r="D6425" s="1" t="n">
        <v>54</v>
      </c>
      <c r="E6425" s="1" t="s">
        <v>7173</v>
      </c>
      <c r="F6425" s="1" t="n">
        <v>8</v>
      </c>
      <c r="G6425" s="1" t="str">
        <f aca="false">F6425&amp;"/"&amp;30</f>
        <v>8/30</v>
      </c>
      <c r="H6425" s="1" t="n">
        <v>1800</v>
      </c>
      <c r="I6425" s="1" t="n">
        <v>80</v>
      </c>
      <c r="J6425" s="1" t="n">
        <v>67</v>
      </c>
      <c r="K6425" s="1" t="s">
        <v>21</v>
      </c>
      <c r="L6425" s="1" t="s">
        <v>864</v>
      </c>
      <c r="M6425" s="1" t="n">
        <v>2004</v>
      </c>
      <c r="N6425" s="1" t="n">
        <v>48.9620194872304</v>
      </c>
      <c r="O6425" s="1" t="n">
        <v>-65.5441345314384</v>
      </c>
      <c r="Q6425" s="1" t="s">
        <v>7166</v>
      </c>
      <c r="R6425" s="1" t="s">
        <v>24</v>
      </c>
    </row>
    <row r="6426" customFormat="false" ht="15" hidden="false" customHeight="false" outlineLevel="0" collapsed="false">
      <c r="A6426" s="1" t="s">
        <v>6017</v>
      </c>
      <c r="B6426" s="1" t="s">
        <v>6018</v>
      </c>
      <c r="C6426" s="1" t="s">
        <v>7164</v>
      </c>
      <c r="D6426" s="1" t="n">
        <v>54</v>
      </c>
      <c r="E6426" s="1" t="s">
        <v>7174</v>
      </c>
      <c r="F6426" s="1" t="n">
        <v>9</v>
      </c>
      <c r="G6426" s="1" t="str">
        <f aca="false">F6426&amp;"/"&amp;30</f>
        <v>9/30</v>
      </c>
      <c r="H6426" s="1" t="n">
        <v>1800</v>
      </c>
      <c r="I6426" s="1" t="n">
        <v>80</v>
      </c>
      <c r="J6426" s="1" t="n">
        <v>67</v>
      </c>
      <c r="K6426" s="1" t="s">
        <v>21</v>
      </c>
      <c r="L6426" s="1" t="s">
        <v>864</v>
      </c>
      <c r="M6426" s="1" t="n">
        <v>2004</v>
      </c>
      <c r="N6426" s="1" t="n">
        <v>48.9705994903929</v>
      </c>
      <c r="O6426" s="1" t="n">
        <v>-65.5578765843833</v>
      </c>
      <c r="Q6426" s="1" t="s">
        <v>7166</v>
      </c>
      <c r="R6426" s="1" t="s">
        <v>24</v>
      </c>
    </row>
    <row r="6427" customFormat="false" ht="15" hidden="false" customHeight="false" outlineLevel="0" collapsed="false">
      <c r="A6427" s="1" t="s">
        <v>6017</v>
      </c>
      <c r="B6427" s="1" t="s">
        <v>6018</v>
      </c>
      <c r="C6427" s="1" t="s">
        <v>7164</v>
      </c>
      <c r="D6427" s="1" t="n">
        <v>54</v>
      </c>
      <c r="E6427" s="1" t="s">
        <v>7175</v>
      </c>
      <c r="F6427" s="1" t="n">
        <v>10</v>
      </c>
      <c r="G6427" s="1" t="str">
        <f aca="false">F6427&amp;"/"&amp;30</f>
        <v>10/30</v>
      </c>
      <c r="H6427" s="1" t="n">
        <v>1800</v>
      </c>
      <c r="I6427" s="1" t="n">
        <v>80</v>
      </c>
      <c r="J6427" s="1" t="n">
        <v>67</v>
      </c>
      <c r="K6427" s="1" t="s">
        <v>21</v>
      </c>
      <c r="L6427" s="1" t="s">
        <v>864</v>
      </c>
      <c r="M6427" s="1" t="n">
        <v>2004</v>
      </c>
      <c r="N6427" s="1" t="n">
        <v>48.9679971868618</v>
      </c>
      <c r="O6427" s="1" t="n">
        <v>-65.5601183012819</v>
      </c>
      <c r="Q6427" s="1" t="s">
        <v>7166</v>
      </c>
      <c r="R6427" s="1" t="s">
        <v>24</v>
      </c>
    </row>
    <row r="6428" customFormat="false" ht="15" hidden="false" customHeight="false" outlineLevel="0" collapsed="false">
      <c r="A6428" s="1" t="s">
        <v>6017</v>
      </c>
      <c r="B6428" s="1" t="s">
        <v>6018</v>
      </c>
      <c r="C6428" s="1" t="s">
        <v>7164</v>
      </c>
      <c r="D6428" s="1" t="n">
        <v>54</v>
      </c>
      <c r="E6428" s="1" t="s">
        <v>7176</v>
      </c>
      <c r="F6428" s="1" t="n">
        <v>11</v>
      </c>
      <c r="G6428" s="1" t="str">
        <f aca="false">F6428&amp;"/"&amp;30</f>
        <v>11/30</v>
      </c>
      <c r="H6428" s="1" t="n">
        <v>1800</v>
      </c>
      <c r="I6428" s="1" t="n">
        <v>80</v>
      </c>
      <c r="J6428" s="1" t="n">
        <v>67</v>
      </c>
      <c r="K6428" s="1" t="s">
        <v>21</v>
      </c>
      <c r="L6428" s="1" t="s">
        <v>864</v>
      </c>
      <c r="M6428" s="1" t="n">
        <v>2004</v>
      </c>
      <c r="N6428" s="1" t="n">
        <v>48.9642920488358</v>
      </c>
      <c r="O6428" s="1" t="n">
        <v>-65.5547151990478</v>
      </c>
      <c r="Q6428" s="1" t="s">
        <v>7166</v>
      </c>
      <c r="R6428" s="1" t="s">
        <v>24</v>
      </c>
    </row>
    <row r="6429" customFormat="false" ht="15" hidden="false" customHeight="false" outlineLevel="0" collapsed="false">
      <c r="A6429" s="1" t="s">
        <v>6017</v>
      </c>
      <c r="B6429" s="1" t="s">
        <v>6018</v>
      </c>
      <c r="C6429" s="1" t="s">
        <v>7164</v>
      </c>
      <c r="D6429" s="1" t="n">
        <v>54</v>
      </c>
      <c r="E6429" s="1" t="s">
        <v>7177</v>
      </c>
      <c r="F6429" s="1" t="n">
        <v>12</v>
      </c>
      <c r="G6429" s="1" t="str">
        <f aca="false">F6429&amp;"/"&amp;30</f>
        <v>12/30</v>
      </c>
      <c r="H6429" s="1" t="n">
        <v>1800</v>
      </c>
      <c r="I6429" s="1" t="n">
        <v>80</v>
      </c>
      <c r="J6429" s="1" t="n">
        <v>67</v>
      </c>
      <c r="K6429" s="1" t="s">
        <v>21</v>
      </c>
      <c r="L6429" s="1" t="s">
        <v>864</v>
      </c>
      <c r="M6429" s="1" t="n">
        <v>2004</v>
      </c>
      <c r="N6429" s="1" t="n">
        <v>48.9517709649289</v>
      </c>
      <c r="O6429" s="1" t="n">
        <v>-65.5605381328801</v>
      </c>
      <c r="Q6429" s="1" t="s">
        <v>7166</v>
      </c>
      <c r="R6429" s="1" t="s">
        <v>24</v>
      </c>
    </row>
    <row r="6430" customFormat="false" ht="15" hidden="false" customHeight="false" outlineLevel="0" collapsed="false">
      <c r="A6430" s="1" t="s">
        <v>6017</v>
      </c>
      <c r="B6430" s="1" t="s">
        <v>6018</v>
      </c>
      <c r="C6430" s="1" t="s">
        <v>7164</v>
      </c>
      <c r="D6430" s="1" t="n">
        <v>54</v>
      </c>
      <c r="E6430" s="1" t="s">
        <v>7178</v>
      </c>
      <c r="F6430" s="1" t="n">
        <v>13</v>
      </c>
      <c r="G6430" s="1" t="str">
        <f aca="false">F6430&amp;"/"&amp;30</f>
        <v>13/30</v>
      </c>
      <c r="H6430" s="1" t="n">
        <v>1800</v>
      </c>
      <c r="I6430" s="1" t="n">
        <v>80</v>
      </c>
      <c r="J6430" s="1" t="n">
        <v>67</v>
      </c>
      <c r="K6430" s="1" t="s">
        <v>21</v>
      </c>
      <c r="L6430" s="1" t="s">
        <v>864</v>
      </c>
      <c r="M6430" s="1" t="n">
        <v>2004</v>
      </c>
      <c r="N6430" s="1" t="n">
        <v>48.9499471013249</v>
      </c>
      <c r="O6430" s="1" t="n">
        <v>-65.5511162548901</v>
      </c>
      <c r="Q6430" s="1" t="s">
        <v>7166</v>
      </c>
      <c r="R6430" s="1" t="s">
        <v>24</v>
      </c>
    </row>
    <row r="6431" customFormat="false" ht="15" hidden="false" customHeight="false" outlineLevel="0" collapsed="false">
      <c r="A6431" s="1" t="s">
        <v>6017</v>
      </c>
      <c r="B6431" s="1" t="s">
        <v>6018</v>
      </c>
      <c r="C6431" s="1" t="s">
        <v>7164</v>
      </c>
      <c r="D6431" s="1" t="n">
        <v>54</v>
      </c>
      <c r="E6431" s="1" t="s">
        <v>7179</v>
      </c>
      <c r="F6431" s="1" t="n">
        <v>14</v>
      </c>
      <c r="G6431" s="1" t="str">
        <f aca="false">F6431&amp;"/"&amp;30</f>
        <v>14/30</v>
      </c>
      <c r="H6431" s="1" t="n">
        <v>1800</v>
      </c>
      <c r="I6431" s="1" t="n">
        <v>80</v>
      </c>
      <c r="J6431" s="1" t="n">
        <v>67</v>
      </c>
      <c r="K6431" s="1" t="s">
        <v>21</v>
      </c>
      <c r="L6431" s="1" t="s">
        <v>864</v>
      </c>
      <c r="M6431" s="1" t="n">
        <v>2004</v>
      </c>
      <c r="N6431" s="1" t="n">
        <v>48.9528452787767</v>
      </c>
      <c r="O6431" s="1" t="n">
        <v>-65.5495547936665</v>
      </c>
      <c r="Q6431" s="1" t="s">
        <v>7166</v>
      </c>
      <c r="R6431" s="1" t="s">
        <v>24</v>
      </c>
    </row>
    <row r="6432" customFormat="false" ht="15" hidden="false" customHeight="false" outlineLevel="0" collapsed="false">
      <c r="A6432" s="1" t="s">
        <v>6017</v>
      </c>
      <c r="B6432" s="1" t="s">
        <v>6018</v>
      </c>
      <c r="C6432" s="1" t="s">
        <v>7164</v>
      </c>
      <c r="D6432" s="1" t="n">
        <v>54</v>
      </c>
      <c r="E6432" s="1" t="s">
        <v>7180</v>
      </c>
      <c r="F6432" s="1" t="n">
        <v>15</v>
      </c>
      <c r="G6432" s="1" t="str">
        <f aca="false">F6432&amp;"/"&amp;30</f>
        <v>15/30</v>
      </c>
      <c r="H6432" s="1" t="n">
        <v>1800</v>
      </c>
      <c r="I6432" s="1" t="n">
        <v>80</v>
      </c>
      <c r="J6432" s="1" t="n">
        <v>67</v>
      </c>
      <c r="K6432" s="1" t="s">
        <v>21</v>
      </c>
      <c r="L6432" s="1" t="s">
        <v>864</v>
      </c>
      <c r="M6432" s="1" t="n">
        <v>2004</v>
      </c>
      <c r="N6432" s="1" t="n">
        <v>48.9521022204919</v>
      </c>
      <c r="O6432" s="1" t="n">
        <v>-65.5453309257366</v>
      </c>
      <c r="Q6432" s="1" t="s">
        <v>7166</v>
      </c>
      <c r="R6432" s="1" t="s">
        <v>24</v>
      </c>
    </row>
    <row r="6433" customFormat="false" ht="15" hidden="false" customHeight="false" outlineLevel="0" collapsed="false">
      <c r="A6433" s="1" t="s">
        <v>6017</v>
      </c>
      <c r="B6433" s="1" t="s">
        <v>6018</v>
      </c>
      <c r="C6433" s="1" t="s">
        <v>7164</v>
      </c>
      <c r="D6433" s="1" t="n">
        <v>54</v>
      </c>
      <c r="E6433" s="1" t="s">
        <v>7181</v>
      </c>
      <c r="F6433" s="1" t="n">
        <v>16</v>
      </c>
      <c r="G6433" s="1" t="str">
        <f aca="false">F6433&amp;"/"&amp;30</f>
        <v>16/30</v>
      </c>
      <c r="H6433" s="1" t="n">
        <v>1800</v>
      </c>
      <c r="I6433" s="1" t="n">
        <v>80</v>
      </c>
      <c r="J6433" s="1" t="n">
        <v>67</v>
      </c>
      <c r="K6433" s="1" t="s">
        <v>21</v>
      </c>
      <c r="L6433" s="1" t="s">
        <v>864</v>
      </c>
      <c r="M6433" s="1" t="n">
        <v>2004</v>
      </c>
      <c r="N6433" s="1" t="n">
        <v>48.9510496259598</v>
      </c>
      <c r="O6433" s="1" t="n">
        <v>-65.540908561764</v>
      </c>
      <c r="Q6433" s="1" t="s">
        <v>7166</v>
      </c>
      <c r="R6433" s="1" t="s">
        <v>24</v>
      </c>
    </row>
    <row r="6434" customFormat="false" ht="15" hidden="false" customHeight="false" outlineLevel="0" collapsed="false">
      <c r="A6434" s="1" t="s">
        <v>6017</v>
      </c>
      <c r="B6434" s="1" t="s">
        <v>6018</v>
      </c>
      <c r="C6434" s="1" t="s">
        <v>7164</v>
      </c>
      <c r="D6434" s="1" t="n">
        <v>54</v>
      </c>
      <c r="E6434" s="1" t="s">
        <v>7182</v>
      </c>
      <c r="F6434" s="1" t="n">
        <v>17</v>
      </c>
      <c r="G6434" s="1" t="str">
        <f aca="false">F6434&amp;"/"&amp;30</f>
        <v>17/30</v>
      </c>
      <c r="H6434" s="1" t="n">
        <v>1800</v>
      </c>
      <c r="I6434" s="1" t="n">
        <v>80</v>
      </c>
      <c r="J6434" s="1" t="n">
        <v>67</v>
      </c>
      <c r="K6434" s="1" t="s">
        <v>21</v>
      </c>
      <c r="L6434" s="1" t="s">
        <v>864</v>
      </c>
      <c r="M6434" s="1" t="n">
        <v>2004</v>
      </c>
      <c r="N6434" s="1" t="n">
        <v>48.9491917284966</v>
      </c>
      <c r="O6434" s="1" t="n">
        <v>-65.5370942084203</v>
      </c>
      <c r="Q6434" s="1" t="s">
        <v>7166</v>
      </c>
      <c r="R6434" s="1" t="s">
        <v>24</v>
      </c>
    </row>
    <row r="6435" customFormat="false" ht="15" hidden="false" customHeight="false" outlineLevel="0" collapsed="false">
      <c r="A6435" s="1" t="s">
        <v>6017</v>
      </c>
      <c r="B6435" s="1" t="s">
        <v>6018</v>
      </c>
      <c r="C6435" s="1" t="s">
        <v>7164</v>
      </c>
      <c r="D6435" s="1" t="n">
        <v>54</v>
      </c>
      <c r="E6435" s="1" t="s">
        <v>7183</v>
      </c>
      <c r="F6435" s="1" t="n">
        <v>18</v>
      </c>
      <c r="G6435" s="1" t="str">
        <f aca="false">F6435&amp;"/"&amp;30</f>
        <v>18/30</v>
      </c>
      <c r="H6435" s="1" t="n">
        <v>1800</v>
      </c>
      <c r="I6435" s="1" t="n">
        <v>80</v>
      </c>
      <c r="J6435" s="1" t="n">
        <v>67</v>
      </c>
      <c r="K6435" s="1" t="s">
        <v>21</v>
      </c>
      <c r="L6435" s="1" t="s">
        <v>864</v>
      </c>
      <c r="M6435" s="1" t="n">
        <v>2004</v>
      </c>
      <c r="N6435" s="1" t="n">
        <v>48.947373495278</v>
      </c>
      <c r="O6435" s="1" t="n">
        <v>-65.5330849814716</v>
      </c>
      <c r="Q6435" s="1" t="s">
        <v>7166</v>
      </c>
      <c r="R6435" s="1" t="s">
        <v>24</v>
      </c>
    </row>
    <row r="6436" customFormat="false" ht="15" hidden="false" customHeight="false" outlineLevel="0" collapsed="false">
      <c r="A6436" s="1" t="s">
        <v>6017</v>
      </c>
      <c r="B6436" s="1" t="s">
        <v>6018</v>
      </c>
      <c r="C6436" s="1" t="s">
        <v>7164</v>
      </c>
      <c r="D6436" s="1" t="n">
        <v>54</v>
      </c>
      <c r="E6436" s="1" t="s">
        <v>7184</v>
      </c>
      <c r="F6436" s="1" t="n">
        <v>19</v>
      </c>
      <c r="G6436" s="1" t="str">
        <f aca="false">F6436&amp;"/"&amp;30</f>
        <v>19/30</v>
      </c>
      <c r="H6436" s="1" t="n">
        <v>1800</v>
      </c>
      <c r="I6436" s="1" t="n">
        <v>80</v>
      </c>
      <c r="J6436" s="1" t="n">
        <v>67</v>
      </c>
      <c r="K6436" s="1" t="s">
        <v>21</v>
      </c>
      <c r="L6436" s="1" t="s">
        <v>864</v>
      </c>
      <c r="M6436" s="1" t="n">
        <v>2004</v>
      </c>
      <c r="N6436" s="1" t="n">
        <v>48.9454714272441</v>
      </c>
      <c r="O6436" s="1" t="n">
        <v>-65.5290624164791</v>
      </c>
      <c r="Q6436" s="1" t="s">
        <v>7166</v>
      </c>
      <c r="R6436" s="1" t="s">
        <v>24</v>
      </c>
    </row>
    <row r="6437" customFormat="false" ht="15" hidden="false" customHeight="false" outlineLevel="0" collapsed="false">
      <c r="A6437" s="1" t="s">
        <v>6017</v>
      </c>
      <c r="B6437" s="1" t="s">
        <v>6018</v>
      </c>
      <c r="C6437" s="1" t="s">
        <v>7164</v>
      </c>
      <c r="D6437" s="1" t="n">
        <v>54</v>
      </c>
      <c r="E6437" s="1" t="s">
        <v>7185</v>
      </c>
      <c r="F6437" s="1" t="n">
        <v>20</v>
      </c>
      <c r="G6437" s="1" t="str">
        <f aca="false">F6437&amp;"/"&amp;30</f>
        <v>20/30</v>
      </c>
      <c r="H6437" s="1" t="n">
        <v>1800</v>
      </c>
      <c r="I6437" s="1" t="n">
        <v>80</v>
      </c>
      <c r="J6437" s="1" t="n">
        <v>67</v>
      </c>
      <c r="K6437" s="1" t="s">
        <v>21</v>
      </c>
      <c r="L6437" s="1" t="s">
        <v>864</v>
      </c>
      <c r="M6437" s="1" t="n">
        <v>2004</v>
      </c>
      <c r="N6437" s="1" t="n">
        <v>48.941532432956</v>
      </c>
      <c r="O6437" s="1" t="n">
        <v>-65.5287983493343</v>
      </c>
      <c r="Q6437" s="1" t="s">
        <v>7166</v>
      </c>
      <c r="R6437" s="1" t="s">
        <v>24</v>
      </c>
    </row>
    <row r="6438" customFormat="false" ht="15" hidden="false" customHeight="false" outlineLevel="0" collapsed="false">
      <c r="A6438" s="1" t="s">
        <v>6017</v>
      </c>
      <c r="B6438" s="1" t="s">
        <v>6018</v>
      </c>
      <c r="C6438" s="1" t="s">
        <v>7164</v>
      </c>
      <c r="D6438" s="1" t="n">
        <v>54</v>
      </c>
      <c r="E6438" s="1" t="s">
        <v>7186</v>
      </c>
      <c r="F6438" s="1" t="n">
        <v>21</v>
      </c>
      <c r="G6438" s="1" t="str">
        <f aca="false">F6438&amp;"/"&amp;30</f>
        <v>21/30</v>
      </c>
      <c r="H6438" s="1" t="n">
        <v>1800</v>
      </c>
      <c r="I6438" s="1" t="n">
        <v>80</v>
      </c>
      <c r="J6438" s="1" t="n">
        <v>67</v>
      </c>
      <c r="K6438" s="1" t="s">
        <v>21</v>
      </c>
      <c r="L6438" s="1" t="s">
        <v>864</v>
      </c>
      <c r="M6438" s="1" t="n">
        <v>2004</v>
      </c>
      <c r="N6438" s="1" t="n">
        <v>48.938283487285</v>
      </c>
      <c r="O6438" s="1" t="n">
        <v>-65.5283123661503</v>
      </c>
      <c r="Q6438" s="1" t="s">
        <v>7166</v>
      </c>
      <c r="R6438" s="1" t="s">
        <v>24</v>
      </c>
    </row>
    <row r="6439" customFormat="false" ht="15" hidden="false" customHeight="false" outlineLevel="0" collapsed="false">
      <c r="A6439" s="1" t="s">
        <v>6017</v>
      </c>
      <c r="B6439" s="1" t="s">
        <v>6018</v>
      </c>
      <c r="C6439" s="1" t="s">
        <v>7164</v>
      </c>
      <c r="D6439" s="1" t="n">
        <v>54</v>
      </c>
      <c r="E6439" s="1" t="s">
        <v>7187</v>
      </c>
      <c r="F6439" s="1" t="n">
        <v>22</v>
      </c>
      <c r="G6439" s="1" t="str">
        <f aca="false">F6439&amp;"/"&amp;30</f>
        <v>22/30</v>
      </c>
      <c r="H6439" s="1" t="n">
        <v>1800</v>
      </c>
      <c r="I6439" s="1" t="n">
        <v>80</v>
      </c>
      <c r="J6439" s="1" t="n">
        <v>67</v>
      </c>
      <c r="K6439" s="1" t="s">
        <v>21</v>
      </c>
      <c r="L6439" s="1" t="s">
        <v>864</v>
      </c>
      <c r="M6439" s="1" t="n">
        <v>2004</v>
      </c>
      <c r="N6439" s="1" t="n">
        <v>48.9552478980136</v>
      </c>
      <c r="O6439" s="1" t="n">
        <v>-65.5530836475201</v>
      </c>
      <c r="Q6439" s="1" t="s">
        <v>7166</v>
      </c>
      <c r="R6439" s="1" t="s">
        <v>24</v>
      </c>
    </row>
    <row r="6440" customFormat="false" ht="15" hidden="false" customHeight="false" outlineLevel="0" collapsed="false">
      <c r="A6440" s="1" t="s">
        <v>6017</v>
      </c>
      <c r="B6440" s="1" t="s">
        <v>6018</v>
      </c>
      <c r="C6440" s="1" t="s">
        <v>7164</v>
      </c>
      <c r="D6440" s="1" t="n">
        <v>54</v>
      </c>
      <c r="E6440" s="1" t="s">
        <v>7188</v>
      </c>
      <c r="F6440" s="1" t="n">
        <v>23</v>
      </c>
      <c r="G6440" s="1" t="str">
        <f aca="false">F6440&amp;"/"&amp;30</f>
        <v>23/30</v>
      </c>
      <c r="H6440" s="1" t="n">
        <v>1800</v>
      </c>
      <c r="I6440" s="1" t="n">
        <v>80</v>
      </c>
      <c r="J6440" s="1" t="n">
        <v>67</v>
      </c>
      <c r="K6440" s="1" t="s">
        <v>21</v>
      </c>
      <c r="L6440" s="1" t="s">
        <v>864</v>
      </c>
      <c r="M6440" s="1" t="n">
        <v>2004</v>
      </c>
      <c r="N6440" s="1" t="n">
        <v>48.9419366142457</v>
      </c>
      <c r="O6440" s="1" t="n">
        <v>-65.5744940025512</v>
      </c>
      <c r="Q6440" s="1" t="s">
        <v>7166</v>
      </c>
      <c r="R6440" s="1" t="s">
        <v>24</v>
      </c>
    </row>
    <row r="6441" customFormat="false" ht="15" hidden="false" customHeight="false" outlineLevel="0" collapsed="false">
      <c r="A6441" s="1" t="s">
        <v>6017</v>
      </c>
      <c r="B6441" s="1" t="s">
        <v>6018</v>
      </c>
      <c r="C6441" s="1" t="s">
        <v>7164</v>
      </c>
      <c r="D6441" s="1" t="n">
        <v>54</v>
      </c>
      <c r="E6441" s="1" t="s">
        <v>7189</v>
      </c>
      <c r="F6441" s="1" t="n">
        <v>24</v>
      </c>
      <c r="G6441" s="1" t="str">
        <f aca="false">F6441&amp;"/"&amp;30</f>
        <v>24/30</v>
      </c>
      <c r="H6441" s="1" t="n">
        <v>1800</v>
      </c>
      <c r="I6441" s="1" t="n">
        <v>80</v>
      </c>
      <c r="J6441" s="1" t="n">
        <v>67</v>
      </c>
      <c r="K6441" s="1" t="s">
        <v>21</v>
      </c>
      <c r="L6441" s="1" t="s">
        <v>864</v>
      </c>
      <c r="M6441" s="1" t="n">
        <v>2004</v>
      </c>
      <c r="N6441" s="1" t="n">
        <v>48.9383412477908</v>
      </c>
      <c r="O6441" s="1" t="n">
        <v>-65.5719666772225</v>
      </c>
      <c r="Q6441" s="1" t="s">
        <v>7166</v>
      </c>
      <c r="R6441" s="1" t="s">
        <v>24</v>
      </c>
    </row>
    <row r="6442" customFormat="false" ht="15" hidden="false" customHeight="false" outlineLevel="0" collapsed="false">
      <c r="A6442" s="1" t="s">
        <v>6017</v>
      </c>
      <c r="B6442" s="1" t="s">
        <v>6018</v>
      </c>
      <c r="C6442" s="1" t="s">
        <v>7164</v>
      </c>
      <c r="D6442" s="1" t="n">
        <v>54</v>
      </c>
      <c r="E6442" s="1" t="s">
        <v>7190</v>
      </c>
      <c r="F6442" s="1" t="n">
        <v>25</v>
      </c>
      <c r="G6442" s="1" t="str">
        <f aca="false">F6442&amp;"/"&amp;30</f>
        <v>25/30</v>
      </c>
      <c r="H6442" s="1" t="n">
        <v>1800</v>
      </c>
      <c r="I6442" s="1" t="n">
        <v>80</v>
      </c>
      <c r="J6442" s="1" t="n">
        <v>67</v>
      </c>
      <c r="K6442" s="1" t="s">
        <v>21</v>
      </c>
      <c r="L6442" s="1" t="s">
        <v>864</v>
      </c>
      <c r="M6442" s="1" t="n">
        <v>2004</v>
      </c>
      <c r="N6442" s="1" t="n">
        <v>48.9375121796138</v>
      </c>
      <c r="O6442" s="1" t="n">
        <v>-65.5777699952366</v>
      </c>
      <c r="Q6442" s="1" t="s">
        <v>7166</v>
      </c>
      <c r="R6442" s="1" t="s">
        <v>24</v>
      </c>
    </row>
    <row r="6443" customFormat="false" ht="15" hidden="false" customHeight="false" outlineLevel="0" collapsed="false">
      <c r="A6443" s="1" t="s">
        <v>6017</v>
      </c>
      <c r="B6443" s="1" t="s">
        <v>6018</v>
      </c>
      <c r="C6443" s="1" t="s">
        <v>7164</v>
      </c>
      <c r="D6443" s="1" t="n">
        <v>54</v>
      </c>
      <c r="E6443" s="1" t="s">
        <v>7191</v>
      </c>
      <c r="F6443" s="1" t="n">
        <v>26</v>
      </c>
      <c r="G6443" s="1" t="str">
        <f aca="false">F6443&amp;"/"&amp;30</f>
        <v>26/30</v>
      </c>
      <c r="H6443" s="1" t="n">
        <v>1800</v>
      </c>
      <c r="I6443" s="1" t="n">
        <v>80</v>
      </c>
      <c r="J6443" s="1" t="n">
        <v>67</v>
      </c>
      <c r="K6443" s="1" t="s">
        <v>21</v>
      </c>
      <c r="L6443" s="1" t="s">
        <v>864</v>
      </c>
      <c r="M6443" s="1" t="n">
        <v>2004</v>
      </c>
      <c r="N6443" s="1" t="n">
        <v>48.9371775932989</v>
      </c>
      <c r="O6443" s="1" t="n">
        <v>-65.5676474671945</v>
      </c>
      <c r="Q6443" s="1" t="s">
        <v>7166</v>
      </c>
      <c r="R6443" s="1" t="s">
        <v>24</v>
      </c>
    </row>
    <row r="6444" customFormat="false" ht="15" hidden="false" customHeight="false" outlineLevel="0" collapsed="false">
      <c r="A6444" s="1" t="s">
        <v>6017</v>
      </c>
      <c r="B6444" s="1" t="s">
        <v>6018</v>
      </c>
      <c r="C6444" s="1" t="s">
        <v>7164</v>
      </c>
      <c r="D6444" s="1" t="n">
        <v>54</v>
      </c>
      <c r="E6444" s="1" t="s">
        <v>7192</v>
      </c>
      <c r="F6444" s="1" t="n">
        <v>27</v>
      </c>
      <c r="G6444" s="1" t="str">
        <f aca="false">F6444&amp;"/"&amp;30</f>
        <v>27/30</v>
      </c>
      <c r="H6444" s="1" t="n">
        <v>1800</v>
      </c>
      <c r="I6444" s="1" t="n">
        <v>80</v>
      </c>
      <c r="J6444" s="1" t="n">
        <v>67</v>
      </c>
      <c r="K6444" s="1" t="s">
        <v>21</v>
      </c>
      <c r="L6444" s="1" t="s">
        <v>864</v>
      </c>
      <c r="M6444" s="1" t="n">
        <v>2004</v>
      </c>
      <c r="N6444" s="1" t="n">
        <v>48.9372591730268</v>
      </c>
      <c r="O6444" s="1" t="n">
        <v>-65.5623518969491</v>
      </c>
      <c r="Q6444" s="1" t="s">
        <v>7166</v>
      </c>
      <c r="R6444" s="1" t="s">
        <v>24</v>
      </c>
    </row>
    <row r="6445" customFormat="false" ht="15" hidden="false" customHeight="false" outlineLevel="0" collapsed="false">
      <c r="A6445" s="1" t="s">
        <v>6017</v>
      </c>
      <c r="B6445" s="1" t="s">
        <v>6018</v>
      </c>
      <c r="C6445" s="1" t="s">
        <v>7164</v>
      </c>
      <c r="D6445" s="1" t="n">
        <v>54</v>
      </c>
      <c r="E6445" s="1" t="s">
        <v>7193</v>
      </c>
      <c r="F6445" s="1" t="n">
        <v>28</v>
      </c>
      <c r="G6445" s="1" t="str">
        <f aca="false">F6445&amp;"/"&amp;30</f>
        <v>28/30</v>
      </c>
      <c r="H6445" s="1" t="n">
        <v>1800</v>
      </c>
      <c r="I6445" s="1" t="n">
        <v>80</v>
      </c>
      <c r="J6445" s="1" t="n">
        <v>67</v>
      </c>
      <c r="K6445" s="1" t="s">
        <v>21</v>
      </c>
      <c r="L6445" s="1" t="s">
        <v>864</v>
      </c>
      <c r="M6445" s="1" t="n">
        <v>2004</v>
      </c>
      <c r="N6445" s="1" t="n">
        <v>48.937419580916</v>
      </c>
      <c r="O6445" s="1" t="n">
        <v>-65.5572007493602</v>
      </c>
      <c r="Q6445" s="1" t="s">
        <v>7166</v>
      </c>
      <c r="R6445" s="1" t="s">
        <v>24</v>
      </c>
    </row>
    <row r="6446" customFormat="false" ht="15" hidden="false" customHeight="false" outlineLevel="0" collapsed="false">
      <c r="A6446" s="1" t="s">
        <v>6017</v>
      </c>
      <c r="B6446" s="1" t="s">
        <v>6018</v>
      </c>
      <c r="C6446" s="1" t="s">
        <v>7164</v>
      </c>
      <c r="D6446" s="1" t="n">
        <v>54</v>
      </c>
      <c r="E6446" s="1" t="s">
        <v>7194</v>
      </c>
      <c r="F6446" s="1" t="n">
        <v>29</v>
      </c>
      <c r="G6446" s="1" t="str">
        <f aca="false">F6446&amp;"/"&amp;30</f>
        <v>29/30</v>
      </c>
      <c r="H6446" s="1" t="n">
        <v>1800</v>
      </c>
      <c r="I6446" s="1" t="n">
        <v>80</v>
      </c>
      <c r="J6446" s="1" t="n">
        <v>67</v>
      </c>
      <c r="K6446" s="1" t="s">
        <v>21</v>
      </c>
      <c r="L6446" s="1" t="s">
        <v>864</v>
      </c>
      <c r="M6446" s="1" t="n">
        <v>2004</v>
      </c>
      <c r="N6446" s="1" t="n">
        <v>48.9366332012259</v>
      </c>
      <c r="O6446" s="1" t="n">
        <v>-65.5522264666294</v>
      </c>
      <c r="Q6446" s="1" t="s">
        <v>7166</v>
      </c>
      <c r="R6446" s="1" t="s">
        <v>24</v>
      </c>
    </row>
    <row r="6447" customFormat="false" ht="15" hidden="false" customHeight="false" outlineLevel="0" collapsed="false">
      <c r="A6447" s="1" t="s">
        <v>6017</v>
      </c>
      <c r="B6447" s="1" t="s">
        <v>6018</v>
      </c>
      <c r="C6447" s="1" t="s">
        <v>7164</v>
      </c>
      <c r="D6447" s="1" t="n">
        <v>54</v>
      </c>
      <c r="E6447" s="1" t="s">
        <v>7195</v>
      </c>
      <c r="F6447" s="1" t="n">
        <v>30</v>
      </c>
      <c r="G6447" s="1" t="str">
        <f aca="false">F6447&amp;"/"&amp;30</f>
        <v>30/30</v>
      </c>
      <c r="H6447" s="1" t="n">
        <v>1800</v>
      </c>
      <c r="I6447" s="1" t="n">
        <v>80</v>
      </c>
      <c r="J6447" s="1" t="n">
        <v>67</v>
      </c>
      <c r="K6447" s="1" t="s">
        <v>21</v>
      </c>
      <c r="L6447" s="1" t="s">
        <v>864</v>
      </c>
      <c r="M6447" s="1" t="n">
        <v>2004</v>
      </c>
      <c r="N6447" s="1" t="n">
        <v>48.9346957999676</v>
      </c>
      <c r="O6447" s="1" t="n">
        <v>-65.5480419335037</v>
      </c>
      <c r="Q6447" s="1" t="s">
        <v>7166</v>
      </c>
      <c r="R6447" s="1" t="s">
        <v>24</v>
      </c>
    </row>
    <row r="6448" customFormat="false" ht="15" hidden="false" customHeight="false" outlineLevel="0" collapsed="false">
      <c r="A6448" s="1" t="s">
        <v>6017</v>
      </c>
      <c r="B6448" s="1" t="s">
        <v>6018</v>
      </c>
      <c r="C6448" s="1" t="s">
        <v>7196</v>
      </c>
      <c r="D6448" s="1" t="n">
        <v>100.5</v>
      </c>
      <c r="E6448" s="1" t="s">
        <v>7197</v>
      </c>
      <c r="F6448" s="1" t="n">
        <v>1</v>
      </c>
      <c r="G6448" s="1" t="str">
        <f aca="false">F6448&amp;"/"&amp;67</f>
        <v>1/67</v>
      </c>
      <c r="H6448" s="1" t="n">
        <v>1500</v>
      </c>
      <c r="I6448" s="1" t="n">
        <v>77</v>
      </c>
      <c r="J6448" s="1" t="n">
        <v>80</v>
      </c>
      <c r="K6448" s="1" t="s">
        <v>271</v>
      </c>
      <c r="L6448" s="1" t="s">
        <v>402</v>
      </c>
      <c r="M6448" s="1" t="n">
        <v>2011</v>
      </c>
      <c r="N6448" s="1" t="n">
        <v>49.2249237506355</v>
      </c>
      <c r="O6448" s="1" t="n">
        <v>-65.6470298784857</v>
      </c>
      <c r="Q6448" s="1" t="s">
        <v>7198</v>
      </c>
      <c r="R6448" s="1" t="s">
        <v>24</v>
      </c>
    </row>
    <row r="6449" customFormat="false" ht="15" hidden="false" customHeight="false" outlineLevel="0" collapsed="false">
      <c r="A6449" s="1" t="s">
        <v>6017</v>
      </c>
      <c r="B6449" s="1" t="s">
        <v>6018</v>
      </c>
      <c r="C6449" s="1" t="s">
        <v>7196</v>
      </c>
      <c r="D6449" s="1" t="n">
        <v>100.5</v>
      </c>
      <c r="E6449" s="1" t="s">
        <v>7199</v>
      </c>
      <c r="F6449" s="1" t="n">
        <v>2</v>
      </c>
      <c r="G6449" s="1" t="str">
        <f aca="false">F6449&amp;"/"&amp;67</f>
        <v>2/67</v>
      </c>
      <c r="H6449" s="1" t="n">
        <v>1500</v>
      </c>
      <c r="I6449" s="1" t="n">
        <v>77</v>
      </c>
      <c r="J6449" s="1" t="n">
        <v>80</v>
      </c>
      <c r="K6449" s="1" t="s">
        <v>271</v>
      </c>
      <c r="L6449" s="1" t="s">
        <v>402</v>
      </c>
      <c r="M6449" s="1" t="n">
        <v>2011</v>
      </c>
      <c r="N6449" s="1" t="n">
        <v>49.2234661606259</v>
      </c>
      <c r="O6449" s="1" t="n">
        <v>-65.6512397669932</v>
      </c>
      <c r="Q6449" s="1" t="s">
        <v>7198</v>
      </c>
      <c r="R6449" s="1" t="s">
        <v>24</v>
      </c>
    </row>
    <row r="6450" customFormat="false" ht="15" hidden="false" customHeight="false" outlineLevel="0" collapsed="false">
      <c r="A6450" s="1" t="s">
        <v>6017</v>
      </c>
      <c r="B6450" s="1" t="s">
        <v>6018</v>
      </c>
      <c r="C6450" s="1" t="s">
        <v>7196</v>
      </c>
      <c r="D6450" s="1" t="n">
        <v>100.5</v>
      </c>
      <c r="E6450" s="1" t="s">
        <v>7200</v>
      </c>
      <c r="F6450" s="1" t="n">
        <v>3</v>
      </c>
      <c r="G6450" s="1" t="str">
        <f aca="false">F6450&amp;"/"&amp;67</f>
        <v>3/67</v>
      </c>
      <c r="H6450" s="1" t="n">
        <v>1500</v>
      </c>
      <c r="I6450" s="1" t="n">
        <v>77</v>
      </c>
      <c r="J6450" s="1" t="n">
        <v>80</v>
      </c>
      <c r="K6450" s="1" t="s">
        <v>271</v>
      </c>
      <c r="L6450" s="1" t="s">
        <v>402</v>
      </c>
      <c r="M6450" s="1" t="n">
        <v>2011</v>
      </c>
      <c r="N6450" s="1" t="n">
        <v>49.2215010979187</v>
      </c>
      <c r="O6450" s="1" t="n">
        <v>-65.6547700379514</v>
      </c>
      <c r="Q6450" s="1" t="s">
        <v>7198</v>
      </c>
      <c r="R6450" s="1" t="s">
        <v>24</v>
      </c>
    </row>
    <row r="6451" customFormat="false" ht="15" hidden="false" customHeight="false" outlineLevel="0" collapsed="false">
      <c r="A6451" s="1" t="s">
        <v>6017</v>
      </c>
      <c r="B6451" s="1" t="s">
        <v>6018</v>
      </c>
      <c r="C6451" s="1" t="s">
        <v>7196</v>
      </c>
      <c r="D6451" s="1" t="n">
        <v>100.5</v>
      </c>
      <c r="E6451" s="1" t="s">
        <v>7201</v>
      </c>
      <c r="F6451" s="1" t="n">
        <v>4</v>
      </c>
      <c r="G6451" s="1" t="str">
        <f aca="false">F6451&amp;"/"&amp;67</f>
        <v>4/67</v>
      </c>
      <c r="H6451" s="1" t="n">
        <v>1500</v>
      </c>
      <c r="I6451" s="1" t="n">
        <v>77</v>
      </c>
      <c r="J6451" s="1" t="n">
        <v>80</v>
      </c>
      <c r="K6451" s="1" t="s">
        <v>271</v>
      </c>
      <c r="L6451" s="1" t="s">
        <v>402</v>
      </c>
      <c r="M6451" s="1" t="n">
        <v>2011</v>
      </c>
      <c r="N6451" s="1" t="n">
        <v>49.212996011468</v>
      </c>
      <c r="O6451" s="1" t="n">
        <v>-65.6557945924874</v>
      </c>
      <c r="Q6451" s="1" t="s">
        <v>7198</v>
      </c>
      <c r="R6451" s="1" t="s">
        <v>24</v>
      </c>
    </row>
    <row r="6452" customFormat="false" ht="15" hidden="false" customHeight="false" outlineLevel="0" collapsed="false">
      <c r="A6452" s="1" t="s">
        <v>6017</v>
      </c>
      <c r="B6452" s="1" t="s">
        <v>6018</v>
      </c>
      <c r="C6452" s="1" t="s">
        <v>7196</v>
      </c>
      <c r="D6452" s="1" t="n">
        <v>100.5</v>
      </c>
      <c r="E6452" s="1" t="s">
        <v>7202</v>
      </c>
      <c r="F6452" s="1" t="n">
        <v>5</v>
      </c>
      <c r="G6452" s="1" t="str">
        <f aca="false">F6452&amp;"/"&amp;67</f>
        <v>5/67</v>
      </c>
      <c r="H6452" s="1" t="n">
        <v>1500</v>
      </c>
      <c r="I6452" s="1" t="n">
        <v>77</v>
      </c>
      <c r="J6452" s="1" t="n">
        <v>80</v>
      </c>
      <c r="K6452" s="1" t="s">
        <v>271</v>
      </c>
      <c r="L6452" s="1" t="s">
        <v>402</v>
      </c>
      <c r="M6452" s="1" t="n">
        <v>2011</v>
      </c>
      <c r="N6452" s="1" t="n">
        <v>49.2150903652023</v>
      </c>
      <c r="O6452" s="1" t="n">
        <v>-65.6523052753277</v>
      </c>
      <c r="Q6452" s="1" t="s">
        <v>7198</v>
      </c>
      <c r="R6452" s="1" t="s">
        <v>24</v>
      </c>
    </row>
    <row r="6453" customFormat="false" ht="15" hidden="false" customHeight="false" outlineLevel="0" collapsed="false">
      <c r="A6453" s="1" t="s">
        <v>6017</v>
      </c>
      <c r="B6453" s="1" t="s">
        <v>6018</v>
      </c>
      <c r="C6453" s="1" t="s">
        <v>7196</v>
      </c>
      <c r="D6453" s="1" t="n">
        <v>100.5</v>
      </c>
      <c r="E6453" s="1" t="s">
        <v>7203</v>
      </c>
      <c r="F6453" s="1" t="n">
        <v>6</v>
      </c>
      <c r="G6453" s="1" t="str">
        <f aca="false">F6453&amp;"/"&amp;67</f>
        <v>6/67</v>
      </c>
      <c r="H6453" s="1" t="n">
        <v>1500</v>
      </c>
      <c r="I6453" s="1" t="n">
        <v>77</v>
      </c>
      <c r="J6453" s="1" t="n">
        <v>80</v>
      </c>
      <c r="K6453" s="1" t="s">
        <v>271</v>
      </c>
      <c r="L6453" s="1" t="s">
        <v>402</v>
      </c>
      <c r="M6453" s="1" t="n">
        <v>2011</v>
      </c>
      <c r="N6453" s="1" t="n">
        <v>49.2172597520432</v>
      </c>
      <c r="O6453" s="1" t="n">
        <v>-65.6492328326249</v>
      </c>
      <c r="Q6453" s="1" t="s">
        <v>7198</v>
      </c>
      <c r="R6453" s="1" t="s">
        <v>24</v>
      </c>
    </row>
    <row r="6454" customFormat="false" ht="15" hidden="false" customHeight="false" outlineLevel="0" collapsed="false">
      <c r="A6454" s="1" t="s">
        <v>6017</v>
      </c>
      <c r="B6454" s="1" t="s">
        <v>6018</v>
      </c>
      <c r="C6454" s="1" t="s">
        <v>7196</v>
      </c>
      <c r="D6454" s="1" t="n">
        <v>100.5</v>
      </c>
      <c r="E6454" s="1" t="s">
        <v>7204</v>
      </c>
      <c r="F6454" s="1" t="n">
        <v>7</v>
      </c>
      <c r="G6454" s="1" t="str">
        <f aca="false">F6454&amp;"/"&amp;67</f>
        <v>7/67</v>
      </c>
      <c r="H6454" s="1" t="n">
        <v>1500</v>
      </c>
      <c r="I6454" s="1" t="n">
        <v>77</v>
      </c>
      <c r="J6454" s="1" t="n">
        <v>80</v>
      </c>
      <c r="K6454" s="1" t="s">
        <v>271</v>
      </c>
      <c r="L6454" s="1" t="s">
        <v>402</v>
      </c>
      <c r="M6454" s="1" t="n">
        <v>2011</v>
      </c>
      <c r="N6454" s="1" t="n">
        <v>49.2195948888503</v>
      </c>
      <c r="O6454" s="1" t="n">
        <v>-65.6465565879722</v>
      </c>
      <c r="Q6454" s="1" t="s">
        <v>7198</v>
      </c>
      <c r="R6454" s="1" t="s">
        <v>24</v>
      </c>
    </row>
    <row r="6455" customFormat="false" ht="15" hidden="false" customHeight="false" outlineLevel="0" collapsed="false">
      <c r="A6455" s="1" t="s">
        <v>6017</v>
      </c>
      <c r="B6455" s="1" t="s">
        <v>6018</v>
      </c>
      <c r="C6455" s="1" t="s">
        <v>7196</v>
      </c>
      <c r="D6455" s="1" t="n">
        <v>100.5</v>
      </c>
      <c r="E6455" s="1" t="s">
        <v>7205</v>
      </c>
      <c r="F6455" s="1" t="n">
        <v>8</v>
      </c>
      <c r="G6455" s="1" t="str">
        <f aca="false">F6455&amp;"/"&amp;67</f>
        <v>8/67</v>
      </c>
      <c r="H6455" s="1" t="n">
        <v>1500</v>
      </c>
      <c r="I6455" s="1" t="n">
        <v>77</v>
      </c>
      <c r="J6455" s="1" t="n">
        <v>80</v>
      </c>
      <c r="K6455" s="1" t="s">
        <v>271</v>
      </c>
      <c r="L6455" s="1" t="s">
        <v>402</v>
      </c>
      <c r="M6455" s="1" t="n">
        <v>2011</v>
      </c>
      <c r="N6455" s="1" t="n">
        <v>49.2219629619913</v>
      </c>
      <c r="O6455" s="1" t="n">
        <v>-65.6441098464264</v>
      </c>
      <c r="Q6455" s="1" t="s">
        <v>7198</v>
      </c>
      <c r="R6455" s="1" t="s">
        <v>24</v>
      </c>
    </row>
    <row r="6456" customFormat="false" ht="15" hidden="false" customHeight="false" outlineLevel="0" collapsed="false">
      <c r="A6456" s="1" t="s">
        <v>6017</v>
      </c>
      <c r="B6456" s="1" t="s">
        <v>6018</v>
      </c>
      <c r="C6456" s="1" t="s">
        <v>7196</v>
      </c>
      <c r="D6456" s="1" t="n">
        <v>100.5</v>
      </c>
      <c r="E6456" s="1" t="s">
        <v>7206</v>
      </c>
      <c r="F6456" s="1" t="n">
        <v>9</v>
      </c>
      <c r="G6456" s="1" t="str">
        <f aca="false">F6456&amp;"/"&amp;67</f>
        <v>9/67</v>
      </c>
      <c r="H6456" s="1" t="n">
        <v>1500</v>
      </c>
      <c r="I6456" s="1" t="n">
        <v>77</v>
      </c>
      <c r="J6456" s="1" t="n">
        <v>80</v>
      </c>
      <c r="K6456" s="1" t="s">
        <v>271</v>
      </c>
      <c r="L6456" s="1" t="s">
        <v>402</v>
      </c>
      <c r="M6456" s="1" t="n">
        <v>2011</v>
      </c>
      <c r="N6456" s="1" t="n">
        <v>49.2239939359704</v>
      </c>
      <c r="O6456" s="1" t="n">
        <v>-65.6407817737118</v>
      </c>
      <c r="Q6456" s="1" t="s">
        <v>7198</v>
      </c>
      <c r="R6456" s="1" t="s">
        <v>24</v>
      </c>
    </row>
    <row r="6457" customFormat="false" ht="15" hidden="false" customHeight="false" outlineLevel="0" collapsed="false">
      <c r="A6457" s="1" t="s">
        <v>6017</v>
      </c>
      <c r="B6457" s="1" t="s">
        <v>6018</v>
      </c>
      <c r="C6457" s="1" t="s">
        <v>7196</v>
      </c>
      <c r="D6457" s="1" t="n">
        <v>100.5</v>
      </c>
      <c r="E6457" s="1" t="s">
        <v>7207</v>
      </c>
      <c r="F6457" s="1" t="n">
        <v>10</v>
      </c>
      <c r="G6457" s="1" t="str">
        <f aca="false">F6457&amp;"/"&amp;67</f>
        <v>10/67</v>
      </c>
      <c r="H6457" s="1" t="n">
        <v>1500</v>
      </c>
      <c r="I6457" s="1" t="n">
        <v>77</v>
      </c>
      <c r="J6457" s="1" t="n">
        <v>80</v>
      </c>
      <c r="K6457" s="1" t="s">
        <v>271</v>
      </c>
      <c r="L6457" s="1" t="s">
        <v>402</v>
      </c>
      <c r="M6457" s="1" t="n">
        <v>2011</v>
      </c>
      <c r="N6457" s="1" t="n">
        <v>49.2085303858775</v>
      </c>
      <c r="O6457" s="1" t="n">
        <v>-65.652945085243</v>
      </c>
      <c r="Q6457" s="1" t="s">
        <v>7198</v>
      </c>
      <c r="R6457" s="1" t="s">
        <v>24</v>
      </c>
    </row>
    <row r="6458" customFormat="false" ht="15" hidden="false" customHeight="false" outlineLevel="0" collapsed="false">
      <c r="A6458" s="1" t="s">
        <v>6017</v>
      </c>
      <c r="B6458" s="1" t="s">
        <v>6018</v>
      </c>
      <c r="C6458" s="1" t="s">
        <v>7196</v>
      </c>
      <c r="D6458" s="1" t="n">
        <v>100.5</v>
      </c>
      <c r="E6458" s="1" t="s">
        <v>7208</v>
      </c>
      <c r="F6458" s="1" t="n">
        <v>11</v>
      </c>
      <c r="G6458" s="1" t="str">
        <f aca="false">F6458&amp;"/"&amp;67</f>
        <v>11/67</v>
      </c>
      <c r="H6458" s="1" t="n">
        <v>1500</v>
      </c>
      <c r="I6458" s="1" t="n">
        <v>77</v>
      </c>
      <c r="J6458" s="1" t="n">
        <v>80</v>
      </c>
      <c r="K6458" s="1" t="s">
        <v>271</v>
      </c>
      <c r="L6458" s="1" t="s">
        <v>402</v>
      </c>
      <c r="M6458" s="1" t="n">
        <v>2011</v>
      </c>
      <c r="N6458" s="1" t="n">
        <v>49.2110872991953</v>
      </c>
      <c r="O6458" s="1" t="n">
        <v>-65.6402500586125</v>
      </c>
      <c r="Q6458" s="1" t="s">
        <v>7198</v>
      </c>
      <c r="R6458" s="1" t="s">
        <v>24</v>
      </c>
    </row>
    <row r="6459" customFormat="false" ht="15" hidden="false" customHeight="false" outlineLevel="0" collapsed="false">
      <c r="A6459" s="1" t="s">
        <v>6017</v>
      </c>
      <c r="B6459" s="1" t="s">
        <v>6018</v>
      </c>
      <c r="C6459" s="1" t="s">
        <v>7196</v>
      </c>
      <c r="D6459" s="1" t="n">
        <v>100.5</v>
      </c>
      <c r="E6459" s="1" t="s">
        <v>7209</v>
      </c>
      <c r="F6459" s="1" t="n">
        <v>12</v>
      </c>
      <c r="G6459" s="1" t="str">
        <f aca="false">F6459&amp;"/"&amp;67</f>
        <v>12/67</v>
      </c>
      <c r="H6459" s="1" t="n">
        <v>1500</v>
      </c>
      <c r="I6459" s="1" t="n">
        <v>77</v>
      </c>
      <c r="J6459" s="1" t="n">
        <v>80</v>
      </c>
      <c r="K6459" s="1" t="s">
        <v>271</v>
      </c>
      <c r="L6459" s="1" t="s">
        <v>402</v>
      </c>
      <c r="M6459" s="1" t="n">
        <v>2011</v>
      </c>
      <c r="N6459" s="1" t="n">
        <v>49.2047489895099</v>
      </c>
      <c r="O6459" s="1" t="n">
        <v>-65.6356697315839</v>
      </c>
      <c r="Q6459" s="1" t="s">
        <v>7198</v>
      </c>
      <c r="R6459" s="1" t="s">
        <v>24</v>
      </c>
    </row>
    <row r="6460" customFormat="false" ht="15" hidden="false" customHeight="false" outlineLevel="0" collapsed="false">
      <c r="A6460" s="1" t="s">
        <v>6017</v>
      </c>
      <c r="B6460" s="1" t="s">
        <v>6018</v>
      </c>
      <c r="C6460" s="1" t="s">
        <v>7196</v>
      </c>
      <c r="D6460" s="1" t="n">
        <v>100.5</v>
      </c>
      <c r="E6460" s="1" t="s">
        <v>7210</v>
      </c>
      <c r="F6460" s="1" t="n">
        <v>13</v>
      </c>
      <c r="G6460" s="1" t="str">
        <f aca="false">F6460&amp;"/"&amp;67</f>
        <v>13/67</v>
      </c>
      <c r="H6460" s="1" t="n">
        <v>1500</v>
      </c>
      <c r="I6460" s="1" t="n">
        <v>77</v>
      </c>
      <c r="J6460" s="1" t="n">
        <v>80</v>
      </c>
      <c r="K6460" s="1" t="s">
        <v>271</v>
      </c>
      <c r="L6460" s="1" t="s">
        <v>402</v>
      </c>
      <c r="M6460" s="1" t="n">
        <v>2011</v>
      </c>
      <c r="N6460" s="1" t="n">
        <v>49.2044751049013</v>
      </c>
      <c r="O6460" s="1" t="n">
        <v>-65.6447303769417</v>
      </c>
      <c r="Q6460" s="1" t="s">
        <v>7198</v>
      </c>
      <c r="R6460" s="1" t="s">
        <v>24</v>
      </c>
    </row>
    <row r="6461" customFormat="false" ht="15" hidden="false" customHeight="false" outlineLevel="0" collapsed="false">
      <c r="A6461" s="1" t="s">
        <v>6017</v>
      </c>
      <c r="B6461" s="1" t="s">
        <v>6018</v>
      </c>
      <c r="C6461" s="1" t="s">
        <v>7196</v>
      </c>
      <c r="D6461" s="1" t="n">
        <v>100.5</v>
      </c>
      <c r="E6461" s="1" t="s">
        <v>7211</v>
      </c>
      <c r="F6461" s="1" t="n">
        <v>14</v>
      </c>
      <c r="G6461" s="1" t="str">
        <f aca="false">F6461&amp;"/"&amp;67</f>
        <v>14/67</v>
      </c>
      <c r="H6461" s="1" t="n">
        <v>1500</v>
      </c>
      <c r="I6461" s="1" t="n">
        <v>77</v>
      </c>
      <c r="J6461" s="1" t="n">
        <v>80</v>
      </c>
      <c r="K6461" s="1" t="s">
        <v>271</v>
      </c>
      <c r="L6461" s="1" t="s">
        <v>402</v>
      </c>
      <c r="M6461" s="1" t="n">
        <v>2011</v>
      </c>
      <c r="N6461" s="1" t="n">
        <v>49.2029114509598</v>
      </c>
      <c r="O6461" s="1" t="n">
        <v>-65.6491096614874</v>
      </c>
      <c r="Q6461" s="1" t="s">
        <v>7198</v>
      </c>
      <c r="R6461" s="1" t="s">
        <v>24</v>
      </c>
    </row>
    <row r="6462" customFormat="false" ht="15" hidden="false" customHeight="false" outlineLevel="0" collapsed="false">
      <c r="A6462" s="1" t="s">
        <v>6017</v>
      </c>
      <c r="B6462" s="1" t="s">
        <v>6018</v>
      </c>
      <c r="C6462" s="1" t="s">
        <v>7196</v>
      </c>
      <c r="D6462" s="1" t="n">
        <v>100.5</v>
      </c>
      <c r="E6462" s="1" t="s">
        <v>7212</v>
      </c>
      <c r="F6462" s="1" t="n">
        <v>15</v>
      </c>
      <c r="G6462" s="1" t="str">
        <f aca="false">F6462&amp;"/"&amp;67</f>
        <v>15/67</v>
      </c>
      <c r="H6462" s="1" t="n">
        <v>1500</v>
      </c>
      <c r="I6462" s="1" t="n">
        <v>77</v>
      </c>
      <c r="J6462" s="1" t="n">
        <v>80</v>
      </c>
      <c r="K6462" s="1" t="s">
        <v>271</v>
      </c>
      <c r="L6462" s="1" t="s">
        <v>402</v>
      </c>
      <c r="M6462" s="1" t="n">
        <v>2011</v>
      </c>
      <c r="N6462" s="1" t="n">
        <v>49.1998867521447</v>
      </c>
      <c r="O6462" s="1" t="n">
        <v>-65.6466714929471</v>
      </c>
      <c r="Q6462" s="1" t="s">
        <v>7198</v>
      </c>
      <c r="R6462" s="1" t="s">
        <v>24</v>
      </c>
    </row>
    <row r="6463" customFormat="false" ht="15" hidden="false" customHeight="false" outlineLevel="0" collapsed="false">
      <c r="A6463" s="1" t="s">
        <v>6017</v>
      </c>
      <c r="B6463" s="1" t="s">
        <v>6018</v>
      </c>
      <c r="C6463" s="1" t="s">
        <v>7196</v>
      </c>
      <c r="D6463" s="1" t="n">
        <v>100.5</v>
      </c>
      <c r="E6463" s="1" t="s">
        <v>7213</v>
      </c>
      <c r="F6463" s="1" t="n">
        <v>16</v>
      </c>
      <c r="G6463" s="1" t="str">
        <f aca="false">F6463&amp;"/"&amp;67</f>
        <v>16/67</v>
      </c>
      <c r="H6463" s="1" t="n">
        <v>1500</v>
      </c>
      <c r="I6463" s="1" t="n">
        <v>77</v>
      </c>
      <c r="J6463" s="1" t="n">
        <v>80</v>
      </c>
      <c r="K6463" s="1" t="s">
        <v>271</v>
      </c>
      <c r="L6463" s="1" t="s">
        <v>402</v>
      </c>
      <c r="M6463" s="1" t="n">
        <v>2011</v>
      </c>
      <c r="N6463" s="1" t="n">
        <v>49.2065364724716</v>
      </c>
      <c r="O6463" s="1" t="n">
        <v>-65.6308637391038</v>
      </c>
      <c r="Q6463" s="1" t="s">
        <v>7198</v>
      </c>
      <c r="R6463" s="1" t="s">
        <v>24</v>
      </c>
    </row>
    <row r="6464" customFormat="false" ht="15" hidden="false" customHeight="false" outlineLevel="0" collapsed="false">
      <c r="A6464" s="1" t="s">
        <v>6017</v>
      </c>
      <c r="B6464" s="1" t="s">
        <v>6018</v>
      </c>
      <c r="C6464" s="1" t="s">
        <v>7196</v>
      </c>
      <c r="D6464" s="1" t="n">
        <v>100.5</v>
      </c>
      <c r="E6464" s="1" t="s">
        <v>7214</v>
      </c>
      <c r="F6464" s="1" t="n">
        <v>17</v>
      </c>
      <c r="G6464" s="1" t="str">
        <f aca="false">F6464&amp;"/"&amp;67</f>
        <v>17/67</v>
      </c>
      <c r="H6464" s="1" t="n">
        <v>1500</v>
      </c>
      <c r="I6464" s="1" t="n">
        <v>77</v>
      </c>
      <c r="J6464" s="1" t="n">
        <v>80</v>
      </c>
      <c r="K6464" s="1" t="s">
        <v>271</v>
      </c>
      <c r="L6464" s="1" t="s">
        <v>402</v>
      </c>
      <c r="M6464" s="1" t="n">
        <v>2011</v>
      </c>
      <c r="N6464" s="1" t="n">
        <v>49.2086084176561</v>
      </c>
      <c r="O6464" s="1" t="n">
        <v>-65.6282118456461</v>
      </c>
      <c r="Q6464" s="1" t="s">
        <v>7198</v>
      </c>
      <c r="R6464" s="1" t="s">
        <v>24</v>
      </c>
    </row>
    <row r="6465" customFormat="false" ht="15" hidden="false" customHeight="false" outlineLevel="0" collapsed="false">
      <c r="A6465" s="1" t="s">
        <v>6017</v>
      </c>
      <c r="B6465" s="1" t="s">
        <v>6018</v>
      </c>
      <c r="C6465" s="1" t="s">
        <v>7196</v>
      </c>
      <c r="D6465" s="1" t="n">
        <v>100.5</v>
      </c>
      <c r="E6465" s="1" t="s">
        <v>7215</v>
      </c>
      <c r="F6465" s="1" t="n">
        <v>18</v>
      </c>
      <c r="G6465" s="1" t="str">
        <f aca="false">F6465&amp;"/"&amp;67</f>
        <v>18/67</v>
      </c>
      <c r="H6465" s="1" t="n">
        <v>1500</v>
      </c>
      <c r="I6465" s="1" t="n">
        <v>77</v>
      </c>
      <c r="J6465" s="1" t="n">
        <v>80</v>
      </c>
      <c r="K6465" s="1" t="s">
        <v>271</v>
      </c>
      <c r="L6465" s="1" t="s">
        <v>402</v>
      </c>
      <c r="M6465" s="1" t="n">
        <v>2011</v>
      </c>
      <c r="N6465" s="1" t="n">
        <v>49.2110355202949</v>
      </c>
      <c r="O6465" s="1" t="n">
        <v>-65.6250851460601</v>
      </c>
      <c r="Q6465" s="1" t="s">
        <v>7198</v>
      </c>
      <c r="R6465" s="1" t="s">
        <v>24</v>
      </c>
    </row>
    <row r="6466" customFormat="false" ht="15" hidden="false" customHeight="false" outlineLevel="0" collapsed="false">
      <c r="A6466" s="1" t="s">
        <v>6017</v>
      </c>
      <c r="B6466" s="1" t="s">
        <v>6018</v>
      </c>
      <c r="C6466" s="1" t="s">
        <v>7196</v>
      </c>
      <c r="D6466" s="1" t="n">
        <v>100.5</v>
      </c>
      <c r="E6466" s="1" t="s">
        <v>7216</v>
      </c>
      <c r="F6466" s="1" t="n">
        <v>19</v>
      </c>
      <c r="G6466" s="1" t="str">
        <f aca="false">F6466&amp;"/"&amp;67</f>
        <v>19/67</v>
      </c>
      <c r="H6466" s="1" t="n">
        <v>1500</v>
      </c>
      <c r="I6466" s="1" t="n">
        <v>77</v>
      </c>
      <c r="J6466" s="1" t="n">
        <v>80</v>
      </c>
      <c r="K6466" s="1" t="s">
        <v>271</v>
      </c>
      <c r="L6466" s="1" t="s">
        <v>402</v>
      </c>
      <c r="M6466" s="1" t="n">
        <v>2011</v>
      </c>
      <c r="N6466" s="1" t="n">
        <v>49.2100489237952</v>
      </c>
      <c r="O6466" s="1" t="n">
        <v>-65.6171420290035</v>
      </c>
      <c r="Q6466" s="1" t="s">
        <v>7198</v>
      </c>
      <c r="R6466" s="1" t="s">
        <v>24</v>
      </c>
    </row>
    <row r="6467" customFormat="false" ht="15" hidden="false" customHeight="false" outlineLevel="0" collapsed="false">
      <c r="A6467" s="1" t="s">
        <v>6017</v>
      </c>
      <c r="B6467" s="1" t="s">
        <v>6018</v>
      </c>
      <c r="C6467" s="1" t="s">
        <v>7196</v>
      </c>
      <c r="D6467" s="1" t="n">
        <v>100.5</v>
      </c>
      <c r="E6467" s="1" t="s">
        <v>7217</v>
      </c>
      <c r="F6467" s="1" t="n">
        <v>20</v>
      </c>
      <c r="G6467" s="1" t="str">
        <f aca="false">F6467&amp;"/"&amp;67</f>
        <v>20/67</v>
      </c>
      <c r="H6467" s="1" t="n">
        <v>1500</v>
      </c>
      <c r="I6467" s="1" t="n">
        <v>77</v>
      </c>
      <c r="J6467" s="1" t="n">
        <v>80</v>
      </c>
      <c r="K6467" s="1" t="s">
        <v>271</v>
      </c>
      <c r="L6467" s="1" t="s">
        <v>402</v>
      </c>
      <c r="M6467" s="1" t="n">
        <v>2011</v>
      </c>
      <c r="N6467" s="1" t="n">
        <v>49.2081357237145</v>
      </c>
      <c r="O6467" s="1" t="n">
        <v>-65.6216950058395</v>
      </c>
      <c r="Q6467" s="1" t="s">
        <v>7198</v>
      </c>
      <c r="R6467" s="1" t="s">
        <v>24</v>
      </c>
    </row>
    <row r="6468" customFormat="false" ht="15" hidden="false" customHeight="false" outlineLevel="0" collapsed="false">
      <c r="A6468" s="1" t="s">
        <v>6017</v>
      </c>
      <c r="B6468" s="1" t="s">
        <v>6018</v>
      </c>
      <c r="C6468" s="1" t="s">
        <v>7196</v>
      </c>
      <c r="D6468" s="1" t="n">
        <v>100.5</v>
      </c>
      <c r="E6468" s="1" t="s">
        <v>7218</v>
      </c>
      <c r="F6468" s="1" t="n">
        <v>21</v>
      </c>
      <c r="G6468" s="1" t="str">
        <f aca="false">F6468&amp;"/"&amp;67</f>
        <v>21/67</v>
      </c>
      <c r="H6468" s="1" t="n">
        <v>1500</v>
      </c>
      <c r="I6468" s="1" t="n">
        <v>77</v>
      </c>
      <c r="J6468" s="1" t="n">
        <v>80</v>
      </c>
      <c r="K6468" s="1" t="s">
        <v>271</v>
      </c>
      <c r="L6468" s="1" t="s">
        <v>402</v>
      </c>
      <c r="M6468" s="1" t="n">
        <v>2011</v>
      </c>
      <c r="N6468" s="1" t="n">
        <v>49.2063521163033</v>
      </c>
      <c r="O6468" s="1" t="n">
        <v>-65.610038458388</v>
      </c>
      <c r="Q6468" s="1" t="s">
        <v>7198</v>
      </c>
      <c r="R6468" s="1" t="s">
        <v>24</v>
      </c>
    </row>
    <row r="6469" customFormat="false" ht="15" hidden="false" customHeight="false" outlineLevel="0" collapsed="false">
      <c r="A6469" s="1" t="s">
        <v>6017</v>
      </c>
      <c r="B6469" s="1" t="s">
        <v>6018</v>
      </c>
      <c r="C6469" s="1" t="s">
        <v>7196</v>
      </c>
      <c r="D6469" s="1" t="n">
        <v>100.5</v>
      </c>
      <c r="E6469" s="1" t="s">
        <v>7219</v>
      </c>
      <c r="F6469" s="1" t="n">
        <v>22</v>
      </c>
      <c r="G6469" s="1" t="str">
        <f aca="false">F6469&amp;"/"&amp;67</f>
        <v>22/67</v>
      </c>
      <c r="H6469" s="1" t="n">
        <v>1500</v>
      </c>
      <c r="I6469" s="1" t="n">
        <v>77</v>
      </c>
      <c r="J6469" s="1" t="n">
        <v>80</v>
      </c>
      <c r="K6469" s="1" t="s">
        <v>271</v>
      </c>
      <c r="L6469" s="1" t="s">
        <v>402</v>
      </c>
      <c r="M6469" s="1" t="n">
        <v>2011</v>
      </c>
      <c r="N6469" s="1" t="n">
        <v>49.2025860524638</v>
      </c>
      <c r="O6469" s="1" t="n">
        <v>-65.6100288665795</v>
      </c>
      <c r="Q6469" s="1" t="s">
        <v>7198</v>
      </c>
      <c r="R6469" s="1" t="s">
        <v>24</v>
      </c>
    </row>
    <row r="6470" customFormat="false" ht="15" hidden="false" customHeight="false" outlineLevel="0" collapsed="false">
      <c r="A6470" s="1" t="s">
        <v>6017</v>
      </c>
      <c r="B6470" s="1" t="s">
        <v>6018</v>
      </c>
      <c r="C6470" s="1" t="s">
        <v>7196</v>
      </c>
      <c r="D6470" s="1" t="n">
        <v>100.5</v>
      </c>
      <c r="E6470" s="1" t="s">
        <v>7220</v>
      </c>
      <c r="F6470" s="1" t="n">
        <v>23</v>
      </c>
      <c r="G6470" s="1" t="str">
        <f aca="false">F6470&amp;"/"&amp;67</f>
        <v>23/67</v>
      </c>
      <c r="H6470" s="1" t="n">
        <v>1500</v>
      </c>
      <c r="I6470" s="1" t="n">
        <v>77</v>
      </c>
      <c r="J6470" s="1" t="n">
        <v>80</v>
      </c>
      <c r="K6470" s="1" t="s">
        <v>271</v>
      </c>
      <c r="L6470" s="1" t="s">
        <v>402</v>
      </c>
      <c r="M6470" s="1" t="n">
        <v>2011</v>
      </c>
      <c r="N6470" s="1" t="n">
        <v>49.2017766230288</v>
      </c>
      <c r="O6470" s="1" t="n">
        <v>-65.6022391955515</v>
      </c>
      <c r="Q6470" s="1" t="s">
        <v>7198</v>
      </c>
      <c r="R6470" s="1" t="s">
        <v>24</v>
      </c>
    </row>
    <row r="6471" customFormat="false" ht="15" hidden="false" customHeight="false" outlineLevel="0" collapsed="false">
      <c r="A6471" s="1" t="s">
        <v>6017</v>
      </c>
      <c r="B6471" s="1" t="s">
        <v>6018</v>
      </c>
      <c r="C6471" s="1" t="s">
        <v>7196</v>
      </c>
      <c r="D6471" s="1" t="n">
        <v>100.5</v>
      </c>
      <c r="E6471" s="1" t="s">
        <v>7221</v>
      </c>
      <c r="F6471" s="1" t="n">
        <v>24</v>
      </c>
      <c r="G6471" s="1" t="str">
        <f aca="false">F6471&amp;"/"&amp;67</f>
        <v>24/67</v>
      </c>
      <c r="H6471" s="1" t="n">
        <v>1500</v>
      </c>
      <c r="I6471" s="1" t="n">
        <v>77</v>
      </c>
      <c r="J6471" s="1" t="n">
        <v>80</v>
      </c>
      <c r="K6471" s="1" t="s">
        <v>271</v>
      </c>
      <c r="L6471" s="1" t="s">
        <v>402</v>
      </c>
      <c r="M6471" s="1" t="n">
        <v>2011</v>
      </c>
      <c r="N6471" s="1" t="n">
        <v>49.1979946402838</v>
      </c>
      <c r="O6471" s="1" t="n">
        <v>-65.6062847130664</v>
      </c>
      <c r="Q6471" s="1" t="s">
        <v>7198</v>
      </c>
      <c r="R6471" s="1" t="s">
        <v>24</v>
      </c>
    </row>
    <row r="6472" customFormat="false" ht="15" hidden="false" customHeight="false" outlineLevel="0" collapsed="false">
      <c r="A6472" s="1" t="s">
        <v>6017</v>
      </c>
      <c r="B6472" s="1" t="s">
        <v>6018</v>
      </c>
      <c r="C6472" s="1" t="s">
        <v>7196</v>
      </c>
      <c r="D6472" s="1" t="n">
        <v>100.5</v>
      </c>
      <c r="E6472" s="1" t="s">
        <v>7222</v>
      </c>
      <c r="F6472" s="1" t="n">
        <v>25</v>
      </c>
      <c r="G6472" s="1" t="str">
        <f aca="false">F6472&amp;"/"&amp;67</f>
        <v>25/67</v>
      </c>
      <c r="H6472" s="1" t="n">
        <v>1500</v>
      </c>
      <c r="I6472" s="1" t="n">
        <v>77</v>
      </c>
      <c r="J6472" s="1" t="n">
        <v>80</v>
      </c>
      <c r="K6472" s="1" t="s">
        <v>271</v>
      </c>
      <c r="L6472" s="1" t="s">
        <v>402</v>
      </c>
      <c r="M6472" s="1" t="n">
        <v>2011</v>
      </c>
      <c r="N6472" s="1" t="n">
        <v>49.1939962651972</v>
      </c>
      <c r="O6472" s="1" t="n">
        <v>-65.6057191855777</v>
      </c>
      <c r="Q6472" s="1" t="s">
        <v>7198</v>
      </c>
      <c r="R6472" s="1" t="s">
        <v>24</v>
      </c>
    </row>
    <row r="6473" customFormat="false" ht="15" hidden="false" customHeight="false" outlineLevel="0" collapsed="false">
      <c r="A6473" s="1" t="s">
        <v>6017</v>
      </c>
      <c r="B6473" s="1" t="s">
        <v>6018</v>
      </c>
      <c r="C6473" s="1" t="s">
        <v>7196</v>
      </c>
      <c r="D6473" s="1" t="n">
        <v>100.5</v>
      </c>
      <c r="E6473" s="1" t="s">
        <v>7223</v>
      </c>
      <c r="F6473" s="1" t="n">
        <v>26</v>
      </c>
      <c r="G6473" s="1" t="str">
        <f aca="false">F6473&amp;"/"&amp;67</f>
        <v>26/67</v>
      </c>
      <c r="H6473" s="1" t="n">
        <v>1500</v>
      </c>
      <c r="I6473" s="1" t="n">
        <v>77</v>
      </c>
      <c r="J6473" s="1" t="n">
        <v>80</v>
      </c>
      <c r="K6473" s="1" t="s">
        <v>271</v>
      </c>
      <c r="L6473" s="1" t="s">
        <v>402</v>
      </c>
      <c r="M6473" s="1" t="n">
        <v>2011</v>
      </c>
      <c r="N6473" s="1" t="n">
        <v>49.1961348950168</v>
      </c>
      <c r="O6473" s="1" t="n">
        <v>-65.6129874629673</v>
      </c>
      <c r="Q6473" s="1" t="s">
        <v>7198</v>
      </c>
      <c r="R6473" s="1" t="s">
        <v>24</v>
      </c>
    </row>
    <row r="6474" customFormat="false" ht="15" hidden="false" customHeight="false" outlineLevel="0" collapsed="false">
      <c r="A6474" s="1" t="s">
        <v>6017</v>
      </c>
      <c r="B6474" s="1" t="s">
        <v>6018</v>
      </c>
      <c r="C6474" s="1" t="s">
        <v>7196</v>
      </c>
      <c r="D6474" s="1" t="n">
        <v>100.5</v>
      </c>
      <c r="E6474" s="1" t="s">
        <v>7224</v>
      </c>
      <c r="F6474" s="1" t="n">
        <v>27</v>
      </c>
      <c r="G6474" s="1" t="str">
        <f aca="false">F6474&amp;"/"&amp;67</f>
        <v>27/67</v>
      </c>
      <c r="H6474" s="1" t="n">
        <v>1500</v>
      </c>
      <c r="I6474" s="1" t="n">
        <v>77</v>
      </c>
      <c r="J6474" s="1" t="n">
        <v>80</v>
      </c>
      <c r="K6474" s="1" t="s">
        <v>271</v>
      </c>
      <c r="L6474" s="1" t="s">
        <v>402</v>
      </c>
      <c r="M6474" s="1" t="n">
        <v>2011</v>
      </c>
      <c r="N6474" s="1" t="n">
        <v>49.1988279753169</v>
      </c>
      <c r="O6474" s="1" t="n">
        <v>-65.6181944938834</v>
      </c>
      <c r="Q6474" s="1" t="s">
        <v>7198</v>
      </c>
      <c r="R6474" s="1" t="s">
        <v>24</v>
      </c>
    </row>
    <row r="6475" customFormat="false" ht="15" hidden="false" customHeight="false" outlineLevel="0" collapsed="false">
      <c r="A6475" s="1" t="s">
        <v>6017</v>
      </c>
      <c r="B6475" s="1" t="s">
        <v>6018</v>
      </c>
      <c r="C6475" s="1" t="s">
        <v>7196</v>
      </c>
      <c r="D6475" s="1" t="n">
        <v>100.5</v>
      </c>
      <c r="E6475" s="1" t="s">
        <v>7225</v>
      </c>
      <c r="F6475" s="1" t="n">
        <v>28</v>
      </c>
      <c r="G6475" s="1" t="str">
        <f aca="false">F6475&amp;"/"&amp;67</f>
        <v>28/67</v>
      </c>
      <c r="H6475" s="1" t="n">
        <v>1500</v>
      </c>
      <c r="I6475" s="1" t="n">
        <v>77</v>
      </c>
      <c r="J6475" s="1" t="n">
        <v>80</v>
      </c>
      <c r="K6475" s="1" t="s">
        <v>271</v>
      </c>
      <c r="L6475" s="1" t="s">
        <v>402</v>
      </c>
      <c r="M6475" s="1" t="n">
        <v>2011</v>
      </c>
      <c r="N6475" s="1" t="n">
        <v>49.2012763116287</v>
      </c>
      <c r="O6475" s="1" t="n">
        <v>-65.6159085815972</v>
      </c>
      <c r="Q6475" s="1" t="s">
        <v>7198</v>
      </c>
      <c r="R6475" s="1" t="s">
        <v>24</v>
      </c>
    </row>
    <row r="6476" customFormat="false" ht="15" hidden="false" customHeight="false" outlineLevel="0" collapsed="false">
      <c r="A6476" s="1" t="s">
        <v>6017</v>
      </c>
      <c r="B6476" s="1" t="s">
        <v>6018</v>
      </c>
      <c r="C6476" s="1" t="s">
        <v>7196</v>
      </c>
      <c r="D6476" s="1" t="n">
        <v>100.5</v>
      </c>
      <c r="E6476" s="1" t="s">
        <v>7226</v>
      </c>
      <c r="F6476" s="1" t="n">
        <v>29</v>
      </c>
      <c r="G6476" s="1" t="str">
        <f aca="false">F6476&amp;"/"&amp;67</f>
        <v>29/67</v>
      </c>
      <c r="H6476" s="1" t="n">
        <v>1500</v>
      </c>
      <c r="I6476" s="1" t="n">
        <v>77</v>
      </c>
      <c r="J6476" s="1" t="n">
        <v>80</v>
      </c>
      <c r="K6476" s="1" t="s">
        <v>271</v>
      </c>
      <c r="L6476" s="1" t="s">
        <v>402</v>
      </c>
      <c r="M6476" s="1" t="n">
        <v>2011</v>
      </c>
      <c r="N6476" s="1" t="n">
        <v>49.1981880782321</v>
      </c>
      <c r="O6476" s="1" t="n">
        <v>-65.6272694323087</v>
      </c>
      <c r="Q6476" s="1" t="s">
        <v>7198</v>
      </c>
      <c r="R6476" s="1" t="s">
        <v>24</v>
      </c>
    </row>
    <row r="6477" customFormat="false" ht="15" hidden="false" customHeight="false" outlineLevel="0" collapsed="false">
      <c r="A6477" s="1" t="s">
        <v>6017</v>
      </c>
      <c r="B6477" s="1" t="s">
        <v>6018</v>
      </c>
      <c r="C6477" s="1" t="s">
        <v>7196</v>
      </c>
      <c r="D6477" s="1" t="n">
        <v>100.5</v>
      </c>
      <c r="E6477" s="1" t="s">
        <v>7227</v>
      </c>
      <c r="F6477" s="1" t="n">
        <v>30</v>
      </c>
      <c r="G6477" s="1" t="str">
        <f aca="false">F6477&amp;"/"&amp;67</f>
        <v>30/67</v>
      </c>
      <c r="H6477" s="1" t="n">
        <v>1500</v>
      </c>
      <c r="I6477" s="1" t="n">
        <v>77</v>
      </c>
      <c r="J6477" s="1" t="n">
        <v>80</v>
      </c>
      <c r="K6477" s="1" t="s">
        <v>271</v>
      </c>
      <c r="L6477" s="1" t="s">
        <v>402</v>
      </c>
      <c r="M6477" s="1" t="n">
        <v>2011</v>
      </c>
      <c r="N6477" s="1" t="n">
        <v>49.1885087130205</v>
      </c>
      <c r="O6477" s="1" t="n">
        <v>-65.6443060718441</v>
      </c>
      <c r="Q6477" s="1" t="s">
        <v>7198</v>
      </c>
      <c r="R6477" s="1" t="s">
        <v>24</v>
      </c>
    </row>
    <row r="6478" customFormat="false" ht="15" hidden="false" customHeight="false" outlineLevel="0" collapsed="false">
      <c r="A6478" s="1" t="s">
        <v>6017</v>
      </c>
      <c r="B6478" s="1" t="s">
        <v>6018</v>
      </c>
      <c r="C6478" s="1" t="s">
        <v>7196</v>
      </c>
      <c r="D6478" s="1" t="n">
        <v>100.5</v>
      </c>
      <c r="E6478" s="1" t="s">
        <v>7228</v>
      </c>
      <c r="F6478" s="1" t="n">
        <v>31</v>
      </c>
      <c r="G6478" s="1" t="str">
        <f aca="false">F6478&amp;"/"&amp;67</f>
        <v>31/67</v>
      </c>
      <c r="H6478" s="1" t="n">
        <v>1500</v>
      </c>
      <c r="I6478" s="1" t="n">
        <v>77</v>
      </c>
      <c r="J6478" s="1" t="n">
        <v>80</v>
      </c>
      <c r="K6478" s="1" t="s">
        <v>271</v>
      </c>
      <c r="L6478" s="1" t="s">
        <v>402</v>
      </c>
      <c r="M6478" s="1" t="n">
        <v>2011</v>
      </c>
      <c r="N6478" s="1" t="n">
        <v>49.18721740428</v>
      </c>
      <c r="O6478" s="1" t="n">
        <v>-65.6495860248329</v>
      </c>
      <c r="Q6478" s="1" t="s">
        <v>7198</v>
      </c>
      <c r="R6478" s="1" t="s">
        <v>24</v>
      </c>
    </row>
    <row r="6479" customFormat="false" ht="15" hidden="false" customHeight="false" outlineLevel="0" collapsed="false">
      <c r="A6479" s="1" t="s">
        <v>6017</v>
      </c>
      <c r="B6479" s="1" t="s">
        <v>6018</v>
      </c>
      <c r="C6479" s="1" t="s">
        <v>7196</v>
      </c>
      <c r="D6479" s="1" t="n">
        <v>100.5</v>
      </c>
      <c r="E6479" s="1" t="s">
        <v>7229</v>
      </c>
      <c r="F6479" s="1" t="n">
        <v>32</v>
      </c>
      <c r="G6479" s="1" t="str">
        <f aca="false">F6479&amp;"/"&amp;67</f>
        <v>32/67</v>
      </c>
      <c r="H6479" s="1" t="n">
        <v>1500</v>
      </c>
      <c r="I6479" s="1" t="n">
        <v>77</v>
      </c>
      <c r="J6479" s="1" t="n">
        <v>80</v>
      </c>
      <c r="K6479" s="1" t="s">
        <v>271</v>
      </c>
      <c r="L6479" s="1" t="s">
        <v>402</v>
      </c>
      <c r="M6479" s="1" t="n">
        <v>2011</v>
      </c>
      <c r="N6479" s="1" t="n">
        <v>49.1856804497205</v>
      </c>
      <c r="O6479" s="1" t="n">
        <v>-65.6534134907504</v>
      </c>
      <c r="Q6479" s="1" t="s">
        <v>7198</v>
      </c>
      <c r="R6479" s="1" t="s">
        <v>24</v>
      </c>
    </row>
    <row r="6480" customFormat="false" ht="15" hidden="false" customHeight="false" outlineLevel="0" collapsed="false">
      <c r="A6480" s="1" t="s">
        <v>6017</v>
      </c>
      <c r="B6480" s="1" t="s">
        <v>6018</v>
      </c>
      <c r="C6480" s="1" t="s">
        <v>7196</v>
      </c>
      <c r="D6480" s="1" t="n">
        <v>100.5</v>
      </c>
      <c r="E6480" s="1" t="s">
        <v>7230</v>
      </c>
      <c r="F6480" s="1" t="n">
        <v>33</v>
      </c>
      <c r="G6480" s="1" t="str">
        <f aca="false">F6480&amp;"/"&amp;67</f>
        <v>33/67</v>
      </c>
      <c r="H6480" s="1" t="n">
        <v>1500</v>
      </c>
      <c r="I6480" s="1" t="n">
        <v>77</v>
      </c>
      <c r="J6480" s="1" t="n">
        <v>80</v>
      </c>
      <c r="K6480" s="1" t="s">
        <v>271</v>
      </c>
      <c r="L6480" s="1" t="s">
        <v>402</v>
      </c>
      <c r="M6480" s="1" t="n">
        <v>2011</v>
      </c>
      <c r="N6480" s="1" t="n">
        <v>49.183249610106</v>
      </c>
      <c r="O6480" s="1" t="n">
        <v>-65.644483817222</v>
      </c>
      <c r="Q6480" s="1" t="s">
        <v>7198</v>
      </c>
      <c r="R6480" s="1" t="s">
        <v>24</v>
      </c>
    </row>
    <row r="6481" customFormat="false" ht="15" hidden="false" customHeight="false" outlineLevel="0" collapsed="false">
      <c r="A6481" s="1" t="s">
        <v>6017</v>
      </c>
      <c r="B6481" s="1" t="s">
        <v>6018</v>
      </c>
      <c r="C6481" s="1" t="s">
        <v>7196</v>
      </c>
      <c r="D6481" s="1" t="n">
        <v>100.5</v>
      </c>
      <c r="E6481" s="1" t="s">
        <v>7231</v>
      </c>
      <c r="F6481" s="1" t="n">
        <v>34</v>
      </c>
      <c r="G6481" s="1" t="str">
        <f aca="false">F6481&amp;"/"&amp;67</f>
        <v>34/67</v>
      </c>
      <c r="H6481" s="1" t="n">
        <v>1500</v>
      </c>
      <c r="I6481" s="1" t="n">
        <v>77</v>
      </c>
      <c r="J6481" s="1" t="n">
        <v>80</v>
      </c>
      <c r="K6481" s="1" t="s">
        <v>271</v>
      </c>
      <c r="L6481" s="1" t="s">
        <v>402</v>
      </c>
      <c r="M6481" s="1" t="n">
        <v>2011</v>
      </c>
      <c r="N6481" s="1" t="n">
        <v>49.1812194124137</v>
      </c>
      <c r="O6481" s="1" t="n">
        <v>-65.6548648533825</v>
      </c>
      <c r="Q6481" s="1" t="s">
        <v>7198</v>
      </c>
      <c r="R6481" s="1" t="s">
        <v>24</v>
      </c>
    </row>
    <row r="6482" customFormat="false" ht="15" hidden="false" customHeight="false" outlineLevel="0" collapsed="false">
      <c r="A6482" s="1" t="s">
        <v>6017</v>
      </c>
      <c r="B6482" s="1" t="s">
        <v>6018</v>
      </c>
      <c r="C6482" s="1" t="s">
        <v>7196</v>
      </c>
      <c r="D6482" s="1" t="n">
        <v>100.5</v>
      </c>
      <c r="E6482" s="1" t="s">
        <v>7232</v>
      </c>
      <c r="F6482" s="1" t="n">
        <v>35</v>
      </c>
      <c r="G6482" s="1" t="str">
        <f aca="false">F6482&amp;"/"&amp;67</f>
        <v>35/67</v>
      </c>
      <c r="H6482" s="1" t="n">
        <v>1500</v>
      </c>
      <c r="I6482" s="1" t="n">
        <v>77</v>
      </c>
      <c r="J6482" s="1" t="n">
        <v>80</v>
      </c>
      <c r="K6482" s="1" t="s">
        <v>271</v>
      </c>
      <c r="L6482" s="1" t="s">
        <v>402</v>
      </c>
      <c r="M6482" s="1" t="n">
        <v>2011</v>
      </c>
      <c r="N6482" s="1" t="n">
        <v>49.1760375844522</v>
      </c>
      <c r="O6482" s="1" t="n">
        <v>-65.6531244893901</v>
      </c>
      <c r="Q6482" s="1" t="s">
        <v>7198</v>
      </c>
      <c r="R6482" s="1" t="s">
        <v>24</v>
      </c>
    </row>
    <row r="6483" customFormat="false" ht="15" hidden="false" customHeight="false" outlineLevel="0" collapsed="false">
      <c r="A6483" s="1" t="s">
        <v>6017</v>
      </c>
      <c r="B6483" s="1" t="s">
        <v>6018</v>
      </c>
      <c r="C6483" s="1" t="s">
        <v>7196</v>
      </c>
      <c r="D6483" s="1" t="n">
        <v>100.5</v>
      </c>
      <c r="E6483" s="1" t="s">
        <v>7233</v>
      </c>
      <c r="F6483" s="1" t="n">
        <v>36</v>
      </c>
      <c r="G6483" s="1" t="str">
        <f aca="false">F6483&amp;"/"&amp;67</f>
        <v>36/67</v>
      </c>
      <c r="H6483" s="1" t="n">
        <v>1500</v>
      </c>
      <c r="I6483" s="1" t="n">
        <v>77</v>
      </c>
      <c r="J6483" s="1" t="n">
        <v>80</v>
      </c>
      <c r="K6483" s="1" t="s">
        <v>271</v>
      </c>
      <c r="L6483" s="1" t="s">
        <v>402</v>
      </c>
      <c r="M6483" s="1" t="n">
        <v>2011</v>
      </c>
      <c r="N6483" s="1" t="n">
        <v>49.1789804086117</v>
      </c>
      <c r="O6483" s="1" t="n">
        <v>-65.6269312748413</v>
      </c>
      <c r="Q6483" s="1" t="s">
        <v>7198</v>
      </c>
      <c r="R6483" s="1" t="s">
        <v>24</v>
      </c>
    </row>
    <row r="6484" customFormat="false" ht="15" hidden="false" customHeight="false" outlineLevel="0" collapsed="false">
      <c r="A6484" s="1" t="s">
        <v>6017</v>
      </c>
      <c r="B6484" s="1" t="s">
        <v>6018</v>
      </c>
      <c r="C6484" s="1" t="s">
        <v>7196</v>
      </c>
      <c r="D6484" s="1" t="n">
        <v>100.5</v>
      </c>
      <c r="E6484" s="1" t="s">
        <v>7234</v>
      </c>
      <c r="F6484" s="1" t="n">
        <v>37</v>
      </c>
      <c r="G6484" s="1" t="str">
        <f aca="false">F6484&amp;"/"&amp;67</f>
        <v>37/67</v>
      </c>
      <c r="H6484" s="1" t="n">
        <v>1500</v>
      </c>
      <c r="I6484" s="1" t="n">
        <v>77</v>
      </c>
      <c r="J6484" s="1" t="n">
        <v>80</v>
      </c>
      <c r="K6484" s="1" t="s">
        <v>271</v>
      </c>
      <c r="L6484" s="1" t="s">
        <v>402</v>
      </c>
      <c r="M6484" s="1" t="n">
        <v>2011</v>
      </c>
      <c r="N6484" s="1" t="n">
        <v>49.177938914994</v>
      </c>
      <c r="O6484" s="1" t="n">
        <v>-65.6394750838043</v>
      </c>
      <c r="Q6484" s="1" t="s">
        <v>7198</v>
      </c>
      <c r="R6484" s="1" t="s">
        <v>24</v>
      </c>
    </row>
    <row r="6485" customFormat="false" ht="15" hidden="false" customHeight="false" outlineLevel="0" collapsed="false">
      <c r="A6485" s="1" t="s">
        <v>6017</v>
      </c>
      <c r="B6485" s="1" t="s">
        <v>6018</v>
      </c>
      <c r="C6485" s="1" t="s">
        <v>7196</v>
      </c>
      <c r="D6485" s="1" t="n">
        <v>100.5</v>
      </c>
      <c r="E6485" s="1" t="s">
        <v>7235</v>
      </c>
      <c r="F6485" s="1" t="n">
        <v>38</v>
      </c>
      <c r="G6485" s="1" t="str">
        <f aca="false">F6485&amp;"/"&amp;67</f>
        <v>38/67</v>
      </c>
      <c r="H6485" s="1" t="n">
        <v>1500</v>
      </c>
      <c r="I6485" s="1" t="n">
        <v>77</v>
      </c>
      <c r="J6485" s="1" t="n">
        <v>80</v>
      </c>
      <c r="K6485" s="1" t="s">
        <v>271</v>
      </c>
      <c r="L6485" s="1" t="s">
        <v>402</v>
      </c>
      <c r="M6485" s="1" t="n">
        <v>2011</v>
      </c>
      <c r="N6485" s="1" t="n">
        <v>49.175080640847</v>
      </c>
      <c r="O6485" s="1" t="n">
        <v>-65.6373660077498</v>
      </c>
      <c r="Q6485" s="1" t="s">
        <v>7198</v>
      </c>
      <c r="R6485" s="1" t="s">
        <v>24</v>
      </c>
    </row>
    <row r="6486" customFormat="false" ht="15" hidden="false" customHeight="false" outlineLevel="0" collapsed="false">
      <c r="A6486" s="1" t="s">
        <v>6017</v>
      </c>
      <c r="B6486" s="1" t="s">
        <v>6018</v>
      </c>
      <c r="C6486" s="1" t="s">
        <v>7196</v>
      </c>
      <c r="D6486" s="1" t="n">
        <v>100.5</v>
      </c>
      <c r="E6486" s="1" t="s">
        <v>7236</v>
      </c>
      <c r="F6486" s="1" t="n">
        <v>39</v>
      </c>
      <c r="G6486" s="1" t="str">
        <f aca="false">F6486&amp;"/"&amp;67</f>
        <v>39/67</v>
      </c>
      <c r="H6486" s="1" t="n">
        <v>1500</v>
      </c>
      <c r="I6486" s="1" t="n">
        <v>77</v>
      </c>
      <c r="J6486" s="1" t="n">
        <v>80</v>
      </c>
      <c r="K6486" s="1" t="s">
        <v>271</v>
      </c>
      <c r="L6486" s="1" t="s">
        <v>402</v>
      </c>
      <c r="M6486" s="1" t="n">
        <v>2011</v>
      </c>
      <c r="N6486" s="1" t="n">
        <v>49.173067250734</v>
      </c>
      <c r="O6486" s="1" t="n">
        <v>-65.6408940116485</v>
      </c>
      <c r="Q6486" s="1" t="s">
        <v>7198</v>
      </c>
      <c r="R6486" s="1" t="s">
        <v>24</v>
      </c>
    </row>
    <row r="6487" customFormat="false" ht="15" hidden="false" customHeight="false" outlineLevel="0" collapsed="false">
      <c r="A6487" s="1" t="s">
        <v>6017</v>
      </c>
      <c r="B6487" s="1" t="s">
        <v>6018</v>
      </c>
      <c r="C6487" s="1" t="s">
        <v>7196</v>
      </c>
      <c r="D6487" s="1" t="n">
        <v>100.5</v>
      </c>
      <c r="E6487" s="1" t="s">
        <v>7237</v>
      </c>
      <c r="F6487" s="1" t="n">
        <v>40</v>
      </c>
      <c r="G6487" s="1" t="str">
        <f aca="false">F6487&amp;"/"&amp;67</f>
        <v>40/67</v>
      </c>
      <c r="H6487" s="1" t="n">
        <v>1500</v>
      </c>
      <c r="I6487" s="1" t="n">
        <v>77</v>
      </c>
      <c r="J6487" s="1" t="n">
        <v>80</v>
      </c>
      <c r="K6487" s="1" t="s">
        <v>271</v>
      </c>
      <c r="L6487" s="1" t="s">
        <v>402</v>
      </c>
      <c r="M6487" s="1" t="n">
        <v>2011</v>
      </c>
      <c r="N6487" s="1" t="n">
        <v>49.1720527551304</v>
      </c>
      <c r="O6487" s="1" t="n">
        <v>-65.6508026558525</v>
      </c>
      <c r="Q6487" s="1" t="s">
        <v>7198</v>
      </c>
      <c r="R6487" s="1" t="s">
        <v>24</v>
      </c>
    </row>
    <row r="6488" customFormat="false" ht="15" hidden="false" customHeight="false" outlineLevel="0" collapsed="false">
      <c r="A6488" s="1" t="s">
        <v>6017</v>
      </c>
      <c r="B6488" s="1" t="s">
        <v>6018</v>
      </c>
      <c r="C6488" s="1" t="s">
        <v>7196</v>
      </c>
      <c r="D6488" s="1" t="n">
        <v>100.5</v>
      </c>
      <c r="E6488" s="1" t="s">
        <v>7238</v>
      </c>
      <c r="F6488" s="1" t="n">
        <v>41</v>
      </c>
      <c r="G6488" s="1" t="str">
        <f aca="false">F6488&amp;"/"&amp;67</f>
        <v>41/67</v>
      </c>
      <c r="H6488" s="1" t="n">
        <v>1500</v>
      </c>
      <c r="I6488" s="1" t="n">
        <v>77</v>
      </c>
      <c r="J6488" s="1" t="n">
        <v>80</v>
      </c>
      <c r="K6488" s="1" t="s">
        <v>271</v>
      </c>
      <c r="L6488" s="1" t="s">
        <v>402</v>
      </c>
      <c r="M6488" s="1" t="n">
        <v>2011</v>
      </c>
      <c r="N6488" s="1" t="n">
        <v>49.1700446566898</v>
      </c>
      <c r="O6488" s="1" t="n">
        <v>-65.6230121547116</v>
      </c>
      <c r="Q6488" s="1" t="s">
        <v>7198</v>
      </c>
      <c r="R6488" s="1" t="s">
        <v>24</v>
      </c>
    </row>
    <row r="6489" customFormat="false" ht="15" hidden="false" customHeight="false" outlineLevel="0" collapsed="false">
      <c r="A6489" s="1" t="s">
        <v>6017</v>
      </c>
      <c r="B6489" s="1" t="s">
        <v>6018</v>
      </c>
      <c r="C6489" s="1" t="s">
        <v>7196</v>
      </c>
      <c r="D6489" s="1" t="n">
        <v>100.5</v>
      </c>
      <c r="E6489" s="1" t="s">
        <v>7239</v>
      </c>
      <c r="F6489" s="1" t="n">
        <v>42</v>
      </c>
      <c r="G6489" s="1" t="str">
        <f aca="false">F6489&amp;"/"&amp;67</f>
        <v>42/67</v>
      </c>
      <c r="H6489" s="1" t="n">
        <v>1500</v>
      </c>
      <c r="I6489" s="1" t="n">
        <v>77</v>
      </c>
      <c r="J6489" s="1" t="n">
        <v>80</v>
      </c>
      <c r="K6489" s="1" t="s">
        <v>271</v>
      </c>
      <c r="L6489" s="1" t="s">
        <v>402</v>
      </c>
      <c r="M6489" s="1" t="n">
        <v>2011</v>
      </c>
      <c r="N6489" s="1" t="n">
        <v>49.1716280759926</v>
      </c>
      <c r="O6489" s="1" t="n">
        <v>-65.6186321633506</v>
      </c>
      <c r="Q6489" s="1" t="s">
        <v>7198</v>
      </c>
      <c r="R6489" s="1" t="s">
        <v>24</v>
      </c>
    </row>
    <row r="6490" customFormat="false" ht="15" hidden="false" customHeight="false" outlineLevel="0" collapsed="false">
      <c r="A6490" s="1" t="s">
        <v>6017</v>
      </c>
      <c r="B6490" s="1" t="s">
        <v>6018</v>
      </c>
      <c r="C6490" s="1" t="s">
        <v>7196</v>
      </c>
      <c r="D6490" s="1" t="n">
        <v>100.5</v>
      </c>
      <c r="E6490" s="1" t="s">
        <v>7240</v>
      </c>
      <c r="F6490" s="1" t="n">
        <v>43</v>
      </c>
      <c r="G6490" s="1" t="str">
        <f aca="false">F6490&amp;"/"&amp;67</f>
        <v>43/67</v>
      </c>
      <c r="H6490" s="1" t="n">
        <v>1500</v>
      </c>
      <c r="I6490" s="1" t="n">
        <v>77</v>
      </c>
      <c r="J6490" s="1" t="n">
        <v>80</v>
      </c>
      <c r="K6490" s="1" t="s">
        <v>271</v>
      </c>
      <c r="L6490" s="1" t="s">
        <v>402</v>
      </c>
      <c r="M6490" s="1" t="n">
        <v>2011</v>
      </c>
      <c r="N6490" s="1" t="n">
        <v>49.1677716334491</v>
      </c>
      <c r="O6490" s="1" t="n">
        <v>-65.6347528994413</v>
      </c>
      <c r="Q6490" s="1" t="s">
        <v>7198</v>
      </c>
      <c r="R6490" s="1" t="s">
        <v>24</v>
      </c>
    </row>
    <row r="6491" customFormat="false" ht="15" hidden="false" customHeight="false" outlineLevel="0" collapsed="false">
      <c r="A6491" s="1" t="s">
        <v>6017</v>
      </c>
      <c r="B6491" s="1" t="s">
        <v>6018</v>
      </c>
      <c r="C6491" s="1" t="s">
        <v>7196</v>
      </c>
      <c r="D6491" s="1" t="n">
        <v>100.5</v>
      </c>
      <c r="E6491" s="1" t="s">
        <v>7241</v>
      </c>
      <c r="F6491" s="1" t="n">
        <v>44</v>
      </c>
      <c r="G6491" s="1" t="str">
        <f aca="false">F6491&amp;"/"&amp;67</f>
        <v>44/67</v>
      </c>
      <c r="H6491" s="1" t="n">
        <v>1500</v>
      </c>
      <c r="I6491" s="1" t="n">
        <v>77</v>
      </c>
      <c r="J6491" s="1" t="n">
        <v>80</v>
      </c>
      <c r="K6491" s="1" t="s">
        <v>271</v>
      </c>
      <c r="L6491" s="1" t="s">
        <v>402</v>
      </c>
      <c r="M6491" s="1" t="n">
        <v>2011</v>
      </c>
      <c r="N6491" s="1" t="n">
        <v>49.166811774813</v>
      </c>
      <c r="O6491" s="1" t="n">
        <v>-65.6392477525024</v>
      </c>
      <c r="Q6491" s="1" t="s">
        <v>7198</v>
      </c>
      <c r="R6491" s="1" t="s">
        <v>24</v>
      </c>
    </row>
    <row r="6492" customFormat="false" ht="15" hidden="false" customHeight="false" outlineLevel="0" collapsed="false">
      <c r="A6492" s="1" t="s">
        <v>6017</v>
      </c>
      <c r="B6492" s="1" t="s">
        <v>6018</v>
      </c>
      <c r="C6492" s="1" t="s">
        <v>7196</v>
      </c>
      <c r="D6492" s="1" t="n">
        <v>100.5</v>
      </c>
      <c r="E6492" s="1" t="s">
        <v>7242</v>
      </c>
      <c r="F6492" s="1" t="n">
        <v>45</v>
      </c>
      <c r="G6492" s="1" t="str">
        <f aca="false">F6492&amp;"/"&amp;67</f>
        <v>45/67</v>
      </c>
      <c r="H6492" s="1" t="n">
        <v>1500</v>
      </c>
      <c r="I6492" s="1" t="n">
        <v>77</v>
      </c>
      <c r="J6492" s="1" t="n">
        <v>80</v>
      </c>
      <c r="K6492" s="1" t="s">
        <v>271</v>
      </c>
      <c r="L6492" s="1" t="s">
        <v>402</v>
      </c>
      <c r="M6492" s="1" t="n">
        <v>2011</v>
      </c>
      <c r="N6492" s="1" t="n">
        <v>49.165280183844</v>
      </c>
      <c r="O6492" s="1" t="n">
        <v>-65.6442120661674</v>
      </c>
      <c r="Q6492" s="1" t="s">
        <v>7198</v>
      </c>
      <c r="R6492" s="1" t="s">
        <v>24</v>
      </c>
    </row>
    <row r="6493" customFormat="false" ht="15" hidden="false" customHeight="false" outlineLevel="0" collapsed="false">
      <c r="A6493" s="1" t="s">
        <v>6017</v>
      </c>
      <c r="B6493" s="1" t="s">
        <v>6018</v>
      </c>
      <c r="C6493" s="1" t="s">
        <v>7196</v>
      </c>
      <c r="D6493" s="1" t="n">
        <v>100.5</v>
      </c>
      <c r="E6493" s="1" t="s">
        <v>7243</v>
      </c>
      <c r="F6493" s="1" t="n">
        <v>46</v>
      </c>
      <c r="G6493" s="1" t="str">
        <f aca="false">F6493&amp;"/"&amp;67</f>
        <v>46/67</v>
      </c>
      <c r="H6493" s="1" t="n">
        <v>1500</v>
      </c>
      <c r="I6493" s="1" t="n">
        <v>77</v>
      </c>
      <c r="J6493" s="1" t="n">
        <v>80</v>
      </c>
      <c r="K6493" s="1" t="s">
        <v>271</v>
      </c>
      <c r="L6493" s="1" t="s">
        <v>402</v>
      </c>
      <c r="M6493" s="1" t="n">
        <v>2011</v>
      </c>
      <c r="N6493" s="1" t="n">
        <v>49.1626034389143</v>
      </c>
      <c r="O6493" s="1" t="n">
        <v>-65.6462343688273</v>
      </c>
      <c r="Q6493" s="1" t="s">
        <v>7198</v>
      </c>
      <c r="R6493" s="1" t="s">
        <v>24</v>
      </c>
    </row>
    <row r="6494" customFormat="false" ht="15" hidden="false" customHeight="false" outlineLevel="0" collapsed="false">
      <c r="A6494" s="1" t="s">
        <v>6017</v>
      </c>
      <c r="B6494" s="1" t="s">
        <v>6018</v>
      </c>
      <c r="C6494" s="1" t="s">
        <v>7196</v>
      </c>
      <c r="D6494" s="1" t="n">
        <v>100.5</v>
      </c>
      <c r="E6494" s="1" t="s">
        <v>7244</v>
      </c>
      <c r="F6494" s="1" t="n">
        <v>47</v>
      </c>
      <c r="G6494" s="1" t="str">
        <f aca="false">F6494&amp;"/"&amp;67</f>
        <v>47/67</v>
      </c>
      <c r="H6494" s="1" t="n">
        <v>1500</v>
      </c>
      <c r="I6494" s="1" t="n">
        <v>77</v>
      </c>
      <c r="J6494" s="1" t="n">
        <v>80</v>
      </c>
      <c r="K6494" s="1" t="s">
        <v>271</v>
      </c>
      <c r="L6494" s="1" t="s">
        <v>402</v>
      </c>
      <c r="M6494" s="1" t="n">
        <v>2011</v>
      </c>
      <c r="N6494" s="1" t="n">
        <v>49.157873828115</v>
      </c>
      <c r="O6494" s="1" t="n">
        <v>-65.6407187673407</v>
      </c>
      <c r="Q6494" s="1" t="s">
        <v>7198</v>
      </c>
      <c r="R6494" s="1" t="s">
        <v>24</v>
      </c>
    </row>
    <row r="6495" customFormat="false" ht="15" hidden="false" customHeight="false" outlineLevel="0" collapsed="false">
      <c r="A6495" s="1" t="s">
        <v>6017</v>
      </c>
      <c r="B6495" s="1" t="s">
        <v>6018</v>
      </c>
      <c r="C6495" s="1" t="s">
        <v>7196</v>
      </c>
      <c r="D6495" s="1" t="n">
        <v>100.5</v>
      </c>
      <c r="E6495" s="1" t="s">
        <v>7245</v>
      </c>
      <c r="F6495" s="1" t="n">
        <v>48</v>
      </c>
      <c r="G6495" s="1" t="str">
        <f aca="false">F6495&amp;"/"&amp;67</f>
        <v>48/67</v>
      </c>
      <c r="H6495" s="1" t="n">
        <v>1500</v>
      </c>
      <c r="I6495" s="1" t="n">
        <v>77</v>
      </c>
      <c r="J6495" s="1" t="n">
        <v>80</v>
      </c>
      <c r="K6495" s="1" t="s">
        <v>271</v>
      </c>
      <c r="L6495" s="1" t="s">
        <v>402</v>
      </c>
      <c r="M6495" s="1" t="n">
        <v>2011</v>
      </c>
      <c r="N6495" s="1" t="n">
        <v>49.1531790314652</v>
      </c>
      <c r="O6495" s="1" t="n">
        <v>-65.6353346410098</v>
      </c>
      <c r="Q6495" s="1" t="s">
        <v>7198</v>
      </c>
      <c r="R6495" s="1" t="s">
        <v>24</v>
      </c>
    </row>
    <row r="6496" customFormat="false" ht="15" hidden="false" customHeight="false" outlineLevel="0" collapsed="false">
      <c r="A6496" s="1" t="s">
        <v>6017</v>
      </c>
      <c r="B6496" s="1" t="s">
        <v>6018</v>
      </c>
      <c r="C6496" s="1" t="s">
        <v>7196</v>
      </c>
      <c r="D6496" s="1" t="n">
        <v>100.5</v>
      </c>
      <c r="E6496" s="1" t="s">
        <v>7246</v>
      </c>
      <c r="F6496" s="1" t="n">
        <v>49</v>
      </c>
      <c r="G6496" s="1" t="str">
        <f aca="false">F6496&amp;"/"&amp;67</f>
        <v>49/67</v>
      </c>
      <c r="H6496" s="1" t="n">
        <v>1500</v>
      </c>
      <c r="I6496" s="1" t="n">
        <v>77</v>
      </c>
      <c r="J6496" s="1" t="n">
        <v>80</v>
      </c>
      <c r="K6496" s="1" t="s">
        <v>271</v>
      </c>
      <c r="L6496" s="1" t="s">
        <v>402</v>
      </c>
      <c r="M6496" s="1" t="n">
        <v>2011</v>
      </c>
      <c r="N6496" s="1" t="n">
        <v>49.1551121569067</v>
      </c>
      <c r="O6496" s="1" t="n">
        <v>-65.6296021285701</v>
      </c>
      <c r="Q6496" s="1" t="s">
        <v>7198</v>
      </c>
      <c r="R6496" s="1" t="s">
        <v>24</v>
      </c>
    </row>
    <row r="6497" customFormat="false" ht="15" hidden="false" customHeight="false" outlineLevel="0" collapsed="false">
      <c r="A6497" s="1" t="s">
        <v>6017</v>
      </c>
      <c r="B6497" s="1" t="s">
        <v>6018</v>
      </c>
      <c r="C6497" s="1" t="s">
        <v>7196</v>
      </c>
      <c r="D6497" s="1" t="n">
        <v>100.5</v>
      </c>
      <c r="E6497" s="1" t="s">
        <v>7247</v>
      </c>
      <c r="F6497" s="1" t="n">
        <v>50</v>
      </c>
      <c r="G6497" s="1" t="str">
        <f aca="false">F6497&amp;"/"&amp;67</f>
        <v>50/67</v>
      </c>
      <c r="H6497" s="1" t="n">
        <v>1500</v>
      </c>
      <c r="I6497" s="1" t="n">
        <v>77</v>
      </c>
      <c r="J6497" s="1" t="n">
        <v>80</v>
      </c>
      <c r="K6497" s="1" t="s">
        <v>271</v>
      </c>
      <c r="L6497" s="1" t="s">
        <v>402</v>
      </c>
      <c r="M6497" s="1" t="n">
        <v>2011</v>
      </c>
      <c r="N6497" s="1" t="n">
        <v>49.1540751426355</v>
      </c>
      <c r="O6497" s="1" t="n">
        <v>-65.6235090372979</v>
      </c>
      <c r="Q6497" s="1" t="s">
        <v>7198</v>
      </c>
      <c r="R6497" s="1" t="s">
        <v>24</v>
      </c>
    </row>
    <row r="6498" customFormat="false" ht="15" hidden="false" customHeight="false" outlineLevel="0" collapsed="false">
      <c r="A6498" s="1" t="s">
        <v>6017</v>
      </c>
      <c r="B6498" s="1" t="s">
        <v>6018</v>
      </c>
      <c r="C6498" s="1" t="s">
        <v>7196</v>
      </c>
      <c r="D6498" s="1" t="n">
        <v>100.5</v>
      </c>
      <c r="E6498" s="1" t="s">
        <v>7248</v>
      </c>
      <c r="F6498" s="1" t="n">
        <v>51</v>
      </c>
      <c r="G6498" s="1" t="str">
        <f aca="false">F6498&amp;"/"&amp;67</f>
        <v>51/67</v>
      </c>
      <c r="H6498" s="1" t="n">
        <v>1500</v>
      </c>
      <c r="I6498" s="1" t="n">
        <v>77</v>
      </c>
      <c r="J6498" s="1" t="n">
        <v>80</v>
      </c>
      <c r="K6498" s="1" t="s">
        <v>271</v>
      </c>
      <c r="L6498" s="1" t="s">
        <v>402</v>
      </c>
      <c r="M6498" s="1" t="n">
        <v>2011</v>
      </c>
      <c r="N6498" s="1" t="n">
        <v>49.1572149562216</v>
      </c>
      <c r="O6498" s="1" t="n">
        <v>-65.6128217419109</v>
      </c>
      <c r="Q6498" s="1" t="s">
        <v>7198</v>
      </c>
      <c r="R6498" s="1" t="s">
        <v>24</v>
      </c>
    </row>
    <row r="6499" customFormat="false" ht="15" hidden="false" customHeight="false" outlineLevel="0" collapsed="false">
      <c r="A6499" s="1" t="s">
        <v>6017</v>
      </c>
      <c r="B6499" s="1" t="s">
        <v>6018</v>
      </c>
      <c r="C6499" s="1" t="s">
        <v>7196</v>
      </c>
      <c r="D6499" s="1" t="n">
        <v>100.5</v>
      </c>
      <c r="E6499" s="1" t="s">
        <v>7249</v>
      </c>
      <c r="F6499" s="1" t="n">
        <v>52</v>
      </c>
      <c r="G6499" s="1" t="str">
        <f aca="false">F6499&amp;"/"&amp;67</f>
        <v>52/67</v>
      </c>
      <c r="H6499" s="1" t="n">
        <v>1500</v>
      </c>
      <c r="I6499" s="1" t="n">
        <v>77</v>
      </c>
      <c r="J6499" s="1" t="n">
        <v>80</v>
      </c>
      <c r="K6499" s="1" t="s">
        <v>271</v>
      </c>
      <c r="L6499" s="1" t="s">
        <v>402</v>
      </c>
      <c r="M6499" s="1" t="n">
        <v>2011</v>
      </c>
      <c r="N6499" s="1" t="n">
        <v>49.1580774382885</v>
      </c>
      <c r="O6499" s="1" t="n">
        <v>-65.6082908429237</v>
      </c>
      <c r="Q6499" s="1" t="s">
        <v>7198</v>
      </c>
      <c r="R6499" s="1" t="s">
        <v>24</v>
      </c>
    </row>
    <row r="6500" customFormat="false" ht="15" hidden="false" customHeight="false" outlineLevel="0" collapsed="false">
      <c r="A6500" s="1" t="s">
        <v>6017</v>
      </c>
      <c r="B6500" s="1" t="s">
        <v>6018</v>
      </c>
      <c r="C6500" s="1" t="s">
        <v>7196</v>
      </c>
      <c r="D6500" s="1" t="n">
        <v>100.5</v>
      </c>
      <c r="E6500" s="1" t="s">
        <v>7250</v>
      </c>
      <c r="F6500" s="1" t="n">
        <v>53</v>
      </c>
      <c r="G6500" s="1" t="str">
        <f aca="false">F6500&amp;"/"&amp;67</f>
        <v>53/67</v>
      </c>
      <c r="H6500" s="1" t="n">
        <v>1500</v>
      </c>
      <c r="I6500" s="1" t="n">
        <v>77</v>
      </c>
      <c r="J6500" s="1" t="n">
        <v>80</v>
      </c>
      <c r="K6500" s="1" t="s">
        <v>271</v>
      </c>
      <c r="L6500" s="1" t="s">
        <v>402</v>
      </c>
      <c r="M6500" s="1" t="n">
        <v>2011</v>
      </c>
      <c r="N6500" s="1" t="n">
        <v>49.1555583304477</v>
      </c>
      <c r="O6500" s="1" t="n">
        <v>-65.6035923478261</v>
      </c>
      <c r="Q6500" s="1" t="s">
        <v>7198</v>
      </c>
      <c r="R6500" s="1" t="s">
        <v>24</v>
      </c>
    </row>
    <row r="6501" customFormat="false" ht="15" hidden="false" customHeight="false" outlineLevel="0" collapsed="false">
      <c r="A6501" s="1" t="s">
        <v>6017</v>
      </c>
      <c r="B6501" s="1" t="s">
        <v>6018</v>
      </c>
      <c r="C6501" s="1" t="s">
        <v>7196</v>
      </c>
      <c r="D6501" s="1" t="n">
        <v>100.5</v>
      </c>
      <c r="E6501" s="1" t="s">
        <v>7251</v>
      </c>
      <c r="F6501" s="1" t="n">
        <v>54</v>
      </c>
      <c r="G6501" s="1" t="str">
        <f aca="false">F6501&amp;"/"&amp;67</f>
        <v>54/67</v>
      </c>
      <c r="H6501" s="1" t="n">
        <v>1500</v>
      </c>
      <c r="I6501" s="1" t="n">
        <v>77</v>
      </c>
      <c r="J6501" s="1" t="n">
        <v>80</v>
      </c>
      <c r="K6501" s="1" t="s">
        <v>271</v>
      </c>
      <c r="L6501" s="1" t="s">
        <v>402</v>
      </c>
      <c r="M6501" s="1" t="n">
        <v>2011</v>
      </c>
      <c r="N6501" s="1" t="n">
        <v>49.1513696862317</v>
      </c>
      <c r="O6501" s="1" t="n">
        <v>-65.6390403678019</v>
      </c>
      <c r="Q6501" s="1" t="s">
        <v>7198</v>
      </c>
      <c r="R6501" s="1" t="s">
        <v>24</v>
      </c>
    </row>
    <row r="6502" customFormat="false" ht="15" hidden="false" customHeight="false" outlineLevel="0" collapsed="false">
      <c r="A6502" s="1" t="s">
        <v>6017</v>
      </c>
      <c r="B6502" s="1" t="s">
        <v>6018</v>
      </c>
      <c r="C6502" s="1" t="s">
        <v>7196</v>
      </c>
      <c r="D6502" s="1" t="n">
        <v>100.5</v>
      </c>
      <c r="E6502" s="1" t="s">
        <v>7252</v>
      </c>
      <c r="F6502" s="1" t="n">
        <v>55</v>
      </c>
      <c r="G6502" s="1" t="str">
        <f aca="false">F6502&amp;"/"&amp;67</f>
        <v>55/67</v>
      </c>
      <c r="H6502" s="1" t="n">
        <v>1500</v>
      </c>
      <c r="I6502" s="1" t="n">
        <v>77</v>
      </c>
      <c r="J6502" s="1" t="n">
        <v>80</v>
      </c>
      <c r="K6502" s="1" t="s">
        <v>271</v>
      </c>
      <c r="L6502" s="1" t="s">
        <v>402</v>
      </c>
      <c r="M6502" s="1" t="n">
        <v>2011</v>
      </c>
      <c r="N6502" s="1" t="n">
        <v>49.1492417678382</v>
      </c>
      <c r="O6502" s="1" t="n">
        <v>-65.6420510387813</v>
      </c>
      <c r="Q6502" s="1" t="s">
        <v>7198</v>
      </c>
      <c r="R6502" s="1" t="s">
        <v>24</v>
      </c>
    </row>
    <row r="6503" customFormat="false" ht="15" hidden="false" customHeight="false" outlineLevel="0" collapsed="false">
      <c r="A6503" s="1" t="s">
        <v>6017</v>
      </c>
      <c r="B6503" s="1" t="s">
        <v>6018</v>
      </c>
      <c r="C6503" s="1" t="s">
        <v>7196</v>
      </c>
      <c r="D6503" s="1" t="n">
        <v>100.5</v>
      </c>
      <c r="E6503" s="1" t="s">
        <v>7253</v>
      </c>
      <c r="F6503" s="1" t="n">
        <v>56</v>
      </c>
      <c r="G6503" s="1" t="str">
        <f aca="false">F6503&amp;"/"&amp;67</f>
        <v>56/67</v>
      </c>
      <c r="H6503" s="1" t="n">
        <v>1500</v>
      </c>
      <c r="I6503" s="1" t="n">
        <v>77</v>
      </c>
      <c r="J6503" s="1" t="n">
        <v>80</v>
      </c>
      <c r="K6503" s="1" t="s">
        <v>271</v>
      </c>
      <c r="L6503" s="1" t="s">
        <v>402</v>
      </c>
      <c r="M6503" s="1" t="n">
        <v>2011</v>
      </c>
      <c r="N6503" s="1" t="n">
        <v>49.1483006936865</v>
      </c>
      <c r="O6503" s="1" t="n">
        <v>-65.6474568591325</v>
      </c>
      <c r="Q6503" s="1" t="s">
        <v>7198</v>
      </c>
      <c r="R6503" s="1" t="s">
        <v>24</v>
      </c>
    </row>
    <row r="6504" customFormat="false" ht="15" hidden="false" customHeight="false" outlineLevel="0" collapsed="false">
      <c r="A6504" s="1" t="s">
        <v>6017</v>
      </c>
      <c r="B6504" s="1" t="s">
        <v>6018</v>
      </c>
      <c r="C6504" s="1" t="s">
        <v>7196</v>
      </c>
      <c r="D6504" s="1" t="n">
        <v>100.5</v>
      </c>
      <c r="E6504" s="1" t="s">
        <v>7254</v>
      </c>
      <c r="F6504" s="1" t="n">
        <v>57</v>
      </c>
      <c r="G6504" s="1" t="str">
        <f aca="false">F6504&amp;"/"&amp;67</f>
        <v>57/67</v>
      </c>
      <c r="H6504" s="1" t="n">
        <v>1500</v>
      </c>
      <c r="I6504" s="1" t="n">
        <v>77</v>
      </c>
      <c r="J6504" s="1" t="n">
        <v>80</v>
      </c>
      <c r="K6504" s="1" t="s">
        <v>271</v>
      </c>
      <c r="L6504" s="1" t="s">
        <v>402</v>
      </c>
      <c r="M6504" s="1" t="n">
        <v>2011</v>
      </c>
      <c r="N6504" s="1" t="n">
        <v>49.222313130912</v>
      </c>
      <c r="O6504" s="1" t="n">
        <v>-65.6863230783028</v>
      </c>
      <c r="Q6504" s="1" t="s">
        <v>7198</v>
      </c>
      <c r="R6504" s="1" t="s">
        <v>24</v>
      </c>
    </row>
    <row r="6505" customFormat="false" ht="15" hidden="false" customHeight="false" outlineLevel="0" collapsed="false">
      <c r="A6505" s="1" t="s">
        <v>6017</v>
      </c>
      <c r="B6505" s="1" t="s">
        <v>6018</v>
      </c>
      <c r="C6505" s="1" t="s">
        <v>7196</v>
      </c>
      <c r="D6505" s="1" t="n">
        <v>100.5</v>
      </c>
      <c r="E6505" s="1" t="s">
        <v>7255</v>
      </c>
      <c r="F6505" s="1" t="n">
        <v>58</v>
      </c>
      <c r="G6505" s="1" t="str">
        <f aca="false">F6505&amp;"/"&amp;67</f>
        <v>58/67</v>
      </c>
      <c r="H6505" s="1" t="n">
        <v>1500</v>
      </c>
      <c r="I6505" s="1" t="n">
        <v>77</v>
      </c>
      <c r="J6505" s="1" t="n">
        <v>80</v>
      </c>
      <c r="K6505" s="1" t="s">
        <v>271</v>
      </c>
      <c r="L6505" s="1" t="s">
        <v>402</v>
      </c>
      <c r="M6505" s="1" t="n">
        <v>2011</v>
      </c>
      <c r="N6505" s="1" t="n">
        <v>49.2239037287181</v>
      </c>
      <c r="O6505" s="1" t="n">
        <v>-65.6816927915893</v>
      </c>
      <c r="Q6505" s="1" t="s">
        <v>7198</v>
      </c>
      <c r="R6505" s="1" t="s">
        <v>24</v>
      </c>
    </row>
    <row r="6506" customFormat="false" ht="15" hidden="false" customHeight="false" outlineLevel="0" collapsed="false">
      <c r="A6506" s="1" t="s">
        <v>6017</v>
      </c>
      <c r="B6506" s="1" t="s">
        <v>6018</v>
      </c>
      <c r="C6506" s="1" t="s">
        <v>7196</v>
      </c>
      <c r="D6506" s="1" t="n">
        <v>100.5</v>
      </c>
      <c r="E6506" s="1" t="s">
        <v>7256</v>
      </c>
      <c r="F6506" s="1" t="n">
        <v>59</v>
      </c>
      <c r="G6506" s="1" t="str">
        <f aca="false">F6506&amp;"/"&amp;67</f>
        <v>59/67</v>
      </c>
      <c r="H6506" s="1" t="n">
        <v>1500</v>
      </c>
      <c r="I6506" s="1" t="n">
        <v>77</v>
      </c>
      <c r="J6506" s="1" t="n">
        <v>80</v>
      </c>
      <c r="K6506" s="1" t="s">
        <v>271</v>
      </c>
      <c r="L6506" s="1" t="s">
        <v>402</v>
      </c>
      <c r="M6506" s="1" t="n">
        <v>2011</v>
      </c>
      <c r="N6506" s="1" t="n">
        <v>49.21889823628</v>
      </c>
      <c r="O6506" s="1" t="n">
        <v>-65.6809949473729</v>
      </c>
      <c r="Q6506" s="1" t="s">
        <v>7198</v>
      </c>
      <c r="R6506" s="1" t="s">
        <v>24</v>
      </c>
    </row>
    <row r="6507" customFormat="false" ht="15" hidden="false" customHeight="false" outlineLevel="0" collapsed="false">
      <c r="A6507" s="1" t="s">
        <v>6017</v>
      </c>
      <c r="B6507" s="1" t="s">
        <v>6018</v>
      </c>
      <c r="C6507" s="1" t="s">
        <v>7196</v>
      </c>
      <c r="D6507" s="1" t="n">
        <v>100.5</v>
      </c>
      <c r="E6507" s="1" t="s">
        <v>7257</v>
      </c>
      <c r="F6507" s="1" t="n">
        <v>60</v>
      </c>
      <c r="G6507" s="1" t="str">
        <f aca="false">F6507&amp;"/"&amp;67</f>
        <v>60/67</v>
      </c>
      <c r="H6507" s="1" t="n">
        <v>1500</v>
      </c>
      <c r="I6507" s="1" t="n">
        <v>77</v>
      </c>
      <c r="J6507" s="1" t="n">
        <v>80</v>
      </c>
      <c r="K6507" s="1" t="s">
        <v>271</v>
      </c>
      <c r="L6507" s="1" t="s">
        <v>402</v>
      </c>
      <c r="M6507" s="1" t="n">
        <v>2011</v>
      </c>
      <c r="N6507" s="1" t="n">
        <v>49.215678807116</v>
      </c>
      <c r="O6507" s="1" t="n">
        <v>-65.6831676550732</v>
      </c>
      <c r="Q6507" s="1" t="s">
        <v>7198</v>
      </c>
      <c r="R6507" s="1" t="s">
        <v>24</v>
      </c>
    </row>
    <row r="6508" customFormat="false" ht="15" hidden="false" customHeight="false" outlineLevel="0" collapsed="false">
      <c r="A6508" s="1" t="s">
        <v>6017</v>
      </c>
      <c r="B6508" s="1" t="s">
        <v>6018</v>
      </c>
      <c r="C6508" s="1" t="s">
        <v>7196</v>
      </c>
      <c r="D6508" s="1" t="n">
        <v>100.5</v>
      </c>
      <c r="E6508" s="1" t="s">
        <v>7258</v>
      </c>
      <c r="F6508" s="1" t="n">
        <v>61</v>
      </c>
      <c r="G6508" s="1" t="str">
        <f aca="false">F6508&amp;"/"&amp;67</f>
        <v>61/67</v>
      </c>
      <c r="H6508" s="1" t="n">
        <v>1500</v>
      </c>
      <c r="I6508" s="1" t="n">
        <v>77</v>
      </c>
      <c r="J6508" s="1" t="n">
        <v>80</v>
      </c>
      <c r="K6508" s="1" t="s">
        <v>271</v>
      </c>
      <c r="L6508" s="1" t="s">
        <v>402</v>
      </c>
      <c r="M6508" s="1" t="n">
        <v>2011</v>
      </c>
      <c r="N6508" s="1" t="n">
        <v>49.1980376123524</v>
      </c>
      <c r="O6508" s="1" t="n">
        <v>-65.6622973076552</v>
      </c>
      <c r="Q6508" s="1" t="s">
        <v>7198</v>
      </c>
      <c r="R6508" s="1" t="s">
        <v>24</v>
      </c>
    </row>
    <row r="6509" customFormat="false" ht="15" hidden="false" customHeight="false" outlineLevel="0" collapsed="false">
      <c r="A6509" s="1" t="s">
        <v>6017</v>
      </c>
      <c r="B6509" s="1" t="s">
        <v>6018</v>
      </c>
      <c r="C6509" s="1" t="s">
        <v>7196</v>
      </c>
      <c r="D6509" s="1" t="n">
        <v>100.5</v>
      </c>
      <c r="E6509" s="1" t="s">
        <v>7259</v>
      </c>
      <c r="F6509" s="1" t="n">
        <v>62</v>
      </c>
      <c r="G6509" s="1" t="str">
        <f aca="false">F6509&amp;"/"&amp;67</f>
        <v>62/67</v>
      </c>
      <c r="H6509" s="1" t="n">
        <v>1500</v>
      </c>
      <c r="I6509" s="1" t="n">
        <v>77</v>
      </c>
      <c r="J6509" s="1" t="n">
        <v>80</v>
      </c>
      <c r="K6509" s="1" t="s">
        <v>271</v>
      </c>
      <c r="L6509" s="1" t="s">
        <v>402</v>
      </c>
      <c r="M6509" s="1" t="n">
        <v>2011</v>
      </c>
      <c r="N6509" s="1" t="n">
        <v>49.1969381152395</v>
      </c>
      <c r="O6509" s="1" t="n">
        <v>-65.6673810798239</v>
      </c>
      <c r="Q6509" s="1" t="s">
        <v>7198</v>
      </c>
      <c r="R6509" s="1" t="s">
        <v>24</v>
      </c>
    </row>
    <row r="6510" customFormat="false" ht="15" hidden="false" customHeight="false" outlineLevel="0" collapsed="false">
      <c r="A6510" s="1" t="s">
        <v>6017</v>
      </c>
      <c r="B6510" s="1" t="s">
        <v>6018</v>
      </c>
      <c r="C6510" s="1" t="s">
        <v>7196</v>
      </c>
      <c r="D6510" s="1" t="n">
        <v>100.5</v>
      </c>
      <c r="E6510" s="1" t="s">
        <v>7260</v>
      </c>
      <c r="F6510" s="1" t="n">
        <v>63</v>
      </c>
      <c r="G6510" s="1" t="str">
        <f aca="false">F6510&amp;"/"&amp;67</f>
        <v>63/67</v>
      </c>
      <c r="H6510" s="1" t="n">
        <v>1500</v>
      </c>
      <c r="I6510" s="1" t="n">
        <v>77</v>
      </c>
      <c r="J6510" s="1" t="n">
        <v>80</v>
      </c>
      <c r="K6510" s="1" t="s">
        <v>271</v>
      </c>
      <c r="L6510" s="1" t="s">
        <v>402</v>
      </c>
      <c r="M6510" s="1" t="n">
        <v>2011</v>
      </c>
      <c r="N6510" s="1" t="n">
        <v>49.1949846269206</v>
      </c>
      <c r="O6510" s="1" t="n">
        <v>-65.6709176039597</v>
      </c>
      <c r="Q6510" s="1" t="s">
        <v>7198</v>
      </c>
      <c r="R6510" s="1" t="s">
        <v>24</v>
      </c>
    </row>
    <row r="6511" customFormat="false" ht="15" hidden="false" customHeight="false" outlineLevel="0" collapsed="false">
      <c r="A6511" s="1" t="s">
        <v>6017</v>
      </c>
      <c r="B6511" s="1" t="s">
        <v>6018</v>
      </c>
      <c r="C6511" s="1" t="s">
        <v>7196</v>
      </c>
      <c r="D6511" s="1" t="n">
        <v>100.5</v>
      </c>
      <c r="E6511" s="1" t="s">
        <v>7261</v>
      </c>
      <c r="F6511" s="1" t="n">
        <v>64</v>
      </c>
      <c r="G6511" s="1" t="str">
        <f aca="false">F6511&amp;"/"&amp;67</f>
        <v>64/67</v>
      </c>
      <c r="H6511" s="1" t="n">
        <v>1500</v>
      </c>
      <c r="I6511" s="1" t="n">
        <v>77</v>
      </c>
      <c r="J6511" s="1" t="n">
        <v>80</v>
      </c>
      <c r="K6511" s="1" t="s">
        <v>271</v>
      </c>
      <c r="L6511" s="1" t="s">
        <v>402</v>
      </c>
      <c r="M6511" s="1" t="n">
        <v>2011</v>
      </c>
      <c r="N6511" s="1" t="n">
        <v>49.1911836964153</v>
      </c>
      <c r="O6511" s="1" t="n">
        <v>-65.6603082023328</v>
      </c>
      <c r="Q6511" s="1" t="s">
        <v>7198</v>
      </c>
      <c r="R6511" s="1" t="s">
        <v>24</v>
      </c>
    </row>
    <row r="6512" customFormat="false" ht="15" hidden="false" customHeight="false" outlineLevel="0" collapsed="false">
      <c r="A6512" s="1" t="s">
        <v>6017</v>
      </c>
      <c r="B6512" s="1" t="s">
        <v>6018</v>
      </c>
      <c r="C6512" s="1" t="s">
        <v>7196</v>
      </c>
      <c r="D6512" s="1" t="n">
        <v>100.5</v>
      </c>
      <c r="E6512" s="1" t="s">
        <v>7262</v>
      </c>
      <c r="F6512" s="1" t="n">
        <v>65</v>
      </c>
      <c r="G6512" s="1" t="str">
        <f aca="false">F6512&amp;"/"&amp;67</f>
        <v>65/67</v>
      </c>
      <c r="H6512" s="1" t="n">
        <v>1500</v>
      </c>
      <c r="I6512" s="1" t="n">
        <v>77</v>
      </c>
      <c r="J6512" s="1" t="n">
        <v>80</v>
      </c>
      <c r="K6512" s="1" t="s">
        <v>271</v>
      </c>
      <c r="L6512" s="1" t="s">
        <v>402</v>
      </c>
      <c r="M6512" s="1" t="n">
        <v>2011</v>
      </c>
      <c r="N6512" s="1" t="n">
        <v>49.1882400183845</v>
      </c>
      <c r="O6512" s="1" t="n">
        <v>-65.6572909748716</v>
      </c>
      <c r="Q6512" s="1" t="s">
        <v>7198</v>
      </c>
      <c r="R6512" s="1" t="s">
        <v>24</v>
      </c>
    </row>
    <row r="6513" customFormat="false" ht="15" hidden="false" customHeight="false" outlineLevel="0" collapsed="false">
      <c r="A6513" s="1" t="s">
        <v>6017</v>
      </c>
      <c r="B6513" s="1" t="s">
        <v>6018</v>
      </c>
      <c r="C6513" s="1" t="s">
        <v>7196</v>
      </c>
      <c r="D6513" s="1" t="n">
        <v>100.5</v>
      </c>
      <c r="E6513" s="1" t="s">
        <v>7263</v>
      </c>
      <c r="F6513" s="1" t="n">
        <v>66</v>
      </c>
      <c r="G6513" s="1" t="str">
        <f aca="false">F6513&amp;"/"&amp;67</f>
        <v>66/67</v>
      </c>
      <c r="H6513" s="1" t="n">
        <v>1500</v>
      </c>
      <c r="I6513" s="1" t="n">
        <v>77</v>
      </c>
      <c r="J6513" s="1" t="n">
        <v>80</v>
      </c>
      <c r="K6513" s="1" t="s">
        <v>271</v>
      </c>
      <c r="L6513" s="1" t="s">
        <v>402</v>
      </c>
      <c r="M6513" s="1" t="n">
        <v>2011</v>
      </c>
      <c r="N6513" s="1" t="n">
        <v>49.1864779092961</v>
      </c>
      <c r="O6513" s="1" t="n">
        <v>-65.6613391332774</v>
      </c>
      <c r="Q6513" s="1" t="s">
        <v>7198</v>
      </c>
      <c r="R6513" s="1" t="s">
        <v>24</v>
      </c>
    </row>
    <row r="6514" customFormat="false" ht="15" hidden="false" customHeight="false" outlineLevel="0" collapsed="false">
      <c r="A6514" s="1" t="s">
        <v>6017</v>
      </c>
      <c r="B6514" s="1" t="s">
        <v>6018</v>
      </c>
      <c r="C6514" s="1" t="s">
        <v>7196</v>
      </c>
      <c r="D6514" s="1" t="n">
        <v>100.5</v>
      </c>
      <c r="E6514" s="1" t="s">
        <v>7264</v>
      </c>
      <c r="F6514" s="1" t="n">
        <v>67</v>
      </c>
      <c r="G6514" s="1" t="str">
        <f aca="false">F6514&amp;"/"&amp;67</f>
        <v>67/67</v>
      </c>
      <c r="H6514" s="1" t="n">
        <v>1500</v>
      </c>
      <c r="I6514" s="1" t="n">
        <v>77</v>
      </c>
      <c r="J6514" s="1" t="n">
        <v>80</v>
      </c>
      <c r="K6514" s="1" t="s">
        <v>271</v>
      </c>
      <c r="L6514" s="1" t="s">
        <v>402</v>
      </c>
      <c r="M6514" s="1" t="n">
        <v>2011</v>
      </c>
      <c r="N6514" s="1" t="n">
        <v>49.2104539731297</v>
      </c>
      <c r="O6514" s="1" t="n">
        <v>-65.6919180827892</v>
      </c>
      <c r="Q6514" s="1" t="s">
        <v>7198</v>
      </c>
      <c r="R6514" s="1" t="s">
        <v>24</v>
      </c>
    </row>
    <row r="6515" customFormat="false" ht="15" hidden="false" customHeight="false" outlineLevel="0" collapsed="false">
      <c r="A6515" s="1" t="s">
        <v>6017</v>
      </c>
      <c r="B6515" s="1" t="s">
        <v>6018</v>
      </c>
      <c r="C6515" s="1" t="s">
        <v>7265</v>
      </c>
      <c r="D6515" s="1" t="n">
        <v>54</v>
      </c>
      <c r="E6515" s="1" t="s">
        <v>7266</v>
      </c>
      <c r="F6515" s="1" t="n">
        <v>1</v>
      </c>
      <c r="G6515" s="1" t="str">
        <f aca="false">F6515&amp;"/"&amp;30</f>
        <v>1/30</v>
      </c>
      <c r="H6515" s="1" t="n">
        <v>1800</v>
      </c>
      <c r="I6515" s="1" t="n">
        <v>80</v>
      </c>
      <c r="J6515" s="1" t="n">
        <v>80</v>
      </c>
      <c r="K6515" s="1" t="s">
        <v>21</v>
      </c>
      <c r="L6515" s="1" t="s">
        <v>864</v>
      </c>
      <c r="M6515" s="1" t="n">
        <v>2005</v>
      </c>
      <c r="N6515" s="1" t="n">
        <v>48.9980698310573</v>
      </c>
      <c r="O6515" s="1" t="n">
        <v>-65.4862765633582</v>
      </c>
      <c r="Q6515" s="1" t="s">
        <v>7267</v>
      </c>
      <c r="R6515" s="1" t="s">
        <v>24</v>
      </c>
    </row>
    <row r="6516" customFormat="false" ht="15" hidden="false" customHeight="false" outlineLevel="0" collapsed="false">
      <c r="A6516" s="1" t="s">
        <v>6017</v>
      </c>
      <c r="B6516" s="1" t="s">
        <v>6018</v>
      </c>
      <c r="C6516" s="1" t="s">
        <v>7265</v>
      </c>
      <c r="D6516" s="1" t="n">
        <v>54</v>
      </c>
      <c r="E6516" s="1" t="s">
        <v>7268</v>
      </c>
      <c r="F6516" s="1" t="n">
        <v>2</v>
      </c>
      <c r="G6516" s="1" t="str">
        <f aca="false">F6516&amp;"/"&amp;30</f>
        <v>2/30</v>
      </c>
      <c r="H6516" s="1" t="n">
        <v>1800</v>
      </c>
      <c r="I6516" s="1" t="n">
        <v>80</v>
      </c>
      <c r="J6516" s="1" t="n">
        <v>80</v>
      </c>
      <c r="K6516" s="1" t="s">
        <v>21</v>
      </c>
      <c r="L6516" s="1" t="s">
        <v>864</v>
      </c>
      <c r="M6516" s="1" t="n">
        <v>2005</v>
      </c>
      <c r="N6516" s="1" t="n">
        <v>48.99977007466</v>
      </c>
      <c r="O6516" s="1" t="n">
        <v>-65.4808158732397</v>
      </c>
      <c r="Q6516" s="1" t="s">
        <v>7267</v>
      </c>
      <c r="R6516" s="1" t="s">
        <v>24</v>
      </c>
    </row>
    <row r="6517" customFormat="false" ht="15" hidden="false" customHeight="false" outlineLevel="0" collapsed="false">
      <c r="A6517" s="1" t="s">
        <v>6017</v>
      </c>
      <c r="B6517" s="1" t="s">
        <v>6018</v>
      </c>
      <c r="C6517" s="1" t="s">
        <v>7265</v>
      </c>
      <c r="D6517" s="1" t="n">
        <v>54</v>
      </c>
      <c r="E6517" s="1" t="s">
        <v>7269</v>
      </c>
      <c r="F6517" s="1" t="n">
        <v>3</v>
      </c>
      <c r="G6517" s="1" t="str">
        <f aca="false">F6517&amp;"/"&amp;30</f>
        <v>3/30</v>
      </c>
      <c r="H6517" s="1" t="n">
        <v>1800</v>
      </c>
      <c r="I6517" s="1" t="n">
        <v>80</v>
      </c>
      <c r="J6517" s="1" t="n">
        <v>80</v>
      </c>
      <c r="K6517" s="1" t="s">
        <v>21</v>
      </c>
      <c r="L6517" s="1" t="s">
        <v>864</v>
      </c>
      <c r="M6517" s="1" t="n">
        <v>2005</v>
      </c>
      <c r="N6517" s="1" t="n">
        <v>49.0019761627245</v>
      </c>
      <c r="O6517" s="1" t="n">
        <v>-65.4745794522567</v>
      </c>
      <c r="Q6517" s="1" t="s">
        <v>7267</v>
      </c>
      <c r="R6517" s="1" t="s">
        <v>24</v>
      </c>
    </row>
    <row r="6518" customFormat="false" ht="15" hidden="false" customHeight="false" outlineLevel="0" collapsed="false">
      <c r="A6518" s="1" t="s">
        <v>6017</v>
      </c>
      <c r="B6518" s="1" t="s">
        <v>6018</v>
      </c>
      <c r="C6518" s="1" t="s">
        <v>7265</v>
      </c>
      <c r="D6518" s="1" t="n">
        <v>54</v>
      </c>
      <c r="E6518" s="1" t="s">
        <v>7270</v>
      </c>
      <c r="F6518" s="1" t="n">
        <v>4</v>
      </c>
      <c r="G6518" s="1" t="str">
        <f aca="false">F6518&amp;"/"&amp;30</f>
        <v>4/30</v>
      </c>
      <c r="H6518" s="1" t="n">
        <v>1800</v>
      </c>
      <c r="I6518" s="1" t="n">
        <v>80</v>
      </c>
      <c r="J6518" s="1" t="n">
        <v>80</v>
      </c>
      <c r="K6518" s="1" t="s">
        <v>21</v>
      </c>
      <c r="L6518" s="1" t="s">
        <v>864</v>
      </c>
      <c r="M6518" s="1" t="n">
        <v>2005</v>
      </c>
      <c r="N6518" s="1" t="n">
        <v>48.9957611454587</v>
      </c>
      <c r="O6518" s="1" t="n">
        <v>-65.476937766508</v>
      </c>
      <c r="Q6518" s="1" t="s">
        <v>7267</v>
      </c>
      <c r="R6518" s="1" t="s">
        <v>24</v>
      </c>
    </row>
    <row r="6519" customFormat="false" ht="15" hidden="false" customHeight="false" outlineLevel="0" collapsed="false">
      <c r="A6519" s="1" t="s">
        <v>6017</v>
      </c>
      <c r="B6519" s="1" t="s">
        <v>6018</v>
      </c>
      <c r="C6519" s="1" t="s">
        <v>7265</v>
      </c>
      <c r="D6519" s="1" t="n">
        <v>54</v>
      </c>
      <c r="E6519" s="1" t="s">
        <v>7271</v>
      </c>
      <c r="F6519" s="1" t="n">
        <v>5</v>
      </c>
      <c r="G6519" s="1" t="str">
        <f aca="false">F6519&amp;"/"&amp;30</f>
        <v>5/30</v>
      </c>
      <c r="H6519" s="1" t="n">
        <v>1800</v>
      </c>
      <c r="I6519" s="1" t="n">
        <v>80</v>
      </c>
      <c r="J6519" s="1" t="n">
        <v>80</v>
      </c>
      <c r="K6519" s="1" t="s">
        <v>21</v>
      </c>
      <c r="L6519" s="1" t="s">
        <v>864</v>
      </c>
      <c r="M6519" s="1" t="n">
        <v>2005</v>
      </c>
      <c r="N6519" s="1" t="n">
        <v>49.0026173183816</v>
      </c>
      <c r="O6519" s="1" t="n">
        <v>-65.5198767830793</v>
      </c>
      <c r="Q6519" s="1" t="s">
        <v>7267</v>
      </c>
      <c r="R6519" s="1" t="s">
        <v>24</v>
      </c>
    </row>
    <row r="6520" customFormat="false" ht="15" hidden="false" customHeight="false" outlineLevel="0" collapsed="false">
      <c r="A6520" s="1" t="s">
        <v>6017</v>
      </c>
      <c r="B6520" s="1" t="s">
        <v>6018</v>
      </c>
      <c r="C6520" s="1" t="s">
        <v>7265</v>
      </c>
      <c r="D6520" s="1" t="n">
        <v>54</v>
      </c>
      <c r="E6520" s="1" t="s">
        <v>7272</v>
      </c>
      <c r="F6520" s="1" t="n">
        <v>6</v>
      </c>
      <c r="G6520" s="1" t="str">
        <f aca="false">F6520&amp;"/"&amp;30</f>
        <v>6/30</v>
      </c>
      <c r="H6520" s="1" t="n">
        <v>1800</v>
      </c>
      <c r="I6520" s="1" t="n">
        <v>80</v>
      </c>
      <c r="J6520" s="1" t="n">
        <v>80</v>
      </c>
      <c r="K6520" s="1" t="s">
        <v>21</v>
      </c>
      <c r="L6520" s="1" t="s">
        <v>864</v>
      </c>
      <c r="M6520" s="1" t="n">
        <v>2005</v>
      </c>
      <c r="N6520" s="1" t="n">
        <v>49.0026707394946</v>
      </c>
      <c r="O6520" s="1" t="n">
        <v>-65.5254999768102</v>
      </c>
      <c r="Q6520" s="1" t="s">
        <v>7267</v>
      </c>
      <c r="R6520" s="1" t="s">
        <v>24</v>
      </c>
    </row>
    <row r="6521" customFormat="false" ht="15" hidden="false" customHeight="false" outlineLevel="0" collapsed="false">
      <c r="A6521" s="1" t="s">
        <v>6017</v>
      </c>
      <c r="B6521" s="1" t="s">
        <v>6018</v>
      </c>
      <c r="C6521" s="1" t="s">
        <v>7265</v>
      </c>
      <c r="D6521" s="1" t="n">
        <v>54</v>
      </c>
      <c r="E6521" s="1" t="s">
        <v>7273</v>
      </c>
      <c r="F6521" s="1" t="n">
        <v>7</v>
      </c>
      <c r="G6521" s="1" t="str">
        <f aca="false">F6521&amp;"/"&amp;30</f>
        <v>7/30</v>
      </c>
      <c r="H6521" s="1" t="n">
        <v>1800</v>
      </c>
      <c r="I6521" s="1" t="n">
        <v>80</v>
      </c>
      <c r="J6521" s="1" t="n">
        <v>80</v>
      </c>
      <c r="K6521" s="1" t="s">
        <v>21</v>
      </c>
      <c r="L6521" s="1" t="s">
        <v>864</v>
      </c>
      <c r="M6521" s="1" t="n">
        <v>2005</v>
      </c>
      <c r="N6521" s="1" t="n">
        <v>49.0038026659419</v>
      </c>
      <c r="O6521" s="1" t="n">
        <v>-65.5070096561312</v>
      </c>
      <c r="Q6521" s="1" t="s">
        <v>7267</v>
      </c>
      <c r="R6521" s="1" t="s">
        <v>24</v>
      </c>
    </row>
    <row r="6522" customFormat="false" ht="15" hidden="false" customHeight="false" outlineLevel="0" collapsed="false">
      <c r="A6522" s="1" t="s">
        <v>6017</v>
      </c>
      <c r="B6522" s="1" t="s">
        <v>6018</v>
      </c>
      <c r="C6522" s="1" t="s">
        <v>7265</v>
      </c>
      <c r="D6522" s="1" t="n">
        <v>54</v>
      </c>
      <c r="E6522" s="1" t="s">
        <v>7274</v>
      </c>
      <c r="F6522" s="1" t="n">
        <v>8</v>
      </c>
      <c r="G6522" s="1" t="str">
        <f aca="false">F6522&amp;"/"&amp;30</f>
        <v>8/30</v>
      </c>
      <c r="H6522" s="1" t="n">
        <v>1800</v>
      </c>
      <c r="I6522" s="1" t="n">
        <v>80</v>
      </c>
      <c r="J6522" s="1" t="n">
        <v>80</v>
      </c>
      <c r="K6522" s="1" t="s">
        <v>21</v>
      </c>
      <c r="L6522" s="1" t="s">
        <v>864</v>
      </c>
      <c r="M6522" s="1" t="n">
        <v>2005</v>
      </c>
      <c r="N6522" s="1" t="n">
        <v>49.0010462077227</v>
      </c>
      <c r="O6522" s="1" t="n">
        <v>-65.5059768035563</v>
      </c>
      <c r="Q6522" s="1" t="s">
        <v>7267</v>
      </c>
      <c r="R6522" s="1" t="s">
        <v>24</v>
      </c>
    </row>
    <row r="6523" customFormat="false" ht="15" hidden="false" customHeight="false" outlineLevel="0" collapsed="false">
      <c r="A6523" s="1" t="s">
        <v>6017</v>
      </c>
      <c r="B6523" s="1" t="s">
        <v>6018</v>
      </c>
      <c r="C6523" s="1" t="s">
        <v>7265</v>
      </c>
      <c r="D6523" s="1" t="n">
        <v>54</v>
      </c>
      <c r="E6523" s="1" t="s">
        <v>7275</v>
      </c>
      <c r="F6523" s="1" t="n">
        <v>9</v>
      </c>
      <c r="G6523" s="1" t="str">
        <f aca="false">F6523&amp;"/"&amp;30</f>
        <v>9/30</v>
      </c>
      <c r="H6523" s="1" t="n">
        <v>1800</v>
      </c>
      <c r="I6523" s="1" t="n">
        <v>80</v>
      </c>
      <c r="J6523" s="1" t="n">
        <v>80</v>
      </c>
      <c r="K6523" s="1" t="s">
        <v>21</v>
      </c>
      <c r="L6523" s="1" t="s">
        <v>864</v>
      </c>
      <c r="M6523" s="1" t="n">
        <v>2005</v>
      </c>
      <c r="N6523" s="1" t="n">
        <v>48.9981391175887</v>
      </c>
      <c r="O6523" s="1" t="n">
        <v>-65.5050226330087</v>
      </c>
      <c r="Q6523" s="1" t="s">
        <v>7267</v>
      </c>
      <c r="R6523" s="1" t="s">
        <v>24</v>
      </c>
    </row>
    <row r="6524" customFormat="false" ht="15" hidden="false" customHeight="false" outlineLevel="0" collapsed="false">
      <c r="A6524" s="1" t="s">
        <v>6017</v>
      </c>
      <c r="B6524" s="1" t="s">
        <v>6018</v>
      </c>
      <c r="C6524" s="1" t="s">
        <v>7265</v>
      </c>
      <c r="D6524" s="1" t="n">
        <v>54</v>
      </c>
      <c r="E6524" s="1" t="s">
        <v>7276</v>
      </c>
      <c r="F6524" s="1" t="n">
        <v>10</v>
      </c>
      <c r="G6524" s="1" t="str">
        <f aca="false">F6524&amp;"/"&amp;30</f>
        <v>10/30</v>
      </c>
      <c r="H6524" s="1" t="n">
        <v>1800</v>
      </c>
      <c r="I6524" s="1" t="n">
        <v>80</v>
      </c>
      <c r="J6524" s="1" t="n">
        <v>80</v>
      </c>
      <c r="K6524" s="1" t="s">
        <v>21</v>
      </c>
      <c r="L6524" s="1" t="s">
        <v>864</v>
      </c>
      <c r="M6524" s="1" t="n">
        <v>2005</v>
      </c>
      <c r="N6524" s="1" t="n">
        <v>48.9933044988824</v>
      </c>
      <c r="O6524" s="1" t="n">
        <v>-65.5022783956319</v>
      </c>
      <c r="Q6524" s="1" t="s">
        <v>7267</v>
      </c>
      <c r="R6524" s="1" t="s">
        <v>24</v>
      </c>
    </row>
    <row r="6525" customFormat="false" ht="15" hidden="false" customHeight="false" outlineLevel="0" collapsed="false">
      <c r="A6525" s="1" t="s">
        <v>6017</v>
      </c>
      <c r="B6525" s="1" t="s">
        <v>6018</v>
      </c>
      <c r="C6525" s="1" t="s">
        <v>7265</v>
      </c>
      <c r="D6525" s="1" t="n">
        <v>54</v>
      </c>
      <c r="E6525" s="1" t="s">
        <v>7277</v>
      </c>
      <c r="F6525" s="1" t="n">
        <v>11</v>
      </c>
      <c r="G6525" s="1" t="str">
        <f aca="false">F6525&amp;"/"&amp;30</f>
        <v>11/30</v>
      </c>
      <c r="H6525" s="1" t="n">
        <v>1800</v>
      </c>
      <c r="I6525" s="1" t="n">
        <v>80</v>
      </c>
      <c r="J6525" s="1" t="n">
        <v>80</v>
      </c>
      <c r="K6525" s="1" t="s">
        <v>21</v>
      </c>
      <c r="L6525" s="1" t="s">
        <v>864</v>
      </c>
      <c r="M6525" s="1" t="n">
        <v>2005</v>
      </c>
      <c r="N6525" s="1" t="n">
        <v>48.9908139048867</v>
      </c>
      <c r="O6525" s="1" t="n">
        <v>-65.5001378155366</v>
      </c>
      <c r="Q6525" s="1" t="s">
        <v>7267</v>
      </c>
      <c r="R6525" s="1" t="s">
        <v>24</v>
      </c>
    </row>
    <row r="6526" customFormat="false" ht="15" hidden="false" customHeight="false" outlineLevel="0" collapsed="false">
      <c r="A6526" s="1" t="s">
        <v>6017</v>
      </c>
      <c r="B6526" s="1" t="s">
        <v>6018</v>
      </c>
      <c r="C6526" s="1" t="s">
        <v>7265</v>
      </c>
      <c r="D6526" s="1" t="n">
        <v>54</v>
      </c>
      <c r="E6526" s="1" t="s">
        <v>7278</v>
      </c>
      <c r="F6526" s="1" t="n">
        <v>12</v>
      </c>
      <c r="G6526" s="1" t="str">
        <f aca="false">F6526&amp;"/"&amp;30</f>
        <v>12/30</v>
      </c>
      <c r="H6526" s="1" t="n">
        <v>1800</v>
      </c>
      <c r="I6526" s="1" t="n">
        <v>80</v>
      </c>
      <c r="J6526" s="1" t="n">
        <v>80</v>
      </c>
      <c r="K6526" s="1" t="s">
        <v>21</v>
      </c>
      <c r="L6526" s="1" t="s">
        <v>864</v>
      </c>
      <c r="M6526" s="1" t="n">
        <v>2005</v>
      </c>
      <c r="N6526" s="1" t="n">
        <v>48.9884490191608</v>
      </c>
      <c r="O6526" s="1" t="n">
        <v>-65.4964544460772</v>
      </c>
      <c r="Q6526" s="1" t="s">
        <v>7267</v>
      </c>
      <c r="R6526" s="1" t="s">
        <v>24</v>
      </c>
    </row>
    <row r="6527" customFormat="false" ht="15" hidden="false" customHeight="false" outlineLevel="0" collapsed="false">
      <c r="A6527" s="1" t="s">
        <v>6017</v>
      </c>
      <c r="B6527" s="1" t="s">
        <v>6018</v>
      </c>
      <c r="C6527" s="1" t="s">
        <v>7265</v>
      </c>
      <c r="D6527" s="1" t="n">
        <v>54</v>
      </c>
      <c r="E6527" s="1" t="s">
        <v>7279</v>
      </c>
      <c r="F6527" s="1" t="n">
        <v>13</v>
      </c>
      <c r="G6527" s="1" t="str">
        <f aca="false">F6527&amp;"/"&amp;30</f>
        <v>13/30</v>
      </c>
      <c r="H6527" s="1" t="n">
        <v>1800</v>
      </c>
      <c r="I6527" s="1" t="n">
        <v>80</v>
      </c>
      <c r="J6527" s="1" t="n">
        <v>80</v>
      </c>
      <c r="K6527" s="1" t="s">
        <v>21</v>
      </c>
      <c r="L6527" s="1" t="s">
        <v>864</v>
      </c>
      <c r="M6527" s="1" t="n">
        <v>2005</v>
      </c>
      <c r="N6527" s="1" t="n">
        <v>48.9856427826013</v>
      </c>
      <c r="O6527" s="1" t="n">
        <v>-65.4939572026751</v>
      </c>
      <c r="Q6527" s="1" t="s">
        <v>7267</v>
      </c>
      <c r="R6527" s="1" t="s">
        <v>24</v>
      </c>
    </row>
    <row r="6528" customFormat="false" ht="15" hidden="false" customHeight="false" outlineLevel="0" collapsed="false">
      <c r="A6528" s="1" t="s">
        <v>6017</v>
      </c>
      <c r="B6528" s="1" t="s">
        <v>6018</v>
      </c>
      <c r="C6528" s="1" t="s">
        <v>7265</v>
      </c>
      <c r="D6528" s="1" t="n">
        <v>54</v>
      </c>
      <c r="E6528" s="1" t="s">
        <v>7280</v>
      </c>
      <c r="F6528" s="1" t="n">
        <v>14</v>
      </c>
      <c r="G6528" s="1" t="str">
        <f aca="false">F6528&amp;"/"&amp;30</f>
        <v>14/30</v>
      </c>
      <c r="H6528" s="1" t="n">
        <v>1800</v>
      </c>
      <c r="I6528" s="1" t="n">
        <v>80</v>
      </c>
      <c r="J6528" s="1" t="n">
        <v>80</v>
      </c>
      <c r="K6528" s="1" t="s">
        <v>21</v>
      </c>
      <c r="L6528" s="1" t="s">
        <v>864</v>
      </c>
      <c r="M6528" s="1" t="n">
        <v>2005</v>
      </c>
      <c r="N6528" s="1" t="n">
        <v>48.9833649236423</v>
      </c>
      <c r="O6528" s="1" t="n">
        <v>-65.4902368328415</v>
      </c>
      <c r="Q6528" s="1" t="s">
        <v>7267</v>
      </c>
      <c r="R6528" s="1" t="s">
        <v>24</v>
      </c>
    </row>
    <row r="6529" customFormat="false" ht="15" hidden="false" customHeight="false" outlineLevel="0" collapsed="false">
      <c r="A6529" s="1" t="s">
        <v>6017</v>
      </c>
      <c r="B6529" s="1" t="s">
        <v>6018</v>
      </c>
      <c r="C6529" s="1" t="s">
        <v>7265</v>
      </c>
      <c r="D6529" s="1" t="n">
        <v>54</v>
      </c>
      <c r="E6529" s="1" t="s">
        <v>7281</v>
      </c>
      <c r="F6529" s="1" t="n">
        <v>15</v>
      </c>
      <c r="G6529" s="1" t="str">
        <f aca="false">F6529&amp;"/"&amp;30</f>
        <v>15/30</v>
      </c>
      <c r="H6529" s="1" t="n">
        <v>1800</v>
      </c>
      <c r="I6529" s="1" t="n">
        <v>80</v>
      </c>
      <c r="J6529" s="1" t="n">
        <v>80</v>
      </c>
      <c r="K6529" s="1" t="s">
        <v>21</v>
      </c>
      <c r="L6529" s="1" t="s">
        <v>864</v>
      </c>
      <c r="M6529" s="1" t="n">
        <v>2005</v>
      </c>
      <c r="N6529" s="1" t="n">
        <v>48.9815792545577</v>
      </c>
      <c r="O6529" s="1" t="n">
        <v>-65.48658169298</v>
      </c>
      <c r="Q6529" s="1" t="s">
        <v>7267</v>
      </c>
      <c r="R6529" s="1" t="s">
        <v>24</v>
      </c>
    </row>
    <row r="6530" customFormat="false" ht="15" hidden="false" customHeight="false" outlineLevel="0" collapsed="false">
      <c r="A6530" s="1" t="s">
        <v>6017</v>
      </c>
      <c r="B6530" s="1" t="s">
        <v>6018</v>
      </c>
      <c r="C6530" s="1" t="s">
        <v>7265</v>
      </c>
      <c r="D6530" s="1" t="n">
        <v>54</v>
      </c>
      <c r="E6530" s="1" t="s">
        <v>7282</v>
      </c>
      <c r="F6530" s="1" t="n">
        <v>16</v>
      </c>
      <c r="G6530" s="1" t="str">
        <f aca="false">F6530&amp;"/"&amp;30</f>
        <v>16/30</v>
      </c>
      <c r="H6530" s="1" t="n">
        <v>1800</v>
      </c>
      <c r="I6530" s="1" t="n">
        <v>80</v>
      </c>
      <c r="J6530" s="1" t="n">
        <v>80</v>
      </c>
      <c r="K6530" s="1" t="s">
        <v>21</v>
      </c>
      <c r="L6530" s="1" t="s">
        <v>864</v>
      </c>
      <c r="M6530" s="1" t="n">
        <v>2005</v>
      </c>
      <c r="N6530" s="1" t="n">
        <v>48.9786590540286</v>
      </c>
      <c r="O6530" s="1" t="n">
        <v>-65.4851670489105</v>
      </c>
      <c r="Q6530" s="1" t="s">
        <v>7267</v>
      </c>
      <c r="R6530" s="1" t="s">
        <v>24</v>
      </c>
    </row>
    <row r="6531" customFormat="false" ht="15" hidden="false" customHeight="false" outlineLevel="0" collapsed="false">
      <c r="A6531" s="1" t="s">
        <v>6017</v>
      </c>
      <c r="B6531" s="1" t="s">
        <v>6018</v>
      </c>
      <c r="C6531" s="1" t="s">
        <v>7265</v>
      </c>
      <c r="D6531" s="1" t="n">
        <v>54</v>
      </c>
      <c r="E6531" s="1" t="s">
        <v>7283</v>
      </c>
      <c r="F6531" s="1" t="n">
        <v>17</v>
      </c>
      <c r="G6531" s="1" t="str">
        <f aca="false">F6531&amp;"/"&amp;30</f>
        <v>17/30</v>
      </c>
      <c r="H6531" s="1" t="n">
        <v>1800</v>
      </c>
      <c r="I6531" s="1" t="n">
        <v>80</v>
      </c>
      <c r="J6531" s="1" t="n">
        <v>80</v>
      </c>
      <c r="K6531" s="1" t="s">
        <v>21</v>
      </c>
      <c r="L6531" s="1" t="s">
        <v>864</v>
      </c>
      <c r="M6531" s="1" t="n">
        <v>2005</v>
      </c>
      <c r="N6531" s="1" t="n">
        <v>48.9757120096611</v>
      </c>
      <c r="O6531" s="1" t="n">
        <v>-65.484261146642</v>
      </c>
      <c r="Q6531" s="1" t="s">
        <v>7267</v>
      </c>
      <c r="R6531" s="1" t="s">
        <v>24</v>
      </c>
    </row>
    <row r="6532" customFormat="false" ht="15" hidden="false" customHeight="false" outlineLevel="0" collapsed="false">
      <c r="A6532" s="1" t="s">
        <v>6017</v>
      </c>
      <c r="B6532" s="1" t="s">
        <v>6018</v>
      </c>
      <c r="C6532" s="1" t="s">
        <v>7265</v>
      </c>
      <c r="D6532" s="1" t="n">
        <v>54</v>
      </c>
      <c r="E6532" s="1" t="s">
        <v>7284</v>
      </c>
      <c r="F6532" s="1" t="n">
        <v>18</v>
      </c>
      <c r="G6532" s="1" t="str">
        <f aca="false">F6532&amp;"/"&amp;30</f>
        <v>18/30</v>
      </c>
      <c r="H6532" s="1" t="n">
        <v>1800</v>
      </c>
      <c r="I6532" s="1" t="n">
        <v>80</v>
      </c>
      <c r="J6532" s="1" t="n">
        <v>80</v>
      </c>
      <c r="K6532" s="1" t="s">
        <v>21</v>
      </c>
      <c r="L6532" s="1" t="s">
        <v>864</v>
      </c>
      <c r="M6532" s="1" t="n">
        <v>2005</v>
      </c>
      <c r="N6532" s="1" t="n">
        <v>48.9731964958231</v>
      </c>
      <c r="O6532" s="1" t="n">
        <v>-65.4822468184675</v>
      </c>
      <c r="Q6532" s="1" t="s">
        <v>7267</v>
      </c>
      <c r="R6532" s="1" t="s">
        <v>24</v>
      </c>
    </row>
    <row r="6533" customFormat="false" ht="15" hidden="false" customHeight="false" outlineLevel="0" collapsed="false">
      <c r="A6533" s="1" t="s">
        <v>6017</v>
      </c>
      <c r="B6533" s="1" t="s">
        <v>6018</v>
      </c>
      <c r="C6533" s="1" t="s">
        <v>7265</v>
      </c>
      <c r="D6533" s="1" t="n">
        <v>54</v>
      </c>
      <c r="E6533" s="1" t="s">
        <v>7285</v>
      </c>
      <c r="F6533" s="1" t="n">
        <v>19</v>
      </c>
      <c r="G6533" s="1" t="str">
        <f aca="false">F6533&amp;"/"&amp;30</f>
        <v>19/30</v>
      </c>
      <c r="H6533" s="1" t="n">
        <v>1800</v>
      </c>
      <c r="I6533" s="1" t="n">
        <v>80</v>
      </c>
      <c r="J6533" s="1" t="n">
        <v>80</v>
      </c>
      <c r="K6533" s="1" t="s">
        <v>21</v>
      </c>
      <c r="L6533" s="1" t="s">
        <v>864</v>
      </c>
      <c r="M6533" s="1" t="n">
        <v>2005</v>
      </c>
      <c r="N6533" s="1" t="n">
        <v>48.9702477108398</v>
      </c>
      <c r="O6533" s="1" t="n">
        <v>-65.4802031790705</v>
      </c>
      <c r="Q6533" s="1" t="s">
        <v>7267</v>
      </c>
      <c r="R6533" s="1" t="s">
        <v>24</v>
      </c>
    </row>
    <row r="6534" customFormat="false" ht="15" hidden="false" customHeight="false" outlineLevel="0" collapsed="false">
      <c r="A6534" s="1" t="s">
        <v>6017</v>
      </c>
      <c r="B6534" s="1" t="s">
        <v>6018</v>
      </c>
      <c r="C6534" s="1" t="s">
        <v>7265</v>
      </c>
      <c r="D6534" s="1" t="n">
        <v>54</v>
      </c>
      <c r="E6534" s="1" t="s">
        <v>7286</v>
      </c>
      <c r="F6534" s="1" t="n">
        <v>20</v>
      </c>
      <c r="G6534" s="1" t="str">
        <f aca="false">F6534&amp;"/"&amp;30</f>
        <v>20/30</v>
      </c>
      <c r="H6534" s="1" t="n">
        <v>1800</v>
      </c>
      <c r="I6534" s="1" t="n">
        <v>80</v>
      </c>
      <c r="J6534" s="1" t="n">
        <v>80</v>
      </c>
      <c r="K6534" s="1" t="s">
        <v>21</v>
      </c>
      <c r="L6534" s="1" t="s">
        <v>864</v>
      </c>
      <c r="M6534" s="1" t="n">
        <v>2005</v>
      </c>
      <c r="N6534" s="1" t="n">
        <v>48.9670983754131</v>
      </c>
      <c r="O6534" s="1" t="n">
        <v>-65.4784331366303</v>
      </c>
      <c r="Q6534" s="1" t="s">
        <v>7267</v>
      </c>
      <c r="R6534" s="1" t="s">
        <v>24</v>
      </c>
    </row>
    <row r="6535" customFormat="false" ht="15" hidden="false" customHeight="false" outlineLevel="0" collapsed="false">
      <c r="A6535" s="1" t="s">
        <v>6017</v>
      </c>
      <c r="B6535" s="1" t="s">
        <v>6018</v>
      </c>
      <c r="C6535" s="1" t="s">
        <v>7265</v>
      </c>
      <c r="D6535" s="1" t="n">
        <v>54</v>
      </c>
      <c r="E6535" s="1" t="s">
        <v>7287</v>
      </c>
      <c r="F6535" s="1" t="n">
        <v>21</v>
      </c>
      <c r="G6535" s="1" t="str">
        <f aca="false">F6535&amp;"/"&amp;30</f>
        <v>21/30</v>
      </c>
      <c r="H6535" s="1" t="n">
        <v>1800</v>
      </c>
      <c r="I6535" s="1" t="n">
        <v>80</v>
      </c>
      <c r="J6535" s="1" t="n">
        <v>80</v>
      </c>
      <c r="K6535" s="1" t="s">
        <v>21</v>
      </c>
      <c r="L6535" s="1" t="s">
        <v>864</v>
      </c>
      <c r="M6535" s="1" t="n">
        <v>2005</v>
      </c>
      <c r="N6535" s="1" t="n">
        <v>48.9636813875563</v>
      </c>
      <c r="O6535" s="1" t="n">
        <v>-65.4777196811943</v>
      </c>
      <c r="Q6535" s="1" t="s">
        <v>7267</v>
      </c>
      <c r="R6535" s="1" t="s">
        <v>24</v>
      </c>
    </row>
    <row r="6536" customFormat="false" ht="15" hidden="false" customHeight="false" outlineLevel="0" collapsed="false">
      <c r="A6536" s="1" t="s">
        <v>6017</v>
      </c>
      <c r="B6536" s="1" t="s">
        <v>6018</v>
      </c>
      <c r="C6536" s="1" t="s">
        <v>7265</v>
      </c>
      <c r="D6536" s="1" t="n">
        <v>54</v>
      </c>
      <c r="E6536" s="1" t="s">
        <v>7288</v>
      </c>
      <c r="F6536" s="1" t="n">
        <v>22</v>
      </c>
      <c r="G6536" s="1" t="str">
        <f aca="false">F6536&amp;"/"&amp;30</f>
        <v>22/30</v>
      </c>
      <c r="H6536" s="1" t="n">
        <v>1800</v>
      </c>
      <c r="I6536" s="1" t="n">
        <v>80</v>
      </c>
      <c r="J6536" s="1" t="n">
        <v>80</v>
      </c>
      <c r="K6536" s="1" t="s">
        <v>21</v>
      </c>
      <c r="L6536" s="1" t="s">
        <v>864</v>
      </c>
      <c r="M6536" s="1" t="n">
        <v>2005</v>
      </c>
      <c r="N6536" s="1" t="n">
        <v>48.960060917086</v>
      </c>
      <c r="O6536" s="1" t="n">
        <v>-65.4762129899931</v>
      </c>
      <c r="Q6536" s="1" t="s">
        <v>7267</v>
      </c>
      <c r="R6536" s="1" t="s">
        <v>24</v>
      </c>
    </row>
    <row r="6537" customFormat="false" ht="15" hidden="false" customHeight="false" outlineLevel="0" collapsed="false">
      <c r="A6537" s="1" t="s">
        <v>6017</v>
      </c>
      <c r="B6537" s="1" t="s">
        <v>6018</v>
      </c>
      <c r="C6537" s="1" t="s">
        <v>7265</v>
      </c>
      <c r="D6537" s="1" t="n">
        <v>54</v>
      </c>
      <c r="E6537" s="1" t="s">
        <v>7289</v>
      </c>
      <c r="F6537" s="1" t="n">
        <v>23</v>
      </c>
      <c r="G6537" s="1" t="str">
        <f aca="false">F6537&amp;"/"&amp;30</f>
        <v>23/30</v>
      </c>
      <c r="H6537" s="1" t="n">
        <v>1800</v>
      </c>
      <c r="I6537" s="1" t="n">
        <v>80</v>
      </c>
      <c r="J6537" s="1" t="n">
        <v>80</v>
      </c>
      <c r="K6537" s="1" t="s">
        <v>21</v>
      </c>
      <c r="L6537" s="1" t="s">
        <v>864</v>
      </c>
      <c r="M6537" s="1" t="n">
        <v>2005</v>
      </c>
      <c r="N6537" s="1" t="n">
        <v>48.9564787849799</v>
      </c>
      <c r="O6537" s="1" t="n">
        <v>-65.4762156498991</v>
      </c>
      <c r="Q6537" s="1" t="s">
        <v>7267</v>
      </c>
      <c r="R6537" s="1" t="s">
        <v>24</v>
      </c>
    </row>
    <row r="6538" customFormat="false" ht="15" hidden="false" customHeight="false" outlineLevel="0" collapsed="false">
      <c r="A6538" s="1" t="s">
        <v>6017</v>
      </c>
      <c r="B6538" s="1" t="s">
        <v>6018</v>
      </c>
      <c r="C6538" s="1" t="s">
        <v>7265</v>
      </c>
      <c r="D6538" s="1" t="n">
        <v>54</v>
      </c>
      <c r="E6538" s="1" t="s">
        <v>7290</v>
      </c>
      <c r="F6538" s="1" t="n">
        <v>24</v>
      </c>
      <c r="G6538" s="1" t="str">
        <f aca="false">F6538&amp;"/"&amp;30</f>
        <v>24/30</v>
      </c>
      <c r="H6538" s="1" t="n">
        <v>1800</v>
      </c>
      <c r="I6538" s="1" t="n">
        <v>80</v>
      </c>
      <c r="J6538" s="1" t="n">
        <v>80</v>
      </c>
      <c r="K6538" s="1" t="s">
        <v>21</v>
      </c>
      <c r="L6538" s="1" t="s">
        <v>864</v>
      </c>
      <c r="M6538" s="1" t="n">
        <v>2005</v>
      </c>
      <c r="N6538" s="1" t="n">
        <v>48.9541570299444</v>
      </c>
      <c r="O6538" s="1" t="n">
        <v>-65.4791256750667</v>
      </c>
      <c r="Q6538" s="1" t="s">
        <v>7267</v>
      </c>
      <c r="R6538" s="1" t="s">
        <v>24</v>
      </c>
    </row>
    <row r="6539" customFormat="false" ht="15" hidden="false" customHeight="false" outlineLevel="0" collapsed="false">
      <c r="A6539" s="1" t="s">
        <v>6017</v>
      </c>
      <c r="B6539" s="1" t="s">
        <v>6018</v>
      </c>
      <c r="C6539" s="1" t="s">
        <v>7265</v>
      </c>
      <c r="D6539" s="1" t="n">
        <v>54</v>
      </c>
      <c r="E6539" s="1" t="s">
        <v>7291</v>
      </c>
      <c r="F6539" s="1" t="n">
        <v>25</v>
      </c>
      <c r="G6539" s="1" t="str">
        <f aca="false">F6539&amp;"/"&amp;30</f>
        <v>25/30</v>
      </c>
      <c r="H6539" s="1" t="n">
        <v>1800</v>
      </c>
      <c r="I6539" s="1" t="n">
        <v>80</v>
      </c>
      <c r="J6539" s="1" t="n">
        <v>80</v>
      </c>
      <c r="K6539" s="1" t="s">
        <v>21</v>
      </c>
      <c r="L6539" s="1" t="s">
        <v>864</v>
      </c>
      <c r="M6539" s="1" t="n">
        <v>2005</v>
      </c>
      <c r="N6539" s="1" t="n">
        <v>48.9481268049097</v>
      </c>
      <c r="O6539" s="1" t="n">
        <v>-65.4616531088238</v>
      </c>
      <c r="Q6539" s="1" t="s">
        <v>7267</v>
      </c>
      <c r="R6539" s="1" t="s">
        <v>24</v>
      </c>
    </row>
    <row r="6540" customFormat="false" ht="15" hidden="false" customHeight="false" outlineLevel="0" collapsed="false">
      <c r="A6540" s="1" t="s">
        <v>6017</v>
      </c>
      <c r="B6540" s="1" t="s">
        <v>6018</v>
      </c>
      <c r="C6540" s="1" t="s">
        <v>7265</v>
      </c>
      <c r="D6540" s="1" t="n">
        <v>54</v>
      </c>
      <c r="E6540" s="1" t="s">
        <v>7292</v>
      </c>
      <c r="F6540" s="1" t="n">
        <v>26</v>
      </c>
      <c r="G6540" s="1" t="str">
        <f aca="false">F6540&amp;"/"&amp;30</f>
        <v>26/30</v>
      </c>
      <c r="H6540" s="1" t="n">
        <v>1800</v>
      </c>
      <c r="I6540" s="1" t="n">
        <v>80</v>
      </c>
      <c r="J6540" s="1" t="n">
        <v>80</v>
      </c>
      <c r="K6540" s="1" t="s">
        <v>21</v>
      </c>
      <c r="L6540" s="1" t="s">
        <v>864</v>
      </c>
      <c r="M6540" s="1" t="n">
        <v>2005</v>
      </c>
      <c r="N6540" s="1" t="n">
        <v>48.95241070227</v>
      </c>
      <c r="O6540" s="1" t="n">
        <v>-65.4563183976162</v>
      </c>
      <c r="Q6540" s="1" t="s">
        <v>7267</v>
      </c>
      <c r="R6540" s="1" t="s">
        <v>24</v>
      </c>
    </row>
    <row r="6541" customFormat="false" ht="15" hidden="false" customHeight="false" outlineLevel="0" collapsed="false">
      <c r="A6541" s="1" t="s">
        <v>6017</v>
      </c>
      <c r="B6541" s="1" t="s">
        <v>6018</v>
      </c>
      <c r="C6541" s="1" t="s">
        <v>7265</v>
      </c>
      <c r="D6541" s="1" t="n">
        <v>54</v>
      </c>
      <c r="E6541" s="1" t="s">
        <v>7293</v>
      </c>
      <c r="F6541" s="1" t="n">
        <v>27</v>
      </c>
      <c r="G6541" s="1" t="str">
        <f aca="false">F6541&amp;"/"&amp;30</f>
        <v>27/30</v>
      </c>
      <c r="H6541" s="1" t="n">
        <v>1800</v>
      </c>
      <c r="I6541" s="1" t="n">
        <v>80</v>
      </c>
      <c r="J6541" s="1" t="n">
        <v>80</v>
      </c>
      <c r="K6541" s="1" t="s">
        <v>21</v>
      </c>
      <c r="L6541" s="1" t="s">
        <v>864</v>
      </c>
      <c r="M6541" s="1" t="n">
        <v>2005</v>
      </c>
      <c r="N6541" s="1" t="n">
        <v>48.9549649499295</v>
      </c>
      <c r="O6541" s="1" t="n">
        <v>-65.4670822150736</v>
      </c>
      <c r="Q6541" s="1" t="s">
        <v>7267</v>
      </c>
      <c r="R6541" s="1" t="s">
        <v>24</v>
      </c>
    </row>
    <row r="6542" customFormat="false" ht="15" hidden="false" customHeight="false" outlineLevel="0" collapsed="false">
      <c r="A6542" s="1" t="s">
        <v>6017</v>
      </c>
      <c r="B6542" s="1" t="s">
        <v>6018</v>
      </c>
      <c r="C6542" s="1" t="s">
        <v>7265</v>
      </c>
      <c r="D6542" s="1" t="n">
        <v>54</v>
      </c>
      <c r="E6542" s="1" t="s">
        <v>7294</v>
      </c>
      <c r="F6542" s="1" t="n">
        <v>28</v>
      </c>
      <c r="G6542" s="1" t="str">
        <f aca="false">F6542&amp;"/"&amp;30</f>
        <v>28/30</v>
      </c>
      <c r="H6542" s="1" t="n">
        <v>1800</v>
      </c>
      <c r="I6542" s="1" t="n">
        <v>80</v>
      </c>
      <c r="J6542" s="1" t="n">
        <v>80</v>
      </c>
      <c r="K6542" s="1" t="s">
        <v>21</v>
      </c>
      <c r="L6542" s="1" t="s">
        <v>864</v>
      </c>
      <c r="M6542" s="1" t="n">
        <v>2005</v>
      </c>
      <c r="N6542" s="1" t="n">
        <v>48.9461359217273</v>
      </c>
      <c r="O6542" s="1" t="n">
        <v>-65.4686105481705</v>
      </c>
      <c r="Q6542" s="1" t="s">
        <v>7267</v>
      </c>
      <c r="R6542" s="1" t="s">
        <v>24</v>
      </c>
    </row>
    <row r="6543" customFormat="false" ht="15" hidden="false" customHeight="false" outlineLevel="0" collapsed="false">
      <c r="A6543" s="1" t="s">
        <v>6017</v>
      </c>
      <c r="B6543" s="1" t="s">
        <v>6018</v>
      </c>
      <c r="C6543" s="1" t="s">
        <v>7265</v>
      </c>
      <c r="D6543" s="1" t="n">
        <v>54</v>
      </c>
      <c r="E6543" s="1" t="s">
        <v>7295</v>
      </c>
      <c r="F6543" s="1" t="n">
        <v>29</v>
      </c>
      <c r="G6543" s="1" t="str">
        <f aca="false">F6543&amp;"/"&amp;30</f>
        <v>29/30</v>
      </c>
      <c r="H6543" s="1" t="n">
        <v>1800</v>
      </c>
      <c r="I6543" s="1" t="n">
        <v>80</v>
      </c>
      <c r="J6543" s="1" t="n">
        <v>80</v>
      </c>
      <c r="K6543" s="1" t="s">
        <v>21</v>
      </c>
      <c r="L6543" s="1" t="s">
        <v>864</v>
      </c>
      <c r="M6543" s="1" t="n">
        <v>2005</v>
      </c>
      <c r="N6543" s="1" t="n">
        <v>48.9976861686945</v>
      </c>
      <c r="O6543" s="1" t="n">
        <v>-65.4735084473051</v>
      </c>
      <c r="Q6543" s="1" t="s">
        <v>7267</v>
      </c>
      <c r="R6543" s="1" t="s">
        <v>24</v>
      </c>
    </row>
    <row r="6544" customFormat="false" ht="15" hidden="false" customHeight="false" outlineLevel="0" collapsed="false">
      <c r="A6544" s="1" t="s">
        <v>6017</v>
      </c>
      <c r="B6544" s="1" t="s">
        <v>6018</v>
      </c>
      <c r="C6544" s="1" t="s">
        <v>7265</v>
      </c>
      <c r="D6544" s="1" t="n">
        <v>54</v>
      </c>
      <c r="E6544" s="1" t="s">
        <v>7296</v>
      </c>
      <c r="F6544" s="1" t="n">
        <v>30</v>
      </c>
      <c r="G6544" s="1" t="str">
        <f aca="false">F6544&amp;"/"&amp;30</f>
        <v>30/30</v>
      </c>
      <c r="H6544" s="1" t="n">
        <v>1800</v>
      </c>
      <c r="I6544" s="1" t="n">
        <v>80</v>
      </c>
      <c r="J6544" s="1" t="n">
        <v>80</v>
      </c>
      <c r="K6544" s="1" t="s">
        <v>21</v>
      </c>
      <c r="L6544" s="1" t="s">
        <v>864</v>
      </c>
      <c r="M6544" s="1" t="n">
        <v>2005</v>
      </c>
      <c r="N6544" s="1" t="n">
        <v>48.9987326298997</v>
      </c>
      <c r="O6544" s="1" t="n">
        <v>-65.4686126114716</v>
      </c>
      <c r="Q6544" s="1" t="s">
        <v>7267</v>
      </c>
      <c r="R6544" s="1" t="s">
        <v>24</v>
      </c>
    </row>
    <row r="6545" customFormat="false" ht="15" hidden="false" customHeight="false" outlineLevel="0" collapsed="false">
      <c r="A6545" s="1" t="s">
        <v>6017</v>
      </c>
      <c r="B6545" s="1" t="s">
        <v>6018</v>
      </c>
      <c r="C6545" s="1" t="s">
        <v>7297</v>
      </c>
      <c r="D6545" s="1" t="n">
        <v>147.2</v>
      </c>
      <c r="E6545" s="1" t="s">
        <v>7298</v>
      </c>
      <c r="F6545" s="1" t="n">
        <v>1</v>
      </c>
      <c r="G6545" s="1" t="str">
        <f aca="false">F6545&amp;"/"&amp;46</f>
        <v>1/46</v>
      </c>
      <c r="H6545" s="1" t="n">
        <v>3200</v>
      </c>
      <c r="I6545" s="1" t="n">
        <v>113</v>
      </c>
      <c r="J6545" s="1" t="n">
        <v>92.5</v>
      </c>
      <c r="K6545" s="1" t="s">
        <v>1093</v>
      </c>
      <c r="L6545" s="1" t="s">
        <v>3015</v>
      </c>
      <c r="M6545" s="1" t="n">
        <v>2018</v>
      </c>
      <c r="N6545" s="1" t="n">
        <v>46.3549769015066</v>
      </c>
      <c r="O6545" s="1" t="n">
        <v>-71.0786913693465</v>
      </c>
      <c r="Q6545" s="1" t="s">
        <v>7299</v>
      </c>
      <c r="R6545" s="1" t="s">
        <v>24</v>
      </c>
    </row>
    <row r="6546" customFormat="false" ht="15" hidden="false" customHeight="false" outlineLevel="0" collapsed="false">
      <c r="A6546" s="1" t="s">
        <v>6017</v>
      </c>
      <c r="B6546" s="1" t="s">
        <v>6018</v>
      </c>
      <c r="C6546" s="1" t="s">
        <v>7297</v>
      </c>
      <c r="D6546" s="1" t="n">
        <v>147.2</v>
      </c>
      <c r="E6546" s="1" t="s">
        <v>7300</v>
      </c>
      <c r="F6546" s="1" t="n">
        <v>2</v>
      </c>
      <c r="G6546" s="1" t="str">
        <f aca="false">F6546&amp;"/"&amp;46</f>
        <v>2/46</v>
      </c>
      <c r="H6546" s="1" t="n">
        <v>3200</v>
      </c>
      <c r="I6546" s="1" t="n">
        <v>113</v>
      </c>
      <c r="J6546" s="1" t="n">
        <v>92.5</v>
      </c>
      <c r="K6546" s="1" t="s">
        <v>1093</v>
      </c>
      <c r="L6546" s="1" t="s">
        <v>3015</v>
      </c>
      <c r="M6546" s="1" t="n">
        <v>2018</v>
      </c>
      <c r="N6546" s="1" t="n">
        <v>46.3490252171476</v>
      </c>
      <c r="O6546" s="1" t="n">
        <v>-71.0887017200461</v>
      </c>
      <c r="Q6546" s="1" t="s">
        <v>7299</v>
      </c>
      <c r="R6546" s="1" t="s">
        <v>24</v>
      </c>
    </row>
    <row r="6547" customFormat="false" ht="15" hidden="false" customHeight="false" outlineLevel="0" collapsed="false">
      <c r="A6547" s="1" t="s">
        <v>6017</v>
      </c>
      <c r="B6547" s="1" t="s">
        <v>6018</v>
      </c>
      <c r="C6547" s="1" t="s">
        <v>7297</v>
      </c>
      <c r="D6547" s="1" t="n">
        <v>147.2</v>
      </c>
      <c r="E6547" s="1" t="s">
        <v>7301</v>
      </c>
      <c r="F6547" s="1" t="n">
        <v>3</v>
      </c>
      <c r="G6547" s="1" t="str">
        <f aca="false">F6547&amp;"/"&amp;46</f>
        <v>3/46</v>
      </c>
      <c r="H6547" s="1" t="n">
        <v>3200</v>
      </c>
      <c r="I6547" s="1" t="n">
        <v>113</v>
      </c>
      <c r="J6547" s="1" t="n">
        <v>92.5</v>
      </c>
      <c r="K6547" s="1" t="s">
        <v>1093</v>
      </c>
      <c r="L6547" s="1" t="s">
        <v>3015</v>
      </c>
      <c r="M6547" s="1" t="n">
        <v>2018</v>
      </c>
      <c r="N6547" s="1" t="n">
        <v>46.3442250484631</v>
      </c>
      <c r="O6547" s="1" t="n">
        <v>-71.0885187484256</v>
      </c>
      <c r="Q6547" s="1" t="s">
        <v>7299</v>
      </c>
      <c r="R6547" s="1" t="s">
        <v>24</v>
      </c>
    </row>
    <row r="6548" customFormat="false" ht="15" hidden="false" customHeight="false" outlineLevel="0" collapsed="false">
      <c r="A6548" s="1" t="s">
        <v>6017</v>
      </c>
      <c r="B6548" s="1" t="s">
        <v>6018</v>
      </c>
      <c r="C6548" s="1" t="s">
        <v>7297</v>
      </c>
      <c r="D6548" s="1" t="n">
        <v>147.2</v>
      </c>
      <c r="E6548" s="1" t="s">
        <v>7302</v>
      </c>
      <c r="F6548" s="1" t="n">
        <v>4</v>
      </c>
      <c r="G6548" s="1" t="str">
        <f aca="false">F6548&amp;"/"&amp;46</f>
        <v>4/46</v>
      </c>
      <c r="H6548" s="1" t="n">
        <v>3200</v>
      </c>
      <c r="I6548" s="1" t="n">
        <v>113</v>
      </c>
      <c r="J6548" s="1" t="n">
        <v>92.5</v>
      </c>
      <c r="K6548" s="1" t="s">
        <v>1093</v>
      </c>
      <c r="L6548" s="1" t="s">
        <v>3015</v>
      </c>
      <c r="M6548" s="1" t="n">
        <v>2018</v>
      </c>
      <c r="N6548" s="1" t="n">
        <v>46.3408915767875</v>
      </c>
      <c r="O6548" s="1" t="n">
        <v>-71.0865459601433</v>
      </c>
      <c r="Q6548" s="1" t="s">
        <v>7299</v>
      </c>
      <c r="R6548" s="1" t="s">
        <v>24</v>
      </c>
    </row>
    <row r="6549" customFormat="false" ht="15" hidden="false" customHeight="false" outlineLevel="0" collapsed="false">
      <c r="A6549" s="1" t="s">
        <v>6017</v>
      </c>
      <c r="B6549" s="1" t="s">
        <v>6018</v>
      </c>
      <c r="C6549" s="1" t="s">
        <v>7297</v>
      </c>
      <c r="D6549" s="1" t="n">
        <v>147.2</v>
      </c>
      <c r="E6549" s="1" t="s">
        <v>7303</v>
      </c>
      <c r="F6549" s="1" t="n">
        <v>5</v>
      </c>
      <c r="G6549" s="1" t="str">
        <f aca="false">F6549&amp;"/"&amp;46</f>
        <v>5/46</v>
      </c>
      <c r="H6549" s="1" t="n">
        <v>3200</v>
      </c>
      <c r="I6549" s="1" t="n">
        <v>113</v>
      </c>
      <c r="J6549" s="1" t="n">
        <v>92.5</v>
      </c>
      <c r="K6549" s="1" t="s">
        <v>1093</v>
      </c>
      <c r="L6549" s="1" t="s">
        <v>3015</v>
      </c>
      <c r="M6549" s="1" t="n">
        <v>2018</v>
      </c>
      <c r="N6549" s="1" t="n">
        <v>46.3370845532364</v>
      </c>
      <c r="O6549" s="1" t="n">
        <v>-71.0839171488227</v>
      </c>
      <c r="Q6549" s="1" t="s">
        <v>7299</v>
      </c>
      <c r="R6549" s="1" t="s">
        <v>24</v>
      </c>
    </row>
    <row r="6550" customFormat="false" ht="15" hidden="false" customHeight="false" outlineLevel="0" collapsed="false">
      <c r="A6550" s="1" t="s">
        <v>6017</v>
      </c>
      <c r="B6550" s="1" t="s">
        <v>6018</v>
      </c>
      <c r="C6550" s="1" t="s">
        <v>7297</v>
      </c>
      <c r="D6550" s="1" t="n">
        <v>147.2</v>
      </c>
      <c r="E6550" s="1" t="s">
        <v>7304</v>
      </c>
      <c r="F6550" s="1" t="n">
        <v>6</v>
      </c>
      <c r="G6550" s="1" t="str">
        <f aca="false">F6550&amp;"/"&amp;46</f>
        <v>6/46</v>
      </c>
      <c r="H6550" s="1" t="n">
        <v>3200</v>
      </c>
      <c r="I6550" s="1" t="n">
        <v>113</v>
      </c>
      <c r="J6550" s="1" t="n">
        <v>92.5</v>
      </c>
      <c r="K6550" s="1" t="s">
        <v>1093</v>
      </c>
      <c r="L6550" s="1" t="s">
        <v>3015</v>
      </c>
      <c r="M6550" s="1" t="n">
        <v>2018</v>
      </c>
      <c r="N6550" s="1" t="n">
        <v>46.3336424263594</v>
      </c>
      <c r="O6550" s="1" t="n">
        <v>-71.0798752555756</v>
      </c>
      <c r="Q6550" s="1" t="s">
        <v>7299</v>
      </c>
      <c r="R6550" s="1" t="s">
        <v>24</v>
      </c>
    </row>
    <row r="6551" customFormat="false" ht="15" hidden="false" customHeight="false" outlineLevel="0" collapsed="false">
      <c r="A6551" s="1" t="s">
        <v>6017</v>
      </c>
      <c r="B6551" s="1" t="s">
        <v>6018</v>
      </c>
      <c r="C6551" s="1" t="s">
        <v>7297</v>
      </c>
      <c r="D6551" s="1" t="n">
        <v>147.2</v>
      </c>
      <c r="E6551" s="1" t="s">
        <v>7305</v>
      </c>
      <c r="F6551" s="1" t="n">
        <v>7</v>
      </c>
      <c r="G6551" s="1" t="str">
        <f aca="false">F6551&amp;"/"&amp;46</f>
        <v>7/46</v>
      </c>
      <c r="H6551" s="1" t="n">
        <v>3200</v>
      </c>
      <c r="I6551" s="1" t="n">
        <v>113</v>
      </c>
      <c r="J6551" s="1" t="n">
        <v>92.5</v>
      </c>
      <c r="K6551" s="1" t="s">
        <v>1093</v>
      </c>
      <c r="L6551" s="1" t="s">
        <v>3015</v>
      </c>
      <c r="M6551" s="1" t="n">
        <v>2018</v>
      </c>
      <c r="N6551" s="1" t="n">
        <v>46.3020846731043</v>
      </c>
      <c r="O6551" s="1" t="n">
        <v>-71.0609757691908</v>
      </c>
      <c r="Q6551" s="1" t="s">
        <v>7299</v>
      </c>
      <c r="R6551" s="1" t="s">
        <v>24</v>
      </c>
    </row>
    <row r="6552" customFormat="false" ht="15" hidden="false" customHeight="false" outlineLevel="0" collapsed="false">
      <c r="A6552" s="1" t="s">
        <v>6017</v>
      </c>
      <c r="B6552" s="1" t="s">
        <v>6018</v>
      </c>
      <c r="C6552" s="1" t="s">
        <v>7297</v>
      </c>
      <c r="D6552" s="1" t="n">
        <v>147.2</v>
      </c>
      <c r="E6552" s="1" t="s">
        <v>7306</v>
      </c>
      <c r="F6552" s="1" t="n">
        <v>8</v>
      </c>
      <c r="G6552" s="1" t="str">
        <f aca="false">F6552&amp;"/"&amp;46</f>
        <v>8/46</v>
      </c>
      <c r="H6552" s="1" t="n">
        <v>3200</v>
      </c>
      <c r="I6552" s="1" t="n">
        <v>113</v>
      </c>
      <c r="J6552" s="1" t="n">
        <v>92.5</v>
      </c>
      <c r="K6552" s="1" t="s">
        <v>1093</v>
      </c>
      <c r="L6552" s="1" t="s">
        <v>3015</v>
      </c>
      <c r="M6552" s="1" t="n">
        <v>2018</v>
      </c>
      <c r="N6552" s="1" t="n">
        <v>46.2987475831556</v>
      </c>
      <c r="O6552" s="1" t="n">
        <v>-71.0544637404524</v>
      </c>
      <c r="Q6552" s="1" t="s">
        <v>7299</v>
      </c>
      <c r="R6552" s="1" t="s">
        <v>24</v>
      </c>
    </row>
    <row r="6553" customFormat="false" ht="15" hidden="false" customHeight="false" outlineLevel="0" collapsed="false">
      <c r="A6553" s="1" t="s">
        <v>6017</v>
      </c>
      <c r="B6553" s="1" t="s">
        <v>6018</v>
      </c>
      <c r="C6553" s="1" t="s">
        <v>7297</v>
      </c>
      <c r="D6553" s="1" t="n">
        <v>147.2</v>
      </c>
      <c r="E6553" s="1" t="s">
        <v>7307</v>
      </c>
      <c r="F6553" s="1" t="n">
        <v>9</v>
      </c>
      <c r="G6553" s="1" t="str">
        <f aca="false">F6553&amp;"/"&amp;46</f>
        <v>9/46</v>
      </c>
      <c r="H6553" s="1" t="n">
        <v>3200</v>
      </c>
      <c r="I6553" s="1" t="n">
        <v>113</v>
      </c>
      <c r="J6553" s="1" t="n">
        <v>92.5</v>
      </c>
      <c r="K6553" s="1" t="s">
        <v>1093</v>
      </c>
      <c r="L6553" s="1" t="s">
        <v>3015</v>
      </c>
      <c r="M6553" s="1" t="n">
        <v>2018</v>
      </c>
      <c r="N6553" s="1" t="n">
        <v>46.3417653951603</v>
      </c>
      <c r="O6553" s="1" t="n">
        <v>-71.1084690247496</v>
      </c>
      <c r="Q6553" s="1" t="s">
        <v>7299</v>
      </c>
      <c r="R6553" s="1" t="s">
        <v>24</v>
      </c>
    </row>
    <row r="6554" customFormat="false" ht="15" hidden="false" customHeight="false" outlineLevel="0" collapsed="false">
      <c r="A6554" s="1" t="s">
        <v>6017</v>
      </c>
      <c r="B6554" s="1" t="s">
        <v>6018</v>
      </c>
      <c r="C6554" s="1" t="s">
        <v>7297</v>
      </c>
      <c r="D6554" s="1" t="n">
        <v>147.2</v>
      </c>
      <c r="E6554" s="1" t="s">
        <v>7308</v>
      </c>
      <c r="F6554" s="1" t="n">
        <v>10</v>
      </c>
      <c r="G6554" s="1" t="str">
        <f aca="false">F6554&amp;"/"&amp;46</f>
        <v>10/46</v>
      </c>
      <c r="H6554" s="1" t="n">
        <v>3200</v>
      </c>
      <c r="I6554" s="1" t="n">
        <v>113</v>
      </c>
      <c r="J6554" s="1" t="n">
        <v>92.5</v>
      </c>
      <c r="K6554" s="1" t="s">
        <v>1093</v>
      </c>
      <c r="L6554" s="1" t="s">
        <v>3015</v>
      </c>
      <c r="M6554" s="1" t="n">
        <v>2018</v>
      </c>
      <c r="N6554" s="1" t="n">
        <v>46.3382078400756</v>
      </c>
      <c r="O6554" s="1" t="n">
        <v>-71.1049154653295</v>
      </c>
      <c r="Q6554" s="1" t="s">
        <v>7299</v>
      </c>
      <c r="R6554" s="1" t="s">
        <v>24</v>
      </c>
    </row>
    <row r="6555" customFormat="false" ht="15" hidden="false" customHeight="false" outlineLevel="0" collapsed="false">
      <c r="A6555" s="1" t="s">
        <v>6017</v>
      </c>
      <c r="B6555" s="1" t="s">
        <v>6018</v>
      </c>
      <c r="C6555" s="1" t="s">
        <v>7297</v>
      </c>
      <c r="D6555" s="1" t="n">
        <v>147.2</v>
      </c>
      <c r="E6555" s="1" t="s">
        <v>7309</v>
      </c>
      <c r="F6555" s="1" t="n">
        <v>11</v>
      </c>
      <c r="G6555" s="1" t="str">
        <f aca="false">F6555&amp;"/"&amp;46</f>
        <v>11/46</v>
      </c>
      <c r="H6555" s="1" t="n">
        <v>3200</v>
      </c>
      <c r="I6555" s="1" t="n">
        <v>113</v>
      </c>
      <c r="J6555" s="1" t="n">
        <v>92.5</v>
      </c>
      <c r="K6555" s="1" t="s">
        <v>1093</v>
      </c>
      <c r="L6555" s="1" t="s">
        <v>3015</v>
      </c>
      <c r="M6555" s="1" t="n">
        <v>2018</v>
      </c>
      <c r="N6555" s="1" t="n">
        <v>46.3750857112402</v>
      </c>
      <c r="O6555" s="1" t="n">
        <v>-71.1293318956496</v>
      </c>
      <c r="Q6555" s="1" t="s">
        <v>7299</v>
      </c>
      <c r="R6555" s="1" t="s">
        <v>24</v>
      </c>
    </row>
    <row r="6556" customFormat="false" ht="15" hidden="false" customHeight="false" outlineLevel="0" collapsed="false">
      <c r="A6556" s="1" t="s">
        <v>6017</v>
      </c>
      <c r="B6556" s="1" t="s">
        <v>6018</v>
      </c>
      <c r="C6556" s="1" t="s">
        <v>7297</v>
      </c>
      <c r="D6556" s="1" t="n">
        <v>147.2</v>
      </c>
      <c r="E6556" s="1" t="s">
        <v>7310</v>
      </c>
      <c r="F6556" s="1" t="n">
        <v>12</v>
      </c>
      <c r="G6556" s="1" t="str">
        <f aca="false">F6556&amp;"/"&amp;46</f>
        <v>12/46</v>
      </c>
      <c r="H6556" s="1" t="n">
        <v>3200</v>
      </c>
      <c r="I6556" s="1" t="n">
        <v>113</v>
      </c>
      <c r="J6556" s="1" t="n">
        <v>92.5</v>
      </c>
      <c r="K6556" s="1" t="s">
        <v>1093</v>
      </c>
      <c r="L6556" s="1" t="s">
        <v>3015</v>
      </c>
      <c r="M6556" s="1" t="n">
        <v>2018</v>
      </c>
      <c r="N6556" s="1" t="n">
        <v>46.3690209770693</v>
      </c>
      <c r="O6556" s="1" t="n">
        <v>-71.1390256370302</v>
      </c>
      <c r="Q6556" s="1" t="s">
        <v>7299</v>
      </c>
      <c r="R6556" s="1" t="s">
        <v>24</v>
      </c>
    </row>
    <row r="6557" customFormat="false" ht="15" hidden="false" customHeight="false" outlineLevel="0" collapsed="false">
      <c r="A6557" s="1" t="s">
        <v>6017</v>
      </c>
      <c r="B6557" s="1" t="s">
        <v>6018</v>
      </c>
      <c r="C6557" s="1" t="s">
        <v>7297</v>
      </c>
      <c r="D6557" s="1" t="n">
        <v>147.2</v>
      </c>
      <c r="E6557" s="1" t="s">
        <v>7311</v>
      </c>
      <c r="F6557" s="1" t="n">
        <v>13</v>
      </c>
      <c r="G6557" s="1" t="str">
        <f aca="false">F6557&amp;"/"&amp;46</f>
        <v>13/46</v>
      </c>
      <c r="H6557" s="1" t="n">
        <v>3200</v>
      </c>
      <c r="I6557" s="1" t="n">
        <v>113</v>
      </c>
      <c r="J6557" s="1" t="n">
        <v>92.5</v>
      </c>
      <c r="K6557" s="1" t="s">
        <v>1093</v>
      </c>
      <c r="L6557" s="1" t="s">
        <v>3015</v>
      </c>
      <c r="M6557" s="1" t="n">
        <v>2018</v>
      </c>
      <c r="N6557" s="1" t="n">
        <v>46.3607360919728</v>
      </c>
      <c r="O6557" s="1" t="n">
        <v>-71.1539033618869</v>
      </c>
      <c r="Q6557" s="1" t="s">
        <v>7299</v>
      </c>
      <c r="R6557" s="1" t="s">
        <v>24</v>
      </c>
    </row>
    <row r="6558" customFormat="false" ht="15" hidden="false" customHeight="false" outlineLevel="0" collapsed="false">
      <c r="A6558" s="1" t="s">
        <v>6017</v>
      </c>
      <c r="B6558" s="1" t="s">
        <v>6018</v>
      </c>
      <c r="C6558" s="1" t="s">
        <v>7297</v>
      </c>
      <c r="D6558" s="1" t="n">
        <v>147.2</v>
      </c>
      <c r="E6558" s="1" t="s">
        <v>7312</v>
      </c>
      <c r="F6558" s="1" t="n">
        <v>14</v>
      </c>
      <c r="G6558" s="1" t="str">
        <f aca="false">F6558&amp;"/"&amp;46</f>
        <v>14/46</v>
      </c>
      <c r="H6558" s="1" t="n">
        <v>3200</v>
      </c>
      <c r="I6558" s="1" t="n">
        <v>113</v>
      </c>
      <c r="J6558" s="1" t="n">
        <v>92.5</v>
      </c>
      <c r="K6558" s="1" t="s">
        <v>1093</v>
      </c>
      <c r="L6558" s="1" t="s">
        <v>3015</v>
      </c>
      <c r="M6558" s="1" t="n">
        <v>2018</v>
      </c>
      <c r="N6558" s="1" t="n">
        <v>46.3636495283126</v>
      </c>
      <c r="O6558" s="1" t="n">
        <v>-71.1616049842957</v>
      </c>
      <c r="Q6558" s="1" t="s">
        <v>7299</v>
      </c>
      <c r="R6558" s="1" t="s">
        <v>24</v>
      </c>
    </row>
    <row r="6559" customFormat="false" ht="15" hidden="false" customHeight="false" outlineLevel="0" collapsed="false">
      <c r="A6559" s="1" t="s">
        <v>6017</v>
      </c>
      <c r="B6559" s="1" t="s">
        <v>6018</v>
      </c>
      <c r="C6559" s="1" t="s">
        <v>7297</v>
      </c>
      <c r="D6559" s="1" t="n">
        <v>147.2</v>
      </c>
      <c r="E6559" s="1" t="s">
        <v>7313</v>
      </c>
      <c r="F6559" s="1" t="n">
        <v>15</v>
      </c>
      <c r="G6559" s="1" t="str">
        <f aca="false">F6559&amp;"/"&amp;46</f>
        <v>15/46</v>
      </c>
      <c r="H6559" s="1" t="n">
        <v>3200</v>
      </c>
      <c r="I6559" s="1" t="n">
        <v>113</v>
      </c>
      <c r="J6559" s="1" t="n">
        <v>92.5</v>
      </c>
      <c r="K6559" s="1" t="s">
        <v>1093</v>
      </c>
      <c r="L6559" s="1" t="s">
        <v>3015</v>
      </c>
      <c r="M6559" s="1" t="n">
        <v>2018</v>
      </c>
      <c r="N6559" s="1" t="n">
        <v>46.3582625524002</v>
      </c>
      <c r="O6559" s="1" t="n">
        <v>-71.170122272804</v>
      </c>
      <c r="Q6559" s="1" t="s">
        <v>7299</v>
      </c>
      <c r="R6559" s="1" t="s">
        <v>24</v>
      </c>
    </row>
    <row r="6560" customFormat="false" ht="15" hidden="false" customHeight="false" outlineLevel="0" collapsed="false">
      <c r="A6560" s="1" t="s">
        <v>6017</v>
      </c>
      <c r="B6560" s="1" t="s">
        <v>6018</v>
      </c>
      <c r="C6560" s="1" t="s">
        <v>7297</v>
      </c>
      <c r="D6560" s="1" t="n">
        <v>147.2</v>
      </c>
      <c r="E6560" s="1" t="s">
        <v>7314</v>
      </c>
      <c r="F6560" s="1" t="n">
        <v>16</v>
      </c>
      <c r="G6560" s="1" t="str">
        <f aca="false">F6560&amp;"/"&amp;46</f>
        <v>16/46</v>
      </c>
      <c r="H6560" s="1" t="n">
        <v>3200</v>
      </c>
      <c r="I6560" s="1" t="n">
        <v>113</v>
      </c>
      <c r="J6560" s="1" t="n">
        <v>92.5</v>
      </c>
      <c r="K6560" s="1" t="s">
        <v>1093</v>
      </c>
      <c r="L6560" s="1" t="s">
        <v>3015</v>
      </c>
      <c r="M6560" s="1" t="n">
        <v>2018</v>
      </c>
      <c r="N6560" s="1" t="n">
        <v>46.3565534466106</v>
      </c>
      <c r="O6560" s="1" t="n">
        <v>-71.1564941706843</v>
      </c>
      <c r="Q6560" s="1" t="s">
        <v>7299</v>
      </c>
      <c r="R6560" s="1" t="s">
        <v>24</v>
      </c>
    </row>
    <row r="6561" customFormat="false" ht="15" hidden="false" customHeight="false" outlineLevel="0" collapsed="false">
      <c r="A6561" s="1" t="s">
        <v>6017</v>
      </c>
      <c r="B6561" s="1" t="s">
        <v>6018</v>
      </c>
      <c r="C6561" s="1" t="s">
        <v>7297</v>
      </c>
      <c r="D6561" s="1" t="n">
        <v>147.2</v>
      </c>
      <c r="E6561" s="1" t="s">
        <v>7315</v>
      </c>
      <c r="F6561" s="1" t="n">
        <v>17</v>
      </c>
      <c r="G6561" s="1" t="str">
        <f aca="false">F6561&amp;"/"&amp;46</f>
        <v>17/46</v>
      </c>
      <c r="H6561" s="1" t="n">
        <v>3200</v>
      </c>
      <c r="I6561" s="1" t="n">
        <v>113</v>
      </c>
      <c r="J6561" s="1" t="n">
        <v>92.5</v>
      </c>
      <c r="K6561" s="1" t="s">
        <v>1093</v>
      </c>
      <c r="L6561" s="1" t="s">
        <v>3015</v>
      </c>
      <c r="M6561" s="1" t="n">
        <v>2018</v>
      </c>
      <c r="N6561" s="1" t="n">
        <v>46.3562370695138</v>
      </c>
      <c r="O6561" s="1" t="n">
        <v>-71.1404720127608</v>
      </c>
      <c r="Q6561" s="1" t="s">
        <v>7299</v>
      </c>
      <c r="R6561" s="1" t="s">
        <v>24</v>
      </c>
    </row>
    <row r="6562" customFormat="false" ht="15" hidden="false" customHeight="false" outlineLevel="0" collapsed="false">
      <c r="A6562" s="1" t="s">
        <v>6017</v>
      </c>
      <c r="B6562" s="1" t="s">
        <v>6018</v>
      </c>
      <c r="C6562" s="1" t="s">
        <v>7297</v>
      </c>
      <c r="D6562" s="1" t="n">
        <v>147.2</v>
      </c>
      <c r="E6562" s="1" t="s">
        <v>7316</v>
      </c>
      <c r="F6562" s="1" t="n">
        <v>18</v>
      </c>
      <c r="G6562" s="1" t="str">
        <f aca="false">F6562&amp;"/"&amp;46</f>
        <v>18/46</v>
      </c>
      <c r="H6562" s="1" t="n">
        <v>3200</v>
      </c>
      <c r="I6562" s="1" t="n">
        <v>113</v>
      </c>
      <c r="J6562" s="1" t="n">
        <v>92.5</v>
      </c>
      <c r="K6562" s="1" t="s">
        <v>1093</v>
      </c>
      <c r="L6562" s="1" t="s">
        <v>3015</v>
      </c>
      <c r="M6562" s="1" t="n">
        <v>2018</v>
      </c>
      <c r="N6562" s="1" t="n">
        <v>46.3520131967926</v>
      </c>
      <c r="O6562" s="1" t="n">
        <v>-71.1383086159056</v>
      </c>
      <c r="Q6562" s="1" t="s">
        <v>7299</v>
      </c>
      <c r="R6562" s="1" t="s">
        <v>24</v>
      </c>
    </row>
    <row r="6563" customFormat="false" ht="15" hidden="false" customHeight="false" outlineLevel="0" collapsed="false">
      <c r="A6563" s="1" t="s">
        <v>6017</v>
      </c>
      <c r="B6563" s="1" t="s">
        <v>6018</v>
      </c>
      <c r="C6563" s="1" t="s">
        <v>7297</v>
      </c>
      <c r="D6563" s="1" t="n">
        <v>147.2</v>
      </c>
      <c r="E6563" s="1" t="s">
        <v>7317</v>
      </c>
      <c r="F6563" s="1" t="n">
        <v>19</v>
      </c>
      <c r="G6563" s="1" t="str">
        <f aca="false">F6563&amp;"/"&amp;46</f>
        <v>19/46</v>
      </c>
      <c r="H6563" s="1" t="n">
        <v>3200</v>
      </c>
      <c r="I6563" s="1" t="n">
        <v>113</v>
      </c>
      <c r="J6563" s="1" t="n">
        <v>92.5</v>
      </c>
      <c r="K6563" s="1" t="s">
        <v>1093</v>
      </c>
      <c r="L6563" s="1" t="s">
        <v>3015</v>
      </c>
      <c r="M6563" s="1" t="n">
        <v>2018</v>
      </c>
      <c r="N6563" s="1" t="n">
        <v>46.3482258105404</v>
      </c>
      <c r="O6563" s="1" t="n">
        <v>-71.1335895241299</v>
      </c>
      <c r="Q6563" s="1" t="s">
        <v>7299</v>
      </c>
      <c r="R6563" s="1" t="s">
        <v>24</v>
      </c>
    </row>
    <row r="6564" customFormat="false" ht="15" hidden="false" customHeight="false" outlineLevel="0" collapsed="false">
      <c r="A6564" s="1" t="s">
        <v>6017</v>
      </c>
      <c r="B6564" s="1" t="s">
        <v>6018</v>
      </c>
      <c r="C6564" s="1" t="s">
        <v>7297</v>
      </c>
      <c r="D6564" s="1" t="n">
        <v>147.2</v>
      </c>
      <c r="E6564" s="1" t="s">
        <v>7318</v>
      </c>
      <c r="F6564" s="1" t="n">
        <v>20</v>
      </c>
      <c r="G6564" s="1" t="str">
        <f aca="false">F6564&amp;"/"&amp;46</f>
        <v>20/46</v>
      </c>
      <c r="H6564" s="1" t="n">
        <v>3200</v>
      </c>
      <c r="I6564" s="1" t="n">
        <v>113</v>
      </c>
      <c r="J6564" s="1" t="n">
        <v>92.5</v>
      </c>
      <c r="K6564" s="1" t="s">
        <v>1093</v>
      </c>
      <c r="L6564" s="1" t="s">
        <v>3015</v>
      </c>
      <c r="M6564" s="1" t="n">
        <v>2018</v>
      </c>
      <c r="N6564" s="1" t="n">
        <v>46.3288783996366</v>
      </c>
      <c r="O6564" s="1" t="n">
        <v>-71.1419933177716</v>
      </c>
      <c r="Q6564" s="1" t="s">
        <v>7299</v>
      </c>
      <c r="R6564" s="1" t="s">
        <v>24</v>
      </c>
    </row>
    <row r="6565" customFormat="false" ht="15" hidden="false" customHeight="false" outlineLevel="0" collapsed="false">
      <c r="A6565" s="1" t="s">
        <v>6017</v>
      </c>
      <c r="B6565" s="1" t="s">
        <v>6018</v>
      </c>
      <c r="C6565" s="1" t="s">
        <v>7297</v>
      </c>
      <c r="D6565" s="1" t="n">
        <v>147.2</v>
      </c>
      <c r="E6565" s="1" t="s">
        <v>7319</v>
      </c>
      <c r="F6565" s="1" t="n">
        <v>21</v>
      </c>
      <c r="G6565" s="1" t="str">
        <f aca="false">F6565&amp;"/"&amp;46</f>
        <v>21/46</v>
      </c>
      <c r="H6565" s="1" t="n">
        <v>3200</v>
      </c>
      <c r="I6565" s="1" t="n">
        <v>113</v>
      </c>
      <c r="J6565" s="1" t="n">
        <v>92.5</v>
      </c>
      <c r="K6565" s="1" t="s">
        <v>1093</v>
      </c>
      <c r="L6565" s="1" t="s">
        <v>3015</v>
      </c>
      <c r="M6565" s="1" t="n">
        <v>2018</v>
      </c>
      <c r="N6565" s="1" t="n">
        <v>46.3203160424812</v>
      </c>
      <c r="O6565" s="1" t="n">
        <v>-71.1358441024755</v>
      </c>
      <c r="Q6565" s="1" t="s">
        <v>7299</v>
      </c>
      <c r="R6565" s="1" t="s">
        <v>24</v>
      </c>
    </row>
    <row r="6566" customFormat="false" ht="15" hidden="false" customHeight="false" outlineLevel="0" collapsed="false">
      <c r="A6566" s="1" t="s">
        <v>6017</v>
      </c>
      <c r="B6566" s="1" t="s">
        <v>6018</v>
      </c>
      <c r="C6566" s="1" t="s">
        <v>7297</v>
      </c>
      <c r="D6566" s="1" t="n">
        <v>147.2</v>
      </c>
      <c r="E6566" s="1" t="s">
        <v>7320</v>
      </c>
      <c r="F6566" s="1" t="n">
        <v>22</v>
      </c>
      <c r="G6566" s="1" t="str">
        <f aca="false">F6566&amp;"/"&amp;46</f>
        <v>22/46</v>
      </c>
      <c r="H6566" s="1" t="n">
        <v>3200</v>
      </c>
      <c r="I6566" s="1" t="n">
        <v>113</v>
      </c>
      <c r="J6566" s="1" t="n">
        <v>92.5</v>
      </c>
      <c r="K6566" s="1" t="s">
        <v>1093</v>
      </c>
      <c r="L6566" s="1" t="s">
        <v>3015</v>
      </c>
      <c r="M6566" s="1" t="n">
        <v>2018</v>
      </c>
      <c r="N6566" s="1" t="n">
        <v>46.3127300561133</v>
      </c>
      <c r="O6566" s="1" t="n">
        <v>-71.1446640061979</v>
      </c>
      <c r="Q6566" s="1" t="s">
        <v>7299</v>
      </c>
      <c r="R6566" s="1" t="s">
        <v>24</v>
      </c>
    </row>
    <row r="6567" customFormat="false" ht="15" hidden="false" customHeight="false" outlineLevel="0" collapsed="false">
      <c r="A6567" s="1" t="s">
        <v>6017</v>
      </c>
      <c r="B6567" s="1" t="s">
        <v>6018</v>
      </c>
      <c r="C6567" s="1" t="s">
        <v>7297</v>
      </c>
      <c r="D6567" s="1" t="n">
        <v>147.2</v>
      </c>
      <c r="E6567" s="1" t="s">
        <v>7321</v>
      </c>
      <c r="F6567" s="1" t="n">
        <v>23</v>
      </c>
      <c r="G6567" s="1" t="str">
        <f aca="false">F6567&amp;"/"&amp;46</f>
        <v>23/46</v>
      </c>
      <c r="H6567" s="1" t="n">
        <v>3200</v>
      </c>
      <c r="I6567" s="1" t="n">
        <v>113</v>
      </c>
      <c r="J6567" s="1" t="n">
        <v>92.5</v>
      </c>
      <c r="K6567" s="1" t="s">
        <v>1093</v>
      </c>
      <c r="L6567" s="1" t="s">
        <v>3015</v>
      </c>
      <c r="M6567" s="1" t="n">
        <v>2018</v>
      </c>
      <c r="N6567" s="1" t="n">
        <v>46.3105411524524</v>
      </c>
      <c r="O6567" s="1" t="n">
        <v>-71.1406652145408</v>
      </c>
      <c r="Q6567" s="1" t="s">
        <v>7299</v>
      </c>
      <c r="R6567" s="1" t="s">
        <v>24</v>
      </c>
    </row>
    <row r="6568" customFormat="false" ht="15" hidden="false" customHeight="false" outlineLevel="0" collapsed="false">
      <c r="A6568" s="1" t="s">
        <v>6017</v>
      </c>
      <c r="B6568" s="1" t="s">
        <v>6018</v>
      </c>
      <c r="C6568" s="1" t="s">
        <v>7297</v>
      </c>
      <c r="D6568" s="1" t="n">
        <v>147.2</v>
      </c>
      <c r="E6568" s="1" t="s">
        <v>7322</v>
      </c>
      <c r="F6568" s="1" t="n">
        <v>24</v>
      </c>
      <c r="G6568" s="1" t="str">
        <f aca="false">F6568&amp;"/"&amp;46</f>
        <v>24/46</v>
      </c>
      <c r="H6568" s="1" t="n">
        <v>3200</v>
      </c>
      <c r="I6568" s="1" t="n">
        <v>113</v>
      </c>
      <c r="J6568" s="1" t="n">
        <v>92.5</v>
      </c>
      <c r="K6568" s="1" t="s">
        <v>1093</v>
      </c>
      <c r="L6568" s="1" t="s">
        <v>3015</v>
      </c>
      <c r="M6568" s="1" t="n">
        <v>2018</v>
      </c>
      <c r="N6568" s="1" t="n">
        <v>46.3080155012031</v>
      </c>
      <c r="O6568" s="1" t="n">
        <v>-71.1376322761631</v>
      </c>
      <c r="Q6568" s="1" t="s">
        <v>7299</v>
      </c>
      <c r="R6568" s="1" t="s">
        <v>24</v>
      </c>
    </row>
    <row r="6569" customFormat="false" ht="15" hidden="false" customHeight="false" outlineLevel="0" collapsed="false">
      <c r="A6569" s="1" t="s">
        <v>6017</v>
      </c>
      <c r="B6569" s="1" t="s">
        <v>6018</v>
      </c>
      <c r="C6569" s="1" t="s">
        <v>7297</v>
      </c>
      <c r="D6569" s="1" t="n">
        <v>147.2</v>
      </c>
      <c r="E6569" s="1" t="s">
        <v>7323</v>
      </c>
      <c r="F6569" s="1" t="n">
        <v>25</v>
      </c>
      <c r="G6569" s="1" t="str">
        <f aca="false">F6569&amp;"/"&amp;46</f>
        <v>25/46</v>
      </c>
      <c r="H6569" s="1" t="n">
        <v>3200</v>
      </c>
      <c r="I6569" s="1" t="n">
        <v>113</v>
      </c>
      <c r="J6569" s="1" t="n">
        <v>92.5</v>
      </c>
      <c r="K6569" s="1" t="s">
        <v>1093</v>
      </c>
      <c r="L6569" s="1" t="s">
        <v>3015</v>
      </c>
      <c r="M6569" s="1" t="n">
        <v>2018</v>
      </c>
      <c r="N6569" s="1" t="n">
        <v>46.3137573308356</v>
      </c>
      <c r="O6569" s="1" t="n">
        <v>-71.1280111714349</v>
      </c>
      <c r="Q6569" s="1" t="s">
        <v>7299</v>
      </c>
      <c r="R6569" s="1" t="s">
        <v>24</v>
      </c>
    </row>
    <row r="6570" customFormat="false" ht="15" hidden="false" customHeight="false" outlineLevel="0" collapsed="false">
      <c r="A6570" s="1" t="s">
        <v>6017</v>
      </c>
      <c r="B6570" s="1" t="s">
        <v>6018</v>
      </c>
      <c r="C6570" s="1" t="s">
        <v>7297</v>
      </c>
      <c r="D6570" s="1" t="n">
        <v>147.2</v>
      </c>
      <c r="E6570" s="1" t="s">
        <v>7324</v>
      </c>
      <c r="F6570" s="1" t="n">
        <v>26</v>
      </c>
      <c r="G6570" s="1" t="str">
        <f aca="false">F6570&amp;"/"&amp;46</f>
        <v>26/46</v>
      </c>
      <c r="H6570" s="1" t="n">
        <v>3200</v>
      </c>
      <c r="I6570" s="1" t="n">
        <v>113</v>
      </c>
      <c r="J6570" s="1" t="n">
        <v>92.5</v>
      </c>
      <c r="K6570" s="1" t="s">
        <v>1093</v>
      </c>
      <c r="L6570" s="1" t="s">
        <v>3015</v>
      </c>
      <c r="M6570" s="1" t="n">
        <v>2018</v>
      </c>
      <c r="N6570" s="1" t="n">
        <v>46.3195426966256</v>
      </c>
      <c r="O6570" s="1" t="n">
        <v>-71.1733314625441</v>
      </c>
      <c r="Q6570" s="1" t="s">
        <v>7299</v>
      </c>
      <c r="R6570" s="1" t="s">
        <v>24</v>
      </c>
    </row>
    <row r="6571" customFormat="false" ht="15" hidden="false" customHeight="false" outlineLevel="0" collapsed="false">
      <c r="A6571" s="1" t="s">
        <v>6017</v>
      </c>
      <c r="B6571" s="1" t="s">
        <v>6018</v>
      </c>
      <c r="C6571" s="1" t="s">
        <v>7297</v>
      </c>
      <c r="D6571" s="1" t="n">
        <v>147.2</v>
      </c>
      <c r="E6571" s="1" t="s">
        <v>7325</v>
      </c>
      <c r="F6571" s="1" t="n">
        <v>27</v>
      </c>
      <c r="G6571" s="1" t="str">
        <f aca="false">F6571&amp;"/"&amp;46</f>
        <v>27/46</v>
      </c>
      <c r="H6571" s="1" t="n">
        <v>3200</v>
      </c>
      <c r="I6571" s="1" t="n">
        <v>113</v>
      </c>
      <c r="J6571" s="1" t="n">
        <v>92.5</v>
      </c>
      <c r="K6571" s="1" t="s">
        <v>1093</v>
      </c>
      <c r="L6571" s="1" t="s">
        <v>3015</v>
      </c>
      <c r="M6571" s="1" t="n">
        <v>2018</v>
      </c>
      <c r="N6571" s="1" t="n">
        <v>46.3187908028944</v>
      </c>
      <c r="O6571" s="1" t="n">
        <v>-71.1873327814364</v>
      </c>
      <c r="Q6571" s="1" t="s">
        <v>7299</v>
      </c>
      <c r="R6571" s="1" t="s">
        <v>24</v>
      </c>
    </row>
    <row r="6572" customFormat="false" ht="15" hidden="false" customHeight="false" outlineLevel="0" collapsed="false">
      <c r="A6572" s="1" t="s">
        <v>6017</v>
      </c>
      <c r="B6572" s="1" t="s">
        <v>6018</v>
      </c>
      <c r="C6572" s="1" t="s">
        <v>7297</v>
      </c>
      <c r="D6572" s="1" t="n">
        <v>147.2</v>
      </c>
      <c r="E6572" s="1" t="s">
        <v>7326</v>
      </c>
      <c r="F6572" s="1" t="n">
        <v>28</v>
      </c>
      <c r="G6572" s="1" t="str">
        <f aca="false">F6572&amp;"/"&amp;46</f>
        <v>28/46</v>
      </c>
      <c r="H6572" s="1" t="n">
        <v>3200</v>
      </c>
      <c r="I6572" s="1" t="n">
        <v>113</v>
      </c>
      <c r="J6572" s="1" t="n">
        <v>92.5</v>
      </c>
      <c r="K6572" s="1" t="s">
        <v>1093</v>
      </c>
      <c r="L6572" s="1" t="s">
        <v>3015</v>
      </c>
      <c r="M6572" s="1" t="n">
        <v>2018</v>
      </c>
      <c r="N6572" s="1" t="n">
        <v>46.3128225350746</v>
      </c>
      <c r="O6572" s="1" t="n">
        <v>-71.1943639797784</v>
      </c>
      <c r="Q6572" s="1" t="s">
        <v>7299</v>
      </c>
      <c r="R6572" s="1" t="s">
        <v>24</v>
      </c>
    </row>
    <row r="6573" customFormat="false" ht="15" hidden="false" customHeight="false" outlineLevel="0" collapsed="false">
      <c r="A6573" s="1" t="s">
        <v>6017</v>
      </c>
      <c r="B6573" s="1" t="s">
        <v>6018</v>
      </c>
      <c r="C6573" s="1" t="s">
        <v>7297</v>
      </c>
      <c r="D6573" s="1" t="n">
        <v>147.2</v>
      </c>
      <c r="E6573" s="1" t="s">
        <v>7327</v>
      </c>
      <c r="F6573" s="1" t="n">
        <v>29</v>
      </c>
      <c r="G6573" s="1" t="str">
        <f aca="false">F6573&amp;"/"&amp;46</f>
        <v>29/46</v>
      </c>
      <c r="H6573" s="1" t="n">
        <v>3200</v>
      </c>
      <c r="I6573" s="1" t="n">
        <v>113</v>
      </c>
      <c r="J6573" s="1" t="n">
        <v>92.5</v>
      </c>
      <c r="K6573" s="1" t="s">
        <v>1093</v>
      </c>
      <c r="L6573" s="1" t="s">
        <v>3015</v>
      </c>
      <c r="M6573" s="1" t="n">
        <v>2018</v>
      </c>
      <c r="N6573" s="1" t="n">
        <v>46.3125010190125</v>
      </c>
      <c r="O6573" s="1" t="n">
        <v>-71.1890665063659</v>
      </c>
      <c r="Q6573" s="1" t="s">
        <v>7299</v>
      </c>
      <c r="R6573" s="1" t="s">
        <v>24</v>
      </c>
    </row>
    <row r="6574" customFormat="false" ht="15" hidden="false" customHeight="false" outlineLevel="0" collapsed="false">
      <c r="A6574" s="1" t="s">
        <v>6017</v>
      </c>
      <c r="B6574" s="1" t="s">
        <v>6018</v>
      </c>
      <c r="C6574" s="1" t="s">
        <v>7297</v>
      </c>
      <c r="D6574" s="1" t="n">
        <v>147.2</v>
      </c>
      <c r="E6574" s="1" t="s">
        <v>7328</v>
      </c>
      <c r="F6574" s="1" t="n">
        <v>30</v>
      </c>
      <c r="G6574" s="1" t="str">
        <f aca="false">F6574&amp;"/"&amp;46</f>
        <v>30/46</v>
      </c>
      <c r="H6574" s="1" t="n">
        <v>3200</v>
      </c>
      <c r="I6574" s="1" t="n">
        <v>113</v>
      </c>
      <c r="J6574" s="1" t="n">
        <v>92.5</v>
      </c>
      <c r="K6574" s="1" t="s">
        <v>1093</v>
      </c>
      <c r="L6574" s="1" t="s">
        <v>3015</v>
      </c>
      <c r="M6574" s="1" t="n">
        <v>2018</v>
      </c>
      <c r="N6574" s="1" t="n">
        <v>46.3130602696381</v>
      </c>
      <c r="O6574" s="1" t="n">
        <v>-71.1784907907267</v>
      </c>
      <c r="Q6574" s="1" t="s">
        <v>7299</v>
      </c>
      <c r="R6574" s="1" t="s">
        <v>24</v>
      </c>
    </row>
    <row r="6575" customFormat="false" ht="15" hidden="false" customHeight="false" outlineLevel="0" collapsed="false">
      <c r="A6575" s="1" t="s">
        <v>6017</v>
      </c>
      <c r="B6575" s="1" t="s">
        <v>6018</v>
      </c>
      <c r="C6575" s="1" t="s">
        <v>7297</v>
      </c>
      <c r="D6575" s="1" t="n">
        <v>147.2</v>
      </c>
      <c r="E6575" s="1" t="s">
        <v>7329</v>
      </c>
      <c r="F6575" s="1" t="n">
        <v>31</v>
      </c>
      <c r="G6575" s="1" t="str">
        <f aca="false">F6575&amp;"/"&amp;46</f>
        <v>31/46</v>
      </c>
      <c r="H6575" s="1" t="n">
        <v>3200</v>
      </c>
      <c r="I6575" s="1" t="n">
        <v>113</v>
      </c>
      <c r="J6575" s="1" t="n">
        <v>92.5</v>
      </c>
      <c r="K6575" s="1" t="s">
        <v>1093</v>
      </c>
      <c r="L6575" s="1" t="s">
        <v>3015</v>
      </c>
      <c r="M6575" s="1" t="n">
        <v>2018</v>
      </c>
      <c r="N6575" s="1" t="n">
        <v>46.3108180518827</v>
      </c>
      <c r="O6575" s="1" t="n">
        <v>-71.1746907607111</v>
      </c>
      <c r="Q6575" s="1" t="s">
        <v>7299</v>
      </c>
      <c r="R6575" s="1" t="s">
        <v>24</v>
      </c>
    </row>
    <row r="6576" customFormat="false" ht="15" hidden="false" customHeight="false" outlineLevel="0" collapsed="false">
      <c r="A6576" s="1" t="s">
        <v>6017</v>
      </c>
      <c r="B6576" s="1" t="s">
        <v>6018</v>
      </c>
      <c r="C6576" s="1" t="s">
        <v>7297</v>
      </c>
      <c r="D6576" s="1" t="n">
        <v>147.2</v>
      </c>
      <c r="E6576" s="1" t="s">
        <v>7330</v>
      </c>
      <c r="F6576" s="1" t="n">
        <v>32</v>
      </c>
      <c r="G6576" s="1" t="str">
        <f aca="false">F6576&amp;"/"&amp;46</f>
        <v>32/46</v>
      </c>
      <c r="H6576" s="1" t="n">
        <v>3200</v>
      </c>
      <c r="I6576" s="1" t="n">
        <v>113</v>
      </c>
      <c r="J6576" s="1" t="n">
        <v>92.5</v>
      </c>
      <c r="K6576" s="1" t="s">
        <v>1093</v>
      </c>
      <c r="L6576" s="1" t="s">
        <v>3015</v>
      </c>
      <c r="M6576" s="1" t="n">
        <v>2018</v>
      </c>
      <c r="N6576" s="1" t="n">
        <v>46.3350949936729</v>
      </c>
      <c r="O6576" s="1" t="n">
        <v>-71.200418864919</v>
      </c>
      <c r="Q6576" s="1" t="s">
        <v>7299</v>
      </c>
      <c r="R6576" s="1" t="s">
        <v>24</v>
      </c>
    </row>
    <row r="6577" customFormat="false" ht="15" hidden="false" customHeight="false" outlineLevel="0" collapsed="false">
      <c r="A6577" s="1" t="s">
        <v>6017</v>
      </c>
      <c r="B6577" s="1" t="s">
        <v>6018</v>
      </c>
      <c r="C6577" s="1" t="s">
        <v>7297</v>
      </c>
      <c r="D6577" s="1" t="n">
        <v>147.2</v>
      </c>
      <c r="E6577" s="1" t="s">
        <v>7331</v>
      </c>
      <c r="F6577" s="1" t="n">
        <v>33</v>
      </c>
      <c r="G6577" s="1" t="str">
        <f aca="false">F6577&amp;"/"&amp;46</f>
        <v>33/46</v>
      </c>
      <c r="H6577" s="1" t="n">
        <v>3200</v>
      </c>
      <c r="I6577" s="1" t="n">
        <v>113</v>
      </c>
      <c r="J6577" s="1" t="n">
        <v>92.5</v>
      </c>
      <c r="K6577" s="1" t="s">
        <v>1093</v>
      </c>
      <c r="L6577" s="1" t="s">
        <v>3015</v>
      </c>
      <c r="M6577" s="1" t="n">
        <v>2018</v>
      </c>
      <c r="N6577" s="1" t="n">
        <v>46.3275562689342</v>
      </c>
      <c r="O6577" s="1" t="n">
        <v>-71.1985194074893</v>
      </c>
      <c r="Q6577" s="1" t="s">
        <v>7299</v>
      </c>
      <c r="R6577" s="1" t="s">
        <v>24</v>
      </c>
    </row>
    <row r="6578" customFormat="false" ht="15" hidden="false" customHeight="false" outlineLevel="0" collapsed="false">
      <c r="A6578" s="1" t="s">
        <v>6017</v>
      </c>
      <c r="B6578" s="1" t="s">
        <v>6018</v>
      </c>
      <c r="C6578" s="1" t="s">
        <v>7297</v>
      </c>
      <c r="D6578" s="1" t="n">
        <v>147.2</v>
      </c>
      <c r="E6578" s="1" t="s">
        <v>7332</v>
      </c>
      <c r="F6578" s="1" t="n">
        <v>34</v>
      </c>
      <c r="G6578" s="1" t="str">
        <f aca="false">F6578&amp;"/"&amp;46</f>
        <v>34/46</v>
      </c>
      <c r="H6578" s="1" t="n">
        <v>3200</v>
      </c>
      <c r="I6578" s="1" t="n">
        <v>113</v>
      </c>
      <c r="J6578" s="1" t="n">
        <v>92.5</v>
      </c>
      <c r="K6578" s="1" t="s">
        <v>1093</v>
      </c>
      <c r="L6578" s="1" t="s">
        <v>3015</v>
      </c>
      <c r="M6578" s="1" t="n">
        <v>2018</v>
      </c>
      <c r="N6578" s="1" t="n">
        <v>46.3243200589727</v>
      </c>
      <c r="O6578" s="1" t="n">
        <v>-71.2304117635892</v>
      </c>
      <c r="Q6578" s="1" t="s">
        <v>7299</v>
      </c>
      <c r="R6578" s="1" t="s">
        <v>24</v>
      </c>
    </row>
    <row r="6579" customFormat="false" ht="15" hidden="false" customHeight="false" outlineLevel="0" collapsed="false">
      <c r="A6579" s="1" t="s">
        <v>6017</v>
      </c>
      <c r="B6579" s="1" t="s">
        <v>6018</v>
      </c>
      <c r="C6579" s="1" t="s">
        <v>7297</v>
      </c>
      <c r="D6579" s="1" t="n">
        <v>147.2</v>
      </c>
      <c r="E6579" s="1" t="s">
        <v>7333</v>
      </c>
      <c r="F6579" s="1" t="n">
        <v>35</v>
      </c>
      <c r="G6579" s="1" t="str">
        <f aca="false">F6579&amp;"/"&amp;46</f>
        <v>35/46</v>
      </c>
      <c r="H6579" s="1" t="n">
        <v>3200</v>
      </c>
      <c r="I6579" s="1" t="n">
        <v>113</v>
      </c>
      <c r="J6579" s="1" t="n">
        <v>92.5</v>
      </c>
      <c r="K6579" s="1" t="s">
        <v>1093</v>
      </c>
      <c r="L6579" s="1" t="s">
        <v>3015</v>
      </c>
      <c r="M6579" s="1" t="n">
        <v>2018</v>
      </c>
      <c r="N6579" s="1" t="n">
        <v>46.328352084665</v>
      </c>
      <c r="O6579" s="1" t="n">
        <v>-71.2358165303899</v>
      </c>
      <c r="Q6579" s="1" t="s">
        <v>7299</v>
      </c>
      <c r="R6579" s="1" t="s">
        <v>24</v>
      </c>
    </row>
    <row r="6580" customFormat="false" ht="15" hidden="false" customHeight="false" outlineLevel="0" collapsed="false">
      <c r="A6580" s="1" t="s">
        <v>6017</v>
      </c>
      <c r="B6580" s="1" t="s">
        <v>6018</v>
      </c>
      <c r="C6580" s="1" t="s">
        <v>7297</v>
      </c>
      <c r="D6580" s="1" t="n">
        <v>147.2</v>
      </c>
      <c r="E6580" s="1" t="s">
        <v>7334</v>
      </c>
      <c r="F6580" s="1" t="n">
        <v>36</v>
      </c>
      <c r="G6580" s="1" t="str">
        <f aca="false">F6580&amp;"/"&amp;46</f>
        <v>36/46</v>
      </c>
      <c r="H6580" s="1" t="n">
        <v>3200</v>
      </c>
      <c r="I6580" s="1" t="n">
        <v>113</v>
      </c>
      <c r="J6580" s="1" t="n">
        <v>92.5</v>
      </c>
      <c r="K6580" s="1" t="s">
        <v>1093</v>
      </c>
      <c r="L6580" s="1" t="s">
        <v>3015</v>
      </c>
      <c r="M6580" s="1" t="n">
        <v>2018</v>
      </c>
      <c r="N6580" s="1" t="n">
        <v>46.3223977698554</v>
      </c>
      <c r="O6580" s="1" t="n">
        <v>-71.2439989340121</v>
      </c>
      <c r="Q6580" s="1" t="s">
        <v>7299</v>
      </c>
      <c r="R6580" s="1" t="s">
        <v>24</v>
      </c>
    </row>
    <row r="6581" customFormat="false" ht="15" hidden="false" customHeight="false" outlineLevel="0" collapsed="false">
      <c r="A6581" s="1" t="s">
        <v>6017</v>
      </c>
      <c r="B6581" s="1" t="s">
        <v>6018</v>
      </c>
      <c r="C6581" s="1" t="s">
        <v>7297</v>
      </c>
      <c r="D6581" s="1" t="n">
        <v>147.2</v>
      </c>
      <c r="E6581" s="1" t="s">
        <v>7335</v>
      </c>
      <c r="F6581" s="1" t="n">
        <v>37</v>
      </c>
      <c r="G6581" s="1" t="str">
        <f aca="false">F6581&amp;"/"&amp;46</f>
        <v>37/46</v>
      </c>
      <c r="H6581" s="1" t="n">
        <v>3200</v>
      </c>
      <c r="I6581" s="1" t="n">
        <v>113</v>
      </c>
      <c r="J6581" s="1" t="n">
        <v>92.5</v>
      </c>
      <c r="K6581" s="1" t="s">
        <v>1093</v>
      </c>
      <c r="L6581" s="1" t="s">
        <v>3015</v>
      </c>
      <c r="M6581" s="1" t="n">
        <v>2018</v>
      </c>
      <c r="N6581" s="1" t="n">
        <v>46.3175677754681</v>
      </c>
      <c r="O6581" s="1" t="n">
        <v>-71.2378486740394</v>
      </c>
      <c r="Q6581" s="1" t="s">
        <v>7299</v>
      </c>
      <c r="R6581" s="1" t="s">
        <v>24</v>
      </c>
    </row>
    <row r="6582" customFormat="false" ht="15" hidden="false" customHeight="false" outlineLevel="0" collapsed="false">
      <c r="A6582" s="1" t="s">
        <v>6017</v>
      </c>
      <c r="B6582" s="1" t="s">
        <v>6018</v>
      </c>
      <c r="C6582" s="1" t="s">
        <v>7297</v>
      </c>
      <c r="D6582" s="1" t="n">
        <v>147.2</v>
      </c>
      <c r="E6582" s="1" t="s">
        <v>7336</v>
      </c>
      <c r="F6582" s="1" t="n">
        <v>38</v>
      </c>
      <c r="G6582" s="1" t="str">
        <f aca="false">F6582&amp;"/"&amp;46</f>
        <v>38/46</v>
      </c>
      <c r="H6582" s="1" t="n">
        <v>3200</v>
      </c>
      <c r="I6582" s="1" t="n">
        <v>113</v>
      </c>
      <c r="J6582" s="1" t="n">
        <v>92.5</v>
      </c>
      <c r="K6582" s="1" t="s">
        <v>1093</v>
      </c>
      <c r="L6582" s="1" t="s">
        <v>3015</v>
      </c>
      <c r="M6582" s="1" t="n">
        <v>2018</v>
      </c>
      <c r="N6582" s="1" t="n">
        <v>46.3092465347649</v>
      </c>
      <c r="O6582" s="1" t="n">
        <v>-71.2282876753827</v>
      </c>
      <c r="Q6582" s="1" t="s">
        <v>7299</v>
      </c>
      <c r="R6582" s="1" t="s">
        <v>24</v>
      </c>
    </row>
    <row r="6583" customFormat="false" ht="15" hidden="false" customHeight="false" outlineLevel="0" collapsed="false">
      <c r="A6583" s="1" t="s">
        <v>6017</v>
      </c>
      <c r="B6583" s="1" t="s">
        <v>6018</v>
      </c>
      <c r="C6583" s="1" t="s">
        <v>7297</v>
      </c>
      <c r="D6583" s="1" t="n">
        <v>147.2</v>
      </c>
      <c r="E6583" s="1" t="s">
        <v>7337</v>
      </c>
      <c r="F6583" s="1" t="n">
        <v>39</v>
      </c>
      <c r="G6583" s="1" t="str">
        <f aca="false">F6583&amp;"/"&amp;46</f>
        <v>39/46</v>
      </c>
      <c r="H6583" s="1" t="n">
        <v>3200</v>
      </c>
      <c r="I6583" s="1" t="n">
        <v>113</v>
      </c>
      <c r="J6583" s="1" t="n">
        <v>92.5</v>
      </c>
      <c r="K6583" s="1" t="s">
        <v>1093</v>
      </c>
      <c r="L6583" s="1" t="s">
        <v>3015</v>
      </c>
      <c r="M6583" s="1" t="n">
        <v>2018</v>
      </c>
      <c r="N6583" s="1" t="n">
        <v>46.3000774884627</v>
      </c>
      <c r="O6583" s="1" t="n">
        <v>-71.1007796092773</v>
      </c>
      <c r="Q6583" s="1" t="s">
        <v>7299</v>
      </c>
      <c r="R6583" s="1" t="s">
        <v>24</v>
      </c>
    </row>
    <row r="6584" customFormat="false" ht="15" hidden="false" customHeight="false" outlineLevel="0" collapsed="false">
      <c r="A6584" s="1" t="s">
        <v>6017</v>
      </c>
      <c r="B6584" s="1" t="s">
        <v>6018</v>
      </c>
      <c r="C6584" s="1" t="s">
        <v>7297</v>
      </c>
      <c r="D6584" s="1" t="n">
        <v>147.2</v>
      </c>
      <c r="E6584" s="1" t="s">
        <v>7338</v>
      </c>
      <c r="F6584" s="1" t="n">
        <v>40</v>
      </c>
      <c r="G6584" s="1" t="str">
        <f aca="false">F6584&amp;"/"&amp;46</f>
        <v>40/46</v>
      </c>
      <c r="H6584" s="1" t="n">
        <v>3200</v>
      </c>
      <c r="I6584" s="1" t="n">
        <v>113</v>
      </c>
      <c r="J6584" s="1" t="n">
        <v>92.5</v>
      </c>
      <c r="K6584" s="1" t="s">
        <v>1093</v>
      </c>
      <c r="L6584" s="1" t="s">
        <v>3015</v>
      </c>
      <c r="M6584" s="1" t="n">
        <v>2018</v>
      </c>
      <c r="N6584" s="1" t="n">
        <v>46.2940759711807</v>
      </c>
      <c r="O6584" s="1" t="n">
        <v>-71.1097334166933</v>
      </c>
      <c r="Q6584" s="1" t="s">
        <v>7299</v>
      </c>
      <c r="R6584" s="1" t="s">
        <v>24</v>
      </c>
    </row>
    <row r="6585" customFormat="false" ht="15" hidden="false" customHeight="false" outlineLevel="0" collapsed="false">
      <c r="A6585" s="1" t="s">
        <v>6017</v>
      </c>
      <c r="B6585" s="1" t="s">
        <v>6018</v>
      </c>
      <c r="C6585" s="1" t="s">
        <v>7297</v>
      </c>
      <c r="D6585" s="1" t="n">
        <v>147.2</v>
      </c>
      <c r="E6585" s="1" t="s">
        <v>7339</v>
      </c>
      <c r="F6585" s="1" t="n">
        <v>41</v>
      </c>
      <c r="G6585" s="1" t="str">
        <f aca="false">F6585&amp;"/"&amp;46</f>
        <v>41/46</v>
      </c>
      <c r="H6585" s="1" t="n">
        <v>3200</v>
      </c>
      <c r="I6585" s="1" t="n">
        <v>113</v>
      </c>
      <c r="J6585" s="1" t="n">
        <v>92.5</v>
      </c>
      <c r="K6585" s="1" t="s">
        <v>1093</v>
      </c>
      <c r="L6585" s="1" t="s">
        <v>3015</v>
      </c>
      <c r="M6585" s="1" t="n">
        <v>2018</v>
      </c>
      <c r="N6585" s="1" t="n">
        <v>46.294619322756</v>
      </c>
      <c r="O6585" s="1" t="n">
        <v>-71.097662711032</v>
      </c>
      <c r="Q6585" s="1" t="s">
        <v>7299</v>
      </c>
      <c r="R6585" s="1" t="s">
        <v>24</v>
      </c>
    </row>
    <row r="6586" customFormat="false" ht="15" hidden="false" customHeight="false" outlineLevel="0" collapsed="false">
      <c r="A6586" s="1" t="s">
        <v>6017</v>
      </c>
      <c r="B6586" s="1" t="s">
        <v>6018</v>
      </c>
      <c r="C6586" s="1" t="s">
        <v>7297</v>
      </c>
      <c r="D6586" s="1" t="n">
        <v>147.2</v>
      </c>
      <c r="E6586" s="1" t="s">
        <v>7340</v>
      </c>
      <c r="F6586" s="1" t="n">
        <v>42</v>
      </c>
      <c r="G6586" s="1" t="str">
        <f aca="false">F6586&amp;"/"&amp;46</f>
        <v>42/46</v>
      </c>
      <c r="H6586" s="1" t="n">
        <v>3200</v>
      </c>
      <c r="I6586" s="1" t="n">
        <v>113</v>
      </c>
      <c r="J6586" s="1" t="n">
        <v>92.5</v>
      </c>
      <c r="K6586" s="1" t="s">
        <v>1093</v>
      </c>
      <c r="L6586" s="1" t="s">
        <v>3015</v>
      </c>
      <c r="M6586" s="1" t="n">
        <v>2018</v>
      </c>
      <c r="N6586" s="1" t="n">
        <v>46.2898295524554</v>
      </c>
      <c r="O6586" s="1" t="n">
        <v>-71.1037307242157</v>
      </c>
      <c r="Q6586" s="1" t="s">
        <v>7299</v>
      </c>
      <c r="R6586" s="1" t="s">
        <v>24</v>
      </c>
    </row>
    <row r="6587" customFormat="false" ht="15" hidden="false" customHeight="false" outlineLevel="0" collapsed="false">
      <c r="A6587" s="1" t="s">
        <v>6017</v>
      </c>
      <c r="B6587" s="1" t="s">
        <v>6018</v>
      </c>
      <c r="C6587" s="1" t="s">
        <v>7297</v>
      </c>
      <c r="D6587" s="1" t="n">
        <v>147.2</v>
      </c>
      <c r="E6587" s="1" t="s">
        <v>7341</v>
      </c>
      <c r="F6587" s="1" t="n">
        <v>43</v>
      </c>
      <c r="G6587" s="1" t="str">
        <f aca="false">F6587&amp;"/"&amp;46</f>
        <v>43/46</v>
      </c>
      <c r="H6587" s="1" t="n">
        <v>3200</v>
      </c>
      <c r="I6587" s="1" t="n">
        <v>113</v>
      </c>
      <c r="J6587" s="1" t="n">
        <v>92.5</v>
      </c>
      <c r="K6587" s="1" t="s">
        <v>1093</v>
      </c>
      <c r="L6587" s="1" t="s">
        <v>3015</v>
      </c>
      <c r="M6587" s="1" t="n">
        <v>2018</v>
      </c>
      <c r="N6587" s="1" t="n">
        <v>46.2881371561234</v>
      </c>
      <c r="O6587" s="1" t="n">
        <v>-71.0903313415362</v>
      </c>
      <c r="Q6587" s="1" t="s">
        <v>7299</v>
      </c>
      <c r="R6587" s="1" t="s">
        <v>24</v>
      </c>
    </row>
    <row r="6588" customFormat="false" ht="15" hidden="false" customHeight="false" outlineLevel="0" collapsed="false">
      <c r="A6588" s="1" t="s">
        <v>6017</v>
      </c>
      <c r="B6588" s="1" t="s">
        <v>6018</v>
      </c>
      <c r="C6588" s="1" t="s">
        <v>7297</v>
      </c>
      <c r="D6588" s="1" t="n">
        <v>147.2</v>
      </c>
      <c r="E6588" s="1" t="s">
        <v>7342</v>
      </c>
      <c r="F6588" s="1" t="n">
        <v>44</v>
      </c>
      <c r="G6588" s="1" t="str">
        <f aca="false">F6588&amp;"/"&amp;46</f>
        <v>44/46</v>
      </c>
      <c r="H6588" s="1" t="n">
        <v>3200</v>
      </c>
      <c r="I6588" s="1" t="n">
        <v>113</v>
      </c>
      <c r="J6588" s="1" t="n">
        <v>92.5</v>
      </c>
      <c r="K6588" s="1" t="s">
        <v>1093</v>
      </c>
      <c r="L6588" s="1" t="s">
        <v>3015</v>
      </c>
      <c r="M6588" s="1" t="n">
        <v>2018</v>
      </c>
      <c r="N6588" s="1" t="n">
        <v>46.2798571052116</v>
      </c>
      <c r="O6588" s="1" t="n">
        <v>-71.0919964619996</v>
      </c>
      <c r="Q6588" s="1" t="s">
        <v>7299</v>
      </c>
      <c r="R6588" s="1" t="s">
        <v>24</v>
      </c>
    </row>
    <row r="6589" customFormat="false" ht="15" hidden="false" customHeight="false" outlineLevel="0" collapsed="false">
      <c r="A6589" s="1" t="s">
        <v>6017</v>
      </c>
      <c r="B6589" s="1" t="s">
        <v>6018</v>
      </c>
      <c r="C6589" s="1" t="s">
        <v>7297</v>
      </c>
      <c r="D6589" s="1" t="n">
        <v>147.2</v>
      </c>
      <c r="E6589" s="1" t="s">
        <v>7343</v>
      </c>
      <c r="F6589" s="1" t="n">
        <v>45</v>
      </c>
      <c r="G6589" s="1" t="str">
        <f aca="false">F6589&amp;"/"&amp;46</f>
        <v>45/46</v>
      </c>
      <c r="H6589" s="1" t="n">
        <v>3200</v>
      </c>
      <c r="I6589" s="1" t="n">
        <v>113</v>
      </c>
      <c r="J6589" s="1" t="n">
        <v>92.5</v>
      </c>
      <c r="K6589" s="1" t="s">
        <v>1093</v>
      </c>
      <c r="L6589" s="1" t="s">
        <v>3015</v>
      </c>
      <c r="M6589" s="1" t="n">
        <v>2018</v>
      </c>
      <c r="N6589" s="1" t="n">
        <v>46.2764886178786</v>
      </c>
      <c r="O6589" s="1" t="n">
        <v>-71.0900409252162</v>
      </c>
      <c r="Q6589" s="1" t="s">
        <v>7299</v>
      </c>
      <c r="R6589" s="1" t="s">
        <v>24</v>
      </c>
    </row>
    <row r="6590" customFormat="false" ht="15" hidden="false" customHeight="false" outlineLevel="0" collapsed="false">
      <c r="A6590" s="1" t="s">
        <v>6017</v>
      </c>
      <c r="B6590" s="1" t="s">
        <v>6018</v>
      </c>
      <c r="C6590" s="1" t="s">
        <v>7297</v>
      </c>
      <c r="D6590" s="1" t="n">
        <v>147.2</v>
      </c>
      <c r="E6590" s="1" t="s">
        <v>7344</v>
      </c>
      <c r="F6590" s="1" t="n">
        <v>46</v>
      </c>
      <c r="G6590" s="1" t="str">
        <f aca="false">F6590&amp;"/"&amp;46</f>
        <v>46/46</v>
      </c>
      <c r="H6590" s="1" t="n">
        <v>3200</v>
      </c>
      <c r="I6590" s="1" t="n">
        <v>113</v>
      </c>
      <c r="J6590" s="1" t="n">
        <v>92.5</v>
      </c>
      <c r="K6590" s="1" t="s">
        <v>1093</v>
      </c>
      <c r="L6590" s="1" t="s">
        <v>3015</v>
      </c>
      <c r="M6590" s="1" t="n">
        <v>2018</v>
      </c>
      <c r="N6590" s="1" t="n">
        <v>46.2722261686026</v>
      </c>
      <c r="O6590" s="1" t="n">
        <v>-71.0899144399974</v>
      </c>
      <c r="Q6590" s="1" t="s">
        <v>7299</v>
      </c>
      <c r="R6590" s="1" t="s">
        <v>24</v>
      </c>
    </row>
    <row r="6591" customFormat="false" ht="15" hidden="false" customHeight="false" outlineLevel="0" collapsed="false">
      <c r="A6591" s="1" t="s">
        <v>6017</v>
      </c>
      <c r="B6591" s="1" t="s">
        <v>6018</v>
      </c>
      <c r="C6591" s="1" t="s">
        <v>7345</v>
      </c>
      <c r="D6591" s="1" t="n">
        <v>58.5</v>
      </c>
      <c r="E6591" s="1" t="s">
        <v>7346</v>
      </c>
      <c r="F6591" s="1" t="n">
        <v>1</v>
      </c>
      <c r="G6591" s="1" t="str">
        <f aca="false">F6591&amp;"/"&amp;39</f>
        <v>1/39</v>
      </c>
      <c r="H6591" s="1" t="n">
        <v>1500</v>
      </c>
      <c r="I6591" s="1" t="n">
        <v>77</v>
      </c>
      <c r="J6591" s="1" t="n">
        <v>80</v>
      </c>
      <c r="K6591" s="1" t="s">
        <v>271</v>
      </c>
      <c r="L6591" s="1" t="s">
        <v>402</v>
      </c>
      <c r="M6591" s="1" t="n">
        <v>2011</v>
      </c>
      <c r="N6591" s="1" t="n">
        <v>49.1814148035235</v>
      </c>
      <c r="O6591" s="1" t="n">
        <v>-64.9355409303278</v>
      </c>
      <c r="Q6591" s="1" t="s">
        <v>7347</v>
      </c>
      <c r="R6591" s="1" t="s">
        <v>24</v>
      </c>
    </row>
    <row r="6592" customFormat="false" ht="15" hidden="false" customHeight="false" outlineLevel="0" collapsed="false">
      <c r="A6592" s="1" t="s">
        <v>6017</v>
      </c>
      <c r="B6592" s="1" t="s">
        <v>6018</v>
      </c>
      <c r="C6592" s="1" t="s">
        <v>7345</v>
      </c>
      <c r="D6592" s="1" t="n">
        <v>58.5</v>
      </c>
      <c r="E6592" s="1" t="s">
        <v>7348</v>
      </c>
      <c r="F6592" s="1" t="n">
        <v>2</v>
      </c>
      <c r="G6592" s="1" t="str">
        <f aca="false">F6592&amp;"/"&amp;39</f>
        <v>2/39</v>
      </c>
      <c r="H6592" s="1" t="n">
        <v>1500</v>
      </c>
      <c r="I6592" s="1" t="n">
        <v>77</v>
      </c>
      <c r="J6592" s="1" t="n">
        <v>80</v>
      </c>
      <c r="K6592" s="1" t="s">
        <v>271</v>
      </c>
      <c r="L6592" s="1" t="s">
        <v>402</v>
      </c>
      <c r="M6592" s="1" t="n">
        <v>2011</v>
      </c>
      <c r="N6592" s="1" t="n">
        <v>49.1804398976242</v>
      </c>
      <c r="O6592" s="1" t="n">
        <v>-64.9313229922565</v>
      </c>
      <c r="Q6592" s="1" t="s">
        <v>7347</v>
      </c>
      <c r="R6592" s="1" t="s">
        <v>24</v>
      </c>
    </row>
    <row r="6593" customFormat="false" ht="15" hidden="false" customHeight="false" outlineLevel="0" collapsed="false">
      <c r="A6593" s="1" t="s">
        <v>6017</v>
      </c>
      <c r="B6593" s="1" t="s">
        <v>6018</v>
      </c>
      <c r="C6593" s="1" t="s">
        <v>7345</v>
      </c>
      <c r="D6593" s="1" t="n">
        <v>58.5</v>
      </c>
      <c r="E6593" s="1" t="s">
        <v>7349</v>
      </c>
      <c r="F6593" s="1" t="n">
        <v>3</v>
      </c>
      <c r="G6593" s="1" t="str">
        <f aca="false">F6593&amp;"/"&amp;39</f>
        <v>3/39</v>
      </c>
      <c r="H6593" s="1" t="n">
        <v>1500</v>
      </c>
      <c r="I6593" s="1" t="n">
        <v>77</v>
      </c>
      <c r="J6593" s="1" t="n">
        <v>80</v>
      </c>
      <c r="K6593" s="1" t="s">
        <v>271</v>
      </c>
      <c r="L6593" s="1" t="s">
        <v>402</v>
      </c>
      <c r="M6593" s="1" t="n">
        <v>2011</v>
      </c>
      <c r="N6593" s="1" t="n">
        <v>49.1812425324902</v>
      </c>
      <c r="O6593" s="1" t="n">
        <v>-64.9438024517736</v>
      </c>
      <c r="Q6593" s="1" t="s">
        <v>7347</v>
      </c>
      <c r="R6593" s="1" t="s">
        <v>24</v>
      </c>
    </row>
    <row r="6594" customFormat="false" ht="15" hidden="false" customHeight="false" outlineLevel="0" collapsed="false">
      <c r="A6594" s="1" t="s">
        <v>6017</v>
      </c>
      <c r="B6594" s="1" t="s">
        <v>6018</v>
      </c>
      <c r="C6594" s="1" t="s">
        <v>7345</v>
      </c>
      <c r="D6594" s="1" t="n">
        <v>58.5</v>
      </c>
      <c r="E6594" s="1" t="s">
        <v>7350</v>
      </c>
      <c r="F6594" s="1" t="n">
        <v>4</v>
      </c>
      <c r="G6594" s="1" t="str">
        <f aca="false">F6594&amp;"/"&amp;39</f>
        <v>4/39</v>
      </c>
      <c r="H6594" s="1" t="n">
        <v>1500</v>
      </c>
      <c r="I6594" s="1" t="n">
        <v>77</v>
      </c>
      <c r="J6594" s="1" t="n">
        <v>80</v>
      </c>
      <c r="K6594" s="1" t="s">
        <v>271</v>
      </c>
      <c r="L6594" s="1" t="s">
        <v>402</v>
      </c>
      <c r="M6594" s="1" t="n">
        <v>2011</v>
      </c>
      <c r="N6594" s="1" t="n">
        <v>49.1805591611415</v>
      </c>
      <c r="O6594" s="1" t="n">
        <v>-64.9466830902972</v>
      </c>
      <c r="Q6594" s="1" t="s">
        <v>7347</v>
      </c>
      <c r="R6594" s="1" t="s">
        <v>24</v>
      </c>
    </row>
    <row r="6595" customFormat="false" ht="15" hidden="false" customHeight="false" outlineLevel="0" collapsed="false">
      <c r="A6595" s="1" t="s">
        <v>6017</v>
      </c>
      <c r="B6595" s="1" t="s">
        <v>6018</v>
      </c>
      <c r="C6595" s="1" t="s">
        <v>7345</v>
      </c>
      <c r="D6595" s="1" t="n">
        <v>58.5</v>
      </c>
      <c r="E6595" s="1" t="s">
        <v>7351</v>
      </c>
      <c r="F6595" s="1" t="n">
        <v>5</v>
      </c>
      <c r="G6595" s="1" t="str">
        <f aca="false">F6595&amp;"/"&amp;39</f>
        <v>5/39</v>
      </c>
      <c r="H6595" s="1" t="n">
        <v>1500</v>
      </c>
      <c r="I6595" s="1" t="n">
        <v>77</v>
      </c>
      <c r="J6595" s="1" t="n">
        <v>80</v>
      </c>
      <c r="K6595" s="1" t="s">
        <v>271</v>
      </c>
      <c r="L6595" s="1" t="s">
        <v>402</v>
      </c>
      <c r="M6595" s="1" t="n">
        <v>2011</v>
      </c>
      <c r="N6595" s="1" t="n">
        <v>49.1789419785226</v>
      </c>
      <c r="O6595" s="1" t="n">
        <v>-64.9495218064176</v>
      </c>
      <c r="Q6595" s="1" t="s">
        <v>7347</v>
      </c>
      <c r="R6595" s="1" t="s">
        <v>24</v>
      </c>
    </row>
    <row r="6596" customFormat="false" ht="15" hidden="false" customHeight="false" outlineLevel="0" collapsed="false">
      <c r="A6596" s="1" t="s">
        <v>6017</v>
      </c>
      <c r="B6596" s="1" t="s">
        <v>6018</v>
      </c>
      <c r="C6596" s="1" t="s">
        <v>7345</v>
      </c>
      <c r="D6596" s="1" t="n">
        <v>58.5</v>
      </c>
      <c r="E6596" s="1" t="s">
        <v>7352</v>
      </c>
      <c r="F6596" s="1" t="n">
        <v>6</v>
      </c>
      <c r="G6596" s="1" t="str">
        <f aca="false">F6596&amp;"/"&amp;39</f>
        <v>6/39</v>
      </c>
      <c r="H6596" s="1" t="n">
        <v>1500</v>
      </c>
      <c r="I6596" s="1" t="n">
        <v>77</v>
      </c>
      <c r="J6596" s="1" t="n">
        <v>80</v>
      </c>
      <c r="K6596" s="1" t="s">
        <v>271</v>
      </c>
      <c r="L6596" s="1" t="s">
        <v>402</v>
      </c>
      <c r="M6596" s="1" t="n">
        <v>2011</v>
      </c>
      <c r="N6596" s="1" t="n">
        <v>49.1781892238189</v>
      </c>
      <c r="O6596" s="1" t="n">
        <v>-64.9218805823882</v>
      </c>
      <c r="Q6596" s="1" t="s">
        <v>7347</v>
      </c>
      <c r="R6596" s="1" t="s">
        <v>24</v>
      </c>
    </row>
    <row r="6597" customFormat="false" ht="15" hidden="false" customHeight="false" outlineLevel="0" collapsed="false">
      <c r="A6597" s="1" t="s">
        <v>6017</v>
      </c>
      <c r="B6597" s="1" t="s">
        <v>6018</v>
      </c>
      <c r="C6597" s="1" t="s">
        <v>7345</v>
      </c>
      <c r="D6597" s="1" t="n">
        <v>58.5</v>
      </c>
      <c r="E6597" s="1" t="s">
        <v>7353</v>
      </c>
      <c r="F6597" s="1" t="n">
        <v>7</v>
      </c>
      <c r="G6597" s="1" t="str">
        <f aca="false">F6597&amp;"/"&amp;39</f>
        <v>7/39</v>
      </c>
      <c r="H6597" s="1" t="n">
        <v>1500</v>
      </c>
      <c r="I6597" s="1" t="n">
        <v>77</v>
      </c>
      <c r="J6597" s="1" t="n">
        <v>80</v>
      </c>
      <c r="K6597" s="1" t="s">
        <v>271</v>
      </c>
      <c r="L6597" s="1" t="s">
        <v>402</v>
      </c>
      <c r="M6597" s="1" t="n">
        <v>2011</v>
      </c>
      <c r="N6597" s="1" t="n">
        <v>49.1769204036502</v>
      </c>
      <c r="O6597" s="1" t="n">
        <v>-64.9243238994267</v>
      </c>
      <c r="Q6597" s="1" t="s">
        <v>7347</v>
      </c>
      <c r="R6597" s="1" t="s">
        <v>24</v>
      </c>
    </row>
    <row r="6598" customFormat="false" ht="15" hidden="false" customHeight="false" outlineLevel="0" collapsed="false">
      <c r="A6598" s="1" t="s">
        <v>6017</v>
      </c>
      <c r="B6598" s="1" t="s">
        <v>6018</v>
      </c>
      <c r="C6598" s="1" t="s">
        <v>7345</v>
      </c>
      <c r="D6598" s="1" t="n">
        <v>58.5</v>
      </c>
      <c r="E6598" s="1" t="s">
        <v>7354</v>
      </c>
      <c r="F6598" s="1" t="n">
        <v>8</v>
      </c>
      <c r="G6598" s="1" t="str">
        <f aca="false">F6598&amp;"/"&amp;39</f>
        <v>8/39</v>
      </c>
      <c r="H6598" s="1" t="n">
        <v>1500</v>
      </c>
      <c r="I6598" s="1" t="n">
        <v>77</v>
      </c>
      <c r="J6598" s="1" t="n">
        <v>80</v>
      </c>
      <c r="K6598" s="1" t="s">
        <v>271</v>
      </c>
      <c r="L6598" s="1" t="s">
        <v>402</v>
      </c>
      <c r="M6598" s="1" t="n">
        <v>2011</v>
      </c>
      <c r="N6598" s="1" t="n">
        <v>49.1755893044738</v>
      </c>
      <c r="O6598" s="1" t="n">
        <v>-64.9287637448786</v>
      </c>
      <c r="Q6598" s="1" t="s">
        <v>7347</v>
      </c>
      <c r="R6598" s="1" t="s">
        <v>24</v>
      </c>
    </row>
    <row r="6599" customFormat="false" ht="15" hidden="false" customHeight="false" outlineLevel="0" collapsed="false">
      <c r="A6599" s="1" t="s">
        <v>6017</v>
      </c>
      <c r="B6599" s="1" t="s">
        <v>6018</v>
      </c>
      <c r="C6599" s="1" t="s">
        <v>7345</v>
      </c>
      <c r="D6599" s="1" t="n">
        <v>58.5</v>
      </c>
      <c r="E6599" s="1" t="s">
        <v>7355</v>
      </c>
      <c r="F6599" s="1" t="n">
        <v>9</v>
      </c>
      <c r="G6599" s="1" t="str">
        <f aca="false">F6599&amp;"/"&amp;39</f>
        <v>9/39</v>
      </c>
      <c r="H6599" s="1" t="n">
        <v>1500</v>
      </c>
      <c r="I6599" s="1" t="n">
        <v>77</v>
      </c>
      <c r="J6599" s="1" t="n">
        <v>80</v>
      </c>
      <c r="K6599" s="1" t="s">
        <v>271</v>
      </c>
      <c r="L6599" s="1" t="s">
        <v>402</v>
      </c>
      <c r="M6599" s="1" t="n">
        <v>2011</v>
      </c>
      <c r="N6599" s="1" t="n">
        <v>49.17508017196</v>
      </c>
      <c r="O6599" s="1" t="n">
        <v>-64.932175029246</v>
      </c>
      <c r="Q6599" s="1" t="s">
        <v>7347</v>
      </c>
      <c r="R6599" s="1" t="s">
        <v>24</v>
      </c>
    </row>
    <row r="6600" customFormat="false" ht="15" hidden="false" customHeight="false" outlineLevel="0" collapsed="false">
      <c r="A6600" s="1" t="s">
        <v>6017</v>
      </c>
      <c r="B6600" s="1" t="s">
        <v>6018</v>
      </c>
      <c r="C6600" s="1" t="s">
        <v>7345</v>
      </c>
      <c r="D6600" s="1" t="n">
        <v>58.5</v>
      </c>
      <c r="E6600" s="1" t="s">
        <v>7356</v>
      </c>
      <c r="F6600" s="1" t="n">
        <v>10</v>
      </c>
      <c r="G6600" s="1" t="str">
        <f aca="false">F6600&amp;"/"&amp;39</f>
        <v>10/39</v>
      </c>
      <c r="H6600" s="1" t="n">
        <v>1500</v>
      </c>
      <c r="I6600" s="1" t="n">
        <v>77</v>
      </c>
      <c r="J6600" s="1" t="n">
        <v>80</v>
      </c>
      <c r="K6600" s="1" t="s">
        <v>271</v>
      </c>
      <c r="L6600" s="1" t="s">
        <v>402</v>
      </c>
      <c r="M6600" s="1" t="n">
        <v>2011</v>
      </c>
      <c r="N6600" s="1" t="n">
        <v>49.1721702310482</v>
      </c>
      <c r="O6600" s="1" t="n">
        <v>-64.9220518841798</v>
      </c>
      <c r="Q6600" s="1" t="s">
        <v>7347</v>
      </c>
      <c r="R6600" s="1" t="s">
        <v>24</v>
      </c>
    </row>
    <row r="6601" customFormat="false" ht="15" hidden="false" customHeight="false" outlineLevel="0" collapsed="false">
      <c r="A6601" s="1" t="s">
        <v>6017</v>
      </c>
      <c r="B6601" s="1" t="s">
        <v>6018</v>
      </c>
      <c r="C6601" s="1" t="s">
        <v>7345</v>
      </c>
      <c r="D6601" s="1" t="n">
        <v>58.5</v>
      </c>
      <c r="E6601" s="1" t="s">
        <v>7357</v>
      </c>
      <c r="F6601" s="1" t="n">
        <v>11</v>
      </c>
      <c r="G6601" s="1" t="str">
        <f aca="false">F6601&amp;"/"&amp;39</f>
        <v>11/39</v>
      </c>
      <c r="H6601" s="1" t="n">
        <v>1500</v>
      </c>
      <c r="I6601" s="1" t="n">
        <v>77</v>
      </c>
      <c r="J6601" s="1" t="n">
        <v>80</v>
      </c>
      <c r="K6601" s="1" t="s">
        <v>271</v>
      </c>
      <c r="L6601" s="1" t="s">
        <v>402</v>
      </c>
      <c r="M6601" s="1" t="n">
        <v>2011</v>
      </c>
      <c r="N6601" s="1" t="n">
        <v>49.1734769054353</v>
      </c>
      <c r="O6601" s="1" t="n">
        <v>-64.9197040037314</v>
      </c>
      <c r="Q6601" s="1" t="s">
        <v>7347</v>
      </c>
      <c r="R6601" s="1" t="s">
        <v>24</v>
      </c>
    </row>
    <row r="6602" customFormat="false" ht="15" hidden="false" customHeight="false" outlineLevel="0" collapsed="false">
      <c r="A6602" s="1" t="s">
        <v>6017</v>
      </c>
      <c r="B6602" s="1" t="s">
        <v>6018</v>
      </c>
      <c r="C6602" s="1" t="s">
        <v>7345</v>
      </c>
      <c r="D6602" s="1" t="n">
        <v>58.5</v>
      </c>
      <c r="E6602" s="1" t="s">
        <v>7358</v>
      </c>
      <c r="F6602" s="1" t="n">
        <v>12</v>
      </c>
      <c r="G6602" s="1" t="str">
        <f aca="false">F6602&amp;"/"&amp;39</f>
        <v>12/39</v>
      </c>
      <c r="H6602" s="1" t="n">
        <v>1500</v>
      </c>
      <c r="I6602" s="1" t="n">
        <v>77</v>
      </c>
      <c r="J6602" s="1" t="n">
        <v>80</v>
      </c>
      <c r="K6602" s="1" t="s">
        <v>271</v>
      </c>
      <c r="L6602" s="1" t="s">
        <v>402</v>
      </c>
      <c r="M6602" s="1" t="n">
        <v>2011</v>
      </c>
      <c r="N6602" s="1" t="n">
        <v>49.1743165952592</v>
      </c>
      <c r="O6602" s="1" t="n">
        <v>-64.9147306795215</v>
      </c>
      <c r="Q6602" s="1" t="s">
        <v>7347</v>
      </c>
      <c r="R6602" s="1" t="s">
        <v>24</v>
      </c>
    </row>
    <row r="6603" customFormat="false" ht="15" hidden="false" customHeight="false" outlineLevel="0" collapsed="false">
      <c r="A6603" s="1" t="s">
        <v>6017</v>
      </c>
      <c r="B6603" s="1" t="s">
        <v>6018</v>
      </c>
      <c r="C6603" s="1" t="s">
        <v>7345</v>
      </c>
      <c r="D6603" s="1" t="n">
        <v>58.5</v>
      </c>
      <c r="E6603" s="1" t="s">
        <v>7359</v>
      </c>
      <c r="F6603" s="1" t="n">
        <v>13</v>
      </c>
      <c r="G6603" s="1" t="str">
        <f aca="false">F6603&amp;"/"&amp;39</f>
        <v>13/39</v>
      </c>
      <c r="H6603" s="1" t="n">
        <v>1500</v>
      </c>
      <c r="I6603" s="1" t="n">
        <v>77</v>
      </c>
      <c r="J6603" s="1" t="n">
        <v>80</v>
      </c>
      <c r="K6603" s="1" t="s">
        <v>271</v>
      </c>
      <c r="L6603" s="1" t="s">
        <v>402</v>
      </c>
      <c r="M6603" s="1" t="n">
        <v>2011</v>
      </c>
      <c r="N6603" s="1" t="n">
        <v>49.1762737095458</v>
      </c>
      <c r="O6603" s="1" t="n">
        <v>-64.9132663153279</v>
      </c>
      <c r="Q6603" s="1" t="s">
        <v>7347</v>
      </c>
      <c r="R6603" s="1" t="s">
        <v>24</v>
      </c>
    </row>
    <row r="6604" customFormat="false" ht="15" hidden="false" customHeight="false" outlineLevel="0" collapsed="false">
      <c r="A6604" s="1" t="s">
        <v>6017</v>
      </c>
      <c r="B6604" s="1" t="s">
        <v>6018</v>
      </c>
      <c r="C6604" s="1" t="s">
        <v>7345</v>
      </c>
      <c r="D6604" s="1" t="n">
        <v>58.5</v>
      </c>
      <c r="E6604" s="1" t="s">
        <v>7360</v>
      </c>
      <c r="F6604" s="1" t="n">
        <v>14</v>
      </c>
      <c r="G6604" s="1" t="str">
        <f aca="false">F6604&amp;"/"&amp;39</f>
        <v>14/39</v>
      </c>
      <c r="H6604" s="1" t="n">
        <v>1500</v>
      </c>
      <c r="I6604" s="1" t="n">
        <v>77</v>
      </c>
      <c r="J6604" s="1" t="n">
        <v>80</v>
      </c>
      <c r="K6604" s="1" t="s">
        <v>271</v>
      </c>
      <c r="L6604" s="1" t="s">
        <v>402</v>
      </c>
      <c r="M6604" s="1" t="n">
        <v>2011</v>
      </c>
      <c r="N6604" s="1" t="n">
        <v>49.1764799454314</v>
      </c>
      <c r="O6604" s="1" t="n">
        <v>-64.9095198723581</v>
      </c>
      <c r="Q6604" s="1" t="s">
        <v>7347</v>
      </c>
      <c r="R6604" s="1" t="s">
        <v>24</v>
      </c>
    </row>
    <row r="6605" customFormat="false" ht="15" hidden="false" customHeight="false" outlineLevel="0" collapsed="false">
      <c r="A6605" s="1" t="s">
        <v>6017</v>
      </c>
      <c r="B6605" s="1" t="s">
        <v>6018</v>
      </c>
      <c r="C6605" s="1" t="s">
        <v>7345</v>
      </c>
      <c r="D6605" s="1" t="n">
        <v>58.5</v>
      </c>
      <c r="E6605" s="1" t="s">
        <v>7361</v>
      </c>
      <c r="F6605" s="1" t="n">
        <v>15</v>
      </c>
      <c r="G6605" s="1" t="str">
        <f aca="false">F6605&amp;"/"&amp;39</f>
        <v>15/39</v>
      </c>
      <c r="H6605" s="1" t="n">
        <v>1500</v>
      </c>
      <c r="I6605" s="1" t="n">
        <v>77</v>
      </c>
      <c r="J6605" s="1" t="n">
        <v>80</v>
      </c>
      <c r="K6605" s="1" t="s">
        <v>271</v>
      </c>
      <c r="L6605" s="1" t="s">
        <v>402</v>
      </c>
      <c r="M6605" s="1" t="n">
        <v>2011</v>
      </c>
      <c r="N6605" s="1" t="n">
        <v>49.1771942600009</v>
      </c>
      <c r="O6605" s="1" t="n">
        <v>-64.9062842091526</v>
      </c>
      <c r="Q6605" s="1" t="s">
        <v>7347</v>
      </c>
      <c r="R6605" s="1" t="s">
        <v>24</v>
      </c>
    </row>
    <row r="6606" customFormat="false" ht="15" hidden="false" customHeight="false" outlineLevel="0" collapsed="false">
      <c r="A6606" s="1" t="s">
        <v>6017</v>
      </c>
      <c r="B6606" s="1" t="s">
        <v>6018</v>
      </c>
      <c r="C6606" s="1" t="s">
        <v>7345</v>
      </c>
      <c r="D6606" s="1" t="n">
        <v>58.5</v>
      </c>
      <c r="E6606" s="1" t="s">
        <v>7362</v>
      </c>
      <c r="F6606" s="1" t="n">
        <v>16</v>
      </c>
      <c r="G6606" s="1" t="str">
        <f aca="false">F6606&amp;"/"&amp;39</f>
        <v>16/39</v>
      </c>
      <c r="H6606" s="1" t="n">
        <v>1500</v>
      </c>
      <c r="I6606" s="1" t="n">
        <v>77</v>
      </c>
      <c r="J6606" s="1" t="n">
        <v>80</v>
      </c>
      <c r="K6606" s="1" t="s">
        <v>271</v>
      </c>
      <c r="L6606" s="1" t="s">
        <v>402</v>
      </c>
      <c r="M6606" s="1" t="n">
        <v>2011</v>
      </c>
      <c r="N6606" s="1" t="n">
        <v>49.1702009574965</v>
      </c>
      <c r="O6606" s="1" t="n">
        <v>-64.9078332837467</v>
      </c>
      <c r="Q6606" s="1" t="s">
        <v>7347</v>
      </c>
      <c r="R6606" s="1" t="s">
        <v>24</v>
      </c>
    </row>
    <row r="6607" customFormat="false" ht="15" hidden="false" customHeight="false" outlineLevel="0" collapsed="false">
      <c r="A6607" s="1" t="s">
        <v>6017</v>
      </c>
      <c r="B6607" s="1" t="s">
        <v>6018</v>
      </c>
      <c r="C6607" s="1" t="s">
        <v>7345</v>
      </c>
      <c r="D6607" s="1" t="n">
        <v>58.5</v>
      </c>
      <c r="E6607" s="1" t="s">
        <v>7363</v>
      </c>
      <c r="F6607" s="1" t="n">
        <v>17</v>
      </c>
      <c r="G6607" s="1" t="str">
        <f aca="false">F6607&amp;"/"&amp;39</f>
        <v>17/39</v>
      </c>
      <c r="H6607" s="1" t="n">
        <v>1500</v>
      </c>
      <c r="I6607" s="1" t="n">
        <v>77</v>
      </c>
      <c r="J6607" s="1" t="n">
        <v>80</v>
      </c>
      <c r="K6607" s="1" t="s">
        <v>271</v>
      </c>
      <c r="L6607" s="1" t="s">
        <v>402</v>
      </c>
      <c r="M6607" s="1" t="n">
        <v>2011</v>
      </c>
      <c r="N6607" s="1" t="n">
        <v>49.1699910165569</v>
      </c>
      <c r="O6607" s="1" t="n">
        <v>-64.9037175662805</v>
      </c>
      <c r="Q6607" s="1" t="s">
        <v>7347</v>
      </c>
      <c r="R6607" s="1" t="s">
        <v>24</v>
      </c>
    </row>
    <row r="6608" customFormat="false" ht="15" hidden="false" customHeight="false" outlineLevel="0" collapsed="false">
      <c r="A6608" s="1" t="s">
        <v>6017</v>
      </c>
      <c r="B6608" s="1" t="s">
        <v>6018</v>
      </c>
      <c r="C6608" s="1" t="s">
        <v>7345</v>
      </c>
      <c r="D6608" s="1" t="n">
        <v>58.5</v>
      </c>
      <c r="E6608" s="1" t="s">
        <v>7364</v>
      </c>
      <c r="F6608" s="1" t="n">
        <v>18</v>
      </c>
      <c r="G6608" s="1" t="str">
        <f aca="false">F6608&amp;"/"&amp;39</f>
        <v>18/39</v>
      </c>
      <c r="H6608" s="1" t="n">
        <v>1500</v>
      </c>
      <c r="I6608" s="1" t="n">
        <v>77</v>
      </c>
      <c r="J6608" s="1" t="n">
        <v>80</v>
      </c>
      <c r="K6608" s="1" t="s">
        <v>271</v>
      </c>
      <c r="L6608" s="1" t="s">
        <v>402</v>
      </c>
      <c r="M6608" s="1" t="n">
        <v>2011</v>
      </c>
      <c r="N6608" s="1" t="n">
        <v>49.1733655973588</v>
      </c>
      <c r="O6608" s="1" t="n">
        <v>-64.9012288361079</v>
      </c>
      <c r="Q6608" s="1" t="s">
        <v>7347</v>
      </c>
      <c r="R6608" s="1" t="s">
        <v>24</v>
      </c>
    </row>
    <row r="6609" customFormat="false" ht="15" hidden="false" customHeight="false" outlineLevel="0" collapsed="false">
      <c r="A6609" s="1" t="s">
        <v>6017</v>
      </c>
      <c r="B6609" s="1" t="s">
        <v>6018</v>
      </c>
      <c r="C6609" s="1" t="s">
        <v>7345</v>
      </c>
      <c r="D6609" s="1" t="n">
        <v>58.5</v>
      </c>
      <c r="E6609" s="1" t="s">
        <v>7365</v>
      </c>
      <c r="F6609" s="1" t="n">
        <v>19</v>
      </c>
      <c r="G6609" s="1" t="str">
        <f aca="false">F6609&amp;"/"&amp;39</f>
        <v>19/39</v>
      </c>
      <c r="H6609" s="1" t="n">
        <v>1500</v>
      </c>
      <c r="I6609" s="1" t="n">
        <v>77</v>
      </c>
      <c r="J6609" s="1" t="n">
        <v>80</v>
      </c>
      <c r="K6609" s="1" t="s">
        <v>271</v>
      </c>
      <c r="L6609" s="1" t="s">
        <v>402</v>
      </c>
      <c r="M6609" s="1" t="n">
        <v>2011</v>
      </c>
      <c r="N6609" s="1" t="n">
        <v>49.1734454468198</v>
      </c>
      <c r="O6609" s="1" t="n">
        <v>-64.8966705254061</v>
      </c>
      <c r="Q6609" s="1" t="s">
        <v>7347</v>
      </c>
      <c r="R6609" s="1" t="s">
        <v>24</v>
      </c>
    </row>
    <row r="6610" customFormat="false" ht="15" hidden="false" customHeight="false" outlineLevel="0" collapsed="false">
      <c r="A6610" s="1" t="s">
        <v>6017</v>
      </c>
      <c r="B6610" s="1" t="s">
        <v>6018</v>
      </c>
      <c r="C6610" s="1" t="s">
        <v>7345</v>
      </c>
      <c r="D6610" s="1" t="n">
        <v>58.5</v>
      </c>
      <c r="E6610" s="1" t="s">
        <v>7366</v>
      </c>
      <c r="F6610" s="1" t="n">
        <v>20</v>
      </c>
      <c r="G6610" s="1" t="str">
        <f aca="false">F6610&amp;"/"&amp;39</f>
        <v>20/39</v>
      </c>
      <c r="H6610" s="1" t="n">
        <v>1500</v>
      </c>
      <c r="I6610" s="1" t="n">
        <v>77</v>
      </c>
      <c r="J6610" s="1" t="n">
        <v>80</v>
      </c>
      <c r="K6610" s="1" t="s">
        <v>271</v>
      </c>
      <c r="L6610" s="1" t="s">
        <v>402</v>
      </c>
      <c r="M6610" s="1" t="n">
        <v>2011</v>
      </c>
      <c r="N6610" s="1" t="n">
        <v>49.1732729533802</v>
      </c>
      <c r="O6610" s="1" t="n">
        <v>-64.8920490795998</v>
      </c>
      <c r="Q6610" s="1" t="s">
        <v>7347</v>
      </c>
      <c r="R6610" s="1" t="s">
        <v>24</v>
      </c>
    </row>
    <row r="6611" customFormat="false" ht="15" hidden="false" customHeight="false" outlineLevel="0" collapsed="false">
      <c r="A6611" s="1" t="s">
        <v>6017</v>
      </c>
      <c r="B6611" s="1" t="s">
        <v>6018</v>
      </c>
      <c r="C6611" s="1" t="s">
        <v>7345</v>
      </c>
      <c r="D6611" s="1" t="n">
        <v>58.5</v>
      </c>
      <c r="E6611" s="1" t="s">
        <v>7367</v>
      </c>
      <c r="F6611" s="1" t="n">
        <v>21</v>
      </c>
      <c r="G6611" s="1" t="str">
        <f aca="false">F6611&amp;"/"&amp;39</f>
        <v>21/39</v>
      </c>
      <c r="H6611" s="1" t="n">
        <v>1500</v>
      </c>
      <c r="I6611" s="1" t="n">
        <v>77</v>
      </c>
      <c r="J6611" s="1" t="n">
        <v>80</v>
      </c>
      <c r="K6611" s="1" t="s">
        <v>271</v>
      </c>
      <c r="L6611" s="1" t="s">
        <v>402</v>
      </c>
      <c r="M6611" s="1" t="n">
        <v>2011</v>
      </c>
      <c r="N6611" s="1" t="n">
        <v>49.1734890063854</v>
      </c>
      <c r="O6611" s="1" t="n">
        <v>-64.888168026142</v>
      </c>
      <c r="Q6611" s="1" t="s">
        <v>7347</v>
      </c>
      <c r="R6611" s="1" t="s">
        <v>24</v>
      </c>
    </row>
    <row r="6612" customFormat="false" ht="15" hidden="false" customHeight="false" outlineLevel="0" collapsed="false">
      <c r="A6612" s="1" t="s">
        <v>6017</v>
      </c>
      <c r="B6612" s="1" t="s">
        <v>6018</v>
      </c>
      <c r="C6612" s="1" t="s">
        <v>7345</v>
      </c>
      <c r="D6612" s="1" t="n">
        <v>58.5</v>
      </c>
      <c r="E6612" s="1" t="s">
        <v>7368</v>
      </c>
      <c r="F6612" s="1" t="n">
        <v>22</v>
      </c>
      <c r="G6612" s="1" t="str">
        <f aca="false">F6612&amp;"/"&amp;39</f>
        <v>22/39</v>
      </c>
      <c r="H6612" s="1" t="n">
        <v>1500</v>
      </c>
      <c r="I6612" s="1" t="n">
        <v>77</v>
      </c>
      <c r="J6612" s="1" t="n">
        <v>80</v>
      </c>
      <c r="K6612" s="1" t="s">
        <v>271</v>
      </c>
      <c r="L6612" s="1" t="s">
        <v>402</v>
      </c>
      <c r="M6612" s="1" t="n">
        <v>2011</v>
      </c>
      <c r="N6612" s="1" t="n">
        <v>49.1715985608411</v>
      </c>
      <c r="O6612" s="1" t="n">
        <v>-64.8834772985628</v>
      </c>
      <c r="Q6612" s="1" t="s">
        <v>7347</v>
      </c>
      <c r="R6612" s="1" t="s">
        <v>24</v>
      </c>
    </row>
    <row r="6613" customFormat="false" ht="15" hidden="false" customHeight="false" outlineLevel="0" collapsed="false">
      <c r="A6613" s="1" t="s">
        <v>6017</v>
      </c>
      <c r="B6613" s="1" t="s">
        <v>6018</v>
      </c>
      <c r="C6613" s="1" t="s">
        <v>7345</v>
      </c>
      <c r="D6613" s="1" t="n">
        <v>58.5</v>
      </c>
      <c r="E6613" s="1" t="s">
        <v>7369</v>
      </c>
      <c r="F6613" s="1" t="n">
        <v>23</v>
      </c>
      <c r="G6613" s="1" t="str">
        <f aca="false">F6613&amp;"/"&amp;39</f>
        <v>23/39</v>
      </c>
      <c r="H6613" s="1" t="n">
        <v>1500</v>
      </c>
      <c r="I6613" s="1" t="n">
        <v>77</v>
      </c>
      <c r="J6613" s="1" t="n">
        <v>80</v>
      </c>
      <c r="K6613" s="1" t="s">
        <v>271</v>
      </c>
      <c r="L6613" s="1" t="s">
        <v>402</v>
      </c>
      <c r="M6613" s="1" t="n">
        <v>2011</v>
      </c>
      <c r="N6613" s="1" t="n">
        <v>49.1878025757341</v>
      </c>
      <c r="O6613" s="1" t="n">
        <v>-64.9610229571141</v>
      </c>
      <c r="Q6613" s="1" t="s">
        <v>7347</v>
      </c>
      <c r="R6613" s="1" t="s">
        <v>24</v>
      </c>
    </row>
    <row r="6614" customFormat="false" ht="15" hidden="false" customHeight="false" outlineLevel="0" collapsed="false">
      <c r="A6614" s="1" t="s">
        <v>6017</v>
      </c>
      <c r="B6614" s="1" t="s">
        <v>6018</v>
      </c>
      <c r="C6614" s="1" t="s">
        <v>7345</v>
      </c>
      <c r="D6614" s="1" t="n">
        <v>58.5</v>
      </c>
      <c r="E6614" s="1" t="s">
        <v>7370</v>
      </c>
      <c r="F6614" s="1" t="n">
        <v>24</v>
      </c>
      <c r="G6614" s="1" t="str">
        <f aca="false">F6614&amp;"/"&amp;39</f>
        <v>24/39</v>
      </c>
      <c r="H6614" s="1" t="n">
        <v>1500</v>
      </c>
      <c r="I6614" s="1" t="n">
        <v>77</v>
      </c>
      <c r="J6614" s="1" t="n">
        <v>80</v>
      </c>
      <c r="K6614" s="1" t="s">
        <v>271</v>
      </c>
      <c r="L6614" s="1" t="s">
        <v>402</v>
      </c>
      <c r="M6614" s="1" t="n">
        <v>2011</v>
      </c>
      <c r="N6614" s="1" t="n">
        <v>49.1861205166789</v>
      </c>
      <c r="O6614" s="1" t="n">
        <v>-64.9623675926076</v>
      </c>
      <c r="Q6614" s="1" t="s">
        <v>7347</v>
      </c>
      <c r="R6614" s="1" t="s">
        <v>24</v>
      </c>
    </row>
    <row r="6615" customFormat="false" ht="15" hidden="false" customHeight="false" outlineLevel="0" collapsed="false">
      <c r="A6615" s="1" t="s">
        <v>6017</v>
      </c>
      <c r="B6615" s="1" t="s">
        <v>6018</v>
      </c>
      <c r="C6615" s="1" t="s">
        <v>7345</v>
      </c>
      <c r="D6615" s="1" t="n">
        <v>58.5</v>
      </c>
      <c r="E6615" s="1" t="s">
        <v>7371</v>
      </c>
      <c r="F6615" s="1" t="n">
        <v>25</v>
      </c>
      <c r="G6615" s="1" t="str">
        <f aca="false">F6615&amp;"/"&amp;39</f>
        <v>25/39</v>
      </c>
      <c r="H6615" s="1" t="n">
        <v>1500</v>
      </c>
      <c r="I6615" s="1" t="n">
        <v>77</v>
      </c>
      <c r="J6615" s="1" t="n">
        <v>80</v>
      </c>
      <c r="K6615" s="1" t="s">
        <v>271</v>
      </c>
      <c r="L6615" s="1" t="s">
        <v>402</v>
      </c>
      <c r="M6615" s="1" t="n">
        <v>2011</v>
      </c>
      <c r="N6615" s="1" t="n">
        <v>49.1876121032622</v>
      </c>
      <c r="O6615" s="1" t="n">
        <v>-64.9703644926318</v>
      </c>
      <c r="Q6615" s="1" t="s">
        <v>7347</v>
      </c>
      <c r="R6615" s="1" t="s">
        <v>24</v>
      </c>
    </row>
    <row r="6616" customFormat="false" ht="15" hidden="false" customHeight="false" outlineLevel="0" collapsed="false">
      <c r="A6616" s="1" t="s">
        <v>6017</v>
      </c>
      <c r="B6616" s="1" t="s">
        <v>6018</v>
      </c>
      <c r="C6616" s="1" t="s">
        <v>7345</v>
      </c>
      <c r="D6616" s="1" t="n">
        <v>58.5</v>
      </c>
      <c r="E6616" s="1" t="s">
        <v>7372</v>
      </c>
      <c r="F6616" s="1" t="n">
        <v>26</v>
      </c>
      <c r="G6616" s="1" t="str">
        <f aca="false">F6616&amp;"/"&amp;39</f>
        <v>26/39</v>
      </c>
      <c r="H6616" s="1" t="n">
        <v>1500</v>
      </c>
      <c r="I6616" s="1" t="n">
        <v>77</v>
      </c>
      <c r="J6616" s="1" t="n">
        <v>80</v>
      </c>
      <c r="K6616" s="1" t="s">
        <v>271</v>
      </c>
      <c r="L6616" s="1" t="s">
        <v>402</v>
      </c>
      <c r="M6616" s="1" t="n">
        <v>2011</v>
      </c>
      <c r="N6616" s="1" t="n">
        <v>49.1890713847169</v>
      </c>
      <c r="O6616" s="1" t="n">
        <v>-64.9683943377986</v>
      </c>
      <c r="Q6616" s="1" t="s">
        <v>7347</v>
      </c>
      <c r="R6616" s="1" t="s">
        <v>24</v>
      </c>
    </row>
    <row r="6617" customFormat="false" ht="15" hidden="false" customHeight="false" outlineLevel="0" collapsed="false">
      <c r="A6617" s="1" t="s">
        <v>6017</v>
      </c>
      <c r="B6617" s="1" t="s">
        <v>6018</v>
      </c>
      <c r="C6617" s="1" t="s">
        <v>7345</v>
      </c>
      <c r="D6617" s="1" t="n">
        <v>58.5</v>
      </c>
      <c r="E6617" s="1" t="s">
        <v>7373</v>
      </c>
      <c r="F6617" s="1" t="n">
        <v>27</v>
      </c>
      <c r="G6617" s="1" t="str">
        <f aca="false">F6617&amp;"/"&amp;39</f>
        <v>27/39</v>
      </c>
      <c r="H6617" s="1" t="n">
        <v>1500</v>
      </c>
      <c r="I6617" s="1" t="n">
        <v>77</v>
      </c>
      <c r="J6617" s="1" t="n">
        <v>80</v>
      </c>
      <c r="K6617" s="1" t="s">
        <v>271</v>
      </c>
      <c r="L6617" s="1" t="s">
        <v>402</v>
      </c>
      <c r="M6617" s="1" t="n">
        <v>2011</v>
      </c>
      <c r="N6617" s="1" t="n">
        <v>49.1872676676592</v>
      </c>
      <c r="O6617" s="1" t="n">
        <v>-64.9770831400981</v>
      </c>
      <c r="Q6617" s="1" t="s">
        <v>7347</v>
      </c>
      <c r="R6617" s="1" t="s">
        <v>24</v>
      </c>
    </row>
    <row r="6618" customFormat="false" ht="15" hidden="false" customHeight="false" outlineLevel="0" collapsed="false">
      <c r="A6618" s="1" t="s">
        <v>6017</v>
      </c>
      <c r="B6618" s="1" t="s">
        <v>6018</v>
      </c>
      <c r="C6618" s="1" t="s">
        <v>7345</v>
      </c>
      <c r="D6618" s="1" t="n">
        <v>58.5</v>
      </c>
      <c r="E6618" s="1" t="s">
        <v>7374</v>
      </c>
      <c r="F6618" s="1" t="n">
        <v>28</v>
      </c>
      <c r="G6618" s="1" t="str">
        <f aca="false">F6618&amp;"/"&amp;39</f>
        <v>28/39</v>
      </c>
      <c r="H6618" s="1" t="n">
        <v>1500</v>
      </c>
      <c r="I6618" s="1" t="n">
        <v>77</v>
      </c>
      <c r="J6618" s="1" t="n">
        <v>80</v>
      </c>
      <c r="K6618" s="1" t="s">
        <v>271</v>
      </c>
      <c r="L6618" s="1" t="s">
        <v>402</v>
      </c>
      <c r="M6618" s="1" t="n">
        <v>2011</v>
      </c>
      <c r="N6618" s="1" t="n">
        <v>49.185928250675</v>
      </c>
      <c r="O6618" s="1" t="n">
        <v>-64.9794873266778</v>
      </c>
      <c r="Q6618" s="1" t="s">
        <v>7347</v>
      </c>
      <c r="R6618" s="1" t="s">
        <v>24</v>
      </c>
    </row>
    <row r="6619" customFormat="false" ht="15" hidden="false" customHeight="false" outlineLevel="0" collapsed="false">
      <c r="A6619" s="1" t="s">
        <v>6017</v>
      </c>
      <c r="B6619" s="1" t="s">
        <v>6018</v>
      </c>
      <c r="C6619" s="1" t="s">
        <v>7345</v>
      </c>
      <c r="D6619" s="1" t="n">
        <v>58.5</v>
      </c>
      <c r="E6619" s="1" t="s">
        <v>7375</v>
      </c>
      <c r="F6619" s="1" t="n">
        <v>29</v>
      </c>
      <c r="G6619" s="1" t="str">
        <f aca="false">F6619&amp;"/"&amp;39</f>
        <v>29/39</v>
      </c>
      <c r="H6619" s="1" t="n">
        <v>1500</v>
      </c>
      <c r="I6619" s="1" t="n">
        <v>77</v>
      </c>
      <c r="J6619" s="1" t="n">
        <v>80</v>
      </c>
      <c r="K6619" s="1" t="s">
        <v>271</v>
      </c>
      <c r="L6619" s="1" t="s">
        <v>402</v>
      </c>
      <c r="M6619" s="1" t="n">
        <v>2011</v>
      </c>
      <c r="N6619" s="1" t="n">
        <v>49.1912607735071</v>
      </c>
      <c r="O6619" s="1" t="n">
        <v>-64.9803632942083</v>
      </c>
      <c r="Q6619" s="1" t="s">
        <v>7347</v>
      </c>
      <c r="R6619" s="1" t="s">
        <v>24</v>
      </c>
    </row>
    <row r="6620" customFormat="false" ht="15" hidden="false" customHeight="false" outlineLevel="0" collapsed="false">
      <c r="A6620" s="1" t="s">
        <v>6017</v>
      </c>
      <c r="B6620" s="1" t="s">
        <v>6018</v>
      </c>
      <c r="C6620" s="1" t="s">
        <v>7345</v>
      </c>
      <c r="D6620" s="1" t="n">
        <v>58.5</v>
      </c>
      <c r="E6620" s="1" t="s">
        <v>7376</v>
      </c>
      <c r="F6620" s="1" t="n">
        <v>30</v>
      </c>
      <c r="G6620" s="1" t="str">
        <f aca="false">F6620&amp;"/"&amp;39</f>
        <v>30/39</v>
      </c>
      <c r="H6620" s="1" t="n">
        <v>1500</v>
      </c>
      <c r="I6620" s="1" t="n">
        <v>77</v>
      </c>
      <c r="J6620" s="1" t="n">
        <v>80</v>
      </c>
      <c r="K6620" s="1" t="s">
        <v>271</v>
      </c>
      <c r="L6620" s="1" t="s">
        <v>402</v>
      </c>
      <c r="M6620" s="1" t="n">
        <v>2011</v>
      </c>
      <c r="N6620" s="1" t="n">
        <v>49.1903146336571</v>
      </c>
      <c r="O6620" s="1" t="n">
        <v>-64.9831346962406</v>
      </c>
      <c r="Q6620" s="1" t="s">
        <v>7347</v>
      </c>
      <c r="R6620" s="1" t="s">
        <v>24</v>
      </c>
    </row>
    <row r="6621" customFormat="false" ht="15" hidden="false" customHeight="false" outlineLevel="0" collapsed="false">
      <c r="A6621" s="1" t="s">
        <v>6017</v>
      </c>
      <c r="B6621" s="1" t="s">
        <v>6018</v>
      </c>
      <c r="C6621" s="1" t="s">
        <v>7345</v>
      </c>
      <c r="D6621" s="1" t="n">
        <v>58.5</v>
      </c>
      <c r="E6621" s="1" t="s">
        <v>7377</v>
      </c>
      <c r="F6621" s="1" t="n">
        <v>31</v>
      </c>
      <c r="G6621" s="1" t="str">
        <f aca="false">F6621&amp;"/"&amp;39</f>
        <v>31/39</v>
      </c>
      <c r="H6621" s="1" t="n">
        <v>1500</v>
      </c>
      <c r="I6621" s="1" t="n">
        <v>77</v>
      </c>
      <c r="J6621" s="1" t="n">
        <v>80</v>
      </c>
      <c r="K6621" s="1" t="s">
        <v>271</v>
      </c>
      <c r="L6621" s="1" t="s">
        <v>402</v>
      </c>
      <c r="M6621" s="1" t="n">
        <v>2011</v>
      </c>
      <c r="N6621" s="1" t="n">
        <v>49.1889515683684</v>
      </c>
      <c r="O6621" s="1" t="n">
        <v>-64.9860457878904</v>
      </c>
      <c r="Q6621" s="1" t="s">
        <v>7347</v>
      </c>
      <c r="R6621" s="1" t="s">
        <v>24</v>
      </c>
    </row>
    <row r="6622" customFormat="false" ht="15" hidden="false" customHeight="false" outlineLevel="0" collapsed="false">
      <c r="A6622" s="1" t="s">
        <v>6017</v>
      </c>
      <c r="B6622" s="1" t="s">
        <v>6018</v>
      </c>
      <c r="C6622" s="1" t="s">
        <v>7345</v>
      </c>
      <c r="D6622" s="1" t="n">
        <v>58.5</v>
      </c>
      <c r="E6622" s="1" t="s">
        <v>7378</v>
      </c>
      <c r="F6622" s="1" t="n">
        <v>32</v>
      </c>
      <c r="G6622" s="1" t="str">
        <f aca="false">F6622&amp;"/"&amp;39</f>
        <v>32/39</v>
      </c>
      <c r="H6622" s="1" t="n">
        <v>1500</v>
      </c>
      <c r="I6622" s="1" t="n">
        <v>77</v>
      </c>
      <c r="J6622" s="1" t="n">
        <v>80</v>
      </c>
      <c r="K6622" s="1" t="s">
        <v>271</v>
      </c>
      <c r="L6622" s="1" t="s">
        <v>402</v>
      </c>
      <c r="M6622" s="1" t="n">
        <v>2011</v>
      </c>
      <c r="N6622" s="1" t="n">
        <v>49.1874078035001</v>
      </c>
      <c r="O6622" s="1" t="n">
        <v>-64.9882375157642</v>
      </c>
      <c r="Q6622" s="1" t="s">
        <v>7347</v>
      </c>
      <c r="R6622" s="1" t="s">
        <v>24</v>
      </c>
    </row>
    <row r="6623" customFormat="false" ht="15" hidden="false" customHeight="false" outlineLevel="0" collapsed="false">
      <c r="A6623" s="1" t="s">
        <v>6017</v>
      </c>
      <c r="B6623" s="1" t="s">
        <v>6018</v>
      </c>
      <c r="C6623" s="1" t="s">
        <v>7345</v>
      </c>
      <c r="D6623" s="1" t="n">
        <v>58.5</v>
      </c>
      <c r="E6623" s="1" t="s">
        <v>7379</v>
      </c>
      <c r="F6623" s="1" t="n">
        <v>33</v>
      </c>
      <c r="G6623" s="1" t="str">
        <f aca="false">F6623&amp;"/"&amp;39</f>
        <v>33/39</v>
      </c>
      <c r="H6623" s="1" t="n">
        <v>1500</v>
      </c>
      <c r="I6623" s="1" t="n">
        <v>77</v>
      </c>
      <c r="J6623" s="1" t="n">
        <v>80</v>
      </c>
      <c r="K6623" s="1" t="s">
        <v>271</v>
      </c>
      <c r="L6623" s="1" t="s">
        <v>402</v>
      </c>
      <c r="M6623" s="1" t="n">
        <v>2011</v>
      </c>
      <c r="N6623" s="1" t="n">
        <v>49.1934328066434</v>
      </c>
      <c r="O6623" s="1" t="n">
        <v>-65.0010010531764</v>
      </c>
      <c r="Q6623" s="1" t="s">
        <v>7347</v>
      </c>
      <c r="R6623" s="1" t="s">
        <v>24</v>
      </c>
    </row>
    <row r="6624" customFormat="false" ht="15" hidden="false" customHeight="false" outlineLevel="0" collapsed="false">
      <c r="A6624" s="1" t="s">
        <v>6017</v>
      </c>
      <c r="B6624" s="1" t="s">
        <v>6018</v>
      </c>
      <c r="C6624" s="1" t="s">
        <v>7345</v>
      </c>
      <c r="D6624" s="1" t="n">
        <v>58.5</v>
      </c>
      <c r="E6624" s="1" t="s">
        <v>7380</v>
      </c>
      <c r="F6624" s="1" t="n">
        <v>34</v>
      </c>
      <c r="G6624" s="1" t="str">
        <f aca="false">F6624&amp;"/"&amp;39</f>
        <v>34/39</v>
      </c>
      <c r="H6624" s="1" t="n">
        <v>1500</v>
      </c>
      <c r="I6624" s="1" t="n">
        <v>77</v>
      </c>
      <c r="J6624" s="1" t="n">
        <v>80</v>
      </c>
      <c r="K6624" s="1" t="s">
        <v>271</v>
      </c>
      <c r="L6624" s="1" t="s">
        <v>402</v>
      </c>
      <c r="M6624" s="1" t="n">
        <v>2011</v>
      </c>
      <c r="N6624" s="1" t="n">
        <v>49.1912782495486</v>
      </c>
      <c r="O6624" s="1" t="n">
        <v>-65.0016989699491</v>
      </c>
      <c r="Q6624" s="1" t="s">
        <v>7347</v>
      </c>
      <c r="R6624" s="1" t="s">
        <v>24</v>
      </c>
    </row>
    <row r="6625" customFormat="false" ht="15" hidden="false" customHeight="false" outlineLevel="0" collapsed="false">
      <c r="A6625" s="1" t="s">
        <v>6017</v>
      </c>
      <c r="B6625" s="1" t="s">
        <v>6018</v>
      </c>
      <c r="C6625" s="1" t="s">
        <v>7345</v>
      </c>
      <c r="D6625" s="1" t="n">
        <v>58.5</v>
      </c>
      <c r="E6625" s="1" t="s">
        <v>7381</v>
      </c>
      <c r="F6625" s="1" t="n">
        <v>35</v>
      </c>
      <c r="G6625" s="1" t="str">
        <f aca="false">F6625&amp;"/"&amp;39</f>
        <v>35/39</v>
      </c>
      <c r="H6625" s="1" t="n">
        <v>1500</v>
      </c>
      <c r="I6625" s="1" t="n">
        <v>77</v>
      </c>
      <c r="J6625" s="1" t="n">
        <v>80</v>
      </c>
      <c r="K6625" s="1" t="s">
        <v>271</v>
      </c>
      <c r="L6625" s="1" t="s">
        <v>402</v>
      </c>
      <c r="M6625" s="1" t="n">
        <v>2011</v>
      </c>
      <c r="N6625" s="1" t="n">
        <v>49.1877785298305</v>
      </c>
      <c r="O6625" s="1" t="n">
        <v>-65.0063740885126</v>
      </c>
      <c r="Q6625" s="1" t="s">
        <v>7347</v>
      </c>
      <c r="R6625" s="1" t="s">
        <v>24</v>
      </c>
    </row>
    <row r="6626" customFormat="false" ht="15" hidden="false" customHeight="false" outlineLevel="0" collapsed="false">
      <c r="A6626" s="1" t="s">
        <v>6017</v>
      </c>
      <c r="B6626" s="1" t="s">
        <v>6018</v>
      </c>
      <c r="C6626" s="1" t="s">
        <v>7345</v>
      </c>
      <c r="D6626" s="1" t="n">
        <v>58.5</v>
      </c>
      <c r="E6626" s="1" t="s">
        <v>7382</v>
      </c>
      <c r="F6626" s="1" t="n">
        <v>36</v>
      </c>
      <c r="G6626" s="1" t="str">
        <f aca="false">F6626&amp;"/"&amp;39</f>
        <v>36/39</v>
      </c>
      <c r="H6626" s="1" t="n">
        <v>1500</v>
      </c>
      <c r="I6626" s="1" t="n">
        <v>77</v>
      </c>
      <c r="J6626" s="1" t="n">
        <v>80</v>
      </c>
      <c r="K6626" s="1" t="s">
        <v>271</v>
      </c>
      <c r="L6626" s="1" t="s">
        <v>402</v>
      </c>
      <c r="M6626" s="1" t="n">
        <v>2011</v>
      </c>
      <c r="N6626" s="1" t="n">
        <v>49.1802491338244</v>
      </c>
      <c r="O6626" s="1" t="n">
        <v>-65.0072691257736</v>
      </c>
      <c r="Q6626" s="1" t="s">
        <v>7347</v>
      </c>
      <c r="R6626" s="1" t="s">
        <v>24</v>
      </c>
    </row>
    <row r="6627" customFormat="false" ht="15" hidden="false" customHeight="false" outlineLevel="0" collapsed="false">
      <c r="A6627" s="1" t="s">
        <v>6017</v>
      </c>
      <c r="B6627" s="1" t="s">
        <v>6018</v>
      </c>
      <c r="C6627" s="1" t="s">
        <v>7345</v>
      </c>
      <c r="D6627" s="1" t="n">
        <v>58.5</v>
      </c>
      <c r="E6627" s="1" t="s">
        <v>7383</v>
      </c>
      <c r="F6627" s="1" t="n">
        <v>37</v>
      </c>
      <c r="G6627" s="1" t="str">
        <f aca="false">F6627&amp;"/"&amp;39</f>
        <v>37/39</v>
      </c>
      <c r="H6627" s="1" t="n">
        <v>1500</v>
      </c>
      <c r="I6627" s="1" t="n">
        <v>77</v>
      </c>
      <c r="J6627" s="1" t="n">
        <v>80</v>
      </c>
      <c r="K6627" s="1" t="s">
        <v>271</v>
      </c>
      <c r="L6627" s="1" t="s">
        <v>402</v>
      </c>
      <c r="M6627" s="1" t="n">
        <v>2011</v>
      </c>
      <c r="N6627" s="1" t="n">
        <v>49.1811983738925</v>
      </c>
      <c r="O6627" s="1" t="n">
        <v>-65.0031196624884</v>
      </c>
      <c r="Q6627" s="1" t="s">
        <v>7347</v>
      </c>
      <c r="R6627" s="1" t="s">
        <v>24</v>
      </c>
    </row>
    <row r="6628" customFormat="false" ht="15" hidden="false" customHeight="false" outlineLevel="0" collapsed="false">
      <c r="A6628" s="1" t="s">
        <v>6017</v>
      </c>
      <c r="B6628" s="1" t="s">
        <v>6018</v>
      </c>
      <c r="C6628" s="1" t="s">
        <v>7345</v>
      </c>
      <c r="D6628" s="1" t="n">
        <v>58.5</v>
      </c>
      <c r="E6628" s="1" t="s">
        <v>7384</v>
      </c>
      <c r="F6628" s="1" t="n">
        <v>38</v>
      </c>
      <c r="G6628" s="1" t="str">
        <f aca="false">F6628&amp;"/"&amp;39</f>
        <v>38/39</v>
      </c>
      <c r="H6628" s="1" t="n">
        <v>1500</v>
      </c>
      <c r="I6628" s="1" t="n">
        <v>77</v>
      </c>
      <c r="J6628" s="1" t="n">
        <v>80</v>
      </c>
      <c r="K6628" s="1" t="s">
        <v>271</v>
      </c>
      <c r="L6628" s="1" t="s">
        <v>402</v>
      </c>
      <c r="M6628" s="1" t="n">
        <v>2011</v>
      </c>
      <c r="N6628" s="1" t="n">
        <v>49.1808373104209</v>
      </c>
      <c r="O6628" s="1" t="n">
        <v>-64.9977612928209</v>
      </c>
      <c r="Q6628" s="1" t="s">
        <v>7347</v>
      </c>
      <c r="R6628" s="1" t="s">
        <v>24</v>
      </c>
    </row>
    <row r="6629" customFormat="false" ht="15" hidden="false" customHeight="false" outlineLevel="0" collapsed="false">
      <c r="A6629" s="1" t="s">
        <v>6017</v>
      </c>
      <c r="B6629" s="1" t="s">
        <v>6018</v>
      </c>
      <c r="C6629" s="1" t="s">
        <v>7345</v>
      </c>
      <c r="D6629" s="1" t="n">
        <v>58.5</v>
      </c>
      <c r="E6629" s="1" t="s">
        <v>7385</v>
      </c>
      <c r="F6629" s="1" t="n">
        <v>39</v>
      </c>
      <c r="G6629" s="1" t="str">
        <f aca="false">F6629&amp;"/"&amp;39</f>
        <v>39/39</v>
      </c>
      <c r="H6629" s="1" t="n">
        <v>1500</v>
      </c>
      <c r="I6629" s="1" t="n">
        <v>77</v>
      </c>
      <c r="J6629" s="1" t="n">
        <v>80</v>
      </c>
      <c r="K6629" s="1" t="s">
        <v>271</v>
      </c>
      <c r="L6629" s="1" t="s">
        <v>402</v>
      </c>
      <c r="M6629" s="1" t="n">
        <v>2011</v>
      </c>
      <c r="N6629" s="1" t="n">
        <v>49.1769441001779</v>
      </c>
      <c r="O6629" s="1" t="n">
        <v>-64.9938612426046</v>
      </c>
      <c r="Q6629" s="1" t="s">
        <v>7347</v>
      </c>
      <c r="R6629" s="1" t="s">
        <v>24</v>
      </c>
    </row>
    <row r="6630" customFormat="false" ht="15" hidden="false" customHeight="false" outlineLevel="0" collapsed="false">
      <c r="A6630" s="1" t="s">
        <v>6017</v>
      </c>
      <c r="B6630" s="1" t="s">
        <v>6018</v>
      </c>
      <c r="C6630" s="1" t="s">
        <v>7386</v>
      </c>
      <c r="D6630" s="1" t="n">
        <v>101.2</v>
      </c>
      <c r="E6630" s="1" t="s">
        <v>7387</v>
      </c>
      <c r="F6630" s="1" t="n">
        <v>1</v>
      </c>
      <c r="G6630" s="1" t="str">
        <f aca="false">F6630&amp;"/"&amp;44</f>
        <v>1/44</v>
      </c>
      <c r="H6630" s="1" t="n">
        <v>2300</v>
      </c>
      <c r="I6630" s="1" t="n">
        <v>82</v>
      </c>
      <c r="J6630" s="1" t="n">
        <v>98</v>
      </c>
      <c r="K6630" s="1" t="s">
        <v>357</v>
      </c>
      <c r="L6630" s="1" t="s">
        <v>2588</v>
      </c>
      <c r="M6630" s="1" t="n">
        <v>2012</v>
      </c>
      <c r="N6630" s="1" t="n">
        <v>45.2806400645976</v>
      </c>
      <c r="O6630" s="1" t="n">
        <v>-73.7033824509749</v>
      </c>
      <c r="Q6630" s="1" t="s">
        <v>7388</v>
      </c>
      <c r="R6630" s="1" t="s">
        <v>24</v>
      </c>
    </row>
    <row r="6631" customFormat="false" ht="15" hidden="false" customHeight="false" outlineLevel="0" collapsed="false">
      <c r="A6631" s="1" t="s">
        <v>6017</v>
      </c>
      <c r="B6631" s="1" t="s">
        <v>6018</v>
      </c>
      <c r="C6631" s="1" t="s">
        <v>7386</v>
      </c>
      <c r="D6631" s="1" t="n">
        <v>101.2</v>
      </c>
      <c r="E6631" s="1" t="s">
        <v>7389</v>
      </c>
      <c r="F6631" s="1" t="n">
        <v>2</v>
      </c>
      <c r="G6631" s="1" t="str">
        <f aca="false">F6631&amp;"/"&amp;44</f>
        <v>2/44</v>
      </c>
      <c r="H6631" s="1" t="n">
        <v>2300</v>
      </c>
      <c r="I6631" s="1" t="n">
        <v>82</v>
      </c>
      <c r="J6631" s="1" t="n">
        <v>98</v>
      </c>
      <c r="K6631" s="1" t="s">
        <v>357</v>
      </c>
      <c r="L6631" s="1" t="s">
        <v>2588</v>
      </c>
      <c r="M6631" s="1" t="n">
        <v>2012</v>
      </c>
      <c r="N6631" s="1" t="n">
        <v>45.2763481956789</v>
      </c>
      <c r="O6631" s="1" t="n">
        <v>-73.7056129552309</v>
      </c>
      <c r="Q6631" s="1" t="s">
        <v>7388</v>
      </c>
      <c r="R6631" s="1" t="s">
        <v>24</v>
      </c>
    </row>
    <row r="6632" customFormat="false" ht="15" hidden="false" customHeight="false" outlineLevel="0" collapsed="false">
      <c r="A6632" s="1" t="s">
        <v>6017</v>
      </c>
      <c r="B6632" s="1" t="s">
        <v>6018</v>
      </c>
      <c r="C6632" s="1" t="s">
        <v>7386</v>
      </c>
      <c r="D6632" s="1" t="n">
        <v>101.2</v>
      </c>
      <c r="E6632" s="1" t="s">
        <v>7390</v>
      </c>
      <c r="F6632" s="1" t="n">
        <v>3</v>
      </c>
      <c r="G6632" s="1" t="str">
        <f aca="false">F6632&amp;"/"&amp;44</f>
        <v>3/44</v>
      </c>
      <c r="H6632" s="1" t="n">
        <v>2300</v>
      </c>
      <c r="I6632" s="1" t="n">
        <v>82</v>
      </c>
      <c r="J6632" s="1" t="n">
        <v>98</v>
      </c>
      <c r="K6632" s="1" t="s">
        <v>357</v>
      </c>
      <c r="L6632" s="1" t="s">
        <v>2588</v>
      </c>
      <c r="M6632" s="1" t="n">
        <v>2012</v>
      </c>
      <c r="N6632" s="1" t="n">
        <v>45.2713279285194</v>
      </c>
      <c r="O6632" s="1" t="n">
        <v>-73.7080415736804</v>
      </c>
      <c r="Q6632" s="1" t="s">
        <v>7388</v>
      </c>
      <c r="R6632" s="1" t="s">
        <v>24</v>
      </c>
    </row>
    <row r="6633" customFormat="false" ht="15" hidden="false" customHeight="false" outlineLevel="0" collapsed="false">
      <c r="A6633" s="1" t="s">
        <v>6017</v>
      </c>
      <c r="B6633" s="1" t="s">
        <v>6018</v>
      </c>
      <c r="C6633" s="1" t="s">
        <v>7386</v>
      </c>
      <c r="D6633" s="1" t="n">
        <v>101.2</v>
      </c>
      <c r="E6633" s="1" t="s">
        <v>7391</v>
      </c>
      <c r="F6633" s="1" t="n">
        <v>4</v>
      </c>
      <c r="G6633" s="1" t="str">
        <f aca="false">F6633&amp;"/"&amp;44</f>
        <v>4/44</v>
      </c>
      <c r="H6633" s="1" t="n">
        <v>2300</v>
      </c>
      <c r="I6633" s="1" t="n">
        <v>82</v>
      </c>
      <c r="J6633" s="1" t="n">
        <v>98</v>
      </c>
      <c r="K6633" s="1" t="s">
        <v>357</v>
      </c>
      <c r="L6633" s="1" t="s">
        <v>2588</v>
      </c>
      <c r="M6633" s="1" t="n">
        <v>2012</v>
      </c>
      <c r="N6633" s="1" t="n">
        <v>45.2623065488234</v>
      </c>
      <c r="O6633" s="1" t="n">
        <v>-73.7125742797676</v>
      </c>
      <c r="Q6633" s="1" t="s">
        <v>7388</v>
      </c>
      <c r="R6633" s="1" t="s">
        <v>24</v>
      </c>
    </row>
    <row r="6634" customFormat="false" ht="15" hidden="false" customHeight="false" outlineLevel="0" collapsed="false">
      <c r="A6634" s="1" t="s">
        <v>6017</v>
      </c>
      <c r="B6634" s="1" t="s">
        <v>6018</v>
      </c>
      <c r="C6634" s="1" t="s">
        <v>7386</v>
      </c>
      <c r="D6634" s="1" t="n">
        <v>101.2</v>
      </c>
      <c r="E6634" s="1" t="s">
        <v>7392</v>
      </c>
      <c r="F6634" s="1" t="n">
        <v>5</v>
      </c>
      <c r="G6634" s="1" t="str">
        <f aca="false">F6634&amp;"/"&amp;44</f>
        <v>5/44</v>
      </c>
      <c r="H6634" s="1" t="n">
        <v>2300</v>
      </c>
      <c r="I6634" s="1" t="n">
        <v>82</v>
      </c>
      <c r="J6634" s="1" t="n">
        <v>98</v>
      </c>
      <c r="K6634" s="1" t="s">
        <v>357</v>
      </c>
      <c r="L6634" s="1" t="s">
        <v>2588</v>
      </c>
      <c r="M6634" s="1" t="n">
        <v>2012</v>
      </c>
      <c r="N6634" s="1" t="n">
        <v>45.2768781787092</v>
      </c>
      <c r="O6634" s="1" t="n">
        <v>-73.7216515689909</v>
      </c>
      <c r="Q6634" s="1" t="s">
        <v>7388</v>
      </c>
      <c r="R6634" s="1" t="s">
        <v>24</v>
      </c>
    </row>
    <row r="6635" customFormat="false" ht="15" hidden="false" customHeight="false" outlineLevel="0" collapsed="false">
      <c r="A6635" s="1" t="s">
        <v>6017</v>
      </c>
      <c r="B6635" s="1" t="s">
        <v>6018</v>
      </c>
      <c r="C6635" s="1" t="s">
        <v>7386</v>
      </c>
      <c r="D6635" s="1" t="n">
        <v>101.2</v>
      </c>
      <c r="E6635" s="1" t="s">
        <v>7393</v>
      </c>
      <c r="F6635" s="1" t="n">
        <v>6</v>
      </c>
      <c r="G6635" s="1" t="str">
        <f aca="false">F6635&amp;"/"&amp;44</f>
        <v>6/44</v>
      </c>
      <c r="H6635" s="1" t="n">
        <v>2300</v>
      </c>
      <c r="I6635" s="1" t="n">
        <v>82</v>
      </c>
      <c r="J6635" s="1" t="n">
        <v>98</v>
      </c>
      <c r="K6635" s="1" t="s">
        <v>357</v>
      </c>
      <c r="L6635" s="1" t="s">
        <v>2588</v>
      </c>
      <c r="M6635" s="1" t="n">
        <v>2012</v>
      </c>
      <c r="N6635" s="1" t="n">
        <v>45.2738142100607</v>
      </c>
      <c r="O6635" s="1" t="n">
        <v>-73.7234327664541</v>
      </c>
      <c r="Q6635" s="1" t="s">
        <v>7388</v>
      </c>
      <c r="R6635" s="1" t="s">
        <v>24</v>
      </c>
    </row>
    <row r="6636" customFormat="false" ht="15" hidden="false" customHeight="false" outlineLevel="0" collapsed="false">
      <c r="A6636" s="1" t="s">
        <v>6017</v>
      </c>
      <c r="B6636" s="1" t="s">
        <v>6018</v>
      </c>
      <c r="C6636" s="1" t="s">
        <v>7386</v>
      </c>
      <c r="D6636" s="1" t="n">
        <v>101.2</v>
      </c>
      <c r="E6636" s="1" t="s">
        <v>7394</v>
      </c>
      <c r="F6636" s="1" t="n">
        <v>7</v>
      </c>
      <c r="G6636" s="1" t="str">
        <f aca="false">F6636&amp;"/"&amp;44</f>
        <v>7/44</v>
      </c>
      <c r="H6636" s="1" t="n">
        <v>2300</v>
      </c>
      <c r="I6636" s="1" t="n">
        <v>82</v>
      </c>
      <c r="J6636" s="1" t="n">
        <v>98</v>
      </c>
      <c r="K6636" s="1" t="s">
        <v>357</v>
      </c>
      <c r="L6636" s="1" t="s">
        <v>2588</v>
      </c>
      <c r="M6636" s="1" t="n">
        <v>2012</v>
      </c>
      <c r="N6636" s="1" t="n">
        <v>45.2699217319577</v>
      </c>
      <c r="O6636" s="1" t="n">
        <v>-73.7257044859541</v>
      </c>
      <c r="Q6636" s="1" t="s">
        <v>7388</v>
      </c>
      <c r="R6636" s="1" t="s">
        <v>24</v>
      </c>
    </row>
    <row r="6637" customFormat="false" ht="15" hidden="false" customHeight="false" outlineLevel="0" collapsed="false">
      <c r="A6637" s="1" t="s">
        <v>6017</v>
      </c>
      <c r="B6637" s="1" t="s">
        <v>6018</v>
      </c>
      <c r="C6637" s="1" t="s">
        <v>7386</v>
      </c>
      <c r="D6637" s="1" t="n">
        <v>101.2</v>
      </c>
      <c r="E6637" s="1" t="s">
        <v>7395</v>
      </c>
      <c r="F6637" s="1" t="n">
        <v>8</v>
      </c>
      <c r="G6637" s="1" t="str">
        <f aca="false">F6637&amp;"/"&amp;44</f>
        <v>8/44</v>
      </c>
      <c r="H6637" s="1" t="n">
        <v>2300</v>
      </c>
      <c r="I6637" s="1" t="n">
        <v>82</v>
      </c>
      <c r="J6637" s="1" t="n">
        <v>98</v>
      </c>
      <c r="K6637" s="1" t="s">
        <v>357</v>
      </c>
      <c r="L6637" s="1" t="s">
        <v>2588</v>
      </c>
      <c r="M6637" s="1" t="n">
        <v>2012</v>
      </c>
      <c r="N6637" s="1" t="n">
        <v>45.2665936124391</v>
      </c>
      <c r="O6637" s="1" t="n">
        <v>-73.7283775869235</v>
      </c>
      <c r="Q6637" s="1" t="s">
        <v>7388</v>
      </c>
      <c r="R6637" s="1" t="s">
        <v>24</v>
      </c>
    </row>
    <row r="6638" customFormat="false" ht="15" hidden="false" customHeight="false" outlineLevel="0" collapsed="false">
      <c r="A6638" s="1" t="s">
        <v>6017</v>
      </c>
      <c r="B6638" s="1" t="s">
        <v>6018</v>
      </c>
      <c r="C6638" s="1" t="s">
        <v>7386</v>
      </c>
      <c r="D6638" s="1" t="n">
        <v>101.2</v>
      </c>
      <c r="E6638" s="1" t="s">
        <v>7396</v>
      </c>
      <c r="F6638" s="1" t="n">
        <v>9</v>
      </c>
      <c r="G6638" s="1" t="str">
        <f aca="false">F6638&amp;"/"&amp;44</f>
        <v>9/44</v>
      </c>
      <c r="H6638" s="1" t="n">
        <v>2300</v>
      </c>
      <c r="I6638" s="1" t="n">
        <v>82</v>
      </c>
      <c r="J6638" s="1" t="n">
        <v>98</v>
      </c>
      <c r="K6638" s="1" t="s">
        <v>357</v>
      </c>
      <c r="L6638" s="1" t="s">
        <v>2588</v>
      </c>
      <c r="M6638" s="1" t="n">
        <v>2012</v>
      </c>
      <c r="N6638" s="1" t="n">
        <v>45.2629727674124</v>
      </c>
      <c r="O6638" s="1" t="n">
        <v>-73.730437578005</v>
      </c>
      <c r="Q6638" s="1" t="s">
        <v>7388</v>
      </c>
      <c r="R6638" s="1" t="s">
        <v>24</v>
      </c>
    </row>
    <row r="6639" customFormat="false" ht="15" hidden="false" customHeight="false" outlineLevel="0" collapsed="false">
      <c r="A6639" s="1" t="s">
        <v>6017</v>
      </c>
      <c r="B6639" s="1" t="s">
        <v>6018</v>
      </c>
      <c r="C6639" s="1" t="s">
        <v>7386</v>
      </c>
      <c r="D6639" s="1" t="n">
        <v>101.2</v>
      </c>
      <c r="E6639" s="1" t="s">
        <v>7397</v>
      </c>
      <c r="F6639" s="1" t="n">
        <v>10</v>
      </c>
      <c r="G6639" s="1" t="str">
        <f aca="false">F6639&amp;"/"&amp;44</f>
        <v>10/44</v>
      </c>
      <c r="H6639" s="1" t="n">
        <v>2300</v>
      </c>
      <c r="I6639" s="1" t="n">
        <v>82</v>
      </c>
      <c r="J6639" s="1" t="n">
        <v>98</v>
      </c>
      <c r="K6639" s="1" t="s">
        <v>357</v>
      </c>
      <c r="L6639" s="1" t="s">
        <v>2588</v>
      </c>
      <c r="M6639" s="1" t="n">
        <v>2012</v>
      </c>
      <c r="N6639" s="1" t="n">
        <v>45.2780089800794</v>
      </c>
      <c r="O6639" s="1" t="n">
        <v>-73.6700000620131</v>
      </c>
      <c r="Q6639" s="1" t="s">
        <v>7388</v>
      </c>
      <c r="R6639" s="1" t="s">
        <v>24</v>
      </c>
    </row>
    <row r="6640" customFormat="false" ht="15" hidden="false" customHeight="false" outlineLevel="0" collapsed="false">
      <c r="A6640" s="1" t="s">
        <v>6017</v>
      </c>
      <c r="B6640" s="1" t="s">
        <v>6018</v>
      </c>
      <c r="C6640" s="1" t="s">
        <v>7386</v>
      </c>
      <c r="D6640" s="1" t="n">
        <v>101.2</v>
      </c>
      <c r="E6640" s="1" t="s">
        <v>7398</v>
      </c>
      <c r="F6640" s="1" t="n">
        <v>11</v>
      </c>
      <c r="G6640" s="1" t="str">
        <f aca="false">F6640&amp;"/"&amp;44</f>
        <v>11/44</v>
      </c>
      <c r="H6640" s="1" t="n">
        <v>2300</v>
      </c>
      <c r="I6640" s="1" t="n">
        <v>82</v>
      </c>
      <c r="J6640" s="1" t="n">
        <v>98</v>
      </c>
      <c r="K6640" s="1" t="s">
        <v>357</v>
      </c>
      <c r="L6640" s="1" t="s">
        <v>2588</v>
      </c>
      <c r="M6640" s="1" t="n">
        <v>2012</v>
      </c>
      <c r="N6640" s="1" t="n">
        <v>45.2746502766637</v>
      </c>
      <c r="O6640" s="1" t="n">
        <v>-73.6726236819884</v>
      </c>
      <c r="Q6640" s="1" t="s">
        <v>7388</v>
      </c>
      <c r="R6640" s="1" t="s">
        <v>24</v>
      </c>
    </row>
    <row r="6641" customFormat="false" ht="15" hidden="false" customHeight="false" outlineLevel="0" collapsed="false">
      <c r="A6641" s="1" t="s">
        <v>6017</v>
      </c>
      <c r="B6641" s="1" t="s">
        <v>6018</v>
      </c>
      <c r="C6641" s="1" t="s">
        <v>7386</v>
      </c>
      <c r="D6641" s="1" t="n">
        <v>101.2</v>
      </c>
      <c r="E6641" s="1" t="s">
        <v>7399</v>
      </c>
      <c r="F6641" s="1" t="n">
        <v>12</v>
      </c>
      <c r="G6641" s="1" t="str">
        <f aca="false">F6641&amp;"/"&amp;44</f>
        <v>12/44</v>
      </c>
      <c r="H6641" s="1" t="n">
        <v>2300</v>
      </c>
      <c r="I6641" s="1" t="n">
        <v>82</v>
      </c>
      <c r="J6641" s="1" t="n">
        <v>98</v>
      </c>
      <c r="K6641" s="1" t="s">
        <v>357</v>
      </c>
      <c r="L6641" s="1" t="s">
        <v>2588</v>
      </c>
      <c r="M6641" s="1" t="n">
        <v>2012</v>
      </c>
      <c r="N6641" s="1" t="n">
        <v>45.270815458864</v>
      </c>
      <c r="O6641" s="1" t="n">
        <v>-73.6757023601997</v>
      </c>
      <c r="Q6641" s="1" t="s">
        <v>7388</v>
      </c>
      <c r="R6641" s="1" t="s">
        <v>24</v>
      </c>
    </row>
    <row r="6642" customFormat="false" ht="15" hidden="false" customHeight="false" outlineLevel="0" collapsed="false">
      <c r="A6642" s="1" t="s">
        <v>6017</v>
      </c>
      <c r="B6642" s="1" t="s">
        <v>6018</v>
      </c>
      <c r="C6642" s="1" t="s">
        <v>7386</v>
      </c>
      <c r="D6642" s="1" t="n">
        <v>101.2</v>
      </c>
      <c r="E6642" s="1" t="s">
        <v>7400</v>
      </c>
      <c r="F6642" s="1" t="n">
        <v>13</v>
      </c>
      <c r="G6642" s="1" t="str">
        <f aca="false">F6642&amp;"/"&amp;44</f>
        <v>13/44</v>
      </c>
      <c r="H6642" s="1" t="n">
        <v>2300</v>
      </c>
      <c r="I6642" s="1" t="n">
        <v>82</v>
      </c>
      <c r="J6642" s="1" t="n">
        <v>98</v>
      </c>
      <c r="K6642" s="1" t="s">
        <v>357</v>
      </c>
      <c r="L6642" s="1" t="s">
        <v>2588</v>
      </c>
      <c r="M6642" s="1" t="n">
        <v>2012</v>
      </c>
      <c r="N6642" s="1" t="n">
        <v>45.2983172605469</v>
      </c>
      <c r="O6642" s="1" t="n">
        <v>-73.6456791531802</v>
      </c>
      <c r="Q6642" s="1" t="s">
        <v>7388</v>
      </c>
      <c r="R6642" s="1" t="s">
        <v>24</v>
      </c>
    </row>
    <row r="6643" customFormat="false" ht="15" hidden="false" customHeight="false" outlineLevel="0" collapsed="false">
      <c r="A6643" s="1" t="s">
        <v>6017</v>
      </c>
      <c r="B6643" s="1" t="s">
        <v>6018</v>
      </c>
      <c r="C6643" s="1" t="s">
        <v>7386</v>
      </c>
      <c r="D6643" s="1" t="n">
        <v>101.2</v>
      </c>
      <c r="E6643" s="1" t="s">
        <v>7401</v>
      </c>
      <c r="F6643" s="1" t="n">
        <v>14</v>
      </c>
      <c r="G6643" s="1" t="str">
        <f aca="false">F6643&amp;"/"&amp;44</f>
        <v>14/44</v>
      </c>
      <c r="H6643" s="1" t="n">
        <v>2300</v>
      </c>
      <c r="I6643" s="1" t="n">
        <v>82</v>
      </c>
      <c r="J6643" s="1" t="n">
        <v>98</v>
      </c>
      <c r="K6643" s="1" t="s">
        <v>357</v>
      </c>
      <c r="L6643" s="1" t="s">
        <v>2588</v>
      </c>
      <c r="M6643" s="1" t="n">
        <v>2012</v>
      </c>
      <c r="N6643" s="1" t="n">
        <v>45.3062080708225</v>
      </c>
      <c r="O6643" s="1" t="n">
        <v>-73.643177091285</v>
      </c>
      <c r="Q6643" s="1" t="s">
        <v>7388</v>
      </c>
      <c r="R6643" s="1" t="s">
        <v>24</v>
      </c>
    </row>
    <row r="6644" customFormat="false" ht="15" hidden="false" customHeight="false" outlineLevel="0" collapsed="false">
      <c r="A6644" s="1" t="s">
        <v>6017</v>
      </c>
      <c r="B6644" s="1" t="s">
        <v>6018</v>
      </c>
      <c r="C6644" s="1" t="s">
        <v>7386</v>
      </c>
      <c r="D6644" s="1" t="n">
        <v>101.2</v>
      </c>
      <c r="E6644" s="1" t="s">
        <v>7402</v>
      </c>
      <c r="F6644" s="1" t="n">
        <v>15</v>
      </c>
      <c r="G6644" s="1" t="str">
        <f aca="false">F6644&amp;"/"&amp;44</f>
        <v>15/44</v>
      </c>
      <c r="H6644" s="1" t="n">
        <v>2300</v>
      </c>
      <c r="I6644" s="1" t="n">
        <v>82</v>
      </c>
      <c r="J6644" s="1" t="n">
        <v>98</v>
      </c>
      <c r="K6644" s="1" t="s">
        <v>357</v>
      </c>
      <c r="L6644" s="1" t="s">
        <v>2588</v>
      </c>
      <c r="M6644" s="1" t="n">
        <v>2012</v>
      </c>
      <c r="N6644" s="1" t="n">
        <v>45.311792473903</v>
      </c>
      <c r="O6644" s="1" t="n">
        <v>-73.6479251909153</v>
      </c>
      <c r="Q6644" s="1" t="s">
        <v>7388</v>
      </c>
      <c r="R6644" s="1" t="s">
        <v>24</v>
      </c>
    </row>
    <row r="6645" customFormat="false" ht="15" hidden="false" customHeight="false" outlineLevel="0" collapsed="false">
      <c r="A6645" s="1" t="s">
        <v>6017</v>
      </c>
      <c r="B6645" s="1" t="s">
        <v>6018</v>
      </c>
      <c r="C6645" s="1" t="s">
        <v>7386</v>
      </c>
      <c r="D6645" s="1" t="n">
        <v>101.2</v>
      </c>
      <c r="E6645" s="1" t="s">
        <v>7403</v>
      </c>
      <c r="F6645" s="1" t="n">
        <v>16</v>
      </c>
      <c r="G6645" s="1" t="str">
        <f aca="false">F6645&amp;"/"&amp;44</f>
        <v>16/44</v>
      </c>
      <c r="H6645" s="1" t="n">
        <v>2300</v>
      </c>
      <c r="I6645" s="1" t="n">
        <v>82</v>
      </c>
      <c r="J6645" s="1" t="n">
        <v>98</v>
      </c>
      <c r="K6645" s="1" t="s">
        <v>357</v>
      </c>
      <c r="L6645" s="1" t="s">
        <v>2588</v>
      </c>
      <c r="M6645" s="1" t="n">
        <v>2012</v>
      </c>
      <c r="N6645" s="1" t="n">
        <v>45.3138882211649</v>
      </c>
      <c r="O6645" s="1" t="n">
        <v>-73.6471564098557</v>
      </c>
      <c r="Q6645" s="1" t="s">
        <v>7388</v>
      </c>
      <c r="R6645" s="1" t="s">
        <v>24</v>
      </c>
    </row>
    <row r="6646" customFormat="false" ht="15" hidden="false" customHeight="false" outlineLevel="0" collapsed="false">
      <c r="A6646" s="1" t="s">
        <v>6017</v>
      </c>
      <c r="B6646" s="1" t="s">
        <v>6018</v>
      </c>
      <c r="C6646" s="1" t="s">
        <v>7386</v>
      </c>
      <c r="D6646" s="1" t="n">
        <v>101.2</v>
      </c>
      <c r="E6646" s="1" t="s">
        <v>7404</v>
      </c>
      <c r="F6646" s="1" t="n">
        <v>17</v>
      </c>
      <c r="G6646" s="1" t="str">
        <f aca="false">F6646&amp;"/"&amp;44</f>
        <v>17/44</v>
      </c>
      <c r="H6646" s="1" t="n">
        <v>2300</v>
      </c>
      <c r="I6646" s="1" t="n">
        <v>82</v>
      </c>
      <c r="J6646" s="1" t="n">
        <v>98</v>
      </c>
      <c r="K6646" s="1" t="s">
        <v>357</v>
      </c>
      <c r="L6646" s="1" t="s">
        <v>2588</v>
      </c>
      <c r="M6646" s="1" t="n">
        <v>2012</v>
      </c>
      <c r="N6646" s="1" t="n">
        <v>45.3160386194761</v>
      </c>
      <c r="O6646" s="1" t="n">
        <v>-73.6456699757161</v>
      </c>
      <c r="Q6646" s="1" t="s">
        <v>7388</v>
      </c>
      <c r="R6646" s="1" t="s">
        <v>24</v>
      </c>
    </row>
    <row r="6647" customFormat="false" ht="15" hidden="false" customHeight="false" outlineLevel="0" collapsed="false">
      <c r="A6647" s="1" t="s">
        <v>6017</v>
      </c>
      <c r="B6647" s="1" t="s">
        <v>6018</v>
      </c>
      <c r="C6647" s="1" t="s">
        <v>7386</v>
      </c>
      <c r="D6647" s="1" t="n">
        <v>101.2</v>
      </c>
      <c r="E6647" s="1" t="s">
        <v>7405</v>
      </c>
      <c r="F6647" s="1" t="n">
        <v>18</v>
      </c>
      <c r="G6647" s="1" t="str">
        <f aca="false">F6647&amp;"/"&amp;44</f>
        <v>18/44</v>
      </c>
      <c r="H6647" s="1" t="n">
        <v>2300</v>
      </c>
      <c r="I6647" s="1" t="n">
        <v>82</v>
      </c>
      <c r="J6647" s="1" t="n">
        <v>98</v>
      </c>
      <c r="K6647" s="1" t="s">
        <v>357</v>
      </c>
      <c r="L6647" s="1" t="s">
        <v>2588</v>
      </c>
      <c r="M6647" s="1" t="n">
        <v>2012</v>
      </c>
      <c r="N6647" s="1" t="n">
        <v>45.3184243596503</v>
      </c>
      <c r="O6647" s="1" t="n">
        <v>-73.6432535811522</v>
      </c>
      <c r="Q6647" s="1" t="s">
        <v>7388</v>
      </c>
      <c r="R6647" s="1" t="s">
        <v>24</v>
      </c>
    </row>
    <row r="6648" customFormat="false" ht="15" hidden="false" customHeight="false" outlineLevel="0" collapsed="false">
      <c r="A6648" s="1" t="s">
        <v>6017</v>
      </c>
      <c r="B6648" s="1" t="s">
        <v>6018</v>
      </c>
      <c r="C6648" s="1" t="s">
        <v>7386</v>
      </c>
      <c r="D6648" s="1" t="n">
        <v>101.2</v>
      </c>
      <c r="E6648" s="1" t="s">
        <v>7406</v>
      </c>
      <c r="F6648" s="1" t="n">
        <v>19</v>
      </c>
      <c r="G6648" s="1" t="str">
        <f aca="false">F6648&amp;"/"&amp;44</f>
        <v>19/44</v>
      </c>
      <c r="H6648" s="1" t="n">
        <v>2300</v>
      </c>
      <c r="I6648" s="1" t="n">
        <v>82</v>
      </c>
      <c r="J6648" s="1" t="n">
        <v>98</v>
      </c>
      <c r="K6648" s="1" t="s">
        <v>357</v>
      </c>
      <c r="L6648" s="1" t="s">
        <v>2588</v>
      </c>
      <c r="M6648" s="1" t="n">
        <v>2012</v>
      </c>
      <c r="N6648" s="1" t="n">
        <v>45.3200059175575</v>
      </c>
      <c r="O6648" s="1" t="n">
        <v>-73.6408513632416</v>
      </c>
      <c r="Q6648" s="1" t="s">
        <v>7388</v>
      </c>
      <c r="R6648" s="1" t="s">
        <v>24</v>
      </c>
    </row>
    <row r="6649" customFormat="false" ht="15" hidden="false" customHeight="false" outlineLevel="0" collapsed="false">
      <c r="A6649" s="1" t="s">
        <v>6017</v>
      </c>
      <c r="B6649" s="1" t="s">
        <v>6018</v>
      </c>
      <c r="C6649" s="1" t="s">
        <v>7386</v>
      </c>
      <c r="D6649" s="1" t="n">
        <v>101.2</v>
      </c>
      <c r="E6649" s="1" t="s">
        <v>7407</v>
      </c>
      <c r="F6649" s="1" t="n">
        <v>20</v>
      </c>
      <c r="G6649" s="1" t="str">
        <f aca="false">F6649&amp;"/"&amp;44</f>
        <v>20/44</v>
      </c>
      <c r="H6649" s="1" t="n">
        <v>2300</v>
      </c>
      <c r="I6649" s="1" t="n">
        <v>82</v>
      </c>
      <c r="J6649" s="1" t="n">
        <v>98</v>
      </c>
      <c r="K6649" s="1" t="s">
        <v>357</v>
      </c>
      <c r="L6649" s="1" t="s">
        <v>2588</v>
      </c>
      <c r="M6649" s="1" t="n">
        <v>2012</v>
      </c>
      <c r="N6649" s="1" t="n">
        <v>45.3092710526487</v>
      </c>
      <c r="O6649" s="1" t="n">
        <v>-73.6405693644666</v>
      </c>
      <c r="Q6649" s="1" t="s">
        <v>7388</v>
      </c>
      <c r="R6649" s="1" t="s">
        <v>24</v>
      </c>
    </row>
    <row r="6650" customFormat="false" ht="15" hidden="false" customHeight="false" outlineLevel="0" collapsed="false">
      <c r="A6650" s="1" t="s">
        <v>6017</v>
      </c>
      <c r="B6650" s="1" t="s">
        <v>6018</v>
      </c>
      <c r="C6650" s="1" t="s">
        <v>7386</v>
      </c>
      <c r="D6650" s="1" t="n">
        <v>101.2</v>
      </c>
      <c r="E6650" s="1" t="s">
        <v>7408</v>
      </c>
      <c r="F6650" s="1" t="n">
        <v>21</v>
      </c>
      <c r="G6650" s="1" t="str">
        <f aca="false">F6650&amp;"/"&amp;44</f>
        <v>21/44</v>
      </c>
      <c r="H6650" s="1" t="n">
        <v>2300</v>
      </c>
      <c r="I6650" s="1" t="n">
        <v>82</v>
      </c>
      <c r="J6650" s="1" t="n">
        <v>98</v>
      </c>
      <c r="K6650" s="1" t="s">
        <v>357</v>
      </c>
      <c r="L6650" s="1" t="s">
        <v>2588</v>
      </c>
      <c r="M6650" s="1" t="n">
        <v>2012</v>
      </c>
      <c r="N6650" s="1" t="n">
        <v>45.3123295337119</v>
      </c>
      <c r="O6650" s="1" t="n">
        <v>-73.6377648802121</v>
      </c>
      <c r="Q6650" s="1" t="s">
        <v>7388</v>
      </c>
      <c r="R6650" s="1" t="s">
        <v>24</v>
      </c>
    </row>
    <row r="6651" customFormat="false" ht="15" hidden="false" customHeight="false" outlineLevel="0" collapsed="false">
      <c r="A6651" s="1" t="s">
        <v>6017</v>
      </c>
      <c r="B6651" s="1" t="s">
        <v>6018</v>
      </c>
      <c r="C6651" s="1" t="s">
        <v>7386</v>
      </c>
      <c r="D6651" s="1" t="n">
        <v>101.2</v>
      </c>
      <c r="E6651" s="1" t="s">
        <v>7409</v>
      </c>
      <c r="F6651" s="1" t="n">
        <v>22</v>
      </c>
      <c r="G6651" s="1" t="str">
        <f aca="false">F6651&amp;"/"&amp;44</f>
        <v>22/44</v>
      </c>
      <c r="H6651" s="1" t="n">
        <v>2300</v>
      </c>
      <c r="I6651" s="1" t="n">
        <v>82</v>
      </c>
      <c r="J6651" s="1" t="n">
        <v>98</v>
      </c>
      <c r="K6651" s="1" t="s">
        <v>357</v>
      </c>
      <c r="L6651" s="1" t="s">
        <v>2588</v>
      </c>
      <c r="M6651" s="1" t="n">
        <v>2012</v>
      </c>
      <c r="N6651" s="1" t="n">
        <v>45.3002274878945</v>
      </c>
      <c r="O6651" s="1" t="n">
        <v>-73.6412859419909</v>
      </c>
      <c r="Q6651" s="1" t="s">
        <v>7388</v>
      </c>
      <c r="R6651" s="1" t="s">
        <v>24</v>
      </c>
    </row>
    <row r="6652" customFormat="false" ht="15" hidden="false" customHeight="false" outlineLevel="0" collapsed="false">
      <c r="A6652" s="1" t="s">
        <v>6017</v>
      </c>
      <c r="B6652" s="1" t="s">
        <v>6018</v>
      </c>
      <c r="C6652" s="1" t="s">
        <v>7386</v>
      </c>
      <c r="D6652" s="1" t="n">
        <v>101.2</v>
      </c>
      <c r="E6652" s="1" t="s">
        <v>7410</v>
      </c>
      <c r="F6652" s="1" t="n">
        <v>23</v>
      </c>
      <c r="G6652" s="1" t="str">
        <f aca="false">F6652&amp;"/"&amp;44</f>
        <v>23/44</v>
      </c>
      <c r="H6652" s="1" t="n">
        <v>2300</v>
      </c>
      <c r="I6652" s="1" t="n">
        <v>82</v>
      </c>
      <c r="J6652" s="1" t="n">
        <v>98</v>
      </c>
      <c r="K6652" s="1" t="s">
        <v>357</v>
      </c>
      <c r="L6652" s="1" t="s">
        <v>2588</v>
      </c>
      <c r="M6652" s="1" t="n">
        <v>2012</v>
      </c>
      <c r="N6652" s="1" t="n">
        <v>45.3025744121151</v>
      </c>
      <c r="O6652" s="1" t="n">
        <v>-73.6370215021881</v>
      </c>
      <c r="Q6652" s="1" t="s">
        <v>7388</v>
      </c>
      <c r="R6652" s="1" t="s">
        <v>24</v>
      </c>
    </row>
    <row r="6653" customFormat="false" ht="15" hidden="false" customHeight="false" outlineLevel="0" collapsed="false">
      <c r="A6653" s="1" t="s">
        <v>6017</v>
      </c>
      <c r="B6653" s="1" t="s">
        <v>6018</v>
      </c>
      <c r="C6653" s="1" t="s">
        <v>7386</v>
      </c>
      <c r="D6653" s="1" t="n">
        <v>101.2</v>
      </c>
      <c r="E6653" s="1" t="s">
        <v>7411</v>
      </c>
      <c r="F6653" s="1" t="n">
        <v>24</v>
      </c>
      <c r="G6653" s="1" t="str">
        <f aca="false">F6653&amp;"/"&amp;44</f>
        <v>24/44</v>
      </c>
      <c r="H6653" s="1" t="n">
        <v>2300</v>
      </c>
      <c r="I6653" s="1" t="n">
        <v>82</v>
      </c>
      <c r="J6653" s="1" t="n">
        <v>98</v>
      </c>
      <c r="K6653" s="1" t="s">
        <v>357</v>
      </c>
      <c r="L6653" s="1" t="s">
        <v>2588</v>
      </c>
      <c r="M6653" s="1" t="n">
        <v>2012</v>
      </c>
      <c r="N6653" s="1" t="n">
        <v>45.3052232041842</v>
      </c>
      <c r="O6653" s="1" t="n">
        <v>-73.6324845793435</v>
      </c>
      <c r="Q6653" s="1" t="s">
        <v>7388</v>
      </c>
      <c r="R6653" s="1" t="s">
        <v>24</v>
      </c>
    </row>
    <row r="6654" customFormat="false" ht="15" hidden="false" customHeight="false" outlineLevel="0" collapsed="false">
      <c r="A6654" s="1" t="s">
        <v>6017</v>
      </c>
      <c r="B6654" s="1" t="s">
        <v>6018</v>
      </c>
      <c r="C6654" s="1" t="s">
        <v>7386</v>
      </c>
      <c r="D6654" s="1" t="n">
        <v>101.2</v>
      </c>
      <c r="E6654" s="1" t="s">
        <v>7412</v>
      </c>
      <c r="F6654" s="1" t="n">
        <v>25</v>
      </c>
      <c r="G6654" s="1" t="str">
        <f aca="false">F6654&amp;"/"&amp;44</f>
        <v>25/44</v>
      </c>
      <c r="H6654" s="1" t="n">
        <v>2300</v>
      </c>
      <c r="I6654" s="1" t="n">
        <v>82</v>
      </c>
      <c r="J6654" s="1" t="n">
        <v>98</v>
      </c>
      <c r="K6654" s="1" t="s">
        <v>357</v>
      </c>
      <c r="L6654" s="1" t="s">
        <v>2588</v>
      </c>
      <c r="M6654" s="1" t="n">
        <v>2012</v>
      </c>
      <c r="N6654" s="1" t="n">
        <v>45.3089081391452</v>
      </c>
      <c r="O6654" s="1" t="n">
        <v>-73.6254815899674</v>
      </c>
      <c r="Q6654" s="1" t="s">
        <v>7388</v>
      </c>
      <c r="R6654" s="1" t="s">
        <v>24</v>
      </c>
    </row>
    <row r="6655" customFormat="false" ht="15" hidden="false" customHeight="false" outlineLevel="0" collapsed="false">
      <c r="A6655" s="1" t="s">
        <v>6017</v>
      </c>
      <c r="B6655" s="1" t="s">
        <v>6018</v>
      </c>
      <c r="C6655" s="1" t="s">
        <v>7386</v>
      </c>
      <c r="D6655" s="1" t="n">
        <v>101.2</v>
      </c>
      <c r="E6655" s="1" t="s">
        <v>7413</v>
      </c>
      <c r="F6655" s="1" t="n">
        <v>26</v>
      </c>
      <c r="G6655" s="1" t="str">
        <f aca="false">F6655&amp;"/"&amp;44</f>
        <v>26/44</v>
      </c>
      <c r="H6655" s="1" t="n">
        <v>2300</v>
      </c>
      <c r="I6655" s="1" t="n">
        <v>82</v>
      </c>
      <c r="J6655" s="1" t="n">
        <v>98</v>
      </c>
      <c r="K6655" s="1" t="s">
        <v>357</v>
      </c>
      <c r="L6655" s="1" t="s">
        <v>2588</v>
      </c>
      <c r="M6655" s="1" t="n">
        <v>2012</v>
      </c>
      <c r="N6655" s="1" t="n">
        <v>45.3212423185942</v>
      </c>
      <c r="O6655" s="1" t="n">
        <v>-73.5833243101594</v>
      </c>
      <c r="Q6655" s="1" t="s">
        <v>7388</v>
      </c>
      <c r="R6655" s="1" t="s">
        <v>24</v>
      </c>
    </row>
    <row r="6656" customFormat="false" ht="15" hidden="false" customHeight="false" outlineLevel="0" collapsed="false">
      <c r="A6656" s="1" t="s">
        <v>6017</v>
      </c>
      <c r="B6656" s="1" t="s">
        <v>6018</v>
      </c>
      <c r="C6656" s="1" t="s">
        <v>7386</v>
      </c>
      <c r="D6656" s="1" t="n">
        <v>101.2</v>
      </c>
      <c r="E6656" s="1" t="s">
        <v>7414</v>
      </c>
      <c r="F6656" s="1" t="n">
        <v>27</v>
      </c>
      <c r="G6656" s="1" t="str">
        <f aca="false">F6656&amp;"/"&amp;44</f>
        <v>27/44</v>
      </c>
      <c r="H6656" s="1" t="n">
        <v>2300</v>
      </c>
      <c r="I6656" s="1" t="n">
        <v>82</v>
      </c>
      <c r="J6656" s="1" t="n">
        <v>98</v>
      </c>
      <c r="K6656" s="1" t="s">
        <v>357</v>
      </c>
      <c r="L6656" s="1" t="s">
        <v>2588</v>
      </c>
      <c r="M6656" s="1" t="n">
        <v>2012</v>
      </c>
      <c r="N6656" s="1" t="n">
        <v>45.3179545272142</v>
      </c>
      <c r="O6656" s="1" t="n">
        <v>-73.5781102839215</v>
      </c>
      <c r="Q6656" s="1" t="s">
        <v>7388</v>
      </c>
      <c r="R6656" s="1" t="s">
        <v>24</v>
      </c>
    </row>
    <row r="6657" customFormat="false" ht="15" hidden="false" customHeight="false" outlineLevel="0" collapsed="false">
      <c r="A6657" s="1" t="s">
        <v>6017</v>
      </c>
      <c r="B6657" s="1" t="s">
        <v>6018</v>
      </c>
      <c r="C6657" s="1" t="s">
        <v>7386</v>
      </c>
      <c r="D6657" s="1" t="n">
        <v>101.2</v>
      </c>
      <c r="E6657" s="1" t="s">
        <v>7415</v>
      </c>
      <c r="F6657" s="1" t="n">
        <v>28</v>
      </c>
      <c r="G6657" s="1" t="str">
        <f aca="false">F6657&amp;"/"&amp;44</f>
        <v>28/44</v>
      </c>
      <c r="H6657" s="1" t="n">
        <v>2300</v>
      </c>
      <c r="I6657" s="1" t="n">
        <v>82</v>
      </c>
      <c r="J6657" s="1" t="n">
        <v>98</v>
      </c>
      <c r="K6657" s="1" t="s">
        <v>357</v>
      </c>
      <c r="L6657" s="1" t="s">
        <v>2588</v>
      </c>
      <c r="M6657" s="1" t="n">
        <v>2012</v>
      </c>
      <c r="N6657" s="1" t="n">
        <v>45.3135819449894</v>
      </c>
      <c r="O6657" s="1" t="n">
        <v>-73.5813800628288</v>
      </c>
      <c r="Q6657" s="1" t="s">
        <v>7388</v>
      </c>
      <c r="R6657" s="1" t="s">
        <v>24</v>
      </c>
    </row>
    <row r="6658" customFormat="false" ht="15" hidden="false" customHeight="false" outlineLevel="0" collapsed="false">
      <c r="A6658" s="1" t="s">
        <v>6017</v>
      </c>
      <c r="B6658" s="1" t="s">
        <v>6018</v>
      </c>
      <c r="C6658" s="1" t="s">
        <v>7386</v>
      </c>
      <c r="D6658" s="1" t="n">
        <v>101.2</v>
      </c>
      <c r="E6658" s="1" t="s">
        <v>7416</v>
      </c>
      <c r="F6658" s="1" t="n">
        <v>29</v>
      </c>
      <c r="G6658" s="1" t="str">
        <f aca="false">F6658&amp;"/"&amp;44</f>
        <v>29/44</v>
      </c>
      <c r="H6658" s="1" t="n">
        <v>2300</v>
      </c>
      <c r="I6658" s="1" t="n">
        <v>82</v>
      </c>
      <c r="J6658" s="1" t="n">
        <v>98</v>
      </c>
      <c r="K6658" s="1" t="s">
        <v>357</v>
      </c>
      <c r="L6658" s="1" t="s">
        <v>2588</v>
      </c>
      <c r="M6658" s="1" t="n">
        <v>2012</v>
      </c>
      <c r="N6658" s="1" t="n">
        <v>45.3028474832393</v>
      </c>
      <c r="O6658" s="1" t="n">
        <v>-73.578805020624</v>
      </c>
      <c r="Q6658" s="1" t="s">
        <v>7388</v>
      </c>
      <c r="R6658" s="1" t="s">
        <v>24</v>
      </c>
    </row>
    <row r="6659" customFormat="false" ht="15" hidden="false" customHeight="false" outlineLevel="0" collapsed="false">
      <c r="A6659" s="1" t="s">
        <v>6017</v>
      </c>
      <c r="B6659" s="1" t="s">
        <v>6018</v>
      </c>
      <c r="C6659" s="1" t="s">
        <v>7386</v>
      </c>
      <c r="D6659" s="1" t="n">
        <v>101.2</v>
      </c>
      <c r="E6659" s="1" t="s">
        <v>7417</v>
      </c>
      <c r="F6659" s="1" t="n">
        <v>30</v>
      </c>
      <c r="G6659" s="1" t="str">
        <f aca="false">F6659&amp;"/"&amp;44</f>
        <v>30/44</v>
      </c>
      <c r="H6659" s="1" t="n">
        <v>2300</v>
      </c>
      <c r="I6659" s="1" t="n">
        <v>82</v>
      </c>
      <c r="J6659" s="1" t="n">
        <v>98</v>
      </c>
      <c r="K6659" s="1" t="s">
        <v>357</v>
      </c>
      <c r="L6659" s="1" t="s">
        <v>2588</v>
      </c>
      <c r="M6659" s="1" t="n">
        <v>2012</v>
      </c>
      <c r="N6659" s="1" t="n">
        <v>45.3002545399326</v>
      </c>
      <c r="O6659" s="1" t="n">
        <v>-73.5809704120181</v>
      </c>
      <c r="Q6659" s="1" t="s">
        <v>7388</v>
      </c>
      <c r="R6659" s="1" t="s">
        <v>24</v>
      </c>
    </row>
    <row r="6660" customFormat="false" ht="15" hidden="false" customHeight="false" outlineLevel="0" collapsed="false">
      <c r="A6660" s="1" t="s">
        <v>6017</v>
      </c>
      <c r="B6660" s="1" t="s">
        <v>6018</v>
      </c>
      <c r="C6660" s="1" t="s">
        <v>7386</v>
      </c>
      <c r="D6660" s="1" t="n">
        <v>101.2</v>
      </c>
      <c r="E6660" s="1" t="s">
        <v>7418</v>
      </c>
      <c r="F6660" s="1" t="n">
        <v>31</v>
      </c>
      <c r="G6660" s="1" t="str">
        <f aca="false">F6660&amp;"/"&amp;44</f>
        <v>31/44</v>
      </c>
      <c r="H6660" s="1" t="n">
        <v>2300</v>
      </c>
      <c r="I6660" s="1" t="n">
        <v>82</v>
      </c>
      <c r="J6660" s="1" t="n">
        <v>98</v>
      </c>
      <c r="K6660" s="1" t="s">
        <v>357</v>
      </c>
      <c r="L6660" s="1" t="s">
        <v>2588</v>
      </c>
      <c r="M6660" s="1" t="n">
        <v>2012</v>
      </c>
      <c r="N6660" s="1" t="n">
        <v>45.2973686026104</v>
      </c>
      <c r="O6660" s="1" t="n">
        <v>-73.5800806085657</v>
      </c>
      <c r="Q6660" s="1" t="s">
        <v>7388</v>
      </c>
      <c r="R6660" s="1" t="s">
        <v>24</v>
      </c>
    </row>
    <row r="6661" customFormat="false" ht="15" hidden="false" customHeight="false" outlineLevel="0" collapsed="false">
      <c r="A6661" s="1" t="s">
        <v>6017</v>
      </c>
      <c r="B6661" s="1" t="s">
        <v>6018</v>
      </c>
      <c r="C6661" s="1" t="s">
        <v>7386</v>
      </c>
      <c r="D6661" s="1" t="n">
        <v>101.2</v>
      </c>
      <c r="E6661" s="1" t="s">
        <v>7419</v>
      </c>
      <c r="F6661" s="1" t="n">
        <v>32</v>
      </c>
      <c r="G6661" s="1" t="str">
        <f aca="false">F6661&amp;"/"&amp;44</f>
        <v>32/44</v>
      </c>
      <c r="H6661" s="1" t="n">
        <v>2300</v>
      </c>
      <c r="I6661" s="1" t="n">
        <v>82</v>
      </c>
      <c r="J6661" s="1" t="n">
        <v>98</v>
      </c>
      <c r="K6661" s="1" t="s">
        <v>357</v>
      </c>
      <c r="L6661" s="1" t="s">
        <v>2588</v>
      </c>
      <c r="M6661" s="1" t="n">
        <v>2012</v>
      </c>
      <c r="N6661" s="1" t="n">
        <v>45.2911331877776</v>
      </c>
      <c r="O6661" s="1" t="n">
        <v>-73.5825631251046</v>
      </c>
      <c r="Q6661" s="1" t="s">
        <v>7388</v>
      </c>
      <c r="R6661" s="1" t="s">
        <v>24</v>
      </c>
    </row>
    <row r="6662" customFormat="false" ht="15" hidden="false" customHeight="false" outlineLevel="0" collapsed="false">
      <c r="A6662" s="1" t="s">
        <v>6017</v>
      </c>
      <c r="B6662" s="1" t="s">
        <v>6018</v>
      </c>
      <c r="C6662" s="1" t="s">
        <v>7386</v>
      </c>
      <c r="D6662" s="1" t="n">
        <v>101.2</v>
      </c>
      <c r="E6662" s="1" t="s">
        <v>7420</v>
      </c>
      <c r="F6662" s="1" t="n">
        <v>33</v>
      </c>
      <c r="G6662" s="1" t="str">
        <f aca="false">F6662&amp;"/"&amp;44</f>
        <v>33/44</v>
      </c>
      <c r="H6662" s="1" t="n">
        <v>2300</v>
      </c>
      <c r="I6662" s="1" t="n">
        <v>82</v>
      </c>
      <c r="J6662" s="1" t="n">
        <v>98</v>
      </c>
      <c r="K6662" s="1" t="s">
        <v>357</v>
      </c>
      <c r="L6662" s="1" t="s">
        <v>2588</v>
      </c>
      <c r="M6662" s="1" t="n">
        <v>2012</v>
      </c>
      <c r="N6662" s="1" t="n">
        <v>45.2888642179061</v>
      </c>
      <c r="O6662" s="1" t="n">
        <v>-73.5884291952301</v>
      </c>
      <c r="Q6662" s="1" t="s">
        <v>7388</v>
      </c>
      <c r="R6662" s="1" t="s">
        <v>24</v>
      </c>
    </row>
    <row r="6663" customFormat="false" ht="15" hidden="false" customHeight="false" outlineLevel="0" collapsed="false">
      <c r="A6663" s="1" t="s">
        <v>6017</v>
      </c>
      <c r="B6663" s="1" t="s">
        <v>6018</v>
      </c>
      <c r="C6663" s="1" t="s">
        <v>7386</v>
      </c>
      <c r="D6663" s="1" t="n">
        <v>101.2</v>
      </c>
      <c r="E6663" s="1" t="s">
        <v>7421</v>
      </c>
      <c r="F6663" s="1" t="n">
        <v>34</v>
      </c>
      <c r="G6663" s="1" t="str">
        <f aca="false">F6663&amp;"/"&amp;44</f>
        <v>34/44</v>
      </c>
      <c r="H6663" s="1" t="n">
        <v>2300</v>
      </c>
      <c r="I6663" s="1" t="n">
        <v>82</v>
      </c>
      <c r="J6663" s="1" t="n">
        <v>98</v>
      </c>
      <c r="K6663" s="1" t="s">
        <v>357</v>
      </c>
      <c r="L6663" s="1" t="s">
        <v>2588</v>
      </c>
      <c r="M6663" s="1" t="n">
        <v>2012</v>
      </c>
      <c r="N6663" s="1" t="n">
        <v>45.2857614871234</v>
      </c>
      <c r="O6663" s="1" t="n">
        <v>-73.5708761721928</v>
      </c>
      <c r="Q6663" s="1" t="s">
        <v>7388</v>
      </c>
      <c r="R6663" s="1" t="s">
        <v>24</v>
      </c>
    </row>
    <row r="6664" customFormat="false" ht="15" hidden="false" customHeight="false" outlineLevel="0" collapsed="false">
      <c r="A6664" s="1" t="s">
        <v>6017</v>
      </c>
      <c r="B6664" s="1" t="s">
        <v>6018</v>
      </c>
      <c r="C6664" s="1" t="s">
        <v>7386</v>
      </c>
      <c r="D6664" s="1" t="n">
        <v>101.2</v>
      </c>
      <c r="E6664" s="1" t="s">
        <v>7422</v>
      </c>
      <c r="F6664" s="1" t="n">
        <v>35</v>
      </c>
      <c r="G6664" s="1" t="str">
        <f aca="false">F6664&amp;"/"&amp;44</f>
        <v>35/44</v>
      </c>
      <c r="H6664" s="1" t="n">
        <v>2300</v>
      </c>
      <c r="I6664" s="1" t="n">
        <v>82</v>
      </c>
      <c r="J6664" s="1" t="n">
        <v>98</v>
      </c>
      <c r="K6664" s="1" t="s">
        <v>357</v>
      </c>
      <c r="L6664" s="1" t="s">
        <v>2588</v>
      </c>
      <c r="M6664" s="1" t="n">
        <v>2012</v>
      </c>
      <c r="N6664" s="1" t="n">
        <v>45.2896434943122</v>
      </c>
      <c r="O6664" s="1" t="n">
        <v>-73.5685241842881</v>
      </c>
      <c r="Q6664" s="1" t="s">
        <v>7388</v>
      </c>
      <c r="R6664" s="1" t="s">
        <v>24</v>
      </c>
    </row>
    <row r="6665" customFormat="false" ht="15" hidden="false" customHeight="false" outlineLevel="0" collapsed="false">
      <c r="A6665" s="1" t="s">
        <v>6017</v>
      </c>
      <c r="B6665" s="1" t="s">
        <v>6018</v>
      </c>
      <c r="C6665" s="1" t="s">
        <v>7386</v>
      </c>
      <c r="D6665" s="1" t="n">
        <v>101.2</v>
      </c>
      <c r="E6665" s="1" t="s">
        <v>7423</v>
      </c>
      <c r="F6665" s="1" t="n">
        <v>36</v>
      </c>
      <c r="G6665" s="1" t="str">
        <f aca="false">F6665&amp;"/"&amp;44</f>
        <v>36/44</v>
      </c>
      <c r="H6665" s="1" t="n">
        <v>2300</v>
      </c>
      <c r="I6665" s="1" t="n">
        <v>82</v>
      </c>
      <c r="J6665" s="1" t="n">
        <v>98</v>
      </c>
      <c r="K6665" s="1" t="s">
        <v>357</v>
      </c>
      <c r="L6665" s="1" t="s">
        <v>2588</v>
      </c>
      <c r="M6665" s="1" t="n">
        <v>2012</v>
      </c>
      <c r="N6665" s="1" t="n">
        <v>45.2846569042925</v>
      </c>
      <c r="O6665" s="1" t="n">
        <v>-73.5816890997769</v>
      </c>
      <c r="Q6665" s="1" t="s">
        <v>7388</v>
      </c>
      <c r="R6665" s="1" t="s">
        <v>24</v>
      </c>
    </row>
    <row r="6666" customFormat="false" ht="15" hidden="false" customHeight="false" outlineLevel="0" collapsed="false">
      <c r="A6666" s="1" t="s">
        <v>6017</v>
      </c>
      <c r="B6666" s="1" t="s">
        <v>6018</v>
      </c>
      <c r="C6666" s="1" t="s">
        <v>7386</v>
      </c>
      <c r="D6666" s="1" t="n">
        <v>101.2</v>
      </c>
      <c r="E6666" s="1" t="s">
        <v>7424</v>
      </c>
      <c r="F6666" s="1" t="n">
        <v>37</v>
      </c>
      <c r="G6666" s="1" t="str">
        <f aca="false">F6666&amp;"/"&amp;44</f>
        <v>37/44</v>
      </c>
      <c r="H6666" s="1" t="n">
        <v>2300</v>
      </c>
      <c r="I6666" s="1" t="n">
        <v>82</v>
      </c>
      <c r="J6666" s="1" t="n">
        <v>98</v>
      </c>
      <c r="K6666" s="1" t="s">
        <v>357</v>
      </c>
      <c r="L6666" s="1" t="s">
        <v>2588</v>
      </c>
      <c r="M6666" s="1" t="n">
        <v>2012</v>
      </c>
      <c r="N6666" s="1" t="n">
        <v>45.2820622671184</v>
      </c>
      <c r="O6666" s="1" t="n">
        <v>-73.5845751516839</v>
      </c>
      <c r="Q6666" s="1" t="s">
        <v>7388</v>
      </c>
      <c r="R6666" s="1" t="s">
        <v>24</v>
      </c>
    </row>
    <row r="6667" customFormat="false" ht="15" hidden="false" customHeight="false" outlineLevel="0" collapsed="false">
      <c r="A6667" s="1" t="s">
        <v>6017</v>
      </c>
      <c r="B6667" s="1" t="s">
        <v>6018</v>
      </c>
      <c r="C6667" s="1" t="s">
        <v>7386</v>
      </c>
      <c r="D6667" s="1" t="n">
        <v>101.2</v>
      </c>
      <c r="E6667" s="1" t="s">
        <v>7425</v>
      </c>
      <c r="F6667" s="1" t="n">
        <v>38</v>
      </c>
      <c r="G6667" s="1" t="str">
        <f aca="false">F6667&amp;"/"&amp;44</f>
        <v>38/44</v>
      </c>
      <c r="H6667" s="1" t="n">
        <v>2300</v>
      </c>
      <c r="I6667" s="1" t="n">
        <v>82</v>
      </c>
      <c r="J6667" s="1" t="n">
        <v>98</v>
      </c>
      <c r="K6667" s="1" t="s">
        <v>357</v>
      </c>
      <c r="L6667" s="1" t="s">
        <v>2588</v>
      </c>
      <c r="M6667" s="1" t="n">
        <v>2012</v>
      </c>
      <c r="N6667" s="1" t="n">
        <v>45.2791066468781</v>
      </c>
      <c r="O6667" s="1" t="n">
        <v>-73.5772239586492</v>
      </c>
      <c r="Q6667" s="1" t="s">
        <v>7388</v>
      </c>
      <c r="R6667" s="1" t="s">
        <v>24</v>
      </c>
    </row>
    <row r="6668" customFormat="false" ht="15" hidden="false" customHeight="false" outlineLevel="0" collapsed="false">
      <c r="A6668" s="1" t="s">
        <v>6017</v>
      </c>
      <c r="B6668" s="1" t="s">
        <v>6018</v>
      </c>
      <c r="C6668" s="1" t="s">
        <v>7386</v>
      </c>
      <c r="D6668" s="1" t="n">
        <v>101.2</v>
      </c>
      <c r="E6668" s="1" t="s">
        <v>7426</v>
      </c>
      <c r="F6668" s="1" t="n">
        <v>39</v>
      </c>
      <c r="G6668" s="1" t="str">
        <f aca="false">F6668&amp;"/"&amp;44</f>
        <v>39/44</v>
      </c>
      <c r="H6668" s="1" t="n">
        <v>2300</v>
      </c>
      <c r="I6668" s="1" t="n">
        <v>82</v>
      </c>
      <c r="J6668" s="1" t="n">
        <v>98</v>
      </c>
      <c r="K6668" s="1" t="s">
        <v>357</v>
      </c>
      <c r="L6668" s="1" t="s">
        <v>2588</v>
      </c>
      <c r="M6668" s="1" t="n">
        <v>2012</v>
      </c>
      <c r="N6668" s="1" t="n">
        <v>45.2763975993818</v>
      </c>
      <c r="O6668" s="1" t="n">
        <v>-73.5675671868938</v>
      </c>
      <c r="Q6668" s="1" t="s">
        <v>7388</v>
      </c>
      <c r="R6668" s="1" t="s">
        <v>24</v>
      </c>
    </row>
    <row r="6669" customFormat="false" ht="15" hidden="false" customHeight="false" outlineLevel="0" collapsed="false">
      <c r="A6669" s="1" t="s">
        <v>6017</v>
      </c>
      <c r="B6669" s="1" t="s">
        <v>6018</v>
      </c>
      <c r="C6669" s="1" t="s">
        <v>7386</v>
      </c>
      <c r="D6669" s="1" t="n">
        <v>101.2</v>
      </c>
      <c r="E6669" s="1" t="s">
        <v>7427</v>
      </c>
      <c r="F6669" s="1" t="n">
        <v>40</v>
      </c>
      <c r="G6669" s="1" t="str">
        <f aca="false">F6669&amp;"/"&amp;44</f>
        <v>40/44</v>
      </c>
      <c r="H6669" s="1" t="n">
        <v>2300</v>
      </c>
      <c r="I6669" s="1" t="n">
        <v>82</v>
      </c>
      <c r="J6669" s="1" t="n">
        <v>98</v>
      </c>
      <c r="K6669" s="1" t="s">
        <v>357</v>
      </c>
      <c r="L6669" s="1" t="s">
        <v>2588</v>
      </c>
      <c r="M6669" s="1" t="n">
        <v>2012</v>
      </c>
      <c r="N6669" s="1" t="n">
        <v>45.2718872522839</v>
      </c>
      <c r="O6669" s="1" t="n">
        <v>-73.5688372035451</v>
      </c>
      <c r="Q6669" s="1" t="s">
        <v>7388</v>
      </c>
      <c r="R6669" s="1" t="s">
        <v>24</v>
      </c>
    </row>
    <row r="6670" customFormat="false" ht="15" hidden="false" customHeight="false" outlineLevel="0" collapsed="false">
      <c r="A6670" s="1" t="s">
        <v>6017</v>
      </c>
      <c r="B6670" s="1" t="s">
        <v>6018</v>
      </c>
      <c r="C6670" s="1" t="s">
        <v>7386</v>
      </c>
      <c r="D6670" s="1" t="n">
        <v>101.2</v>
      </c>
      <c r="E6670" s="1" t="s">
        <v>7428</v>
      </c>
      <c r="F6670" s="1" t="n">
        <v>41</v>
      </c>
      <c r="G6670" s="1" t="str">
        <f aca="false">F6670&amp;"/"&amp;44</f>
        <v>41/44</v>
      </c>
      <c r="H6670" s="1" t="n">
        <v>2300</v>
      </c>
      <c r="I6670" s="1" t="n">
        <v>82</v>
      </c>
      <c r="J6670" s="1" t="n">
        <v>98</v>
      </c>
      <c r="K6670" s="1" t="s">
        <v>357</v>
      </c>
      <c r="L6670" s="1" t="s">
        <v>2588</v>
      </c>
      <c r="M6670" s="1" t="n">
        <v>2012</v>
      </c>
      <c r="N6670" s="1" t="n">
        <v>45.2685976808831</v>
      </c>
      <c r="O6670" s="1" t="n">
        <v>-73.5714027046744</v>
      </c>
      <c r="Q6670" s="1" t="s">
        <v>7388</v>
      </c>
      <c r="R6670" s="1" t="s">
        <v>24</v>
      </c>
    </row>
    <row r="6671" customFormat="false" ht="15" hidden="false" customHeight="false" outlineLevel="0" collapsed="false">
      <c r="A6671" s="1" t="s">
        <v>6017</v>
      </c>
      <c r="B6671" s="1" t="s">
        <v>6018</v>
      </c>
      <c r="C6671" s="1" t="s">
        <v>7386</v>
      </c>
      <c r="D6671" s="1" t="n">
        <v>101.2</v>
      </c>
      <c r="E6671" s="1" t="s">
        <v>7429</v>
      </c>
      <c r="F6671" s="1" t="n">
        <v>42</v>
      </c>
      <c r="G6671" s="1" t="str">
        <f aca="false">F6671&amp;"/"&amp;44</f>
        <v>42/44</v>
      </c>
      <c r="H6671" s="1" t="n">
        <v>2300</v>
      </c>
      <c r="I6671" s="1" t="n">
        <v>82</v>
      </c>
      <c r="J6671" s="1" t="n">
        <v>98</v>
      </c>
      <c r="K6671" s="1" t="s">
        <v>357</v>
      </c>
      <c r="L6671" s="1" t="s">
        <v>2588</v>
      </c>
      <c r="M6671" s="1" t="n">
        <v>2012</v>
      </c>
      <c r="N6671" s="1" t="n">
        <v>45.2748360754435</v>
      </c>
      <c r="O6671" s="1" t="n">
        <v>-73.5774496978555</v>
      </c>
      <c r="Q6671" s="1" t="s">
        <v>7388</v>
      </c>
      <c r="R6671" s="1" t="s">
        <v>24</v>
      </c>
    </row>
    <row r="6672" customFormat="false" ht="15" hidden="false" customHeight="false" outlineLevel="0" collapsed="false">
      <c r="A6672" s="1" t="s">
        <v>6017</v>
      </c>
      <c r="B6672" s="1" t="s">
        <v>6018</v>
      </c>
      <c r="C6672" s="1" t="s">
        <v>7386</v>
      </c>
      <c r="D6672" s="1" t="n">
        <v>101.2</v>
      </c>
      <c r="E6672" s="1" t="s">
        <v>7430</v>
      </c>
      <c r="F6672" s="1" t="n">
        <v>43</v>
      </c>
      <c r="G6672" s="1" t="str">
        <f aca="false">F6672&amp;"/"&amp;44</f>
        <v>43/44</v>
      </c>
      <c r="H6672" s="1" t="n">
        <v>2300</v>
      </c>
      <c r="I6672" s="1" t="n">
        <v>82</v>
      </c>
      <c r="J6672" s="1" t="n">
        <v>98</v>
      </c>
      <c r="K6672" s="1" t="s">
        <v>357</v>
      </c>
      <c r="L6672" s="1" t="s">
        <v>2588</v>
      </c>
      <c r="M6672" s="1" t="n">
        <v>2012</v>
      </c>
      <c r="N6672" s="1" t="n">
        <v>45.2695268081834</v>
      </c>
      <c r="O6672" s="1" t="n">
        <v>-73.7380168381122</v>
      </c>
      <c r="Q6672" s="1" t="s">
        <v>7388</v>
      </c>
      <c r="R6672" s="1" t="s">
        <v>24</v>
      </c>
    </row>
    <row r="6673" customFormat="false" ht="15" hidden="false" customHeight="false" outlineLevel="0" collapsed="false">
      <c r="A6673" s="1" t="s">
        <v>6017</v>
      </c>
      <c r="B6673" s="1" t="s">
        <v>6018</v>
      </c>
      <c r="C6673" s="1" t="s">
        <v>7386</v>
      </c>
      <c r="D6673" s="1" t="n">
        <v>101.2</v>
      </c>
      <c r="E6673" s="1" t="s">
        <v>7431</v>
      </c>
      <c r="F6673" s="1" t="n">
        <v>44</v>
      </c>
      <c r="G6673" s="1" t="str">
        <f aca="false">F6673&amp;"/"&amp;44</f>
        <v>44/44</v>
      </c>
      <c r="H6673" s="1" t="n">
        <v>2300</v>
      </c>
      <c r="I6673" s="1" t="n">
        <v>82</v>
      </c>
      <c r="J6673" s="1" t="n">
        <v>98</v>
      </c>
      <c r="K6673" s="1" t="s">
        <v>357</v>
      </c>
      <c r="L6673" s="1" t="s">
        <v>2588</v>
      </c>
      <c r="M6673" s="1" t="n">
        <v>2012</v>
      </c>
      <c r="N6673" s="1" t="n">
        <v>45.2950646592537</v>
      </c>
      <c r="O6673" s="1" t="n">
        <v>-73.5735047007697</v>
      </c>
      <c r="Q6673" s="1" t="s">
        <v>7388</v>
      </c>
      <c r="R6673" s="1" t="s">
        <v>24</v>
      </c>
    </row>
    <row r="6674" customFormat="false" ht="15" hidden="false" customHeight="false" outlineLevel="0" collapsed="false">
      <c r="A6674" s="1" t="s">
        <v>6017</v>
      </c>
      <c r="B6674" s="1" t="s">
        <v>6018</v>
      </c>
      <c r="C6674" s="1" t="s">
        <v>7432</v>
      </c>
      <c r="D6674" s="1" t="n">
        <v>74</v>
      </c>
      <c r="E6674" s="1" t="s">
        <v>7433</v>
      </c>
      <c r="F6674" s="1" t="n">
        <v>1</v>
      </c>
      <c r="G6674" s="1" t="str">
        <f aca="false">F6674&amp;"/"&amp;37</f>
        <v>1/37</v>
      </c>
      <c r="H6674" s="1" t="n">
        <v>2000</v>
      </c>
      <c r="I6674" s="1" t="n">
        <v>92</v>
      </c>
      <c r="J6674" s="1" t="n">
        <v>80</v>
      </c>
      <c r="K6674" s="1" t="s">
        <v>1951</v>
      </c>
      <c r="L6674" s="1" t="s">
        <v>3801</v>
      </c>
      <c r="M6674" s="1" t="n">
        <v>2015</v>
      </c>
      <c r="N6674" s="1" t="n">
        <v>48.958232</v>
      </c>
      <c r="O6674" s="1" t="n">
        <v>-65.4110569999999</v>
      </c>
      <c r="Q6674" s="1" t="s">
        <v>7434</v>
      </c>
      <c r="R6674" s="1" t="s">
        <v>24</v>
      </c>
    </row>
    <row r="6675" customFormat="false" ht="15" hidden="false" customHeight="false" outlineLevel="0" collapsed="false">
      <c r="A6675" s="1" t="s">
        <v>6017</v>
      </c>
      <c r="B6675" s="1" t="s">
        <v>6018</v>
      </c>
      <c r="C6675" s="1" t="s">
        <v>7432</v>
      </c>
      <c r="D6675" s="1" t="n">
        <v>74</v>
      </c>
      <c r="E6675" s="1" t="s">
        <v>7435</v>
      </c>
      <c r="F6675" s="1" t="n">
        <v>2</v>
      </c>
      <c r="G6675" s="1" t="str">
        <f aca="false">F6675&amp;"/"&amp;37</f>
        <v>2/37</v>
      </c>
      <c r="H6675" s="1" t="n">
        <v>2000</v>
      </c>
      <c r="I6675" s="1" t="n">
        <v>92</v>
      </c>
      <c r="J6675" s="1" t="n">
        <v>80</v>
      </c>
      <c r="K6675" s="1" t="s">
        <v>1951</v>
      </c>
      <c r="L6675" s="1" t="s">
        <v>3801</v>
      </c>
      <c r="M6675" s="1" t="n">
        <v>2015</v>
      </c>
      <c r="N6675" s="1" t="n">
        <v>48.962358</v>
      </c>
      <c r="O6675" s="1" t="n">
        <v>-65.4100269999999</v>
      </c>
      <c r="Q6675" s="1" t="s">
        <v>7434</v>
      </c>
      <c r="R6675" s="1" t="s">
        <v>24</v>
      </c>
    </row>
    <row r="6676" customFormat="false" ht="15" hidden="false" customHeight="false" outlineLevel="0" collapsed="false">
      <c r="A6676" s="1" t="s">
        <v>6017</v>
      </c>
      <c r="B6676" s="1" t="s">
        <v>6018</v>
      </c>
      <c r="C6676" s="1" t="s">
        <v>7432</v>
      </c>
      <c r="D6676" s="1" t="n">
        <v>74</v>
      </c>
      <c r="E6676" s="1" t="s">
        <v>7436</v>
      </c>
      <c r="F6676" s="1" t="n">
        <v>3</v>
      </c>
      <c r="G6676" s="1" t="str">
        <f aca="false">F6676&amp;"/"&amp;37</f>
        <v>3/37</v>
      </c>
      <c r="H6676" s="1" t="n">
        <v>2000</v>
      </c>
      <c r="I6676" s="1" t="n">
        <v>92</v>
      </c>
      <c r="J6676" s="1" t="n">
        <v>80</v>
      </c>
      <c r="K6676" s="1" t="s">
        <v>1951</v>
      </c>
      <c r="L6676" s="1" t="s">
        <v>3801</v>
      </c>
      <c r="M6676" s="1" t="n">
        <v>2015</v>
      </c>
      <c r="N6676" s="1" t="n">
        <v>48.965127</v>
      </c>
      <c r="O6676" s="1" t="n">
        <v>-65.405349</v>
      </c>
      <c r="Q6676" s="1" t="s">
        <v>7434</v>
      </c>
      <c r="R6676" s="1" t="s">
        <v>24</v>
      </c>
    </row>
    <row r="6677" customFormat="false" ht="15" hidden="false" customHeight="false" outlineLevel="0" collapsed="false">
      <c r="A6677" s="1" t="s">
        <v>6017</v>
      </c>
      <c r="B6677" s="1" t="s">
        <v>6018</v>
      </c>
      <c r="C6677" s="1" t="s">
        <v>7432</v>
      </c>
      <c r="D6677" s="1" t="n">
        <v>74</v>
      </c>
      <c r="E6677" s="1" t="s">
        <v>7437</v>
      </c>
      <c r="F6677" s="1" t="n">
        <v>4</v>
      </c>
      <c r="G6677" s="1" t="str">
        <f aca="false">F6677&amp;"/"&amp;37</f>
        <v>4/37</v>
      </c>
      <c r="H6677" s="1" t="n">
        <v>2000</v>
      </c>
      <c r="I6677" s="1" t="n">
        <v>92</v>
      </c>
      <c r="J6677" s="1" t="n">
        <v>80</v>
      </c>
      <c r="K6677" s="1" t="s">
        <v>1951</v>
      </c>
      <c r="L6677" s="1" t="s">
        <v>3801</v>
      </c>
      <c r="M6677" s="1" t="n">
        <v>2015</v>
      </c>
      <c r="N6677" s="1" t="n">
        <v>48.9592779999999</v>
      </c>
      <c r="O6677" s="1" t="n">
        <v>-65.3960359999999</v>
      </c>
      <c r="Q6677" s="1" t="s">
        <v>7434</v>
      </c>
      <c r="R6677" s="1" t="s">
        <v>24</v>
      </c>
    </row>
    <row r="6678" customFormat="false" ht="15" hidden="false" customHeight="false" outlineLevel="0" collapsed="false">
      <c r="A6678" s="1" t="s">
        <v>6017</v>
      </c>
      <c r="B6678" s="1" t="s">
        <v>6018</v>
      </c>
      <c r="C6678" s="1" t="s">
        <v>7432</v>
      </c>
      <c r="D6678" s="1" t="n">
        <v>74</v>
      </c>
      <c r="E6678" s="1" t="s">
        <v>7438</v>
      </c>
      <c r="F6678" s="1" t="n">
        <v>5</v>
      </c>
      <c r="G6678" s="1" t="str">
        <f aca="false">F6678&amp;"/"&amp;37</f>
        <v>5/37</v>
      </c>
      <c r="H6678" s="1" t="n">
        <v>2000</v>
      </c>
      <c r="I6678" s="1" t="n">
        <v>92</v>
      </c>
      <c r="J6678" s="1" t="n">
        <v>80</v>
      </c>
      <c r="K6678" s="1" t="s">
        <v>1951</v>
      </c>
      <c r="L6678" s="1" t="s">
        <v>3801</v>
      </c>
      <c r="M6678" s="1" t="n">
        <v>2015</v>
      </c>
      <c r="N6678" s="1" t="n">
        <v>48.962386</v>
      </c>
      <c r="O6678" s="1" t="n">
        <v>-65.3900709999999</v>
      </c>
      <c r="Q6678" s="1" t="s">
        <v>7434</v>
      </c>
      <c r="R6678" s="1" t="s">
        <v>24</v>
      </c>
    </row>
    <row r="6679" customFormat="false" ht="15" hidden="false" customHeight="false" outlineLevel="0" collapsed="false">
      <c r="A6679" s="1" t="s">
        <v>6017</v>
      </c>
      <c r="B6679" s="1" t="s">
        <v>6018</v>
      </c>
      <c r="C6679" s="1" t="s">
        <v>7432</v>
      </c>
      <c r="D6679" s="1" t="n">
        <v>74</v>
      </c>
      <c r="E6679" s="1" t="s">
        <v>7439</v>
      </c>
      <c r="F6679" s="1" t="n">
        <v>6</v>
      </c>
      <c r="G6679" s="1" t="str">
        <f aca="false">F6679&amp;"/"&amp;37</f>
        <v>6/37</v>
      </c>
      <c r="H6679" s="1" t="n">
        <v>2000</v>
      </c>
      <c r="I6679" s="1" t="n">
        <v>92</v>
      </c>
      <c r="J6679" s="1" t="n">
        <v>80</v>
      </c>
      <c r="K6679" s="1" t="s">
        <v>1951</v>
      </c>
      <c r="L6679" s="1" t="s">
        <v>3801</v>
      </c>
      <c r="M6679" s="1" t="n">
        <v>2015</v>
      </c>
      <c r="N6679" s="1" t="n">
        <v>48.96199</v>
      </c>
      <c r="O6679" s="1" t="n">
        <v>-65.3838909999999</v>
      </c>
      <c r="Q6679" s="1" t="s">
        <v>7434</v>
      </c>
      <c r="R6679" s="1" t="s">
        <v>24</v>
      </c>
    </row>
    <row r="6680" customFormat="false" ht="15" hidden="false" customHeight="false" outlineLevel="0" collapsed="false">
      <c r="A6680" s="1" t="s">
        <v>6017</v>
      </c>
      <c r="B6680" s="1" t="s">
        <v>6018</v>
      </c>
      <c r="C6680" s="1" t="s">
        <v>7432</v>
      </c>
      <c r="D6680" s="1" t="n">
        <v>74</v>
      </c>
      <c r="E6680" s="1" t="s">
        <v>7440</v>
      </c>
      <c r="F6680" s="1" t="n">
        <v>7</v>
      </c>
      <c r="G6680" s="1" t="str">
        <f aca="false">F6680&amp;"/"&amp;37</f>
        <v>7/37</v>
      </c>
      <c r="H6680" s="1" t="n">
        <v>2000</v>
      </c>
      <c r="I6680" s="1" t="n">
        <v>92</v>
      </c>
      <c r="J6680" s="1" t="n">
        <v>80</v>
      </c>
      <c r="K6680" s="1" t="s">
        <v>1951</v>
      </c>
      <c r="L6680" s="1" t="s">
        <v>3801</v>
      </c>
      <c r="M6680" s="1" t="n">
        <v>2015</v>
      </c>
      <c r="N6680" s="1" t="n">
        <v>48.9695349999999</v>
      </c>
      <c r="O6680" s="1" t="n">
        <v>-65.3956499999999</v>
      </c>
      <c r="Q6680" s="1" t="s">
        <v>7434</v>
      </c>
      <c r="R6680" s="1" t="s">
        <v>24</v>
      </c>
    </row>
    <row r="6681" customFormat="false" ht="15" hidden="false" customHeight="false" outlineLevel="0" collapsed="false">
      <c r="A6681" s="1" t="s">
        <v>6017</v>
      </c>
      <c r="B6681" s="1" t="s">
        <v>6018</v>
      </c>
      <c r="C6681" s="1" t="s">
        <v>7432</v>
      </c>
      <c r="D6681" s="1" t="n">
        <v>74</v>
      </c>
      <c r="E6681" s="1" t="s">
        <v>7441</v>
      </c>
      <c r="F6681" s="1" t="n">
        <v>8</v>
      </c>
      <c r="G6681" s="1" t="str">
        <f aca="false">F6681&amp;"/"&amp;37</f>
        <v>8/37</v>
      </c>
      <c r="H6681" s="1" t="n">
        <v>2000</v>
      </c>
      <c r="I6681" s="1" t="n">
        <v>92</v>
      </c>
      <c r="J6681" s="1" t="n">
        <v>80</v>
      </c>
      <c r="K6681" s="1" t="s">
        <v>1951</v>
      </c>
      <c r="L6681" s="1" t="s">
        <v>3801</v>
      </c>
      <c r="M6681" s="1" t="n">
        <v>2015</v>
      </c>
      <c r="N6681" s="1" t="n">
        <v>48.973462</v>
      </c>
      <c r="O6681" s="1" t="n">
        <v>-65.3971089999999</v>
      </c>
      <c r="Q6681" s="1" t="s">
        <v>7434</v>
      </c>
      <c r="R6681" s="1" t="s">
        <v>24</v>
      </c>
    </row>
    <row r="6682" customFormat="false" ht="15" hidden="false" customHeight="false" outlineLevel="0" collapsed="false">
      <c r="A6682" s="1" t="s">
        <v>6017</v>
      </c>
      <c r="B6682" s="1" t="s">
        <v>6018</v>
      </c>
      <c r="C6682" s="1" t="s">
        <v>7432</v>
      </c>
      <c r="D6682" s="1" t="n">
        <v>74</v>
      </c>
      <c r="E6682" s="1" t="s">
        <v>7442</v>
      </c>
      <c r="F6682" s="1" t="n">
        <v>9</v>
      </c>
      <c r="G6682" s="1" t="str">
        <f aca="false">F6682&amp;"/"&amp;37</f>
        <v>9/37</v>
      </c>
      <c r="H6682" s="1" t="n">
        <v>2000</v>
      </c>
      <c r="I6682" s="1" t="n">
        <v>92</v>
      </c>
      <c r="J6682" s="1" t="n">
        <v>80</v>
      </c>
      <c r="K6682" s="1" t="s">
        <v>1951</v>
      </c>
      <c r="L6682" s="1" t="s">
        <v>3801</v>
      </c>
      <c r="M6682" s="1" t="n">
        <v>2015</v>
      </c>
      <c r="N6682" s="1" t="n">
        <v>48.972558</v>
      </c>
      <c r="O6682" s="1" t="n">
        <v>-65.3899419999999</v>
      </c>
      <c r="Q6682" s="1" t="s">
        <v>7434</v>
      </c>
      <c r="R6682" s="1" t="s">
        <v>24</v>
      </c>
    </row>
    <row r="6683" customFormat="false" ht="15" hidden="false" customHeight="false" outlineLevel="0" collapsed="false">
      <c r="A6683" s="1" t="s">
        <v>6017</v>
      </c>
      <c r="B6683" s="1" t="s">
        <v>6018</v>
      </c>
      <c r="C6683" s="1" t="s">
        <v>7432</v>
      </c>
      <c r="D6683" s="1" t="n">
        <v>74</v>
      </c>
      <c r="E6683" s="1" t="s">
        <v>7443</v>
      </c>
      <c r="F6683" s="1" t="n">
        <v>10</v>
      </c>
      <c r="G6683" s="1" t="str">
        <f aca="false">F6683&amp;"/"&amp;37</f>
        <v>10/37</v>
      </c>
      <c r="H6683" s="1" t="n">
        <v>2000</v>
      </c>
      <c r="I6683" s="1" t="n">
        <v>92</v>
      </c>
      <c r="J6683" s="1" t="n">
        <v>80</v>
      </c>
      <c r="K6683" s="1" t="s">
        <v>1951</v>
      </c>
      <c r="L6683" s="1" t="s">
        <v>3801</v>
      </c>
      <c r="M6683" s="1" t="n">
        <v>2015</v>
      </c>
      <c r="N6683" s="1" t="n">
        <v>48.972501</v>
      </c>
      <c r="O6683" s="1" t="n">
        <v>-65.384578</v>
      </c>
      <c r="Q6683" s="1" t="s">
        <v>7434</v>
      </c>
      <c r="R6683" s="1" t="s">
        <v>24</v>
      </c>
    </row>
    <row r="6684" customFormat="false" ht="15" hidden="false" customHeight="false" outlineLevel="0" collapsed="false">
      <c r="A6684" s="1" t="s">
        <v>6017</v>
      </c>
      <c r="B6684" s="1" t="s">
        <v>6018</v>
      </c>
      <c r="C6684" s="1" t="s">
        <v>7432</v>
      </c>
      <c r="D6684" s="1" t="n">
        <v>74</v>
      </c>
      <c r="E6684" s="1" t="s">
        <v>7444</v>
      </c>
      <c r="F6684" s="1" t="n">
        <v>11</v>
      </c>
      <c r="G6684" s="1" t="str">
        <f aca="false">F6684&amp;"/"&amp;37</f>
        <v>11/37</v>
      </c>
      <c r="H6684" s="1" t="n">
        <v>2000</v>
      </c>
      <c r="I6684" s="1" t="n">
        <v>92</v>
      </c>
      <c r="J6684" s="1" t="n">
        <v>80</v>
      </c>
      <c r="K6684" s="1" t="s">
        <v>1951</v>
      </c>
      <c r="L6684" s="1" t="s">
        <v>3801</v>
      </c>
      <c r="M6684" s="1" t="n">
        <v>2015</v>
      </c>
      <c r="N6684" s="1" t="n">
        <v>48.9720209999999</v>
      </c>
      <c r="O6684" s="1" t="n">
        <v>-65.3798999999999</v>
      </c>
      <c r="Q6684" s="1" t="s">
        <v>7434</v>
      </c>
      <c r="R6684" s="1" t="s">
        <v>24</v>
      </c>
    </row>
    <row r="6685" customFormat="false" ht="15" hidden="false" customHeight="false" outlineLevel="0" collapsed="false">
      <c r="A6685" s="1" t="s">
        <v>6017</v>
      </c>
      <c r="B6685" s="1" t="s">
        <v>6018</v>
      </c>
      <c r="C6685" s="1" t="s">
        <v>7432</v>
      </c>
      <c r="D6685" s="1" t="n">
        <v>74</v>
      </c>
      <c r="E6685" s="1" t="s">
        <v>7445</v>
      </c>
      <c r="F6685" s="1" t="n">
        <v>12</v>
      </c>
      <c r="G6685" s="1" t="str">
        <f aca="false">F6685&amp;"/"&amp;37</f>
        <v>12/37</v>
      </c>
      <c r="H6685" s="1" t="n">
        <v>2000</v>
      </c>
      <c r="I6685" s="1" t="n">
        <v>92</v>
      </c>
      <c r="J6685" s="1" t="n">
        <v>80</v>
      </c>
      <c r="K6685" s="1" t="s">
        <v>1951</v>
      </c>
      <c r="L6685" s="1" t="s">
        <v>3801</v>
      </c>
      <c r="M6685" s="1" t="n">
        <v>2015</v>
      </c>
      <c r="N6685" s="1" t="n">
        <v>48.96654</v>
      </c>
      <c r="O6685" s="1" t="n">
        <v>-65.366382</v>
      </c>
      <c r="Q6685" s="1" t="s">
        <v>7434</v>
      </c>
      <c r="R6685" s="1" t="s">
        <v>24</v>
      </c>
    </row>
    <row r="6686" customFormat="false" ht="15" hidden="false" customHeight="false" outlineLevel="0" collapsed="false">
      <c r="A6686" s="1" t="s">
        <v>6017</v>
      </c>
      <c r="B6686" s="1" t="s">
        <v>6018</v>
      </c>
      <c r="C6686" s="1" t="s">
        <v>7432</v>
      </c>
      <c r="D6686" s="1" t="n">
        <v>74</v>
      </c>
      <c r="E6686" s="1" t="s">
        <v>7446</v>
      </c>
      <c r="F6686" s="1" t="n">
        <v>13</v>
      </c>
      <c r="G6686" s="1" t="str">
        <f aca="false">F6686&amp;"/"&amp;37</f>
        <v>13/37</v>
      </c>
      <c r="H6686" s="1" t="n">
        <v>2000</v>
      </c>
      <c r="I6686" s="1" t="n">
        <v>92</v>
      </c>
      <c r="J6686" s="1" t="n">
        <v>80</v>
      </c>
      <c r="K6686" s="1" t="s">
        <v>1951</v>
      </c>
      <c r="L6686" s="1" t="s">
        <v>3801</v>
      </c>
      <c r="M6686" s="1" t="n">
        <v>2015</v>
      </c>
      <c r="N6686" s="1" t="n">
        <v>48.96589</v>
      </c>
      <c r="O6686" s="1" t="n">
        <v>-65.3614889999999</v>
      </c>
      <c r="Q6686" s="1" t="s">
        <v>7434</v>
      </c>
      <c r="R6686" s="1" t="s">
        <v>24</v>
      </c>
    </row>
    <row r="6687" customFormat="false" ht="15" hidden="false" customHeight="false" outlineLevel="0" collapsed="false">
      <c r="A6687" s="1" t="s">
        <v>6017</v>
      </c>
      <c r="B6687" s="1" t="s">
        <v>6018</v>
      </c>
      <c r="C6687" s="1" t="s">
        <v>7432</v>
      </c>
      <c r="D6687" s="1" t="n">
        <v>74</v>
      </c>
      <c r="E6687" s="1" t="s">
        <v>7447</v>
      </c>
      <c r="F6687" s="1" t="n">
        <v>14</v>
      </c>
      <c r="G6687" s="1" t="str">
        <f aca="false">F6687&amp;"/"&amp;37</f>
        <v>14/37</v>
      </c>
      <c r="H6687" s="1" t="n">
        <v>2000</v>
      </c>
      <c r="I6687" s="1" t="n">
        <v>92</v>
      </c>
      <c r="J6687" s="1" t="n">
        <v>80</v>
      </c>
      <c r="K6687" s="1" t="s">
        <v>1951</v>
      </c>
      <c r="L6687" s="1" t="s">
        <v>3801</v>
      </c>
      <c r="M6687" s="1" t="n">
        <v>2015</v>
      </c>
      <c r="N6687" s="1" t="n">
        <v>48.965777</v>
      </c>
      <c r="O6687" s="1" t="n">
        <v>-65.3568969999999</v>
      </c>
      <c r="Q6687" s="1" t="s">
        <v>7434</v>
      </c>
      <c r="R6687" s="1" t="s">
        <v>24</v>
      </c>
    </row>
    <row r="6688" customFormat="false" ht="15" hidden="false" customHeight="false" outlineLevel="0" collapsed="false">
      <c r="A6688" s="1" t="s">
        <v>6017</v>
      </c>
      <c r="B6688" s="1" t="s">
        <v>6018</v>
      </c>
      <c r="C6688" s="1" t="s">
        <v>7432</v>
      </c>
      <c r="D6688" s="1" t="n">
        <v>74</v>
      </c>
      <c r="E6688" s="1" t="s">
        <v>7448</v>
      </c>
      <c r="F6688" s="1" t="n">
        <v>15</v>
      </c>
      <c r="G6688" s="1" t="str">
        <f aca="false">F6688&amp;"/"&amp;37</f>
        <v>15/37</v>
      </c>
      <c r="H6688" s="1" t="n">
        <v>2000</v>
      </c>
      <c r="I6688" s="1" t="n">
        <v>92</v>
      </c>
      <c r="J6688" s="1" t="n">
        <v>80</v>
      </c>
      <c r="K6688" s="1" t="s">
        <v>1951</v>
      </c>
      <c r="L6688" s="1" t="s">
        <v>3801</v>
      </c>
      <c r="M6688" s="1" t="n">
        <v>2015</v>
      </c>
      <c r="N6688" s="1" t="n">
        <v>48.9801399999999</v>
      </c>
      <c r="O6688" s="1" t="n">
        <v>-65.4121409999999</v>
      </c>
      <c r="Q6688" s="1" t="s">
        <v>7434</v>
      </c>
      <c r="R6688" s="1" t="s">
        <v>24</v>
      </c>
    </row>
    <row r="6689" customFormat="false" ht="15" hidden="false" customHeight="false" outlineLevel="0" collapsed="false">
      <c r="A6689" s="1" t="s">
        <v>6017</v>
      </c>
      <c r="B6689" s="1" t="s">
        <v>6018</v>
      </c>
      <c r="C6689" s="1" t="s">
        <v>7432</v>
      </c>
      <c r="D6689" s="1" t="n">
        <v>74</v>
      </c>
      <c r="E6689" s="1" t="s">
        <v>7449</v>
      </c>
      <c r="F6689" s="1" t="n">
        <v>16</v>
      </c>
      <c r="G6689" s="1" t="str">
        <f aca="false">F6689&amp;"/"&amp;37</f>
        <v>16/37</v>
      </c>
      <c r="H6689" s="1" t="n">
        <v>2000</v>
      </c>
      <c r="I6689" s="1" t="n">
        <v>92</v>
      </c>
      <c r="J6689" s="1" t="n">
        <v>80</v>
      </c>
      <c r="K6689" s="1" t="s">
        <v>1951</v>
      </c>
      <c r="L6689" s="1" t="s">
        <v>3801</v>
      </c>
      <c r="M6689" s="1" t="n">
        <v>2015</v>
      </c>
      <c r="N6689" s="1" t="n">
        <v>48.979632</v>
      </c>
      <c r="O6689" s="1" t="n">
        <v>-65.4050169999999</v>
      </c>
      <c r="Q6689" s="1" t="s">
        <v>7434</v>
      </c>
      <c r="R6689" s="1" t="s">
        <v>24</v>
      </c>
    </row>
    <row r="6690" customFormat="false" ht="15" hidden="false" customHeight="false" outlineLevel="0" collapsed="false">
      <c r="A6690" s="1" t="s">
        <v>6017</v>
      </c>
      <c r="B6690" s="1" t="s">
        <v>6018</v>
      </c>
      <c r="C6690" s="1" t="s">
        <v>7432</v>
      </c>
      <c r="D6690" s="1" t="n">
        <v>74</v>
      </c>
      <c r="E6690" s="1" t="s">
        <v>7450</v>
      </c>
      <c r="F6690" s="1" t="n">
        <v>17</v>
      </c>
      <c r="G6690" s="1" t="str">
        <f aca="false">F6690&amp;"/"&amp;37</f>
        <v>17/37</v>
      </c>
      <c r="H6690" s="1" t="n">
        <v>2000</v>
      </c>
      <c r="I6690" s="1" t="n">
        <v>92</v>
      </c>
      <c r="J6690" s="1" t="n">
        <v>80</v>
      </c>
      <c r="K6690" s="1" t="s">
        <v>1951</v>
      </c>
      <c r="L6690" s="1" t="s">
        <v>3801</v>
      </c>
      <c r="M6690" s="1" t="n">
        <v>2015</v>
      </c>
      <c r="N6690" s="1" t="n">
        <v>48.9811849999999</v>
      </c>
      <c r="O6690" s="1" t="n">
        <v>-65.3999959999999</v>
      </c>
      <c r="Q6690" s="1" t="s">
        <v>7434</v>
      </c>
      <c r="R6690" s="1" t="s">
        <v>24</v>
      </c>
    </row>
    <row r="6691" customFormat="false" ht="15" hidden="false" customHeight="false" outlineLevel="0" collapsed="false">
      <c r="A6691" s="1" t="s">
        <v>6017</v>
      </c>
      <c r="B6691" s="1" t="s">
        <v>6018</v>
      </c>
      <c r="C6691" s="1" t="s">
        <v>7432</v>
      </c>
      <c r="D6691" s="1" t="n">
        <v>74</v>
      </c>
      <c r="E6691" s="1" t="s">
        <v>7451</v>
      </c>
      <c r="F6691" s="1" t="n">
        <v>18</v>
      </c>
      <c r="G6691" s="1" t="str">
        <f aca="false">F6691&amp;"/"&amp;37</f>
        <v>18/37</v>
      </c>
      <c r="H6691" s="1" t="n">
        <v>2000</v>
      </c>
      <c r="I6691" s="1" t="n">
        <v>92</v>
      </c>
      <c r="J6691" s="1" t="n">
        <v>80</v>
      </c>
      <c r="K6691" s="1" t="s">
        <v>1951</v>
      </c>
      <c r="L6691" s="1" t="s">
        <v>3801</v>
      </c>
      <c r="M6691" s="1" t="n">
        <v>2015</v>
      </c>
      <c r="N6691" s="1" t="n">
        <v>48.981948</v>
      </c>
      <c r="O6691" s="1" t="n">
        <v>-65.3926999999999</v>
      </c>
      <c r="Q6691" s="1" t="s">
        <v>7434</v>
      </c>
      <c r="R6691" s="1" t="s">
        <v>24</v>
      </c>
    </row>
    <row r="6692" customFormat="false" ht="15" hidden="false" customHeight="false" outlineLevel="0" collapsed="false">
      <c r="A6692" s="1" t="s">
        <v>6017</v>
      </c>
      <c r="B6692" s="1" t="s">
        <v>6018</v>
      </c>
      <c r="C6692" s="1" t="s">
        <v>7432</v>
      </c>
      <c r="D6692" s="1" t="n">
        <v>74</v>
      </c>
      <c r="E6692" s="1" t="s">
        <v>7452</v>
      </c>
      <c r="F6692" s="1" t="n">
        <v>19</v>
      </c>
      <c r="G6692" s="1" t="str">
        <f aca="false">F6692&amp;"/"&amp;37</f>
        <v>19/37</v>
      </c>
      <c r="H6692" s="1" t="n">
        <v>2000</v>
      </c>
      <c r="I6692" s="1" t="n">
        <v>92</v>
      </c>
      <c r="J6692" s="1" t="n">
        <v>80</v>
      </c>
      <c r="K6692" s="1" t="s">
        <v>1951</v>
      </c>
      <c r="L6692" s="1" t="s">
        <v>3801</v>
      </c>
      <c r="M6692" s="1" t="n">
        <v>2015</v>
      </c>
      <c r="N6692" s="1" t="n">
        <v>48.9816369999999</v>
      </c>
      <c r="O6692" s="1" t="n">
        <v>-65.3869499999999</v>
      </c>
      <c r="Q6692" s="1" t="s">
        <v>7434</v>
      </c>
      <c r="R6692" s="1" t="s">
        <v>24</v>
      </c>
    </row>
    <row r="6693" customFormat="false" ht="15" hidden="false" customHeight="false" outlineLevel="0" collapsed="false">
      <c r="A6693" s="1" t="s">
        <v>6017</v>
      </c>
      <c r="B6693" s="1" t="s">
        <v>6018</v>
      </c>
      <c r="C6693" s="1" t="s">
        <v>7432</v>
      </c>
      <c r="D6693" s="1" t="n">
        <v>74</v>
      </c>
      <c r="E6693" s="1" t="s">
        <v>7453</v>
      </c>
      <c r="F6693" s="1" t="n">
        <v>20</v>
      </c>
      <c r="G6693" s="1" t="str">
        <f aca="false">F6693&amp;"/"&amp;37</f>
        <v>20/37</v>
      </c>
      <c r="H6693" s="1" t="n">
        <v>2000</v>
      </c>
      <c r="I6693" s="1" t="n">
        <v>92</v>
      </c>
      <c r="J6693" s="1" t="n">
        <v>80</v>
      </c>
      <c r="K6693" s="1" t="s">
        <v>1951</v>
      </c>
      <c r="L6693" s="1" t="s">
        <v>3801</v>
      </c>
      <c r="M6693" s="1" t="n">
        <v>2015</v>
      </c>
      <c r="N6693" s="1" t="n">
        <v>48.9847729999999</v>
      </c>
      <c r="O6693" s="1" t="n">
        <v>-65.4042009999999</v>
      </c>
      <c r="Q6693" s="1" t="s">
        <v>7434</v>
      </c>
      <c r="R6693" s="1" t="s">
        <v>24</v>
      </c>
    </row>
    <row r="6694" customFormat="false" ht="15" hidden="false" customHeight="false" outlineLevel="0" collapsed="false">
      <c r="A6694" s="1" t="s">
        <v>6017</v>
      </c>
      <c r="B6694" s="1" t="s">
        <v>6018</v>
      </c>
      <c r="C6694" s="1" t="s">
        <v>7432</v>
      </c>
      <c r="D6694" s="1" t="n">
        <v>74</v>
      </c>
      <c r="E6694" s="1" t="s">
        <v>7454</v>
      </c>
      <c r="F6694" s="1" t="n">
        <v>21</v>
      </c>
      <c r="G6694" s="1" t="str">
        <f aca="false">F6694&amp;"/"&amp;37</f>
        <v>21/37</v>
      </c>
      <c r="H6694" s="1" t="n">
        <v>2000</v>
      </c>
      <c r="I6694" s="1" t="n">
        <v>92</v>
      </c>
      <c r="J6694" s="1" t="n">
        <v>80</v>
      </c>
      <c r="K6694" s="1" t="s">
        <v>1951</v>
      </c>
      <c r="L6694" s="1" t="s">
        <v>3801</v>
      </c>
      <c r="M6694" s="1" t="n">
        <v>2015</v>
      </c>
      <c r="N6694" s="1" t="n">
        <v>48.986467</v>
      </c>
      <c r="O6694" s="1" t="n">
        <v>-65.397807</v>
      </c>
      <c r="Q6694" s="1" t="s">
        <v>7434</v>
      </c>
      <c r="R6694" s="1" t="s">
        <v>24</v>
      </c>
    </row>
    <row r="6695" customFormat="false" ht="15" hidden="false" customHeight="false" outlineLevel="0" collapsed="false">
      <c r="A6695" s="1" t="s">
        <v>6017</v>
      </c>
      <c r="B6695" s="1" t="s">
        <v>6018</v>
      </c>
      <c r="C6695" s="1" t="s">
        <v>7432</v>
      </c>
      <c r="D6695" s="1" t="n">
        <v>74</v>
      </c>
      <c r="E6695" s="1" t="s">
        <v>7455</v>
      </c>
      <c r="F6695" s="1" t="n">
        <v>22</v>
      </c>
      <c r="G6695" s="1" t="str">
        <f aca="false">F6695&amp;"/"&amp;37</f>
        <v>22/37</v>
      </c>
      <c r="H6695" s="1" t="n">
        <v>2000</v>
      </c>
      <c r="I6695" s="1" t="n">
        <v>92</v>
      </c>
      <c r="J6695" s="1" t="n">
        <v>80</v>
      </c>
      <c r="K6695" s="1" t="s">
        <v>1951</v>
      </c>
      <c r="L6695" s="1" t="s">
        <v>3801</v>
      </c>
      <c r="M6695" s="1" t="n">
        <v>2015</v>
      </c>
      <c r="N6695" s="1" t="n">
        <v>48.98819</v>
      </c>
      <c r="O6695" s="1" t="n">
        <v>-65.3953179999999</v>
      </c>
      <c r="Q6695" s="1" t="s">
        <v>7434</v>
      </c>
      <c r="R6695" s="1" t="s">
        <v>24</v>
      </c>
    </row>
    <row r="6696" customFormat="false" ht="15" hidden="false" customHeight="false" outlineLevel="0" collapsed="false">
      <c r="A6696" s="1" t="s">
        <v>6017</v>
      </c>
      <c r="B6696" s="1" t="s">
        <v>6018</v>
      </c>
      <c r="C6696" s="1" t="s">
        <v>7432</v>
      </c>
      <c r="D6696" s="1" t="n">
        <v>74</v>
      </c>
      <c r="E6696" s="1" t="s">
        <v>7456</v>
      </c>
      <c r="F6696" s="1" t="n">
        <v>23</v>
      </c>
      <c r="G6696" s="1" t="str">
        <f aca="false">F6696&amp;"/"&amp;37</f>
        <v>23/37</v>
      </c>
      <c r="H6696" s="1" t="n">
        <v>2000</v>
      </c>
      <c r="I6696" s="1" t="n">
        <v>92</v>
      </c>
      <c r="J6696" s="1" t="n">
        <v>80</v>
      </c>
      <c r="K6696" s="1" t="s">
        <v>1951</v>
      </c>
      <c r="L6696" s="1" t="s">
        <v>3801</v>
      </c>
      <c r="M6696" s="1" t="n">
        <v>2015</v>
      </c>
      <c r="N6696" s="1" t="n">
        <v>48.9883879999999</v>
      </c>
      <c r="O6696" s="1" t="n">
        <v>-65.390125</v>
      </c>
      <c r="Q6696" s="1" t="s">
        <v>7434</v>
      </c>
      <c r="R6696" s="1" t="s">
        <v>24</v>
      </c>
    </row>
    <row r="6697" customFormat="false" ht="15" hidden="false" customHeight="false" outlineLevel="0" collapsed="false">
      <c r="A6697" s="1" t="s">
        <v>6017</v>
      </c>
      <c r="B6697" s="1" t="s">
        <v>6018</v>
      </c>
      <c r="C6697" s="1" t="s">
        <v>7432</v>
      </c>
      <c r="D6697" s="1" t="n">
        <v>74</v>
      </c>
      <c r="E6697" s="1" t="s">
        <v>7457</v>
      </c>
      <c r="F6697" s="1" t="n">
        <v>24</v>
      </c>
      <c r="G6697" s="1" t="str">
        <f aca="false">F6697&amp;"/"&amp;37</f>
        <v>24/37</v>
      </c>
      <c r="H6697" s="1" t="n">
        <v>2000</v>
      </c>
      <c r="I6697" s="1" t="n">
        <v>92</v>
      </c>
      <c r="J6697" s="1" t="n">
        <v>80</v>
      </c>
      <c r="K6697" s="1" t="s">
        <v>1951</v>
      </c>
      <c r="L6697" s="1" t="s">
        <v>3801</v>
      </c>
      <c r="M6697" s="1" t="n">
        <v>2015</v>
      </c>
      <c r="N6697" s="1" t="n">
        <v>48.992766</v>
      </c>
      <c r="O6697" s="1" t="n">
        <v>-65.400382</v>
      </c>
      <c r="Q6697" s="1" t="s">
        <v>7434</v>
      </c>
      <c r="R6697" s="1" t="s">
        <v>24</v>
      </c>
    </row>
    <row r="6698" customFormat="false" ht="15" hidden="false" customHeight="false" outlineLevel="0" collapsed="false">
      <c r="A6698" s="1" t="s">
        <v>6017</v>
      </c>
      <c r="B6698" s="1" t="s">
        <v>6018</v>
      </c>
      <c r="C6698" s="1" t="s">
        <v>7432</v>
      </c>
      <c r="D6698" s="1" t="n">
        <v>74</v>
      </c>
      <c r="E6698" s="1" t="s">
        <v>7458</v>
      </c>
      <c r="F6698" s="1" t="n">
        <v>25</v>
      </c>
      <c r="G6698" s="1" t="str">
        <f aca="false">F6698&amp;"/"&amp;37</f>
        <v>25/37</v>
      </c>
      <c r="H6698" s="1" t="n">
        <v>2000</v>
      </c>
      <c r="I6698" s="1" t="n">
        <v>92</v>
      </c>
      <c r="J6698" s="1" t="n">
        <v>80</v>
      </c>
      <c r="K6698" s="1" t="s">
        <v>1951</v>
      </c>
      <c r="L6698" s="1" t="s">
        <v>3801</v>
      </c>
      <c r="M6698" s="1" t="n">
        <v>2015</v>
      </c>
      <c r="N6698" s="1" t="n">
        <v>49.000108</v>
      </c>
      <c r="O6698" s="1" t="n">
        <v>-65.400382</v>
      </c>
      <c r="Q6698" s="1" t="s">
        <v>7434</v>
      </c>
      <c r="R6698" s="1" t="s">
        <v>24</v>
      </c>
    </row>
    <row r="6699" customFormat="false" ht="15" hidden="false" customHeight="false" outlineLevel="0" collapsed="false">
      <c r="A6699" s="1" t="s">
        <v>6017</v>
      </c>
      <c r="B6699" s="1" t="s">
        <v>6018</v>
      </c>
      <c r="C6699" s="1" t="s">
        <v>7432</v>
      </c>
      <c r="D6699" s="1" t="n">
        <v>74</v>
      </c>
      <c r="E6699" s="1" t="s">
        <v>7459</v>
      </c>
      <c r="F6699" s="1" t="n">
        <v>26</v>
      </c>
      <c r="G6699" s="1" t="str">
        <f aca="false">F6699&amp;"/"&amp;37</f>
        <v>26/37</v>
      </c>
      <c r="H6699" s="1" t="n">
        <v>2000</v>
      </c>
      <c r="I6699" s="1" t="n">
        <v>92</v>
      </c>
      <c r="J6699" s="1" t="n">
        <v>80</v>
      </c>
      <c r="K6699" s="1" t="s">
        <v>1951</v>
      </c>
      <c r="L6699" s="1" t="s">
        <v>3801</v>
      </c>
      <c r="M6699" s="1" t="n">
        <v>2015</v>
      </c>
      <c r="N6699" s="1" t="n">
        <v>48.999628</v>
      </c>
      <c r="O6699" s="1" t="n">
        <v>-65.394631</v>
      </c>
      <c r="Q6699" s="1" t="s">
        <v>7434</v>
      </c>
      <c r="R6699" s="1" t="s">
        <v>24</v>
      </c>
    </row>
    <row r="6700" customFormat="false" ht="15" hidden="false" customHeight="false" outlineLevel="0" collapsed="false">
      <c r="A6700" s="1" t="s">
        <v>6017</v>
      </c>
      <c r="B6700" s="1" t="s">
        <v>6018</v>
      </c>
      <c r="C6700" s="1" t="s">
        <v>7432</v>
      </c>
      <c r="D6700" s="1" t="n">
        <v>74</v>
      </c>
      <c r="E6700" s="1" t="s">
        <v>7460</v>
      </c>
      <c r="F6700" s="1" t="n">
        <v>27</v>
      </c>
      <c r="G6700" s="1" t="str">
        <f aca="false">F6700&amp;"/"&amp;37</f>
        <v>27/37</v>
      </c>
      <c r="H6700" s="1" t="n">
        <v>2000</v>
      </c>
      <c r="I6700" s="1" t="n">
        <v>92</v>
      </c>
      <c r="J6700" s="1" t="n">
        <v>80</v>
      </c>
      <c r="K6700" s="1" t="s">
        <v>1951</v>
      </c>
      <c r="L6700" s="1" t="s">
        <v>3801</v>
      </c>
      <c r="M6700" s="1" t="n">
        <v>2015</v>
      </c>
      <c r="N6700" s="1" t="n">
        <v>48.9970299999999</v>
      </c>
      <c r="O6700" s="1" t="n">
        <v>-65.3944169999999</v>
      </c>
      <c r="Q6700" s="1" t="s">
        <v>7434</v>
      </c>
      <c r="R6700" s="1" t="s">
        <v>24</v>
      </c>
    </row>
    <row r="6701" customFormat="false" ht="15" hidden="false" customHeight="false" outlineLevel="0" collapsed="false">
      <c r="A6701" s="1" t="s">
        <v>6017</v>
      </c>
      <c r="B6701" s="1" t="s">
        <v>6018</v>
      </c>
      <c r="C6701" s="1" t="s">
        <v>7432</v>
      </c>
      <c r="D6701" s="1" t="n">
        <v>74</v>
      </c>
      <c r="E6701" s="1" t="s">
        <v>7461</v>
      </c>
      <c r="F6701" s="1" t="n">
        <v>28</v>
      </c>
      <c r="G6701" s="1" t="str">
        <f aca="false">F6701&amp;"/"&amp;37</f>
        <v>28/37</v>
      </c>
      <c r="H6701" s="1" t="n">
        <v>2000</v>
      </c>
      <c r="I6701" s="1" t="n">
        <v>92</v>
      </c>
      <c r="J6701" s="1" t="n">
        <v>80</v>
      </c>
      <c r="K6701" s="1" t="s">
        <v>1951</v>
      </c>
      <c r="L6701" s="1" t="s">
        <v>3801</v>
      </c>
      <c r="M6701" s="1" t="n">
        <v>2015</v>
      </c>
      <c r="N6701" s="1" t="n">
        <v>48.9992039999999</v>
      </c>
      <c r="O6701" s="1" t="n">
        <v>-65.3900819999999</v>
      </c>
      <c r="Q6701" s="1" t="s">
        <v>7434</v>
      </c>
      <c r="R6701" s="1" t="s">
        <v>24</v>
      </c>
    </row>
    <row r="6702" customFormat="false" ht="15" hidden="false" customHeight="false" outlineLevel="0" collapsed="false">
      <c r="A6702" s="1" t="s">
        <v>6017</v>
      </c>
      <c r="B6702" s="1" t="s">
        <v>6018</v>
      </c>
      <c r="C6702" s="1" t="s">
        <v>7432</v>
      </c>
      <c r="D6702" s="1" t="n">
        <v>74</v>
      </c>
      <c r="E6702" s="1" t="s">
        <v>7462</v>
      </c>
      <c r="F6702" s="1" t="n">
        <v>29</v>
      </c>
      <c r="G6702" s="1" t="str">
        <f aca="false">F6702&amp;"/"&amp;37</f>
        <v>29/37</v>
      </c>
      <c r="H6702" s="1" t="n">
        <v>2000</v>
      </c>
      <c r="I6702" s="1" t="n">
        <v>92</v>
      </c>
      <c r="J6702" s="1" t="n">
        <v>80</v>
      </c>
      <c r="K6702" s="1" t="s">
        <v>1951</v>
      </c>
      <c r="L6702" s="1" t="s">
        <v>3801</v>
      </c>
      <c r="M6702" s="1" t="n">
        <v>2015</v>
      </c>
      <c r="N6702" s="1" t="n">
        <v>48.9988929999999</v>
      </c>
      <c r="O6702" s="1" t="n">
        <v>-65.3836449999999</v>
      </c>
      <c r="Q6702" s="1" t="s">
        <v>7434</v>
      </c>
      <c r="R6702" s="1" t="s">
        <v>24</v>
      </c>
    </row>
    <row r="6703" customFormat="false" ht="15" hidden="false" customHeight="false" outlineLevel="0" collapsed="false">
      <c r="A6703" s="1" t="s">
        <v>6017</v>
      </c>
      <c r="B6703" s="1" t="s">
        <v>6018</v>
      </c>
      <c r="C6703" s="1" t="s">
        <v>7432</v>
      </c>
      <c r="D6703" s="1" t="n">
        <v>74</v>
      </c>
      <c r="E6703" s="1" t="s">
        <v>7463</v>
      </c>
      <c r="F6703" s="1" t="n">
        <v>30</v>
      </c>
      <c r="G6703" s="1" t="str">
        <f aca="false">F6703&amp;"/"&amp;37</f>
        <v>30/37</v>
      </c>
      <c r="H6703" s="1" t="n">
        <v>2000</v>
      </c>
      <c r="I6703" s="1" t="n">
        <v>92</v>
      </c>
      <c r="J6703" s="1" t="n">
        <v>80</v>
      </c>
      <c r="K6703" s="1" t="s">
        <v>1951</v>
      </c>
      <c r="L6703" s="1" t="s">
        <v>3801</v>
      </c>
      <c r="M6703" s="1" t="n">
        <v>2015</v>
      </c>
      <c r="N6703" s="1" t="n">
        <v>48.9979619999999</v>
      </c>
      <c r="O6703" s="1" t="n">
        <v>-65.3779369999999</v>
      </c>
      <c r="Q6703" s="1" t="s">
        <v>7434</v>
      </c>
      <c r="R6703" s="1" t="s">
        <v>24</v>
      </c>
    </row>
    <row r="6704" customFormat="false" ht="15" hidden="false" customHeight="false" outlineLevel="0" collapsed="false">
      <c r="A6704" s="1" t="s">
        <v>6017</v>
      </c>
      <c r="B6704" s="1" t="s">
        <v>6018</v>
      </c>
      <c r="C6704" s="1" t="s">
        <v>7432</v>
      </c>
      <c r="D6704" s="1" t="n">
        <v>74</v>
      </c>
      <c r="E6704" s="1" t="s">
        <v>7464</v>
      </c>
      <c r="F6704" s="1" t="n">
        <v>31</v>
      </c>
      <c r="G6704" s="1" t="str">
        <f aca="false">F6704&amp;"/"&amp;37</f>
        <v>31/37</v>
      </c>
      <c r="H6704" s="1" t="n">
        <v>2000</v>
      </c>
      <c r="I6704" s="1" t="n">
        <v>92</v>
      </c>
      <c r="J6704" s="1" t="n">
        <v>80</v>
      </c>
      <c r="K6704" s="1" t="s">
        <v>1951</v>
      </c>
      <c r="L6704" s="1" t="s">
        <v>3801</v>
      </c>
      <c r="M6704" s="1" t="n">
        <v>2015</v>
      </c>
      <c r="N6704" s="1" t="n">
        <v>49.001519</v>
      </c>
      <c r="O6704" s="1" t="n">
        <v>-65.368067</v>
      </c>
      <c r="Q6704" s="1" t="s">
        <v>7434</v>
      </c>
      <c r="R6704" s="1" t="s">
        <v>24</v>
      </c>
    </row>
    <row r="6705" customFormat="false" ht="15" hidden="false" customHeight="false" outlineLevel="0" collapsed="false">
      <c r="A6705" s="1" t="s">
        <v>6017</v>
      </c>
      <c r="B6705" s="1" t="s">
        <v>6018</v>
      </c>
      <c r="C6705" s="1" t="s">
        <v>7432</v>
      </c>
      <c r="D6705" s="1" t="n">
        <v>74</v>
      </c>
      <c r="E6705" s="1" t="s">
        <v>7465</v>
      </c>
      <c r="F6705" s="1" t="n">
        <v>32</v>
      </c>
      <c r="G6705" s="1" t="str">
        <f aca="false">F6705&amp;"/"&amp;37</f>
        <v>32/37</v>
      </c>
      <c r="H6705" s="1" t="n">
        <v>2000</v>
      </c>
      <c r="I6705" s="1" t="n">
        <v>92</v>
      </c>
      <c r="J6705" s="1" t="n">
        <v>80</v>
      </c>
      <c r="K6705" s="1" t="s">
        <v>1951</v>
      </c>
      <c r="L6705" s="1" t="s">
        <v>3801</v>
      </c>
      <c r="M6705" s="1" t="n">
        <v>2015</v>
      </c>
      <c r="N6705" s="1" t="n">
        <v>48.9869759999999</v>
      </c>
      <c r="O6705" s="1" t="n">
        <v>-65.365234</v>
      </c>
      <c r="Q6705" s="1" t="s">
        <v>7434</v>
      </c>
      <c r="R6705" s="1" t="s">
        <v>24</v>
      </c>
    </row>
    <row r="6706" customFormat="false" ht="15" hidden="false" customHeight="false" outlineLevel="0" collapsed="false">
      <c r="A6706" s="1" t="s">
        <v>6017</v>
      </c>
      <c r="B6706" s="1" t="s">
        <v>6018</v>
      </c>
      <c r="C6706" s="1" t="s">
        <v>7432</v>
      </c>
      <c r="D6706" s="1" t="n">
        <v>74</v>
      </c>
      <c r="E6706" s="1" t="s">
        <v>7466</v>
      </c>
      <c r="F6706" s="1" t="n">
        <v>33</v>
      </c>
      <c r="G6706" s="1" t="str">
        <f aca="false">F6706&amp;"/"&amp;37</f>
        <v>33/37</v>
      </c>
      <c r="H6706" s="1" t="n">
        <v>2000</v>
      </c>
      <c r="I6706" s="1" t="n">
        <v>92</v>
      </c>
      <c r="J6706" s="1" t="n">
        <v>80</v>
      </c>
      <c r="K6706" s="1" t="s">
        <v>1951</v>
      </c>
      <c r="L6706" s="1" t="s">
        <v>3801</v>
      </c>
      <c r="M6706" s="1" t="n">
        <v>2015</v>
      </c>
      <c r="N6706" s="1" t="n">
        <v>48.98932</v>
      </c>
      <c r="O6706" s="1" t="n">
        <v>-65.3526169999999</v>
      </c>
      <c r="Q6706" s="1" t="s">
        <v>7434</v>
      </c>
      <c r="R6706" s="1" t="s">
        <v>24</v>
      </c>
    </row>
    <row r="6707" customFormat="false" ht="15" hidden="false" customHeight="false" outlineLevel="0" collapsed="false">
      <c r="A6707" s="1" t="s">
        <v>6017</v>
      </c>
      <c r="B6707" s="1" t="s">
        <v>6018</v>
      </c>
      <c r="C6707" s="1" t="s">
        <v>7432</v>
      </c>
      <c r="D6707" s="1" t="n">
        <v>74</v>
      </c>
      <c r="E6707" s="1" t="s">
        <v>7467</v>
      </c>
      <c r="F6707" s="1" t="n">
        <v>34</v>
      </c>
      <c r="G6707" s="1" t="str">
        <f aca="false">F6707&amp;"/"&amp;37</f>
        <v>34/37</v>
      </c>
      <c r="H6707" s="1" t="n">
        <v>2000</v>
      </c>
      <c r="I6707" s="1" t="n">
        <v>92</v>
      </c>
      <c r="J6707" s="1" t="n">
        <v>80</v>
      </c>
      <c r="K6707" s="1" t="s">
        <v>1951</v>
      </c>
      <c r="L6707" s="1" t="s">
        <v>3801</v>
      </c>
      <c r="M6707" s="1" t="n">
        <v>2015</v>
      </c>
      <c r="N6707" s="1" t="n">
        <v>48.991636</v>
      </c>
      <c r="O6707" s="1" t="n">
        <v>-65.3438629999999</v>
      </c>
      <c r="Q6707" s="1" t="s">
        <v>7434</v>
      </c>
      <c r="R6707" s="1" t="s">
        <v>24</v>
      </c>
    </row>
    <row r="6708" customFormat="false" ht="15" hidden="false" customHeight="false" outlineLevel="0" collapsed="false">
      <c r="A6708" s="1" t="s">
        <v>6017</v>
      </c>
      <c r="B6708" s="1" t="s">
        <v>6018</v>
      </c>
      <c r="C6708" s="1" t="s">
        <v>7432</v>
      </c>
      <c r="D6708" s="1" t="n">
        <v>74</v>
      </c>
      <c r="E6708" s="1" t="s">
        <v>7468</v>
      </c>
      <c r="F6708" s="1" t="n">
        <v>35</v>
      </c>
      <c r="G6708" s="1" t="str">
        <f aca="false">F6708&amp;"/"&amp;37</f>
        <v>35/37</v>
      </c>
      <c r="H6708" s="1" t="n">
        <v>2000</v>
      </c>
      <c r="I6708" s="1" t="n">
        <v>92</v>
      </c>
      <c r="J6708" s="1" t="n">
        <v>80</v>
      </c>
      <c r="K6708" s="1" t="s">
        <v>1951</v>
      </c>
      <c r="L6708" s="1" t="s">
        <v>3801</v>
      </c>
      <c r="M6708" s="1" t="n">
        <v>2015</v>
      </c>
      <c r="N6708" s="1" t="n">
        <v>48.9816089999999</v>
      </c>
      <c r="O6708" s="1" t="n">
        <v>-65.367251</v>
      </c>
      <c r="Q6708" s="1" t="s">
        <v>7434</v>
      </c>
      <c r="R6708" s="1" t="s">
        <v>24</v>
      </c>
    </row>
    <row r="6709" customFormat="false" ht="15" hidden="false" customHeight="false" outlineLevel="0" collapsed="false">
      <c r="A6709" s="1" t="s">
        <v>6017</v>
      </c>
      <c r="B6709" s="1" t="s">
        <v>6018</v>
      </c>
      <c r="C6709" s="1" t="s">
        <v>7432</v>
      </c>
      <c r="D6709" s="1" t="n">
        <v>74</v>
      </c>
      <c r="E6709" s="1" t="s">
        <v>7469</v>
      </c>
      <c r="F6709" s="1" t="n">
        <v>36</v>
      </c>
      <c r="G6709" s="1" t="str">
        <f aca="false">F6709&amp;"/"&amp;37</f>
        <v>36/37</v>
      </c>
      <c r="H6709" s="1" t="n">
        <v>2000</v>
      </c>
      <c r="I6709" s="1" t="n">
        <v>92</v>
      </c>
      <c r="J6709" s="1" t="n">
        <v>80</v>
      </c>
      <c r="K6709" s="1" t="s">
        <v>1951</v>
      </c>
      <c r="L6709" s="1" t="s">
        <v>3801</v>
      </c>
      <c r="M6709" s="1" t="n">
        <v>2015</v>
      </c>
      <c r="N6709" s="1" t="n">
        <v>48.9807049999999</v>
      </c>
      <c r="O6709" s="1" t="n">
        <v>-65.35648</v>
      </c>
      <c r="Q6709" s="1" t="s">
        <v>7434</v>
      </c>
      <c r="R6709" s="1" t="s">
        <v>24</v>
      </c>
    </row>
    <row r="6710" customFormat="false" ht="15" hidden="false" customHeight="false" outlineLevel="0" collapsed="false">
      <c r="A6710" s="1" t="s">
        <v>6017</v>
      </c>
      <c r="B6710" s="1" t="s">
        <v>6018</v>
      </c>
      <c r="C6710" s="1" t="s">
        <v>7432</v>
      </c>
      <c r="D6710" s="1" t="n">
        <v>74</v>
      </c>
      <c r="E6710" s="1" t="s">
        <v>7470</v>
      </c>
      <c r="F6710" s="1" t="n">
        <v>37</v>
      </c>
      <c r="G6710" s="1" t="str">
        <f aca="false">F6710&amp;"/"&amp;37</f>
        <v>37/37</v>
      </c>
      <c r="H6710" s="1" t="n">
        <v>2000</v>
      </c>
      <c r="I6710" s="1" t="n">
        <v>92</v>
      </c>
      <c r="J6710" s="1" t="n">
        <v>80</v>
      </c>
      <c r="K6710" s="1" t="s">
        <v>1951</v>
      </c>
      <c r="L6710" s="1" t="s">
        <v>3801</v>
      </c>
      <c r="M6710" s="1" t="n">
        <v>2015</v>
      </c>
      <c r="N6710" s="1" t="n">
        <v>48.977993</v>
      </c>
      <c r="O6710" s="1" t="n">
        <v>-65.3540759999999</v>
      </c>
      <c r="Q6710" s="1" t="s">
        <v>7434</v>
      </c>
      <c r="R6710" s="1" t="s">
        <v>24</v>
      </c>
    </row>
    <row r="6711" customFormat="false" ht="15" hidden="false" customHeight="false" outlineLevel="0" collapsed="false">
      <c r="A6711" s="1" t="s">
        <v>6017</v>
      </c>
      <c r="B6711" s="1" t="s">
        <v>6018</v>
      </c>
      <c r="C6711" s="1" t="s">
        <v>7471</v>
      </c>
      <c r="D6711" s="1" t="n">
        <v>67.8</v>
      </c>
      <c r="E6711" s="1" t="s">
        <v>7472</v>
      </c>
      <c r="F6711" s="1" t="n">
        <v>1</v>
      </c>
      <c r="G6711" s="1" t="str">
        <f aca="false">F6711&amp;"/"&amp;33</f>
        <v>1/33</v>
      </c>
      <c r="H6711" s="1" t="n">
        <v>2000</v>
      </c>
      <c r="I6711" s="1" t="n">
        <v>82</v>
      </c>
      <c r="J6711" s="1" t="n">
        <v>98</v>
      </c>
      <c r="K6711" s="1" t="s">
        <v>357</v>
      </c>
      <c r="L6711" s="1" t="s">
        <v>2509</v>
      </c>
      <c r="M6711" s="1" t="n">
        <v>2013</v>
      </c>
      <c r="N6711" s="1" t="n">
        <v>48.211152029525</v>
      </c>
      <c r="O6711" s="1" t="n">
        <v>-65.6751003201772</v>
      </c>
      <c r="Q6711" s="1" t="s">
        <v>7473</v>
      </c>
      <c r="R6711" s="1" t="s">
        <v>24</v>
      </c>
    </row>
    <row r="6712" customFormat="false" ht="15" hidden="false" customHeight="false" outlineLevel="0" collapsed="false">
      <c r="A6712" s="1" t="s">
        <v>6017</v>
      </c>
      <c r="B6712" s="1" t="s">
        <v>6018</v>
      </c>
      <c r="C6712" s="1" t="s">
        <v>7471</v>
      </c>
      <c r="D6712" s="1" t="n">
        <v>67.8</v>
      </c>
      <c r="E6712" s="1" t="s">
        <v>7474</v>
      </c>
      <c r="F6712" s="1" t="n">
        <v>2</v>
      </c>
      <c r="G6712" s="1" t="str">
        <f aca="false">F6712&amp;"/"&amp;33</f>
        <v>2/33</v>
      </c>
      <c r="H6712" s="1" t="n">
        <v>2000</v>
      </c>
      <c r="I6712" s="1" t="n">
        <v>82</v>
      </c>
      <c r="J6712" s="1" t="n">
        <v>98</v>
      </c>
      <c r="K6712" s="1" t="s">
        <v>357</v>
      </c>
      <c r="L6712" s="1" t="s">
        <v>2509</v>
      </c>
      <c r="M6712" s="1" t="n">
        <v>2013</v>
      </c>
      <c r="N6712" s="1" t="n">
        <v>48.2138470250244</v>
      </c>
      <c r="O6712" s="1" t="n">
        <v>-65.6733537969843</v>
      </c>
      <c r="Q6712" s="1" t="s">
        <v>7473</v>
      </c>
      <c r="R6712" s="1" t="s">
        <v>24</v>
      </c>
    </row>
    <row r="6713" customFormat="false" ht="15" hidden="false" customHeight="false" outlineLevel="0" collapsed="false">
      <c r="A6713" s="1" t="s">
        <v>6017</v>
      </c>
      <c r="B6713" s="1" t="s">
        <v>6018</v>
      </c>
      <c r="C6713" s="1" t="s">
        <v>7471</v>
      </c>
      <c r="D6713" s="1" t="n">
        <v>67.8</v>
      </c>
      <c r="E6713" s="1" t="s">
        <v>7475</v>
      </c>
      <c r="F6713" s="1" t="n">
        <v>3</v>
      </c>
      <c r="G6713" s="1" t="str">
        <f aca="false">F6713&amp;"/"&amp;33</f>
        <v>3/33</v>
      </c>
      <c r="H6713" s="1" t="n">
        <v>2300</v>
      </c>
      <c r="I6713" s="1" t="n">
        <v>82</v>
      </c>
      <c r="J6713" s="1" t="n">
        <v>98</v>
      </c>
      <c r="K6713" s="1" t="s">
        <v>357</v>
      </c>
      <c r="L6713" s="1" t="s">
        <v>2588</v>
      </c>
      <c r="M6713" s="1" t="n">
        <v>2013</v>
      </c>
      <c r="N6713" s="1" t="n">
        <v>48.2224568305919</v>
      </c>
      <c r="O6713" s="1" t="n">
        <v>-65.6706848231254</v>
      </c>
      <c r="Q6713" s="1" t="s">
        <v>7473</v>
      </c>
      <c r="R6713" s="1" t="s">
        <v>24</v>
      </c>
    </row>
    <row r="6714" customFormat="false" ht="15" hidden="false" customHeight="false" outlineLevel="0" collapsed="false">
      <c r="A6714" s="1" t="s">
        <v>6017</v>
      </c>
      <c r="B6714" s="1" t="s">
        <v>6018</v>
      </c>
      <c r="C6714" s="1" t="s">
        <v>7471</v>
      </c>
      <c r="D6714" s="1" t="n">
        <v>67.8</v>
      </c>
      <c r="E6714" s="1" t="s">
        <v>7476</v>
      </c>
      <c r="F6714" s="1" t="n">
        <v>4</v>
      </c>
      <c r="G6714" s="1" t="str">
        <f aca="false">F6714&amp;"/"&amp;33</f>
        <v>4/33</v>
      </c>
      <c r="H6714" s="1" t="n">
        <v>2000</v>
      </c>
      <c r="I6714" s="1" t="n">
        <v>82</v>
      </c>
      <c r="J6714" s="1" t="n">
        <v>98</v>
      </c>
      <c r="K6714" s="1" t="s">
        <v>357</v>
      </c>
      <c r="L6714" s="1" t="s">
        <v>2509</v>
      </c>
      <c r="M6714" s="1" t="n">
        <v>2013</v>
      </c>
      <c r="N6714" s="1" t="n">
        <v>48.2240586336423</v>
      </c>
      <c r="O6714" s="1" t="n">
        <v>-65.6673338950951</v>
      </c>
      <c r="Q6714" s="1" t="s">
        <v>7473</v>
      </c>
      <c r="R6714" s="1" t="s">
        <v>24</v>
      </c>
    </row>
    <row r="6715" customFormat="false" ht="15" hidden="false" customHeight="false" outlineLevel="0" collapsed="false">
      <c r="A6715" s="1" t="s">
        <v>6017</v>
      </c>
      <c r="B6715" s="1" t="s">
        <v>6018</v>
      </c>
      <c r="C6715" s="1" t="s">
        <v>7471</v>
      </c>
      <c r="D6715" s="1" t="n">
        <v>67.8</v>
      </c>
      <c r="E6715" s="1" t="s">
        <v>7477</v>
      </c>
      <c r="F6715" s="1" t="n">
        <v>5</v>
      </c>
      <c r="G6715" s="1" t="str">
        <f aca="false">F6715&amp;"/"&amp;33</f>
        <v>5/33</v>
      </c>
      <c r="H6715" s="1" t="n">
        <v>2000</v>
      </c>
      <c r="I6715" s="1" t="n">
        <v>82</v>
      </c>
      <c r="J6715" s="1" t="n">
        <v>98</v>
      </c>
      <c r="K6715" s="1" t="s">
        <v>357</v>
      </c>
      <c r="L6715" s="1" t="s">
        <v>2509</v>
      </c>
      <c r="M6715" s="1" t="n">
        <v>2013</v>
      </c>
      <c r="N6715" s="1" t="n">
        <v>48.2264574202794</v>
      </c>
      <c r="O6715" s="1" t="n">
        <v>-65.6651877577044</v>
      </c>
      <c r="Q6715" s="1" t="s">
        <v>7473</v>
      </c>
      <c r="R6715" s="1" t="s">
        <v>24</v>
      </c>
    </row>
    <row r="6716" customFormat="false" ht="15" hidden="false" customHeight="false" outlineLevel="0" collapsed="false">
      <c r="A6716" s="1" t="s">
        <v>6017</v>
      </c>
      <c r="B6716" s="1" t="s">
        <v>6018</v>
      </c>
      <c r="C6716" s="1" t="s">
        <v>7471</v>
      </c>
      <c r="D6716" s="1" t="n">
        <v>67.8</v>
      </c>
      <c r="E6716" s="1" t="s">
        <v>7478</v>
      </c>
      <c r="F6716" s="1" t="n">
        <v>6</v>
      </c>
      <c r="G6716" s="1" t="str">
        <f aca="false">F6716&amp;"/"&amp;33</f>
        <v>6/33</v>
      </c>
      <c r="H6716" s="1" t="n">
        <v>2000</v>
      </c>
      <c r="I6716" s="1" t="n">
        <v>82</v>
      </c>
      <c r="J6716" s="1" t="n">
        <v>98</v>
      </c>
      <c r="K6716" s="1" t="s">
        <v>357</v>
      </c>
      <c r="L6716" s="1" t="s">
        <v>2509</v>
      </c>
      <c r="M6716" s="1" t="n">
        <v>2013</v>
      </c>
      <c r="N6716" s="1" t="n">
        <v>48.2267923040787</v>
      </c>
      <c r="O6716" s="1" t="n">
        <v>-65.6580448635641</v>
      </c>
      <c r="Q6716" s="1" t="s">
        <v>7473</v>
      </c>
      <c r="R6716" s="1" t="s">
        <v>24</v>
      </c>
    </row>
    <row r="6717" customFormat="false" ht="15" hidden="false" customHeight="false" outlineLevel="0" collapsed="false">
      <c r="A6717" s="1" t="s">
        <v>6017</v>
      </c>
      <c r="B6717" s="1" t="s">
        <v>6018</v>
      </c>
      <c r="C6717" s="1" t="s">
        <v>7471</v>
      </c>
      <c r="D6717" s="1" t="n">
        <v>67.8</v>
      </c>
      <c r="E6717" s="1" t="s">
        <v>7479</v>
      </c>
      <c r="F6717" s="1" t="n">
        <v>7</v>
      </c>
      <c r="G6717" s="1" t="str">
        <f aca="false">F6717&amp;"/"&amp;33</f>
        <v>7/33</v>
      </c>
      <c r="H6717" s="1" t="n">
        <v>2000</v>
      </c>
      <c r="I6717" s="1" t="n">
        <v>82</v>
      </c>
      <c r="J6717" s="1" t="n">
        <v>98</v>
      </c>
      <c r="K6717" s="1" t="s">
        <v>357</v>
      </c>
      <c r="L6717" s="1" t="s">
        <v>2509</v>
      </c>
      <c r="M6717" s="1" t="n">
        <v>2013</v>
      </c>
      <c r="N6717" s="1" t="n">
        <v>48.2282108894442</v>
      </c>
      <c r="O6717" s="1" t="n">
        <v>-65.6543839909863</v>
      </c>
      <c r="Q6717" s="1" t="s">
        <v>7473</v>
      </c>
      <c r="R6717" s="1" t="s">
        <v>24</v>
      </c>
    </row>
    <row r="6718" customFormat="false" ht="15" hidden="false" customHeight="false" outlineLevel="0" collapsed="false">
      <c r="A6718" s="1" t="s">
        <v>6017</v>
      </c>
      <c r="B6718" s="1" t="s">
        <v>6018</v>
      </c>
      <c r="C6718" s="1" t="s">
        <v>7471</v>
      </c>
      <c r="D6718" s="1" t="n">
        <v>67.8</v>
      </c>
      <c r="E6718" s="1" t="s">
        <v>7480</v>
      </c>
      <c r="F6718" s="1" t="n">
        <v>8</v>
      </c>
      <c r="G6718" s="1" t="str">
        <f aca="false">F6718&amp;"/"&amp;33</f>
        <v>8/33</v>
      </c>
      <c r="H6718" s="1" t="n">
        <v>2000</v>
      </c>
      <c r="I6718" s="1" t="n">
        <v>82</v>
      </c>
      <c r="J6718" s="1" t="n">
        <v>98</v>
      </c>
      <c r="K6718" s="1" t="s">
        <v>357</v>
      </c>
      <c r="L6718" s="1" t="s">
        <v>2509</v>
      </c>
      <c r="M6718" s="1" t="n">
        <v>2013</v>
      </c>
      <c r="N6718" s="1" t="n">
        <v>48.2320551645214</v>
      </c>
      <c r="O6718" s="1" t="n">
        <v>-65.6529980329964</v>
      </c>
      <c r="Q6718" s="1" t="s">
        <v>7473</v>
      </c>
      <c r="R6718" s="1" t="s">
        <v>24</v>
      </c>
    </row>
    <row r="6719" customFormat="false" ht="15" hidden="false" customHeight="false" outlineLevel="0" collapsed="false">
      <c r="A6719" s="1" t="s">
        <v>6017</v>
      </c>
      <c r="B6719" s="1" t="s">
        <v>6018</v>
      </c>
      <c r="C6719" s="1" t="s">
        <v>7471</v>
      </c>
      <c r="D6719" s="1" t="n">
        <v>67.8</v>
      </c>
      <c r="E6719" s="1" t="s">
        <v>7481</v>
      </c>
      <c r="F6719" s="1" t="n">
        <v>9</v>
      </c>
      <c r="G6719" s="1" t="str">
        <f aca="false">F6719&amp;"/"&amp;33</f>
        <v>9/33</v>
      </c>
      <c r="H6719" s="1" t="n">
        <v>2300</v>
      </c>
      <c r="I6719" s="1" t="n">
        <v>82</v>
      </c>
      <c r="J6719" s="1" t="n">
        <v>98</v>
      </c>
      <c r="K6719" s="1" t="s">
        <v>357</v>
      </c>
      <c r="L6719" s="1" t="s">
        <v>2588</v>
      </c>
      <c r="M6719" s="1" t="n">
        <v>2013</v>
      </c>
      <c r="N6719" s="1" t="n">
        <v>48.2349616631678</v>
      </c>
      <c r="O6719" s="1" t="n">
        <v>-65.6522378570695</v>
      </c>
      <c r="Q6719" s="1" t="s">
        <v>7473</v>
      </c>
      <c r="R6719" s="1" t="s">
        <v>24</v>
      </c>
    </row>
    <row r="6720" customFormat="false" ht="15" hidden="false" customHeight="false" outlineLevel="0" collapsed="false">
      <c r="A6720" s="1" t="s">
        <v>6017</v>
      </c>
      <c r="B6720" s="1" t="s">
        <v>6018</v>
      </c>
      <c r="C6720" s="1" t="s">
        <v>7471</v>
      </c>
      <c r="D6720" s="1" t="n">
        <v>67.8</v>
      </c>
      <c r="E6720" s="1" t="s">
        <v>7482</v>
      </c>
      <c r="F6720" s="1" t="n">
        <v>10</v>
      </c>
      <c r="G6720" s="1" t="str">
        <f aca="false">F6720&amp;"/"&amp;33</f>
        <v>10/33</v>
      </c>
      <c r="H6720" s="1" t="n">
        <v>2300</v>
      </c>
      <c r="I6720" s="1" t="n">
        <v>82</v>
      </c>
      <c r="J6720" s="1" t="n">
        <v>98</v>
      </c>
      <c r="K6720" s="1" t="s">
        <v>357</v>
      </c>
      <c r="L6720" s="1" t="s">
        <v>2588</v>
      </c>
      <c r="M6720" s="1" t="n">
        <v>2013</v>
      </c>
      <c r="N6720" s="1" t="n">
        <v>48.2386347896483</v>
      </c>
      <c r="O6720" s="1" t="n">
        <v>-65.6531619140062</v>
      </c>
      <c r="Q6720" s="1" t="s">
        <v>7473</v>
      </c>
      <c r="R6720" s="1" t="s">
        <v>24</v>
      </c>
    </row>
    <row r="6721" customFormat="false" ht="15" hidden="false" customHeight="false" outlineLevel="0" collapsed="false">
      <c r="A6721" s="1" t="s">
        <v>6017</v>
      </c>
      <c r="B6721" s="1" t="s">
        <v>6018</v>
      </c>
      <c r="C6721" s="1" t="s">
        <v>7471</v>
      </c>
      <c r="D6721" s="1" t="n">
        <v>67.8</v>
      </c>
      <c r="E6721" s="1" t="s">
        <v>7483</v>
      </c>
      <c r="F6721" s="1" t="n">
        <v>11</v>
      </c>
      <c r="G6721" s="1" t="str">
        <f aca="false">F6721&amp;"/"&amp;33</f>
        <v>11/33</v>
      </c>
      <c r="H6721" s="1" t="n">
        <v>2000</v>
      </c>
      <c r="I6721" s="1" t="n">
        <v>82</v>
      </c>
      <c r="J6721" s="1" t="n">
        <v>98</v>
      </c>
      <c r="K6721" s="1" t="s">
        <v>357</v>
      </c>
      <c r="L6721" s="1" t="s">
        <v>2509</v>
      </c>
      <c r="M6721" s="1" t="n">
        <v>2013</v>
      </c>
      <c r="N6721" s="1" t="n">
        <v>48.173095</v>
      </c>
      <c r="O6721" s="1" t="n">
        <v>-65.738999</v>
      </c>
      <c r="Q6721" s="1" t="s">
        <v>7473</v>
      </c>
      <c r="R6721" s="1" t="s">
        <v>24</v>
      </c>
    </row>
    <row r="6722" customFormat="false" ht="15" hidden="false" customHeight="false" outlineLevel="0" collapsed="false">
      <c r="A6722" s="1" t="s">
        <v>6017</v>
      </c>
      <c r="B6722" s="1" t="s">
        <v>6018</v>
      </c>
      <c r="C6722" s="1" t="s">
        <v>7471</v>
      </c>
      <c r="D6722" s="1" t="n">
        <v>67.8</v>
      </c>
      <c r="E6722" s="1" t="s">
        <v>7484</v>
      </c>
      <c r="F6722" s="1" t="n">
        <v>12</v>
      </c>
      <c r="G6722" s="1" t="str">
        <f aca="false">F6722&amp;"/"&amp;33</f>
        <v>12/33</v>
      </c>
      <c r="H6722" s="1" t="n">
        <v>2000</v>
      </c>
      <c r="I6722" s="1" t="n">
        <v>82</v>
      </c>
      <c r="J6722" s="1" t="n">
        <v>98</v>
      </c>
      <c r="K6722" s="1" t="s">
        <v>357</v>
      </c>
      <c r="L6722" s="1" t="s">
        <v>2509</v>
      </c>
      <c r="M6722" s="1" t="n">
        <v>2013</v>
      </c>
      <c r="N6722" s="1" t="n">
        <v>48.175656</v>
      </c>
      <c r="O6722" s="1" t="n">
        <v>-65.737604</v>
      </c>
      <c r="Q6722" s="1" t="s">
        <v>7473</v>
      </c>
      <c r="R6722" s="1" t="s">
        <v>24</v>
      </c>
    </row>
    <row r="6723" customFormat="false" ht="15" hidden="false" customHeight="false" outlineLevel="0" collapsed="false">
      <c r="A6723" s="1" t="s">
        <v>6017</v>
      </c>
      <c r="B6723" s="1" t="s">
        <v>6018</v>
      </c>
      <c r="C6723" s="1" t="s">
        <v>7471</v>
      </c>
      <c r="D6723" s="1" t="n">
        <v>67.8</v>
      </c>
      <c r="E6723" s="1" t="s">
        <v>7485</v>
      </c>
      <c r="F6723" s="1" t="n">
        <v>13</v>
      </c>
      <c r="G6723" s="1" t="str">
        <f aca="false">F6723&amp;"/"&amp;33</f>
        <v>13/33</v>
      </c>
      <c r="H6723" s="1" t="n">
        <v>2000</v>
      </c>
      <c r="I6723" s="1" t="n">
        <v>82</v>
      </c>
      <c r="J6723" s="1" t="n">
        <v>98</v>
      </c>
      <c r="K6723" s="1" t="s">
        <v>357</v>
      </c>
      <c r="L6723" s="1" t="s">
        <v>2509</v>
      </c>
      <c r="M6723" s="1" t="n">
        <v>2013</v>
      </c>
      <c r="N6723" s="1" t="n">
        <v>48.178318</v>
      </c>
      <c r="O6723" s="1" t="n">
        <v>-65.73593</v>
      </c>
      <c r="Q6723" s="1" t="s">
        <v>7473</v>
      </c>
      <c r="R6723" s="1" t="s">
        <v>24</v>
      </c>
    </row>
    <row r="6724" customFormat="false" ht="15" hidden="false" customHeight="false" outlineLevel="0" collapsed="false">
      <c r="A6724" s="1" t="s">
        <v>6017</v>
      </c>
      <c r="B6724" s="1" t="s">
        <v>6018</v>
      </c>
      <c r="C6724" s="1" t="s">
        <v>7471</v>
      </c>
      <c r="D6724" s="1" t="n">
        <v>67.8</v>
      </c>
      <c r="E6724" s="1" t="s">
        <v>7486</v>
      </c>
      <c r="F6724" s="1" t="n">
        <v>14</v>
      </c>
      <c r="G6724" s="1" t="str">
        <f aca="false">F6724&amp;"/"&amp;33</f>
        <v>14/33</v>
      </c>
      <c r="H6724" s="1" t="n">
        <v>2000</v>
      </c>
      <c r="I6724" s="1" t="n">
        <v>82</v>
      </c>
      <c r="J6724" s="1" t="n">
        <v>98</v>
      </c>
      <c r="K6724" s="1" t="s">
        <v>357</v>
      </c>
      <c r="L6724" s="1" t="s">
        <v>2509</v>
      </c>
      <c r="M6724" s="1" t="n">
        <v>2013</v>
      </c>
      <c r="N6724" s="1" t="n">
        <v>48.178747</v>
      </c>
      <c r="O6724" s="1" t="n">
        <v>-65.724086</v>
      </c>
      <c r="Q6724" s="1" t="s">
        <v>7473</v>
      </c>
      <c r="R6724" s="1" t="s">
        <v>24</v>
      </c>
    </row>
    <row r="6725" customFormat="false" ht="15" hidden="false" customHeight="false" outlineLevel="0" collapsed="false">
      <c r="A6725" s="1" t="s">
        <v>6017</v>
      </c>
      <c r="B6725" s="1" t="s">
        <v>6018</v>
      </c>
      <c r="C6725" s="1" t="s">
        <v>7471</v>
      </c>
      <c r="D6725" s="1" t="n">
        <v>67.8</v>
      </c>
      <c r="E6725" s="1" t="s">
        <v>7487</v>
      </c>
      <c r="F6725" s="1" t="n">
        <v>15</v>
      </c>
      <c r="G6725" s="1" t="str">
        <f aca="false">F6725&amp;"/"&amp;33</f>
        <v>15/33</v>
      </c>
      <c r="H6725" s="1" t="n">
        <v>2000</v>
      </c>
      <c r="I6725" s="1" t="n">
        <v>82</v>
      </c>
      <c r="J6725" s="1" t="n">
        <v>98</v>
      </c>
      <c r="K6725" s="1" t="s">
        <v>357</v>
      </c>
      <c r="L6725" s="1" t="s">
        <v>2509</v>
      </c>
      <c r="M6725" s="1" t="n">
        <v>2013</v>
      </c>
      <c r="N6725" s="1" t="n">
        <v>48.1818799999999</v>
      </c>
      <c r="O6725" s="1" t="n">
        <v>-65.72503</v>
      </c>
      <c r="Q6725" s="1" t="s">
        <v>7473</v>
      </c>
      <c r="R6725" s="1" t="s">
        <v>24</v>
      </c>
    </row>
    <row r="6726" customFormat="false" ht="15" hidden="false" customHeight="false" outlineLevel="0" collapsed="false">
      <c r="A6726" s="1" t="s">
        <v>6017</v>
      </c>
      <c r="B6726" s="1" t="s">
        <v>6018</v>
      </c>
      <c r="C6726" s="1" t="s">
        <v>7471</v>
      </c>
      <c r="D6726" s="1" t="n">
        <v>67.8</v>
      </c>
      <c r="E6726" s="1" t="s">
        <v>7488</v>
      </c>
      <c r="F6726" s="1" t="n">
        <v>16</v>
      </c>
      <c r="G6726" s="1" t="str">
        <f aca="false">F6726&amp;"/"&amp;33</f>
        <v>16/33</v>
      </c>
      <c r="H6726" s="1" t="n">
        <v>2000</v>
      </c>
      <c r="I6726" s="1" t="n">
        <v>82</v>
      </c>
      <c r="J6726" s="1" t="n">
        <v>98</v>
      </c>
      <c r="K6726" s="1" t="s">
        <v>357</v>
      </c>
      <c r="L6726" s="1" t="s">
        <v>2509</v>
      </c>
      <c r="M6726" s="1" t="n">
        <v>2013</v>
      </c>
      <c r="N6726" s="1" t="n">
        <v>48.184527</v>
      </c>
      <c r="O6726" s="1" t="n">
        <v>-65.723227</v>
      </c>
      <c r="Q6726" s="1" t="s">
        <v>7473</v>
      </c>
      <c r="R6726" s="1" t="s">
        <v>24</v>
      </c>
    </row>
    <row r="6727" customFormat="false" ht="15" hidden="false" customHeight="false" outlineLevel="0" collapsed="false">
      <c r="A6727" s="1" t="s">
        <v>6017</v>
      </c>
      <c r="B6727" s="1" t="s">
        <v>6018</v>
      </c>
      <c r="C6727" s="1" t="s">
        <v>7471</v>
      </c>
      <c r="D6727" s="1" t="n">
        <v>67.8</v>
      </c>
      <c r="E6727" s="1" t="s">
        <v>7489</v>
      </c>
      <c r="F6727" s="1" t="n">
        <v>17</v>
      </c>
      <c r="G6727" s="1" t="str">
        <f aca="false">F6727&amp;"/"&amp;33</f>
        <v>17/33</v>
      </c>
      <c r="H6727" s="1" t="n">
        <v>2000</v>
      </c>
      <c r="I6727" s="1" t="n">
        <v>82</v>
      </c>
      <c r="J6727" s="1" t="n">
        <v>98</v>
      </c>
      <c r="K6727" s="1" t="s">
        <v>357</v>
      </c>
      <c r="L6727" s="1" t="s">
        <v>2509</v>
      </c>
      <c r="M6727" s="1" t="n">
        <v>2013</v>
      </c>
      <c r="N6727" s="1" t="n">
        <v>48.187331</v>
      </c>
      <c r="O6727" s="1" t="n">
        <v>-65.722777</v>
      </c>
      <c r="Q6727" s="1" t="s">
        <v>7473</v>
      </c>
      <c r="R6727" s="1" t="s">
        <v>24</v>
      </c>
    </row>
    <row r="6728" customFormat="false" ht="15" hidden="false" customHeight="false" outlineLevel="0" collapsed="false">
      <c r="A6728" s="1" t="s">
        <v>6017</v>
      </c>
      <c r="B6728" s="1" t="s">
        <v>6018</v>
      </c>
      <c r="C6728" s="1" t="s">
        <v>7471</v>
      </c>
      <c r="D6728" s="1" t="n">
        <v>67.8</v>
      </c>
      <c r="E6728" s="1" t="s">
        <v>7490</v>
      </c>
      <c r="F6728" s="1" t="n">
        <v>18</v>
      </c>
      <c r="G6728" s="1" t="str">
        <f aca="false">F6728&amp;"/"&amp;33</f>
        <v>18/33</v>
      </c>
      <c r="H6728" s="1" t="n">
        <v>2000</v>
      </c>
      <c r="I6728" s="1" t="n">
        <v>82</v>
      </c>
      <c r="J6728" s="1" t="n">
        <v>98</v>
      </c>
      <c r="K6728" s="1" t="s">
        <v>357</v>
      </c>
      <c r="L6728" s="1" t="s">
        <v>2509</v>
      </c>
      <c r="M6728" s="1" t="n">
        <v>2013</v>
      </c>
      <c r="N6728" s="1" t="n">
        <v>48.190063</v>
      </c>
      <c r="O6728" s="1" t="n">
        <v>-65.721403</v>
      </c>
      <c r="Q6728" s="1" t="s">
        <v>7473</v>
      </c>
      <c r="R6728" s="1" t="s">
        <v>24</v>
      </c>
    </row>
    <row r="6729" customFormat="false" ht="15" hidden="false" customHeight="false" outlineLevel="0" collapsed="false">
      <c r="A6729" s="1" t="s">
        <v>6017</v>
      </c>
      <c r="B6729" s="1" t="s">
        <v>6018</v>
      </c>
      <c r="C6729" s="1" t="s">
        <v>7471</v>
      </c>
      <c r="D6729" s="1" t="n">
        <v>67.8</v>
      </c>
      <c r="E6729" s="1" t="s">
        <v>7491</v>
      </c>
      <c r="F6729" s="1" t="n">
        <v>19</v>
      </c>
      <c r="G6729" s="1" t="str">
        <f aca="false">F6729&amp;"/"&amp;33</f>
        <v>19/33</v>
      </c>
      <c r="H6729" s="1" t="n">
        <v>2000</v>
      </c>
      <c r="I6729" s="1" t="n">
        <v>82</v>
      </c>
      <c r="J6729" s="1" t="n">
        <v>98</v>
      </c>
      <c r="K6729" s="1" t="s">
        <v>357</v>
      </c>
      <c r="L6729" s="1" t="s">
        <v>2509</v>
      </c>
      <c r="M6729" s="1" t="n">
        <v>2013</v>
      </c>
      <c r="N6729" s="1" t="n">
        <v>48.194255</v>
      </c>
      <c r="O6729" s="1" t="n">
        <v>-65.718507</v>
      </c>
      <c r="Q6729" s="1" t="s">
        <v>7473</v>
      </c>
      <c r="R6729" s="1" t="s">
        <v>24</v>
      </c>
    </row>
    <row r="6730" customFormat="false" ht="15" hidden="false" customHeight="false" outlineLevel="0" collapsed="false">
      <c r="A6730" s="1" t="s">
        <v>6017</v>
      </c>
      <c r="B6730" s="1" t="s">
        <v>6018</v>
      </c>
      <c r="C6730" s="1" t="s">
        <v>7471</v>
      </c>
      <c r="D6730" s="1" t="n">
        <v>67.8</v>
      </c>
      <c r="E6730" s="1" t="s">
        <v>7492</v>
      </c>
      <c r="F6730" s="1" t="n">
        <v>20</v>
      </c>
      <c r="G6730" s="1" t="str">
        <f aca="false">F6730&amp;"/"&amp;33</f>
        <v>20/33</v>
      </c>
      <c r="H6730" s="1" t="n">
        <v>2000</v>
      </c>
      <c r="I6730" s="1" t="n">
        <v>82</v>
      </c>
      <c r="J6730" s="1" t="n">
        <v>98</v>
      </c>
      <c r="K6730" s="1" t="s">
        <v>357</v>
      </c>
      <c r="L6730" s="1" t="s">
        <v>2509</v>
      </c>
      <c r="M6730" s="1" t="n">
        <v>2013</v>
      </c>
      <c r="N6730" s="1" t="n">
        <v>48.196858</v>
      </c>
      <c r="O6730" s="1" t="n">
        <v>-65.716811</v>
      </c>
      <c r="Q6730" s="1" t="s">
        <v>7473</v>
      </c>
      <c r="R6730" s="1" t="s">
        <v>24</v>
      </c>
    </row>
    <row r="6731" customFormat="false" ht="15" hidden="false" customHeight="false" outlineLevel="0" collapsed="false">
      <c r="A6731" s="1" t="s">
        <v>6017</v>
      </c>
      <c r="B6731" s="1" t="s">
        <v>6018</v>
      </c>
      <c r="C6731" s="1" t="s">
        <v>7471</v>
      </c>
      <c r="D6731" s="1" t="n">
        <v>67.8</v>
      </c>
      <c r="E6731" s="1" t="s">
        <v>7493</v>
      </c>
      <c r="F6731" s="1" t="n">
        <v>21</v>
      </c>
      <c r="G6731" s="1" t="str">
        <f aca="false">F6731&amp;"/"&amp;33</f>
        <v>21/33</v>
      </c>
      <c r="H6731" s="1" t="n">
        <v>2000</v>
      </c>
      <c r="I6731" s="1" t="n">
        <v>82</v>
      </c>
      <c r="J6731" s="1" t="n">
        <v>98</v>
      </c>
      <c r="K6731" s="1" t="s">
        <v>357</v>
      </c>
      <c r="L6731" s="1" t="s">
        <v>2509</v>
      </c>
      <c r="M6731" s="1" t="n">
        <v>2013</v>
      </c>
      <c r="N6731" s="1" t="n">
        <v>48.199375</v>
      </c>
      <c r="O6731" s="1" t="n">
        <v>-65.714945</v>
      </c>
      <c r="Q6731" s="1" t="s">
        <v>7473</v>
      </c>
      <c r="R6731" s="1" t="s">
        <v>24</v>
      </c>
    </row>
    <row r="6732" customFormat="false" ht="15" hidden="false" customHeight="false" outlineLevel="0" collapsed="false">
      <c r="A6732" s="1" t="s">
        <v>6017</v>
      </c>
      <c r="B6732" s="1" t="s">
        <v>6018</v>
      </c>
      <c r="C6732" s="1" t="s">
        <v>7471</v>
      </c>
      <c r="D6732" s="1" t="n">
        <v>67.8</v>
      </c>
      <c r="E6732" s="1" t="s">
        <v>7494</v>
      </c>
      <c r="F6732" s="1" t="n">
        <v>22</v>
      </c>
      <c r="G6732" s="1" t="str">
        <f aca="false">F6732&amp;"/"&amp;33</f>
        <v>22/33</v>
      </c>
      <c r="H6732" s="1" t="n">
        <v>2000</v>
      </c>
      <c r="I6732" s="1" t="n">
        <v>82</v>
      </c>
      <c r="J6732" s="1" t="n">
        <v>98</v>
      </c>
      <c r="K6732" s="1" t="s">
        <v>357</v>
      </c>
      <c r="L6732" s="1" t="s">
        <v>2509</v>
      </c>
      <c r="M6732" s="1" t="n">
        <v>2013</v>
      </c>
      <c r="N6732" s="1" t="n">
        <v>48.20265</v>
      </c>
      <c r="O6732" s="1" t="n">
        <v>-65.709001</v>
      </c>
      <c r="Q6732" s="1" t="s">
        <v>7473</v>
      </c>
      <c r="R6732" s="1" t="s">
        <v>24</v>
      </c>
    </row>
    <row r="6733" customFormat="false" ht="15" hidden="false" customHeight="false" outlineLevel="0" collapsed="false">
      <c r="A6733" s="1" t="s">
        <v>6017</v>
      </c>
      <c r="B6733" s="1" t="s">
        <v>6018</v>
      </c>
      <c r="C6733" s="1" t="s">
        <v>7471</v>
      </c>
      <c r="D6733" s="1" t="n">
        <v>67.8</v>
      </c>
      <c r="E6733" s="1" t="s">
        <v>7495</v>
      </c>
      <c r="F6733" s="1" t="n">
        <v>23</v>
      </c>
      <c r="G6733" s="1" t="str">
        <f aca="false">F6733&amp;"/"&amp;33</f>
        <v>23/33</v>
      </c>
      <c r="H6733" s="1" t="n">
        <v>2000</v>
      </c>
      <c r="I6733" s="1" t="n">
        <v>82</v>
      </c>
      <c r="J6733" s="1" t="n">
        <v>98</v>
      </c>
      <c r="K6733" s="1" t="s">
        <v>357</v>
      </c>
      <c r="L6733" s="1" t="s">
        <v>2509</v>
      </c>
      <c r="M6733" s="1" t="n">
        <v>2013</v>
      </c>
      <c r="N6733" s="1" t="n">
        <v>48.204924</v>
      </c>
      <c r="O6733" s="1" t="n">
        <v>-65.707606</v>
      </c>
      <c r="Q6733" s="1" t="s">
        <v>7473</v>
      </c>
      <c r="R6733" s="1" t="s">
        <v>24</v>
      </c>
    </row>
    <row r="6734" customFormat="false" ht="15" hidden="false" customHeight="false" outlineLevel="0" collapsed="false">
      <c r="A6734" s="1" t="s">
        <v>6017</v>
      </c>
      <c r="B6734" s="1" t="s">
        <v>6018</v>
      </c>
      <c r="C6734" s="1" t="s">
        <v>7471</v>
      </c>
      <c r="D6734" s="1" t="n">
        <v>67.8</v>
      </c>
      <c r="E6734" s="1" t="s">
        <v>7496</v>
      </c>
      <c r="F6734" s="1" t="n">
        <v>24</v>
      </c>
      <c r="G6734" s="1" t="str">
        <f aca="false">F6734&amp;"/"&amp;33</f>
        <v>24/33</v>
      </c>
      <c r="H6734" s="1" t="n">
        <v>2000</v>
      </c>
      <c r="I6734" s="1" t="n">
        <v>82</v>
      </c>
      <c r="J6734" s="1" t="n">
        <v>98</v>
      </c>
      <c r="K6734" s="1" t="s">
        <v>357</v>
      </c>
      <c r="L6734" s="1" t="s">
        <v>2509</v>
      </c>
      <c r="M6734" s="1" t="n">
        <v>2013</v>
      </c>
      <c r="N6734" s="1" t="n">
        <v>48.206569</v>
      </c>
      <c r="O6734" s="1" t="n">
        <v>-65.705546</v>
      </c>
      <c r="Q6734" s="1" t="s">
        <v>7473</v>
      </c>
      <c r="R6734" s="1" t="s">
        <v>24</v>
      </c>
    </row>
    <row r="6735" customFormat="false" ht="15" hidden="false" customHeight="false" outlineLevel="0" collapsed="false">
      <c r="A6735" s="1" t="s">
        <v>6017</v>
      </c>
      <c r="B6735" s="1" t="s">
        <v>6018</v>
      </c>
      <c r="C6735" s="1" t="s">
        <v>7471</v>
      </c>
      <c r="D6735" s="1" t="n">
        <v>67.8</v>
      </c>
      <c r="E6735" s="1" t="s">
        <v>7497</v>
      </c>
      <c r="F6735" s="1" t="n">
        <v>25</v>
      </c>
      <c r="G6735" s="1" t="str">
        <f aca="false">F6735&amp;"/"&amp;33</f>
        <v>25/33</v>
      </c>
      <c r="H6735" s="1" t="n">
        <v>2000</v>
      </c>
      <c r="I6735" s="1" t="n">
        <v>82</v>
      </c>
      <c r="J6735" s="1" t="n">
        <v>98</v>
      </c>
      <c r="K6735" s="1" t="s">
        <v>357</v>
      </c>
      <c r="L6735" s="1" t="s">
        <v>2509</v>
      </c>
      <c r="M6735" s="1" t="n">
        <v>2013</v>
      </c>
      <c r="N6735" s="1" t="n">
        <v>48.209815</v>
      </c>
      <c r="O6735" s="1" t="n">
        <v>-65.705096</v>
      </c>
      <c r="Q6735" s="1" t="s">
        <v>7473</v>
      </c>
      <c r="R6735" s="1" t="s">
        <v>24</v>
      </c>
    </row>
    <row r="6736" customFormat="false" ht="15" hidden="false" customHeight="false" outlineLevel="0" collapsed="false">
      <c r="A6736" s="1" t="s">
        <v>6017</v>
      </c>
      <c r="B6736" s="1" t="s">
        <v>6018</v>
      </c>
      <c r="C6736" s="1" t="s">
        <v>7471</v>
      </c>
      <c r="D6736" s="1" t="n">
        <v>67.8</v>
      </c>
      <c r="E6736" s="1" t="s">
        <v>7498</v>
      </c>
      <c r="F6736" s="1" t="n">
        <v>26</v>
      </c>
      <c r="G6736" s="1" t="str">
        <f aca="false">F6736&amp;"/"&amp;33</f>
        <v>26/33</v>
      </c>
      <c r="H6736" s="1" t="n">
        <v>2000</v>
      </c>
      <c r="I6736" s="1" t="n">
        <v>82</v>
      </c>
      <c r="J6736" s="1" t="n">
        <v>98</v>
      </c>
      <c r="K6736" s="1" t="s">
        <v>357</v>
      </c>
      <c r="L6736" s="1" t="s">
        <v>2509</v>
      </c>
      <c r="M6736" s="1" t="n">
        <v>2013</v>
      </c>
      <c r="N6736" s="1" t="n">
        <v>48.213804</v>
      </c>
      <c r="O6736" s="1" t="n">
        <v>-65.705954</v>
      </c>
      <c r="Q6736" s="1" t="s">
        <v>7473</v>
      </c>
      <c r="R6736" s="1" t="s">
        <v>24</v>
      </c>
    </row>
    <row r="6737" customFormat="false" ht="15" hidden="false" customHeight="false" outlineLevel="0" collapsed="false">
      <c r="A6737" s="1" t="s">
        <v>6017</v>
      </c>
      <c r="B6737" s="1" t="s">
        <v>6018</v>
      </c>
      <c r="C6737" s="1" t="s">
        <v>7471</v>
      </c>
      <c r="D6737" s="1" t="n">
        <v>67.8</v>
      </c>
      <c r="E6737" s="1" t="s">
        <v>7499</v>
      </c>
      <c r="F6737" s="1" t="n">
        <v>27</v>
      </c>
      <c r="G6737" s="1" t="str">
        <f aca="false">F6737&amp;"/"&amp;33</f>
        <v>27/33</v>
      </c>
      <c r="H6737" s="1" t="n">
        <v>2000</v>
      </c>
      <c r="I6737" s="1" t="n">
        <v>82</v>
      </c>
      <c r="J6737" s="1" t="n">
        <v>98</v>
      </c>
      <c r="K6737" s="1" t="s">
        <v>357</v>
      </c>
      <c r="L6737" s="1" t="s">
        <v>2509</v>
      </c>
      <c r="M6737" s="1" t="n">
        <v>2013</v>
      </c>
      <c r="N6737" s="1" t="n">
        <v>48.211216</v>
      </c>
      <c r="O6737" s="1" t="n">
        <v>-65.721232</v>
      </c>
      <c r="Q6737" s="1" t="s">
        <v>7473</v>
      </c>
      <c r="R6737" s="1" t="s">
        <v>24</v>
      </c>
    </row>
    <row r="6738" customFormat="false" ht="15" hidden="false" customHeight="false" outlineLevel="0" collapsed="false">
      <c r="A6738" s="1" t="s">
        <v>6017</v>
      </c>
      <c r="B6738" s="1" t="s">
        <v>6018</v>
      </c>
      <c r="C6738" s="1" t="s">
        <v>7471</v>
      </c>
      <c r="D6738" s="1" t="n">
        <v>67.8</v>
      </c>
      <c r="E6738" s="1" t="s">
        <v>7500</v>
      </c>
      <c r="F6738" s="1" t="n">
        <v>28</v>
      </c>
      <c r="G6738" s="1" t="str">
        <f aca="false">F6738&amp;"/"&amp;33</f>
        <v>28/33</v>
      </c>
      <c r="H6738" s="1" t="n">
        <v>2000</v>
      </c>
      <c r="I6738" s="1" t="n">
        <v>82</v>
      </c>
      <c r="J6738" s="1" t="n">
        <v>98</v>
      </c>
      <c r="K6738" s="1" t="s">
        <v>357</v>
      </c>
      <c r="L6738" s="1" t="s">
        <v>2509</v>
      </c>
      <c r="M6738" s="1" t="n">
        <v>2013</v>
      </c>
      <c r="N6738" s="1" t="n">
        <v>48.212775</v>
      </c>
      <c r="O6738" s="1" t="n">
        <v>-65.716768</v>
      </c>
      <c r="Q6738" s="1" t="s">
        <v>7473</v>
      </c>
      <c r="R6738" s="1" t="s">
        <v>24</v>
      </c>
    </row>
    <row r="6739" customFormat="false" ht="15" hidden="false" customHeight="false" outlineLevel="0" collapsed="false">
      <c r="A6739" s="1" t="s">
        <v>6017</v>
      </c>
      <c r="B6739" s="1" t="s">
        <v>6018</v>
      </c>
      <c r="C6739" s="1" t="s">
        <v>7471</v>
      </c>
      <c r="D6739" s="1" t="n">
        <v>67.8</v>
      </c>
      <c r="E6739" s="1" t="s">
        <v>7501</v>
      </c>
      <c r="F6739" s="1" t="n">
        <v>29</v>
      </c>
      <c r="G6739" s="1" t="str">
        <f aca="false">F6739&amp;"/"&amp;33</f>
        <v>29/33</v>
      </c>
      <c r="H6739" s="1" t="n">
        <v>2300</v>
      </c>
      <c r="I6739" s="1" t="n">
        <v>82</v>
      </c>
      <c r="J6739" s="1" t="n">
        <v>98</v>
      </c>
      <c r="K6739" s="1" t="s">
        <v>357</v>
      </c>
      <c r="L6739" s="1" t="s">
        <v>2588</v>
      </c>
      <c r="M6739" s="1" t="n">
        <v>2013</v>
      </c>
      <c r="N6739" s="1" t="n">
        <v>48.215306</v>
      </c>
      <c r="O6739" s="1" t="n">
        <v>-65.715116</v>
      </c>
      <c r="Q6739" s="1" t="s">
        <v>7473</v>
      </c>
      <c r="R6739" s="1" t="s">
        <v>24</v>
      </c>
    </row>
    <row r="6740" customFormat="false" ht="15" hidden="false" customHeight="false" outlineLevel="0" collapsed="false">
      <c r="A6740" s="1" t="s">
        <v>6017</v>
      </c>
      <c r="B6740" s="1" t="s">
        <v>6018</v>
      </c>
      <c r="C6740" s="1" t="s">
        <v>7471</v>
      </c>
      <c r="D6740" s="1" t="n">
        <v>67.8</v>
      </c>
      <c r="E6740" s="1" t="s">
        <v>7502</v>
      </c>
      <c r="F6740" s="1" t="n">
        <v>30</v>
      </c>
      <c r="G6740" s="1" t="str">
        <f aca="false">F6740&amp;"/"&amp;33</f>
        <v>30/33</v>
      </c>
      <c r="H6740" s="1" t="n">
        <v>2000</v>
      </c>
      <c r="I6740" s="1" t="n">
        <v>82</v>
      </c>
      <c r="J6740" s="1" t="n">
        <v>98</v>
      </c>
      <c r="K6740" s="1" t="s">
        <v>357</v>
      </c>
      <c r="L6740" s="1" t="s">
        <v>2509</v>
      </c>
      <c r="M6740" s="1" t="n">
        <v>2013</v>
      </c>
      <c r="N6740" s="1" t="n">
        <v>48.217107</v>
      </c>
      <c r="O6740" s="1" t="n">
        <v>-65.711318</v>
      </c>
      <c r="Q6740" s="1" t="s">
        <v>7473</v>
      </c>
      <c r="R6740" s="1" t="s">
        <v>24</v>
      </c>
    </row>
    <row r="6741" customFormat="false" ht="15" hidden="false" customHeight="false" outlineLevel="0" collapsed="false">
      <c r="A6741" s="1" t="s">
        <v>6017</v>
      </c>
      <c r="B6741" s="1" t="s">
        <v>6018</v>
      </c>
      <c r="C6741" s="1" t="s">
        <v>7471</v>
      </c>
      <c r="D6741" s="1" t="n">
        <v>67.8</v>
      </c>
      <c r="E6741" s="1" t="s">
        <v>7503</v>
      </c>
      <c r="F6741" s="1" t="n">
        <v>31</v>
      </c>
      <c r="G6741" s="1" t="str">
        <f aca="false">F6741&amp;"/"&amp;33</f>
        <v>31/33</v>
      </c>
      <c r="H6741" s="1" t="n">
        <v>2000</v>
      </c>
      <c r="I6741" s="1" t="n">
        <v>82</v>
      </c>
      <c r="J6741" s="1" t="n">
        <v>98</v>
      </c>
      <c r="K6741" s="1" t="s">
        <v>357</v>
      </c>
      <c r="L6741" s="1" t="s">
        <v>2509</v>
      </c>
      <c r="M6741" s="1" t="n">
        <v>2013</v>
      </c>
      <c r="N6741" s="1" t="n">
        <v>48.219723</v>
      </c>
      <c r="O6741" s="1" t="n">
        <v>-65.709645</v>
      </c>
      <c r="Q6741" s="1" t="s">
        <v>7473</v>
      </c>
      <c r="R6741" s="1" t="s">
        <v>24</v>
      </c>
    </row>
    <row r="6742" customFormat="false" ht="15" hidden="false" customHeight="false" outlineLevel="0" collapsed="false">
      <c r="A6742" s="1" t="s">
        <v>6017</v>
      </c>
      <c r="B6742" s="1" t="s">
        <v>6018</v>
      </c>
      <c r="C6742" s="1" t="s">
        <v>7471</v>
      </c>
      <c r="D6742" s="1" t="n">
        <v>67.8</v>
      </c>
      <c r="E6742" s="1" t="s">
        <v>7504</v>
      </c>
      <c r="F6742" s="1" t="n">
        <v>32</v>
      </c>
      <c r="G6742" s="1" t="str">
        <f aca="false">F6742&amp;"/"&amp;33</f>
        <v>32/33</v>
      </c>
      <c r="H6742" s="1" t="n">
        <v>2300</v>
      </c>
      <c r="I6742" s="1" t="n">
        <v>82</v>
      </c>
      <c r="J6742" s="1" t="n">
        <v>98</v>
      </c>
      <c r="K6742" s="1" t="s">
        <v>357</v>
      </c>
      <c r="L6742" s="1" t="s">
        <v>2588</v>
      </c>
      <c r="M6742" s="1" t="n">
        <v>2013</v>
      </c>
      <c r="N6742" s="1" t="n">
        <v>48.221267</v>
      </c>
      <c r="O6742" s="1" t="n">
        <v>-65.703787</v>
      </c>
      <c r="Q6742" s="1" t="s">
        <v>7473</v>
      </c>
      <c r="R6742" s="1" t="s">
        <v>24</v>
      </c>
    </row>
    <row r="6743" customFormat="false" ht="15" hidden="false" customHeight="false" outlineLevel="0" collapsed="false">
      <c r="A6743" s="1" t="s">
        <v>6017</v>
      </c>
      <c r="B6743" s="1" t="s">
        <v>6018</v>
      </c>
      <c r="C6743" s="1" t="s">
        <v>7471</v>
      </c>
      <c r="D6743" s="1" t="n">
        <v>67.8</v>
      </c>
      <c r="E6743" s="1" t="s">
        <v>7505</v>
      </c>
      <c r="F6743" s="1" t="n">
        <v>33</v>
      </c>
      <c r="G6743" s="1" t="str">
        <f aca="false">F6743&amp;"/"&amp;33</f>
        <v>33/33</v>
      </c>
      <c r="H6743" s="1" t="n">
        <v>2300</v>
      </c>
      <c r="I6743" s="1" t="n">
        <v>82</v>
      </c>
      <c r="J6743" s="1" t="n">
        <v>98</v>
      </c>
      <c r="K6743" s="1" t="s">
        <v>357</v>
      </c>
      <c r="L6743" s="1" t="s">
        <v>2588</v>
      </c>
      <c r="M6743" s="1" t="n">
        <v>2013</v>
      </c>
      <c r="N6743" s="1" t="n">
        <v>48.224684</v>
      </c>
      <c r="O6743" s="1" t="n">
        <v>-65.703357</v>
      </c>
      <c r="Q6743" s="1" t="s">
        <v>7473</v>
      </c>
      <c r="R6743" s="1" t="s">
        <v>24</v>
      </c>
    </row>
    <row r="6744" customFormat="false" ht="15" hidden="false" customHeight="false" outlineLevel="0" collapsed="false">
      <c r="A6744" s="1" t="s">
        <v>6017</v>
      </c>
      <c r="B6744" s="1" t="s">
        <v>6018</v>
      </c>
      <c r="C6744" s="1" t="s">
        <v>7506</v>
      </c>
      <c r="D6744" s="1" t="n">
        <v>224.25</v>
      </c>
      <c r="E6744" s="1" t="s">
        <v>7507</v>
      </c>
      <c r="F6744" s="1" t="n">
        <v>1</v>
      </c>
      <c r="G6744" s="1" t="str">
        <f aca="false">F6744&amp;"/"&amp;65</f>
        <v>1/65</v>
      </c>
      <c r="H6744" s="1" t="n">
        <v>3450</v>
      </c>
      <c r="I6744" s="1" t="n">
        <v>117</v>
      </c>
      <c r="J6744" s="1" t="n">
        <v>116.5</v>
      </c>
      <c r="K6744" s="1" t="s">
        <v>21</v>
      </c>
      <c r="L6744" s="1" t="s">
        <v>7508</v>
      </c>
      <c r="M6744" s="1" t="n">
        <v>2018</v>
      </c>
      <c r="N6744" s="1" t="n">
        <v>48.19011</v>
      </c>
      <c r="O6744" s="1" t="n">
        <v>-68.7696939999999</v>
      </c>
      <c r="Q6744" s="1" t="s">
        <v>7509</v>
      </c>
      <c r="R6744" s="1" t="s">
        <v>24</v>
      </c>
    </row>
    <row r="6745" customFormat="false" ht="15" hidden="false" customHeight="false" outlineLevel="0" collapsed="false">
      <c r="A6745" s="1" t="s">
        <v>6017</v>
      </c>
      <c r="B6745" s="1" t="s">
        <v>6018</v>
      </c>
      <c r="C6745" s="1" t="s">
        <v>7506</v>
      </c>
      <c r="D6745" s="1" t="n">
        <v>224.25</v>
      </c>
      <c r="E6745" s="1" t="s">
        <v>7510</v>
      </c>
      <c r="F6745" s="1" t="n">
        <v>2</v>
      </c>
      <c r="G6745" s="1" t="str">
        <f aca="false">F6745&amp;"/"&amp;65</f>
        <v>2/65</v>
      </c>
      <c r="H6745" s="1" t="n">
        <v>3450</v>
      </c>
      <c r="I6745" s="1" t="n">
        <v>117</v>
      </c>
      <c r="J6745" s="1" t="n">
        <v>116.5</v>
      </c>
      <c r="K6745" s="1" t="s">
        <v>21</v>
      </c>
      <c r="L6745" s="1" t="s">
        <v>7508</v>
      </c>
      <c r="M6745" s="1" t="n">
        <v>2018</v>
      </c>
      <c r="N6745" s="1" t="n">
        <v>48.187211</v>
      </c>
      <c r="O6745" s="1" t="n">
        <v>-68.7770969999999</v>
      </c>
      <c r="Q6745" s="1" t="s">
        <v>7509</v>
      </c>
      <c r="R6745" s="1" t="s">
        <v>24</v>
      </c>
    </row>
    <row r="6746" customFormat="false" ht="15" hidden="false" customHeight="false" outlineLevel="0" collapsed="false">
      <c r="A6746" s="1" t="s">
        <v>6017</v>
      </c>
      <c r="B6746" s="1" t="s">
        <v>6018</v>
      </c>
      <c r="C6746" s="1" t="s">
        <v>7506</v>
      </c>
      <c r="D6746" s="1" t="n">
        <v>224.25</v>
      </c>
      <c r="E6746" s="1" t="s">
        <v>7511</v>
      </c>
      <c r="F6746" s="1" t="n">
        <v>3</v>
      </c>
      <c r="G6746" s="1" t="str">
        <f aca="false">F6746&amp;"/"&amp;65</f>
        <v>3/65</v>
      </c>
      <c r="H6746" s="1" t="n">
        <v>3450</v>
      </c>
      <c r="I6746" s="1" t="n">
        <v>117</v>
      </c>
      <c r="J6746" s="1" t="n">
        <v>116.5</v>
      </c>
      <c r="K6746" s="1" t="s">
        <v>21</v>
      </c>
      <c r="L6746" s="1" t="s">
        <v>7508</v>
      </c>
      <c r="M6746" s="1" t="n">
        <v>2018</v>
      </c>
      <c r="N6746" s="1" t="n">
        <v>48.182964</v>
      </c>
      <c r="O6746" s="1" t="n">
        <v>-68.783963</v>
      </c>
      <c r="Q6746" s="1" t="s">
        <v>7509</v>
      </c>
      <c r="R6746" s="1" t="s">
        <v>24</v>
      </c>
    </row>
    <row r="6747" customFormat="false" ht="15" hidden="false" customHeight="false" outlineLevel="0" collapsed="false">
      <c r="A6747" s="1" t="s">
        <v>6017</v>
      </c>
      <c r="B6747" s="1" t="s">
        <v>6018</v>
      </c>
      <c r="C6747" s="1" t="s">
        <v>7506</v>
      </c>
      <c r="D6747" s="1" t="n">
        <v>224.25</v>
      </c>
      <c r="E6747" s="1" t="s">
        <v>7512</v>
      </c>
      <c r="F6747" s="1" t="n">
        <v>4</v>
      </c>
      <c r="G6747" s="1" t="str">
        <f aca="false">F6747&amp;"/"&amp;65</f>
        <v>4/65</v>
      </c>
      <c r="H6747" s="1" t="n">
        <v>3450</v>
      </c>
      <c r="I6747" s="1" t="n">
        <v>117</v>
      </c>
      <c r="J6747" s="1" t="n">
        <v>116.5</v>
      </c>
      <c r="K6747" s="1" t="s">
        <v>21</v>
      </c>
      <c r="L6747" s="1" t="s">
        <v>7508</v>
      </c>
      <c r="M6747" s="1" t="n">
        <v>2018</v>
      </c>
      <c r="N6747" s="1" t="n">
        <v>48.177402</v>
      </c>
      <c r="O6747" s="1" t="n">
        <v>-68.7909749999999</v>
      </c>
      <c r="Q6747" s="1" t="s">
        <v>7509</v>
      </c>
      <c r="R6747" s="1" t="s">
        <v>24</v>
      </c>
    </row>
    <row r="6748" customFormat="false" ht="15" hidden="false" customHeight="false" outlineLevel="0" collapsed="false">
      <c r="A6748" s="1" t="s">
        <v>6017</v>
      </c>
      <c r="B6748" s="1" t="s">
        <v>6018</v>
      </c>
      <c r="C6748" s="1" t="s">
        <v>7506</v>
      </c>
      <c r="D6748" s="1" t="n">
        <v>224.25</v>
      </c>
      <c r="E6748" s="1" t="s">
        <v>7513</v>
      </c>
      <c r="F6748" s="1" t="n">
        <v>5</v>
      </c>
      <c r="G6748" s="1" t="str">
        <f aca="false">F6748&amp;"/"&amp;65</f>
        <v>5/65</v>
      </c>
      <c r="H6748" s="1" t="n">
        <v>3450</v>
      </c>
      <c r="I6748" s="1" t="n">
        <v>117</v>
      </c>
      <c r="J6748" s="1" t="n">
        <v>116.5</v>
      </c>
      <c r="K6748" s="1" t="s">
        <v>21</v>
      </c>
      <c r="L6748" s="1" t="s">
        <v>7508</v>
      </c>
      <c r="M6748" s="1" t="n">
        <v>2018</v>
      </c>
      <c r="N6748" s="1" t="n">
        <v>48.1733049999999</v>
      </c>
      <c r="O6748" s="1" t="n">
        <v>-68.79635</v>
      </c>
      <c r="Q6748" s="1" t="s">
        <v>7509</v>
      </c>
      <c r="R6748" s="1" t="s">
        <v>24</v>
      </c>
    </row>
    <row r="6749" customFormat="false" ht="15" hidden="false" customHeight="false" outlineLevel="0" collapsed="false">
      <c r="A6749" s="1" t="s">
        <v>6017</v>
      </c>
      <c r="B6749" s="1" t="s">
        <v>6018</v>
      </c>
      <c r="C6749" s="1" t="s">
        <v>7506</v>
      </c>
      <c r="D6749" s="1" t="n">
        <v>224.25</v>
      </c>
      <c r="E6749" s="1" t="s">
        <v>7514</v>
      </c>
      <c r="F6749" s="1" t="n">
        <v>6</v>
      </c>
      <c r="G6749" s="1" t="str">
        <f aca="false">F6749&amp;"/"&amp;65</f>
        <v>6/65</v>
      </c>
      <c r="H6749" s="1" t="n">
        <v>3450</v>
      </c>
      <c r="I6749" s="1" t="n">
        <v>117</v>
      </c>
      <c r="J6749" s="1" t="n">
        <v>116.5</v>
      </c>
      <c r="K6749" s="1" t="s">
        <v>21</v>
      </c>
      <c r="L6749" s="1" t="s">
        <v>7508</v>
      </c>
      <c r="M6749" s="1" t="n">
        <v>2018</v>
      </c>
      <c r="N6749" s="1" t="n">
        <v>48.169659</v>
      </c>
      <c r="O6749" s="1" t="n">
        <v>-68.8021649999999</v>
      </c>
      <c r="Q6749" s="1" t="s">
        <v>7509</v>
      </c>
      <c r="R6749" s="1" t="s">
        <v>24</v>
      </c>
    </row>
    <row r="6750" customFormat="false" ht="15" hidden="false" customHeight="false" outlineLevel="0" collapsed="false">
      <c r="A6750" s="1" t="s">
        <v>6017</v>
      </c>
      <c r="B6750" s="1" t="s">
        <v>6018</v>
      </c>
      <c r="C6750" s="1" t="s">
        <v>7506</v>
      </c>
      <c r="D6750" s="1" t="n">
        <v>224.25</v>
      </c>
      <c r="E6750" s="1" t="s">
        <v>7515</v>
      </c>
      <c r="F6750" s="1" t="n">
        <v>7</v>
      </c>
      <c r="G6750" s="1" t="str">
        <f aca="false">F6750&amp;"/"&amp;65</f>
        <v>7/65</v>
      </c>
      <c r="H6750" s="1" t="n">
        <v>3450</v>
      </c>
      <c r="I6750" s="1" t="n">
        <v>117</v>
      </c>
      <c r="J6750" s="1" t="n">
        <v>116.5</v>
      </c>
      <c r="K6750" s="1" t="s">
        <v>21</v>
      </c>
      <c r="L6750" s="1" t="s">
        <v>7508</v>
      </c>
      <c r="M6750" s="1" t="n">
        <v>2018</v>
      </c>
      <c r="N6750" s="1" t="n">
        <v>48.163192</v>
      </c>
      <c r="O6750" s="1" t="n">
        <v>-68.8097829999999</v>
      </c>
      <c r="Q6750" s="1" t="s">
        <v>7509</v>
      </c>
      <c r="R6750" s="1" t="s">
        <v>24</v>
      </c>
    </row>
    <row r="6751" customFormat="false" ht="15" hidden="false" customHeight="false" outlineLevel="0" collapsed="false">
      <c r="A6751" s="1" t="s">
        <v>6017</v>
      </c>
      <c r="B6751" s="1" t="s">
        <v>6018</v>
      </c>
      <c r="C6751" s="1" t="s">
        <v>7506</v>
      </c>
      <c r="D6751" s="1" t="n">
        <v>224.25</v>
      </c>
      <c r="E6751" s="1" t="s">
        <v>7516</v>
      </c>
      <c r="F6751" s="1" t="n">
        <v>8</v>
      </c>
      <c r="G6751" s="1" t="str">
        <f aca="false">F6751&amp;"/"&amp;65</f>
        <v>8/65</v>
      </c>
      <c r="H6751" s="1" t="n">
        <v>3450</v>
      </c>
      <c r="I6751" s="1" t="n">
        <v>117</v>
      </c>
      <c r="J6751" s="1" t="n">
        <v>116.5</v>
      </c>
      <c r="K6751" s="1" t="s">
        <v>21</v>
      </c>
      <c r="L6751" s="1" t="s">
        <v>7508</v>
      </c>
      <c r="M6751" s="1" t="n">
        <v>2018</v>
      </c>
      <c r="N6751" s="1" t="n">
        <v>48.152742</v>
      </c>
      <c r="O6751" s="1" t="n">
        <v>-68.828206</v>
      </c>
      <c r="Q6751" s="1" t="s">
        <v>7509</v>
      </c>
      <c r="R6751" s="1" t="s">
        <v>24</v>
      </c>
    </row>
    <row r="6752" customFormat="false" ht="15" hidden="false" customHeight="false" outlineLevel="0" collapsed="false">
      <c r="A6752" s="1" t="s">
        <v>6017</v>
      </c>
      <c r="B6752" s="1" t="s">
        <v>6018</v>
      </c>
      <c r="C6752" s="1" t="s">
        <v>7506</v>
      </c>
      <c r="D6752" s="1" t="n">
        <v>224.25</v>
      </c>
      <c r="E6752" s="1" t="s">
        <v>7517</v>
      </c>
      <c r="F6752" s="1" t="n">
        <v>9</v>
      </c>
      <c r="G6752" s="1" t="str">
        <f aca="false">F6752&amp;"/"&amp;65</f>
        <v>9/65</v>
      </c>
      <c r="H6752" s="1" t="n">
        <v>3450</v>
      </c>
      <c r="I6752" s="1" t="n">
        <v>117</v>
      </c>
      <c r="J6752" s="1" t="n">
        <v>116.5</v>
      </c>
      <c r="K6752" s="1" t="s">
        <v>21</v>
      </c>
      <c r="L6752" s="1" t="s">
        <v>7508</v>
      </c>
      <c r="M6752" s="1" t="n">
        <v>2018</v>
      </c>
      <c r="N6752" s="1" t="n">
        <v>48.1488069999999</v>
      </c>
      <c r="O6752" s="1" t="n">
        <v>-68.8346649999999</v>
      </c>
      <c r="Q6752" s="1" t="s">
        <v>7509</v>
      </c>
      <c r="R6752" s="1" t="s">
        <v>24</v>
      </c>
    </row>
    <row r="6753" customFormat="false" ht="15" hidden="false" customHeight="false" outlineLevel="0" collapsed="false">
      <c r="A6753" s="1" t="s">
        <v>6017</v>
      </c>
      <c r="B6753" s="1" t="s">
        <v>6018</v>
      </c>
      <c r="C6753" s="1" t="s">
        <v>7506</v>
      </c>
      <c r="D6753" s="1" t="n">
        <v>224.25</v>
      </c>
      <c r="E6753" s="1" t="s">
        <v>7518</v>
      </c>
      <c r="F6753" s="1" t="n">
        <v>10</v>
      </c>
      <c r="G6753" s="1" t="str">
        <f aca="false">F6753&amp;"/"&amp;65</f>
        <v>10/65</v>
      </c>
      <c r="H6753" s="1" t="n">
        <v>3450</v>
      </c>
      <c r="I6753" s="1" t="n">
        <v>117</v>
      </c>
      <c r="J6753" s="1" t="n">
        <v>116.5</v>
      </c>
      <c r="K6753" s="1" t="s">
        <v>21</v>
      </c>
      <c r="L6753" s="1" t="s">
        <v>7508</v>
      </c>
      <c r="M6753" s="1" t="n">
        <v>2018</v>
      </c>
      <c r="N6753" s="1" t="n">
        <v>48.1577229999999</v>
      </c>
      <c r="O6753" s="1" t="n">
        <v>-68.796246</v>
      </c>
      <c r="Q6753" s="1" t="s">
        <v>7509</v>
      </c>
      <c r="R6753" s="1" t="s">
        <v>24</v>
      </c>
    </row>
    <row r="6754" customFormat="false" ht="15" hidden="false" customHeight="false" outlineLevel="0" collapsed="false">
      <c r="A6754" s="1" t="s">
        <v>6017</v>
      </c>
      <c r="B6754" s="1" t="s">
        <v>6018</v>
      </c>
      <c r="C6754" s="1" t="s">
        <v>7506</v>
      </c>
      <c r="D6754" s="1" t="n">
        <v>224.25</v>
      </c>
      <c r="E6754" s="1" t="s">
        <v>7519</v>
      </c>
      <c r="F6754" s="1" t="n">
        <v>11</v>
      </c>
      <c r="G6754" s="1" t="str">
        <f aca="false">F6754&amp;"/"&amp;65</f>
        <v>11/65</v>
      </c>
      <c r="H6754" s="1" t="n">
        <v>3450</v>
      </c>
      <c r="I6754" s="1" t="n">
        <v>117</v>
      </c>
      <c r="J6754" s="1" t="n">
        <v>116.5</v>
      </c>
      <c r="K6754" s="1" t="s">
        <v>21</v>
      </c>
      <c r="L6754" s="1" t="s">
        <v>7508</v>
      </c>
      <c r="M6754" s="1" t="n">
        <v>2018</v>
      </c>
      <c r="N6754" s="1" t="n">
        <v>48.1542909999999</v>
      </c>
      <c r="O6754" s="1" t="n">
        <v>-68.803413</v>
      </c>
      <c r="Q6754" s="1" t="s">
        <v>7509</v>
      </c>
      <c r="R6754" s="1" t="s">
        <v>24</v>
      </c>
    </row>
    <row r="6755" customFormat="false" ht="15" hidden="false" customHeight="false" outlineLevel="0" collapsed="false">
      <c r="A6755" s="1" t="s">
        <v>6017</v>
      </c>
      <c r="B6755" s="1" t="s">
        <v>6018</v>
      </c>
      <c r="C6755" s="1" t="s">
        <v>7506</v>
      </c>
      <c r="D6755" s="1" t="n">
        <v>224.25</v>
      </c>
      <c r="E6755" s="1" t="s">
        <v>7520</v>
      </c>
      <c r="F6755" s="1" t="n">
        <v>12</v>
      </c>
      <c r="G6755" s="1" t="str">
        <f aca="false">F6755&amp;"/"&amp;65</f>
        <v>12/65</v>
      </c>
      <c r="H6755" s="1" t="n">
        <v>3450</v>
      </c>
      <c r="I6755" s="1" t="n">
        <v>117</v>
      </c>
      <c r="J6755" s="1" t="n">
        <v>116.5</v>
      </c>
      <c r="K6755" s="1" t="s">
        <v>21</v>
      </c>
      <c r="L6755" s="1" t="s">
        <v>7508</v>
      </c>
      <c r="M6755" s="1" t="n">
        <v>2018</v>
      </c>
      <c r="N6755" s="1" t="n">
        <v>48.1511319999999</v>
      </c>
      <c r="O6755" s="1" t="n">
        <v>-68.8069319999999</v>
      </c>
      <c r="Q6755" s="1" t="s">
        <v>7509</v>
      </c>
      <c r="R6755" s="1" t="s">
        <v>24</v>
      </c>
    </row>
    <row r="6756" customFormat="false" ht="15" hidden="false" customHeight="false" outlineLevel="0" collapsed="false">
      <c r="A6756" s="1" t="s">
        <v>6017</v>
      </c>
      <c r="B6756" s="1" t="s">
        <v>6018</v>
      </c>
      <c r="C6756" s="1" t="s">
        <v>7506</v>
      </c>
      <c r="D6756" s="1" t="n">
        <v>224.25</v>
      </c>
      <c r="E6756" s="1" t="s">
        <v>7521</v>
      </c>
      <c r="F6756" s="1" t="n">
        <v>13</v>
      </c>
      <c r="G6756" s="1" t="str">
        <f aca="false">F6756&amp;"/"&amp;65</f>
        <v>13/65</v>
      </c>
      <c r="H6756" s="1" t="n">
        <v>3450</v>
      </c>
      <c r="I6756" s="1" t="n">
        <v>117</v>
      </c>
      <c r="J6756" s="1" t="n">
        <v>116.5</v>
      </c>
      <c r="K6756" s="1" t="s">
        <v>21</v>
      </c>
      <c r="L6756" s="1" t="s">
        <v>7508</v>
      </c>
      <c r="M6756" s="1" t="n">
        <v>2018</v>
      </c>
      <c r="N6756" s="1" t="n">
        <v>48.1515919999999</v>
      </c>
      <c r="O6756" s="1" t="n">
        <v>-68.7842729999999</v>
      </c>
      <c r="Q6756" s="1" t="s">
        <v>7509</v>
      </c>
      <c r="R6756" s="1" t="s">
        <v>24</v>
      </c>
    </row>
    <row r="6757" customFormat="false" ht="15" hidden="false" customHeight="false" outlineLevel="0" collapsed="false">
      <c r="A6757" s="1" t="s">
        <v>6017</v>
      </c>
      <c r="B6757" s="1" t="s">
        <v>6018</v>
      </c>
      <c r="C6757" s="1" t="s">
        <v>7506</v>
      </c>
      <c r="D6757" s="1" t="n">
        <v>224.25</v>
      </c>
      <c r="E6757" s="1" t="s">
        <v>7522</v>
      </c>
      <c r="F6757" s="1" t="n">
        <v>14</v>
      </c>
      <c r="G6757" s="1" t="str">
        <f aca="false">F6757&amp;"/"&amp;65</f>
        <v>14/65</v>
      </c>
      <c r="H6757" s="1" t="n">
        <v>3450</v>
      </c>
      <c r="I6757" s="1" t="n">
        <v>117</v>
      </c>
      <c r="J6757" s="1" t="n">
        <v>116.5</v>
      </c>
      <c r="K6757" s="1" t="s">
        <v>21</v>
      </c>
      <c r="L6757" s="1" t="s">
        <v>7508</v>
      </c>
      <c r="M6757" s="1" t="n">
        <v>2018</v>
      </c>
      <c r="N6757" s="1" t="n">
        <v>48.1468389999999</v>
      </c>
      <c r="O6757" s="1" t="n">
        <v>-68.7928559999999</v>
      </c>
      <c r="Q6757" s="1" t="s">
        <v>7509</v>
      </c>
      <c r="R6757" s="1" t="s">
        <v>24</v>
      </c>
    </row>
    <row r="6758" customFormat="false" ht="15" hidden="false" customHeight="false" outlineLevel="0" collapsed="false">
      <c r="A6758" s="1" t="s">
        <v>6017</v>
      </c>
      <c r="B6758" s="1" t="s">
        <v>6018</v>
      </c>
      <c r="C6758" s="1" t="s">
        <v>7506</v>
      </c>
      <c r="D6758" s="1" t="n">
        <v>224.25</v>
      </c>
      <c r="E6758" s="1" t="s">
        <v>7523</v>
      </c>
      <c r="F6758" s="1" t="n">
        <v>15</v>
      </c>
      <c r="G6758" s="1" t="str">
        <f aca="false">F6758&amp;"/"&amp;65</f>
        <v>15/65</v>
      </c>
      <c r="H6758" s="1" t="n">
        <v>3450</v>
      </c>
      <c r="I6758" s="1" t="n">
        <v>117</v>
      </c>
      <c r="J6758" s="1" t="n">
        <v>116.5</v>
      </c>
      <c r="K6758" s="1" t="s">
        <v>21</v>
      </c>
      <c r="L6758" s="1" t="s">
        <v>7508</v>
      </c>
      <c r="M6758" s="1" t="n">
        <v>2018</v>
      </c>
      <c r="N6758" s="1" t="n">
        <v>48.138136</v>
      </c>
      <c r="O6758" s="1" t="n">
        <v>-68.8012819999999</v>
      </c>
      <c r="Q6758" s="1" t="s">
        <v>7509</v>
      </c>
      <c r="R6758" s="1" t="s">
        <v>24</v>
      </c>
    </row>
    <row r="6759" customFormat="false" ht="15" hidden="false" customHeight="false" outlineLevel="0" collapsed="false">
      <c r="A6759" s="1" t="s">
        <v>6017</v>
      </c>
      <c r="B6759" s="1" t="s">
        <v>6018</v>
      </c>
      <c r="C6759" s="1" t="s">
        <v>7506</v>
      </c>
      <c r="D6759" s="1" t="n">
        <v>224.25</v>
      </c>
      <c r="E6759" s="1" t="s">
        <v>7524</v>
      </c>
      <c r="F6759" s="1" t="n">
        <v>16</v>
      </c>
      <c r="G6759" s="1" t="str">
        <f aca="false">F6759&amp;"/"&amp;65</f>
        <v>16/65</v>
      </c>
      <c r="H6759" s="1" t="n">
        <v>3450</v>
      </c>
      <c r="I6759" s="1" t="n">
        <v>117</v>
      </c>
      <c r="J6759" s="1" t="n">
        <v>116.5</v>
      </c>
      <c r="K6759" s="1" t="s">
        <v>21</v>
      </c>
      <c r="L6759" s="1" t="s">
        <v>7508</v>
      </c>
      <c r="M6759" s="1" t="n">
        <v>2018</v>
      </c>
      <c r="N6759" s="1" t="n">
        <v>48.131682</v>
      </c>
      <c r="O6759" s="1" t="n">
        <v>-68.7920199999999</v>
      </c>
      <c r="Q6759" s="1" t="s">
        <v>7509</v>
      </c>
      <c r="R6759" s="1" t="s">
        <v>24</v>
      </c>
    </row>
    <row r="6760" customFormat="false" ht="15" hidden="false" customHeight="false" outlineLevel="0" collapsed="false">
      <c r="A6760" s="1" t="s">
        <v>6017</v>
      </c>
      <c r="B6760" s="1" t="s">
        <v>6018</v>
      </c>
      <c r="C6760" s="1" t="s">
        <v>7506</v>
      </c>
      <c r="D6760" s="1" t="n">
        <v>224.25</v>
      </c>
      <c r="E6760" s="1" t="s">
        <v>7525</v>
      </c>
      <c r="F6760" s="1" t="n">
        <v>17</v>
      </c>
      <c r="G6760" s="1" t="str">
        <f aca="false">F6760&amp;"/"&amp;65</f>
        <v>17/65</v>
      </c>
      <c r="H6760" s="1" t="n">
        <v>3450</v>
      </c>
      <c r="I6760" s="1" t="n">
        <v>117</v>
      </c>
      <c r="J6760" s="1" t="n">
        <v>116.5</v>
      </c>
      <c r="K6760" s="1" t="s">
        <v>21</v>
      </c>
      <c r="L6760" s="1" t="s">
        <v>7508</v>
      </c>
      <c r="M6760" s="1" t="n">
        <v>2018</v>
      </c>
      <c r="N6760" s="1" t="n">
        <v>48.126496</v>
      </c>
      <c r="O6760" s="1" t="n">
        <v>-68.8027919999999</v>
      </c>
      <c r="Q6760" s="1" t="s">
        <v>7509</v>
      </c>
      <c r="R6760" s="1" t="s">
        <v>24</v>
      </c>
    </row>
    <row r="6761" customFormat="false" ht="15" hidden="false" customHeight="false" outlineLevel="0" collapsed="false">
      <c r="A6761" s="1" t="s">
        <v>6017</v>
      </c>
      <c r="B6761" s="1" t="s">
        <v>6018</v>
      </c>
      <c r="C6761" s="1" t="s">
        <v>7506</v>
      </c>
      <c r="D6761" s="1" t="n">
        <v>224.25</v>
      </c>
      <c r="E6761" s="1" t="s">
        <v>7526</v>
      </c>
      <c r="F6761" s="1" t="n">
        <v>18</v>
      </c>
      <c r="G6761" s="1" t="str">
        <f aca="false">F6761&amp;"/"&amp;65</f>
        <v>18/65</v>
      </c>
      <c r="H6761" s="1" t="n">
        <v>3450</v>
      </c>
      <c r="I6761" s="1" t="n">
        <v>117</v>
      </c>
      <c r="J6761" s="1" t="n">
        <v>116.5</v>
      </c>
      <c r="K6761" s="1" t="s">
        <v>21</v>
      </c>
      <c r="L6761" s="1" t="s">
        <v>7508</v>
      </c>
      <c r="M6761" s="1" t="n">
        <v>2018</v>
      </c>
      <c r="N6761" s="1" t="n">
        <v>48.121856</v>
      </c>
      <c r="O6761" s="1" t="n">
        <v>-68.8089079999999</v>
      </c>
      <c r="Q6761" s="1" t="s">
        <v>7509</v>
      </c>
      <c r="R6761" s="1" t="s">
        <v>24</v>
      </c>
    </row>
    <row r="6762" customFormat="false" ht="15" hidden="false" customHeight="false" outlineLevel="0" collapsed="false">
      <c r="A6762" s="1" t="s">
        <v>6017</v>
      </c>
      <c r="B6762" s="1" t="s">
        <v>6018</v>
      </c>
      <c r="C6762" s="1" t="s">
        <v>7506</v>
      </c>
      <c r="D6762" s="1" t="n">
        <v>224.25</v>
      </c>
      <c r="E6762" s="1" t="s">
        <v>7527</v>
      </c>
      <c r="F6762" s="1" t="n">
        <v>19</v>
      </c>
      <c r="G6762" s="1" t="str">
        <f aca="false">F6762&amp;"/"&amp;65</f>
        <v>19/65</v>
      </c>
      <c r="H6762" s="1" t="n">
        <v>3450</v>
      </c>
      <c r="I6762" s="1" t="n">
        <v>117</v>
      </c>
      <c r="J6762" s="1" t="n">
        <v>116.5</v>
      </c>
      <c r="K6762" s="1" t="s">
        <v>21</v>
      </c>
      <c r="L6762" s="1" t="s">
        <v>7508</v>
      </c>
      <c r="M6762" s="1" t="n">
        <v>2018</v>
      </c>
      <c r="N6762" s="1" t="n">
        <v>48.164599</v>
      </c>
      <c r="O6762" s="1" t="n">
        <v>-68.8486689999999</v>
      </c>
      <c r="Q6762" s="1" t="s">
        <v>7509</v>
      </c>
      <c r="R6762" s="1" t="s">
        <v>24</v>
      </c>
    </row>
    <row r="6763" customFormat="false" ht="15" hidden="false" customHeight="false" outlineLevel="0" collapsed="false">
      <c r="A6763" s="1" t="s">
        <v>6017</v>
      </c>
      <c r="B6763" s="1" t="s">
        <v>6018</v>
      </c>
      <c r="C6763" s="1" t="s">
        <v>7506</v>
      </c>
      <c r="D6763" s="1" t="n">
        <v>224.25</v>
      </c>
      <c r="E6763" s="1" t="s">
        <v>7528</v>
      </c>
      <c r="F6763" s="1" t="n">
        <v>20</v>
      </c>
      <c r="G6763" s="1" t="str">
        <f aca="false">F6763&amp;"/"&amp;65</f>
        <v>20/65</v>
      </c>
      <c r="H6763" s="1" t="n">
        <v>3450</v>
      </c>
      <c r="I6763" s="1" t="n">
        <v>117</v>
      </c>
      <c r="J6763" s="1" t="n">
        <v>116.5</v>
      </c>
      <c r="K6763" s="1" t="s">
        <v>21</v>
      </c>
      <c r="L6763" s="1" t="s">
        <v>7508</v>
      </c>
      <c r="M6763" s="1" t="n">
        <v>2018</v>
      </c>
      <c r="N6763" s="1" t="n">
        <v>48.1612969999999</v>
      </c>
      <c r="O6763" s="1" t="n">
        <v>-68.8529599999999</v>
      </c>
      <c r="Q6763" s="1" t="s">
        <v>7509</v>
      </c>
      <c r="R6763" s="1" t="s">
        <v>24</v>
      </c>
    </row>
    <row r="6764" customFormat="false" ht="15" hidden="false" customHeight="false" outlineLevel="0" collapsed="false">
      <c r="A6764" s="1" t="s">
        <v>6017</v>
      </c>
      <c r="B6764" s="1" t="s">
        <v>6018</v>
      </c>
      <c r="C6764" s="1" t="s">
        <v>7506</v>
      </c>
      <c r="D6764" s="1" t="n">
        <v>224.25</v>
      </c>
      <c r="E6764" s="1" t="s">
        <v>7529</v>
      </c>
      <c r="F6764" s="1" t="n">
        <v>21</v>
      </c>
      <c r="G6764" s="1" t="str">
        <f aca="false">F6764&amp;"/"&amp;65</f>
        <v>21/65</v>
      </c>
      <c r="H6764" s="1" t="n">
        <v>3450</v>
      </c>
      <c r="I6764" s="1" t="n">
        <v>117</v>
      </c>
      <c r="J6764" s="1" t="n">
        <v>116.5</v>
      </c>
      <c r="K6764" s="1" t="s">
        <v>21</v>
      </c>
      <c r="L6764" s="1" t="s">
        <v>7508</v>
      </c>
      <c r="M6764" s="1" t="n">
        <v>2018</v>
      </c>
      <c r="N6764" s="1" t="n">
        <v>48.150608</v>
      </c>
      <c r="O6764" s="1" t="n">
        <v>-68.8562969999999</v>
      </c>
      <c r="Q6764" s="1" t="s">
        <v>7509</v>
      </c>
      <c r="R6764" s="1" t="s">
        <v>24</v>
      </c>
    </row>
    <row r="6765" customFormat="false" ht="15" hidden="false" customHeight="false" outlineLevel="0" collapsed="false">
      <c r="A6765" s="1" t="s">
        <v>6017</v>
      </c>
      <c r="B6765" s="1" t="s">
        <v>6018</v>
      </c>
      <c r="C6765" s="1" t="s">
        <v>7506</v>
      </c>
      <c r="D6765" s="1" t="n">
        <v>224.25</v>
      </c>
      <c r="E6765" s="1" t="s">
        <v>7530</v>
      </c>
      <c r="F6765" s="1" t="n">
        <v>22</v>
      </c>
      <c r="G6765" s="1" t="str">
        <f aca="false">F6765&amp;"/"&amp;65</f>
        <v>22/65</v>
      </c>
      <c r="H6765" s="1" t="n">
        <v>3450</v>
      </c>
      <c r="I6765" s="1" t="n">
        <v>117</v>
      </c>
      <c r="J6765" s="1" t="n">
        <v>116.5</v>
      </c>
      <c r="K6765" s="1" t="s">
        <v>21</v>
      </c>
      <c r="L6765" s="1" t="s">
        <v>7508</v>
      </c>
      <c r="M6765" s="1" t="n">
        <v>2018</v>
      </c>
      <c r="N6765" s="1" t="n">
        <v>48.14345</v>
      </c>
      <c r="O6765" s="1" t="n">
        <v>-68.863124</v>
      </c>
      <c r="Q6765" s="1" t="s">
        <v>7509</v>
      </c>
      <c r="R6765" s="1" t="s">
        <v>24</v>
      </c>
    </row>
    <row r="6766" customFormat="false" ht="15" hidden="false" customHeight="false" outlineLevel="0" collapsed="false">
      <c r="A6766" s="1" t="s">
        <v>6017</v>
      </c>
      <c r="B6766" s="1" t="s">
        <v>6018</v>
      </c>
      <c r="C6766" s="1" t="s">
        <v>7506</v>
      </c>
      <c r="D6766" s="1" t="n">
        <v>224.25</v>
      </c>
      <c r="E6766" s="1" t="s">
        <v>7531</v>
      </c>
      <c r="F6766" s="1" t="n">
        <v>23</v>
      </c>
      <c r="G6766" s="1" t="str">
        <f aca="false">F6766&amp;"/"&amp;65</f>
        <v>23/65</v>
      </c>
      <c r="H6766" s="1" t="n">
        <v>3450</v>
      </c>
      <c r="I6766" s="1" t="n">
        <v>117</v>
      </c>
      <c r="J6766" s="1" t="n">
        <v>116.5</v>
      </c>
      <c r="K6766" s="1" t="s">
        <v>21</v>
      </c>
      <c r="L6766" s="1" t="s">
        <v>7508</v>
      </c>
      <c r="M6766" s="1" t="n">
        <v>2018</v>
      </c>
      <c r="N6766" s="1" t="n">
        <v>48.139062</v>
      </c>
      <c r="O6766" s="1" t="n">
        <v>-68.8576089999999</v>
      </c>
      <c r="Q6766" s="1" t="s">
        <v>7509</v>
      </c>
      <c r="R6766" s="1" t="s">
        <v>24</v>
      </c>
    </row>
    <row r="6767" customFormat="false" ht="15" hidden="false" customHeight="false" outlineLevel="0" collapsed="false">
      <c r="A6767" s="1" t="s">
        <v>6017</v>
      </c>
      <c r="B6767" s="1" t="s">
        <v>6018</v>
      </c>
      <c r="C6767" s="1" t="s">
        <v>7506</v>
      </c>
      <c r="D6767" s="1" t="n">
        <v>224.25</v>
      </c>
      <c r="E6767" s="1" t="s">
        <v>7532</v>
      </c>
      <c r="F6767" s="1" t="n">
        <v>24</v>
      </c>
      <c r="G6767" s="1" t="str">
        <f aca="false">F6767&amp;"/"&amp;65</f>
        <v>24/65</v>
      </c>
      <c r="H6767" s="1" t="n">
        <v>3450</v>
      </c>
      <c r="I6767" s="1" t="n">
        <v>117</v>
      </c>
      <c r="J6767" s="1" t="n">
        <v>116.5</v>
      </c>
      <c r="K6767" s="1" t="s">
        <v>21</v>
      </c>
      <c r="L6767" s="1" t="s">
        <v>7508</v>
      </c>
      <c r="M6767" s="1" t="n">
        <v>2018</v>
      </c>
      <c r="N6767" s="1" t="n">
        <v>48.1389039999999</v>
      </c>
      <c r="O6767" s="1" t="n">
        <v>-68.8698609999999</v>
      </c>
      <c r="Q6767" s="1" t="s">
        <v>7509</v>
      </c>
      <c r="R6767" s="1" t="s">
        <v>24</v>
      </c>
    </row>
    <row r="6768" customFormat="false" ht="15" hidden="false" customHeight="false" outlineLevel="0" collapsed="false">
      <c r="A6768" s="1" t="s">
        <v>6017</v>
      </c>
      <c r="B6768" s="1" t="s">
        <v>6018</v>
      </c>
      <c r="C6768" s="1" t="s">
        <v>7506</v>
      </c>
      <c r="D6768" s="1" t="n">
        <v>224.25</v>
      </c>
      <c r="E6768" s="1" t="s">
        <v>7533</v>
      </c>
      <c r="F6768" s="1" t="n">
        <v>25</v>
      </c>
      <c r="G6768" s="1" t="str">
        <f aca="false">F6768&amp;"/"&amp;65</f>
        <v>25/65</v>
      </c>
      <c r="H6768" s="1" t="n">
        <v>3450</v>
      </c>
      <c r="I6768" s="1" t="n">
        <v>117</v>
      </c>
      <c r="J6768" s="1" t="n">
        <v>116.5</v>
      </c>
      <c r="K6768" s="1" t="s">
        <v>21</v>
      </c>
      <c r="L6768" s="1" t="s">
        <v>7508</v>
      </c>
      <c r="M6768" s="1" t="n">
        <v>2018</v>
      </c>
      <c r="N6768" s="1" t="n">
        <v>48.13438</v>
      </c>
      <c r="O6768" s="1" t="n">
        <v>-68.8650759999999</v>
      </c>
      <c r="Q6768" s="1" t="s">
        <v>7509</v>
      </c>
      <c r="R6768" s="1" t="s">
        <v>24</v>
      </c>
    </row>
    <row r="6769" customFormat="false" ht="15" hidden="false" customHeight="false" outlineLevel="0" collapsed="false">
      <c r="A6769" s="1" t="s">
        <v>6017</v>
      </c>
      <c r="B6769" s="1" t="s">
        <v>6018</v>
      </c>
      <c r="C6769" s="1" t="s">
        <v>7506</v>
      </c>
      <c r="D6769" s="1" t="n">
        <v>224.25</v>
      </c>
      <c r="E6769" s="1" t="s">
        <v>7534</v>
      </c>
      <c r="F6769" s="1" t="n">
        <v>26</v>
      </c>
      <c r="G6769" s="1" t="str">
        <f aca="false">F6769&amp;"/"&amp;65</f>
        <v>26/65</v>
      </c>
      <c r="H6769" s="1" t="n">
        <v>3450</v>
      </c>
      <c r="I6769" s="1" t="n">
        <v>117</v>
      </c>
      <c r="J6769" s="1" t="n">
        <v>116.5</v>
      </c>
      <c r="K6769" s="1" t="s">
        <v>21</v>
      </c>
      <c r="L6769" s="1" t="s">
        <v>7508</v>
      </c>
      <c r="M6769" s="1" t="n">
        <v>2018</v>
      </c>
      <c r="N6769" s="1" t="n">
        <v>48.131234</v>
      </c>
      <c r="O6769" s="1" t="n">
        <v>-68.8708699999999</v>
      </c>
      <c r="Q6769" s="1" t="s">
        <v>7509</v>
      </c>
      <c r="R6769" s="1" t="s">
        <v>24</v>
      </c>
    </row>
    <row r="6770" customFormat="false" ht="15" hidden="false" customHeight="false" outlineLevel="0" collapsed="false">
      <c r="A6770" s="1" t="s">
        <v>6017</v>
      </c>
      <c r="B6770" s="1" t="s">
        <v>6018</v>
      </c>
      <c r="C6770" s="1" t="s">
        <v>7506</v>
      </c>
      <c r="D6770" s="1" t="n">
        <v>224.25</v>
      </c>
      <c r="E6770" s="1" t="s">
        <v>7535</v>
      </c>
      <c r="F6770" s="1" t="n">
        <v>27</v>
      </c>
      <c r="G6770" s="1" t="str">
        <f aca="false">F6770&amp;"/"&amp;65</f>
        <v>27/65</v>
      </c>
      <c r="H6770" s="1" t="n">
        <v>3450</v>
      </c>
      <c r="I6770" s="1" t="n">
        <v>117</v>
      </c>
      <c r="J6770" s="1" t="n">
        <v>116.5</v>
      </c>
      <c r="K6770" s="1" t="s">
        <v>21</v>
      </c>
      <c r="L6770" s="1" t="s">
        <v>7508</v>
      </c>
      <c r="M6770" s="1" t="n">
        <v>2018</v>
      </c>
      <c r="N6770" s="1" t="n">
        <v>48.144217</v>
      </c>
      <c r="O6770" s="1" t="n">
        <v>-68.8818129999999</v>
      </c>
      <c r="Q6770" s="1" t="s">
        <v>7509</v>
      </c>
      <c r="R6770" s="1" t="s">
        <v>24</v>
      </c>
    </row>
    <row r="6771" customFormat="false" ht="15" hidden="false" customHeight="false" outlineLevel="0" collapsed="false">
      <c r="A6771" s="1" t="s">
        <v>6017</v>
      </c>
      <c r="B6771" s="1" t="s">
        <v>6018</v>
      </c>
      <c r="C6771" s="1" t="s">
        <v>7506</v>
      </c>
      <c r="D6771" s="1" t="n">
        <v>224.25</v>
      </c>
      <c r="E6771" s="1" t="s">
        <v>7536</v>
      </c>
      <c r="F6771" s="1" t="n">
        <v>28</v>
      </c>
      <c r="G6771" s="1" t="str">
        <f aca="false">F6771&amp;"/"&amp;65</f>
        <v>28/65</v>
      </c>
      <c r="H6771" s="1" t="n">
        <v>3450</v>
      </c>
      <c r="I6771" s="1" t="n">
        <v>117</v>
      </c>
      <c r="J6771" s="1" t="n">
        <v>116.5</v>
      </c>
      <c r="K6771" s="1" t="s">
        <v>21</v>
      </c>
      <c r="L6771" s="1" t="s">
        <v>7508</v>
      </c>
      <c r="M6771" s="1" t="n">
        <v>2018</v>
      </c>
      <c r="N6771" s="1" t="n">
        <v>48.141532</v>
      </c>
      <c r="O6771" s="1" t="n">
        <v>-68.8862769999999</v>
      </c>
      <c r="Q6771" s="1" t="s">
        <v>7509</v>
      </c>
      <c r="R6771" s="1" t="s">
        <v>24</v>
      </c>
    </row>
    <row r="6772" customFormat="false" ht="15" hidden="false" customHeight="false" outlineLevel="0" collapsed="false">
      <c r="A6772" s="1" t="s">
        <v>6017</v>
      </c>
      <c r="B6772" s="1" t="s">
        <v>6018</v>
      </c>
      <c r="C6772" s="1" t="s">
        <v>7506</v>
      </c>
      <c r="D6772" s="1" t="n">
        <v>224.25</v>
      </c>
      <c r="E6772" s="1" t="s">
        <v>7537</v>
      </c>
      <c r="F6772" s="1" t="n">
        <v>29</v>
      </c>
      <c r="G6772" s="1" t="str">
        <f aca="false">F6772&amp;"/"&amp;65</f>
        <v>29/65</v>
      </c>
      <c r="H6772" s="1" t="n">
        <v>3450</v>
      </c>
      <c r="I6772" s="1" t="n">
        <v>117</v>
      </c>
      <c r="J6772" s="1" t="n">
        <v>116.5</v>
      </c>
      <c r="K6772" s="1" t="s">
        <v>21</v>
      </c>
      <c r="L6772" s="1" t="s">
        <v>7508</v>
      </c>
      <c r="M6772" s="1" t="n">
        <v>2018</v>
      </c>
      <c r="N6772" s="1" t="n">
        <v>48.13662</v>
      </c>
      <c r="O6772" s="1" t="n">
        <v>-68.8943229999999</v>
      </c>
      <c r="Q6772" s="1" t="s">
        <v>7509</v>
      </c>
      <c r="R6772" s="1" t="s">
        <v>24</v>
      </c>
    </row>
    <row r="6773" customFormat="false" ht="15" hidden="false" customHeight="false" outlineLevel="0" collapsed="false">
      <c r="A6773" s="1" t="s">
        <v>6017</v>
      </c>
      <c r="B6773" s="1" t="s">
        <v>6018</v>
      </c>
      <c r="C6773" s="1" t="s">
        <v>7506</v>
      </c>
      <c r="D6773" s="1" t="n">
        <v>224.25</v>
      </c>
      <c r="E6773" s="1" t="s">
        <v>7538</v>
      </c>
      <c r="F6773" s="1" t="n">
        <v>30</v>
      </c>
      <c r="G6773" s="1" t="str">
        <f aca="false">F6773&amp;"/"&amp;65</f>
        <v>30/65</v>
      </c>
      <c r="H6773" s="1" t="n">
        <v>3450</v>
      </c>
      <c r="I6773" s="1" t="n">
        <v>117</v>
      </c>
      <c r="J6773" s="1" t="n">
        <v>116.5</v>
      </c>
      <c r="K6773" s="1" t="s">
        <v>21</v>
      </c>
      <c r="L6773" s="1" t="s">
        <v>7508</v>
      </c>
      <c r="M6773" s="1" t="n">
        <v>2018</v>
      </c>
      <c r="N6773" s="1" t="n">
        <v>48.1598109999999</v>
      </c>
      <c r="O6773" s="1" t="n">
        <v>-68.894345</v>
      </c>
      <c r="Q6773" s="1" t="s">
        <v>7509</v>
      </c>
      <c r="R6773" s="1" t="s">
        <v>24</v>
      </c>
    </row>
    <row r="6774" customFormat="false" ht="15" hidden="false" customHeight="false" outlineLevel="0" collapsed="false">
      <c r="A6774" s="1" t="s">
        <v>6017</v>
      </c>
      <c r="B6774" s="1" t="s">
        <v>6018</v>
      </c>
      <c r="C6774" s="1" t="s">
        <v>7506</v>
      </c>
      <c r="D6774" s="1" t="n">
        <v>224.25</v>
      </c>
      <c r="E6774" s="1" t="s">
        <v>7539</v>
      </c>
      <c r="F6774" s="1" t="n">
        <v>31</v>
      </c>
      <c r="G6774" s="1" t="str">
        <f aca="false">F6774&amp;"/"&amp;65</f>
        <v>31/65</v>
      </c>
      <c r="H6774" s="1" t="n">
        <v>3450</v>
      </c>
      <c r="I6774" s="1" t="n">
        <v>117</v>
      </c>
      <c r="J6774" s="1" t="n">
        <v>116.5</v>
      </c>
      <c r="K6774" s="1" t="s">
        <v>21</v>
      </c>
      <c r="L6774" s="1" t="s">
        <v>7508</v>
      </c>
      <c r="M6774" s="1" t="n">
        <v>2018</v>
      </c>
      <c r="N6774" s="1" t="n">
        <v>48.157499</v>
      </c>
      <c r="O6774" s="1" t="n">
        <v>-68.903142</v>
      </c>
      <c r="Q6774" s="1" t="s">
        <v>7509</v>
      </c>
      <c r="R6774" s="1" t="s">
        <v>24</v>
      </c>
    </row>
    <row r="6775" customFormat="false" ht="15" hidden="false" customHeight="false" outlineLevel="0" collapsed="false">
      <c r="A6775" s="1" t="s">
        <v>6017</v>
      </c>
      <c r="B6775" s="1" t="s">
        <v>6018</v>
      </c>
      <c r="C6775" s="1" t="s">
        <v>7506</v>
      </c>
      <c r="D6775" s="1" t="n">
        <v>224.25</v>
      </c>
      <c r="E6775" s="1" t="s">
        <v>7540</v>
      </c>
      <c r="F6775" s="1" t="n">
        <v>32</v>
      </c>
      <c r="G6775" s="1" t="str">
        <f aca="false">F6775&amp;"/"&amp;65</f>
        <v>32/65</v>
      </c>
      <c r="H6775" s="1" t="n">
        <v>3450</v>
      </c>
      <c r="I6775" s="1" t="n">
        <v>117</v>
      </c>
      <c r="J6775" s="1" t="n">
        <v>116.5</v>
      </c>
      <c r="K6775" s="1" t="s">
        <v>21</v>
      </c>
      <c r="L6775" s="1" t="s">
        <v>7508</v>
      </c>
      <c r="M6775" s="1" t="n">
        <v>2018</v>
      </c>
      <c r="N6775" s="1" t="n">
        <v>48.148676</v>
      </c>
      <c r="O6775" s="1" t="n">
        <v>-68.9097559999999</v>
      </c>
      <c r="Q6775" s="1" t="s">
        <v>7509</v>
      </c>
      <c r="R6775" s="1" t="s">
        <v>24</v>
      </c>
    </row>
    <row r="6776" customFormat="false" ht="15" hidden="false" customHeight="false" outlineLevel="0" collapsed="false">
      <c r="A6776" s="1" t="s">
        <v>6017</v>
      </c>
      <c r="B6776" s="1" t="s">
        <v>6018</v>
      </c>
      <c r="C6776" s="1" t="s">
        <v>7506</v>
      </c>
      <c r="D6776" s="1" t="n">
        <v>224.25</v>
      </c>
      <c r="E6776" s="1" t="s">
        <v>7541</v>
      </c>
      <c r="F6776" s="1" t="n">
        <v>33</v>
      </c>
      <c r="G6776" s="1" t="str">
        <f aca="false">F6776&amp;"/"&amp;65</f>
        <v>33/65</v>
      </c>
      <c r="H6776" s="1" t="n">
        <v>3450</v>
      </c>
      <c r="I6776" s="1" t="n">
        <v>117</v>
      </c>
      <c r="J6776" s="1" t="n">
        <v>116.5</v>
      </c>
      <c r="K6776" s="1" t="s">
        <v>21</v>
      </c>
      <c r="L6776" s="1" t="s">
        <v>7508</v>
      </c>
      <c r="M6776" s="1" t="n">
        <v>2018</v>
      </c>
      <c r="N6776" s="1" t="n">
        <v>48.145186</v>
      </c>
      <c r="O6776" s="1" t="n">
        <v>-68.9142619999999</v>
      </c>
      <c r="Q6776" s="1" t="s">
        <v>7509</v>
      </c>
      <c r="R6776" s="1" t="s">
        <v>24</v>
      </c>
    </row>
    <row r="6777" customFormat="false" ht="15" hidden="false" customHeight="false" outlineLevel="0" collapsed="false">
      <c r="A6777" s="1" t="s">
        <v>6017</v>
      </c>
      <c r="B6777" s="1" t="s">
        <v>6018</v>
      </c>
      <c r="C6777" s="1" t="s">
        <v>7506</v>
      </c>
      <c r="D6777" s="1" t="n">
        <v>224.25</v>
      </c>
      <c r="E6777" s="1" t="s">
        <v>7542</v>
      </c>
      <c r="F6777" s="1" t="n">
        <v>34</v>
      </c>
      <c r="G6777" s="1" t="str">
        <f aca="false">F6777&amp;"/"&amp;65</f>
        <v>34/65</v>
      </c>
      <c r="H6777" s="1" t="n">
        <v>3450</v>
      </c>
      <c r="I6777" s="1" t="n">
        <v>117</v>
      </c>
      <c r="J6777" s="1" t="n">
        <v>116.5</v>
      </c>
      <c r="K6777" s="1" t="s">
        <v>21</v>
      </c>
      <c r="L6777" s="1" t="s">
        <v>7508</v>
      </c>
      <c r="M6777" s="1" t="n">
        <v>2018</v>
      </c>
      <c r="N6777" s="1" t="n">
        <v>48.153113</v>
      </c>
      <c r="O6777" s="1" t="n">
        <v>-68.921536</v>
      </c>
      <c r="Q6777" s="1" t="s">
        <v>7509</v>
      </c>
      <c r="R6777" s="1" t="s">
        <v>24</v>
      </c>
    </row>
    <row r="6778" customFormat="false" ht="15" hidden="false" customHeight="false" outlineLevel="0" collapsed="false">
      <c r="A6778" s="1" t="s">
        <v>6017</v>
      </c>
      <c r="B6778" s="1" t="s">
        <v>6018</v>
      </c>
      <c r="C6778" s="1" t="s">
        <v>7506</v>
      </c>
      <c r="D6778" s="1" t="n">
        <v>224.25</v>
      </c>
      <c r="E6778" s="1" t="s">
        <v>7543</v>
      </c>
      <c r="F6778" s="1" t="n">
        <v>35</v>
      </c>
      <c r="G6778" s="1" t="str">
        <f aca="false">F6778&amp;"/"&amp;65</f>
        <v>35/65</v>
      </c>
      <c r="H6778" s="1" t="n">
        <v>3450</v>
      </c>
      <c r="I6778" s="1" t="n">
        <v>117</v>
      </c>
      <c r="J6778" s="1" t="n">
        <v>116.5</v>
      </c>
      <c r="K6778" s="1" t="s">
        <v>21</v>
      </c>
      <c r="L6778" s="1" t="s">
        <v>7508</v>
      </c>
      <c r="M6778" s="1" t="n">
        <v>2018</v>
      </c>
      <c r="N6778" s="1" t="n">
        <v>48.149207</v>
      </c>
      <c r="O6778" s="1" t="n">
        <v>-68.9259999999999</v>
      </c>
      <c r="Q6778" s="1" t="s">
        <v>7509</v>
      </c>
      <c r="R6778" s="1" t="s">
        <v>24</v>
      </c>
    </row>
    <row r="6779" customFormat="false" ht="15" hidden="false" customHeight="false" outlineLevel="0" collapsed="false">
      <c r="A6779" s="1" t="s">
        <v>6017</v>
      </c>
      <c r="B6779" s="1" t="s">
        <v>6018</v>
      </c>
      <c r="C6779" s="1" t="s">
        <v>7506</v>
      </c>
      <c r="D6779" s="1" t="n">
        <v>224.25</v>
      </c>
      <c r="E6779" s="1" t="s">
        <v>7544</v>
      </c>
      <c r="F6779" s="1" t="n">
        <v>36</v>
      </c>
      <c r="G6779" s="1" t="str">
        <f aca="false">F6779&amp;"/"&amp;65</f>
        <v>36/65</v>
      </c>
      <c r="H6779" s="1" t="n">
        <v>3450</v>
      </c>
      <c r="I6779" s="1" t="n">
        <v>117</v>
      </c>
      <c r="J6779" s="1" t="n">
        <v>116.5</v>
      </c>
      <c r="K6779" s="1" t="s">
        <v>21</v>
      </c>
      <c r="L6779" s="1" t="s">
        <v>7508</v>
      </c>
      <c r="M6779" s="1" t="n">
        <v>2018</v>
      </c>
      <c r="N6779" s="1" t="n">
        <v>48.145502</v>
      </c>
      <c r="O6779" s="1" t="n">
        <v>-68.9321969999999</v>
      </c>
      <c r="Q6779" s="1" t="s">
        <v>7509</v>
      </c>
      <c r="R6779" s="1" t="s">
        <v>24</v>
      </c>
    </row>
    <row r="6780" customFormat="false" ht="15" hidden="false" customHeight="false" outlineLevel="0" collapsed="false">
      <c r="A6780" s="1" t="s">
        <v>6017</v>
      </c>
      <c r="B6780" s="1" t="s">
        <v>6018</v>
      </c>
      <c r="C6780" s="1" t="s">
        <v>7506</v>
      </c>
      <c r="D6780" s="1" t="n">
        <v>224.25</v>
      </c>
      <c r="E6780" s="1" t="s">
        <v>7545</v>
      </c>
      <c r="F6780" s="1" t="n">
        <v>37</v>
      </c>
      <c r="G6780" s="1" t="str">
        <f aca="false">F6780&amp;"/"&amp;65</f>
        <v>37/65</v>
      </c>
      <c r="H6780" s="1" t="n">
        <v>3450</v>
      </c>
      <c r="I6780" s="1" t="n">
        <v>117</v>
      </c>
      <c r="J6780" s="1" t="n">
        <v>116.5</v>
      </c>
      <c r="K6780" s="1" t="s">
        <v>21</v>
      </c>
      <c r="L6780" s="1" t="s">
        <v>7508</v>
      </c>
      <c r="M6780" s="1" t="n">
        <v>2018</v>
      </c>
      <c r="N6780" s="1" t="n">
        <v>48.1394709999999</v>
      </c>
      <c r="O6780" s="1" t="n">
        <v>-68.9315359999999</v>
      </c>
      <c r="Q6780" s="1" t="s">
        <v>7509</v>
      </c>
      <c r="R6780" s="1" t="s">
        <v>24</v>
      </c>
    </row>
    <row r="6781" customFormat="false" ht="15" hidden="false" customHeight="false" outlineLevel="0" collapsed="false">
      <c r="A6781" s="1" t="s">
        <v>6017</v>
      </c>
      <c r="B6781" s="1" t="s">
        <v>6018</v>
      </c>
      <c r="C6781" s="1" t="s">
        <v>7506</v>
      </c>
      <c r="D6781" s="1" t="n">
        <v>224.25</v>
      </c>
      <c r="E6781" s="1" t="s">
        <v>7546</v>
      </c>
      <c r="F6781" s="1" t="n">
        <v>38</v>
      </c>
      <c r="G6781" s="1" t="str">
        <f aca="false">F6781&amp;"/"&amp;65</f>
        <v>38/65</v>
      </c>
      <c r="H6781" s="1" t="n">
        <v>3450</v>
      </c>
      <c r="I6781" s="1" t="n">
        <v>117</v>
      </c>
      <c r="J6781" s="1" t="n">
        <v>116.5</v>
      </c>
      <c r="K6781" s="1" t="s">
        <v>21</v>
      </c>
      <c r="L6781" s="1" t="s">
        <v>7508</v>
      </c>
      <c r="M6781" s="1" t="n">
        <v>2018</v>
      </c>
      <c r="N6781" s="1" t="n">
        <v>48.135111</v>
      </c>
      <c r="O6781" s="1" t="n">
        <v>-68.946928</v>
      </c>
      <c r="Q6781" s="1" t="s">
        <v>7509</v>
      </c>
      <c r="R6781" s="1" t="s">
        <v>24</v>
      </c>
    </row>
    <row r="6782" customFormat="false" ht="15" hidden="false" customHeight="false" outlineLevel="0" collapsed="false">
      <c r="A6782" s="1" t="s">
        <v>6017</v>
      </c>
      <c r="B6782" s="1" t="s">
        <v>6018</v>
      </c>
      <c r="C6782" s="1" t="s">
        <v>7506</v>
      </c>
      <c r="D6782" s="1" t="n">
        <v>224.25</v>
      </c>
      <c r="E6782" s="1" t="s">
        <v>7547</v>
      </c>
      <c r="F6782" s="1" t="n">
        <v>39</v>
      </c>
      <c r="G6782" s="1" t="str">
        <f aca="false">F6782&amp;"/"&amp;65</f>
        <v>39/65</v>
      </c>
      <c r="H6782" s="1" t="n">
        <v>3450</v>
      </c>
      <c r="I6782" s="1" t="n">
        <v>117</v>
      </c>
      <c r="J6782" s="1" t="n">
        <v>116.5</v>
      </c>
      <c r="K6782" s="1" t="s">
        <v>21</v>
      </c>
      <c r="L6782" s="1" t="s">
        <v>7508</v>
      </c>
      <c r="M6782" s="1" t="n">
        <v>2018</v>
      </c>
      <c r="N6782" s="1" t="n">
        <v>48.142148</v>
      </c>
      <c r="O6782" s="1" t="n">
        <v>-68.9503829999999</v>
      </c>
      <c r="Q6782" s="1" t="s">
        <v>7509</v>
      </c>
      <c r="R6782" s="1" t="s">
        <v>24</v>
      </c>
    </row>
    <row r="6783" customFormat="false" ht="15" hidden="false" customHeight="false" outlineLevel="0" collapsed="false">
      <c r="A6783" s="1" t="s">
        <v>6017</v>
      </c>
      <c r="B6783" s="1" t="s">
        <v>6018</v>
      </c>
      <c r="C6783" s="1" t="s">
        <v>7506</v>
      </c>
      <c r="D6783" s="1" t="n">
        <v>224.25</v>
      </c>
      <c r="E6783" s="1" t="s">
        <v>7548</v>
      </c>
      <c r="F6783" s="1" t="n">
        <v>40</v>
      </c>
      <c r="G6783" s="1" t="str">
        <f aca="false">F6783&amp;"/"&amp;65</f>
        <v>40/65</v>
      </c>
      <c r="H6783" s="1" t="n">
        <v>3450</v>
      </c>
      <c r="I6783" s="1" t="n">
        <v>117</v>
      </c>
      <c r="J6783" s="1" t="n">
        <v>116.5</v>
      </c>
      <c r="K6783" s="1" t="s">
        <v>21</v>
      </c>
      <c r="L6783" s="1" t="s">
        <v>7508</v>
      </c>
      <c r="M6783" s="1" t="n">
        <v>2018</v>
      </c>
      <c r="N6783" s="1" t="n">
        <v>48.1413439999999</v>
      </c>
      <c r="O6783" s="1" t="n">
        <v>-68.9598029999999</v>
      </c>
      <c r="Q6783" s="1" t="s">
        <v>7509</v>
      </c>
      <c r="R6783" s="1" t="s">
        <v>24</v>
      </c>
    </row>
    <row r="6784" customFormat="false" ht="15" hidden="false" customHeight="false" outlineLevel="0" collapsed="false">
      <c r="A6784" s="1" t="s">
        <v>6017</v>
      </c>
      <c r="B6784" s="1" t="s">
        <v>6018</v>
      </c>
      <c r="C6784" s="1" t="s">
        <v>7506</v>
      </c>
      <c r="D6784" s="1" t="n">
        <v>224.25</v>
      </c>
      <c r="E6784" s="1" t="s">
        <v>7549</v>
      </c>
      <c r="F6784" s="1" t="n">
        <v>41</v>
      </c>
      <c r="G6784" s="1" t="str">
        <f aca="false">F6784&amp;"/"&amp;65</f>
        <v>41/65</v>
      </c>
      <c r="H6784" s="1" t="n">
        <v>3450</v>
      </c>
      <c r="I6784" s="1" t="n">
        <v>117</v>
      </c>
      <c r="J6784" s="1" t="n">
        <v>116.5</v>
      </c>
      <c r="K6784" s="1" t="s">
        <v>21</v>
      </c>
      <c r="L6784" s="1" t="s">
        <v>7508</v>
      </c>
      <c r="M6784" s="1" t="n">
        <v>2018</v>
      </c>
      <c r="N6784" s="1" t="n">
        <v>48.1296</v>
      </c>
      <c r="O6784" s="1" t="n">
        <v>-68.9338639999999</v>
      </c>
      <c r="Q6784" s="1" t="s">
        <v>7509</v>
      </c>
      <c r="R6784" s="1" t="s">
        <v>24</v>
      </c>
    </row>
    <row r="6785" customFormat="false" ht="15" hidden="false" customHeight="false" outlineLevel="0" collapsed="false">
      <c r="A6785" s="1" t="s">
        <v>6017</v>
      </c>
      <c r="B6785" s="1" t="s">
        <v>6018</v>
      </c>
      <c r="C6785" s="1" t="s">
        <v>7506</v>
      </c>
      <c r="D6785" s="1" t="n">
        <v>224.25</v>
      </c>
      <c r="E6785" s="1" t="s">
        <v>7550</v>
      </c>
      <c r="F6785" s="1" t="n">
        <v>42</v>
      </c>
      <c r="G6785" s="1" t="str">
        <f aca="false">F6785&amp;"/"&amp;65</f>
        <v>42/65</v>
      </c>
      <c r="H6785" s="1" t="n">
        <v>3450</v>
      </c>
      <c r="I6785" s="1" t="n">
        <v>117</v>
      </c>
      <c r="J6785" s="1" t="n">
        <v>116.5</v>
      </c>
      <c r="K6785" s="1" t="s">
        <v>21</v>
      </c>
      <c r="L6785" s="1" t="s">
        <v>7508</v>
      </c>
      <c r="M6785" s="1" t="n">
        <v>2018</v>
      </c>
      <c r="N6785" s="1" t="n">
        <v>48.12585</v>
      </c>
      <c r="O6785" s="1" t="n">
        <v>-68.9412239999999</v>
      </c>
      <c r="Q6785" s="1" t="s">
        <v>7509</v>
      </c>
      <c r="R6785" s="1" t="s">
        <v>24</v>
      </c>
    </row>
    <row r="6786" customFormat="false" ht="15" hidden="false" customHeight="false" outlineLevel="0" collapsed="false">
      <c r="A6786" s="1" t="s">
        <v>6017</v>
      </c>
      <c r="B6786" s="1" t="s">
        <v>6018</v>
      </c>
      <c r="C6786" s="1" t="s">
        <v>7506</v>
      </c>
      <c r="D6786" s="1" t="n">
        <v>224.25</v>
      </c>
      <c r="E6786" s="1" t="s">
        <v>7551</v>
      </c>
      <c r="F6786" s="1" t="n">
        <v>43</v>
      </c>
      <c r="G6786" s="1" t="str">
        <f aca="false">F6786&amp;"/"&amp;65</f>
        <v>43/65</v>
      </c>
      <c r="H6786" s="1" t="n">
        <v>3450</v>
      </c>
      <c r="I6786" s="1" t="n">
        <v>117</v>
      </c>
      <c r="J6786" s="1" t="n">
        <v>116.5</v>
      </c>
      <c r="K6786" s="1" t="s">
        <v>21</v>
      </c>
      <c r="L6786" s="1" t="s">
        <v>7508</v>
      </c>
      <c r="M6786" s="1" t="n">
        <v>2018</v>
      </c>
      <c r="N6786" s="1" t="n">
        <v>48.121612</v>
      </c>
      <c r="O6786" s="1" t="n">
        <v>-68.943413</v>
      </c>
      <c r="Q6786" s="1" t="s">
        <v>7509</v>
      </c>
      <c r="R6786" s="1" t="s">
        <v>24</v>
      </c>
    </row>
    <row r="6787" customFormat="false" ht="15" hidden="false" customHeight="false" outlineLevel="0" collapsed="false">
      <c r="A6787" s="1" t="s">
        <v>6017</v>
      </c>
      <c r="B6787" s="1" t="s">
        <v>6018</v>
      </c>
      <c r="C6787" s="1" t="s">
        <v>7506</v>
      </c>
      <c r="D6787" s="1" t="n">
        <v>224.25</v>
      </c>
      <c r="E6787" s="1" t="s">
        <v>7552</v>
      </c>
      <c r="F6787" s="1" t="n">
        <v>44</v>
      </c>
      <c r="G6787" s="1" t="str">
        <f aca="false">F6787&amp;"/"&amp;65</f>
        <v>44/65</v>
      </c>
      <c r="H6787" s="1" t="n">
        <v>3450</v>
      </c>
      <c r="I6787" s="1" t="n">
        <v>117</v>
      </c>
      <c r="J6787" s="1" t="n">
        <v>116.5</v>
      </c>
      <c r="K6787" s="1" t="s">
        <v>21</v>
      </c>
      <c r="L6787" s="1" t="s">
        <v>7508</v>
      </c>
      <c r="M6787" s="1" t="n">
        <v>2018</v>
      </c>
      <c r="N6787" s="1" t="n">
        <v>48.116008</v>
      </c>
      <c r="O6787" s="1" t="n">
        <v>-68.9515569999999</v>
      </c>
      <c r="Q6787" s="1" t="s">
        <v>7509</v>
      </c>
      <c r="R6787" s="1" t="s">
        <v>24</v>
      </c>
    </row>
    <row r="6788" customFormat="false" ht="15" hidden="false" customHeight="false" outlineLevel="0" collapsed="false">
      <c r="A6788" s="1" t="s">
        <v>6017</v>
      </c>
      <c r="B6788" s="1" t="s">
        <v>6018</v>
      </c>
      <c r="C6788" s="1" t="s">
        <v>7506</v>
      </c>
      <c r="D6788" s="1" t="n">
        <v>224.25</v>
      </c>
      <c r="E6788" s="1" t="s">
        <v>7553</v>
      </c>
      <c r="F6788" s="1" t="n">
        <v>45</v>
      </c>
      <c r="G6788" s="1" t="str">
        <f aca="false">F6788&amp;"/"&amp;65</f>
        <v>45/65</v>
      </c>
      <c r="H6788" s="1" t="n">
        <v>3450</v>
      </c>
      <c r="I6788" s="1" t="n">
        <v>117</v>
      </c>
      <c r="J6788" s="1" t="n">
        <v>116.5</v>
      </c>
      <c r="K6788" s="1" t="s">
        <v>21</v>
      </c>
      <c r="L6788" s="1" t="s">
        <v>7508</v>
      </c>
      <c r="M6788" s="1" t="n">
        <v>2018</v>
      </c>
      <c r="N6788" s="1" t="n">
        <v>48.1118119999999</v>
      </c>
      <c r="O6788" s="1" t="n">
        <v>-68.9607189999999</v>
      </c>
      <c r="Q6788" s="1" t="s">
        <v>7509</v>
      </c>
      <c r="R6788" s="1" t="s">
        <v>24</v>
      </c>
    </row>
    <row r="6789" customFormat="false" ht="15" hidden="false" customHeight="false" outlineLevel="0" collapsed="false">
      <c r="A6789" s="1" t="s">
        <v>6017</v>
      </c>
      <c r="B6789" s="1" t="s">
        <v>6018</v>
      </c>
      <c r="C6789" s="1" t="s">
        <v>7506</v>
      </c>
      <c r="D6789" s="1" t="n">
        <v>224.25</v>
      </c>
      <c r="E6789" s="1" t="s">
        <v>7554</v>
      </c>
      <c r="F6789" s="1" t="n">
        <v>46</v>
      </c>
      <c r="G6789" s="1" t="str">
        <f aca="false">F6789&amp;"/"&amp;65</f>
        <v>46/65</v>
      </c>
      <c r="H6789" s="1" t="n">
        <v>3450</v>
      </c>
      <c r="I6789" s="1" t="n">
        <v>117</v>
      </c>
      <c r="J6789" s="1" t="n">
        <v>116.5</v>
      </c>
      <c r="K6789" s="1" t="s">
        <v>21</v>
      </c>
      <c r="L6789" s="1" t="s">
        <v>7508</v>
      </c>
      <c r="M6789" s="1" t="n">
        <v>2018</v>
      </c>
      <c r="N6789" s="1" t="n">
        <v>48.112392</v>
      </c>
      <c r="O6789" s="1" t="n">
        <v>-68.974751</v>
      </c>
      <c r="Q6789" s="1" t="s">
        <v>7509</v>
      </c>
      <c r="R6789" s="1" t="s">
        <v>24</v>
      </c>
    </row>
    <row r="6790" customFormat="false" ht="15" hidden="false" customHeight="false" outlineLevel="0" collapsed="false">
      <c r="A6790" s="1" t="s">
        <v>6017</v>
      </c>
      <c r="B6790" s="1" t="s">
        <v>6018</v>
      </c>
      <c r="C6790" s="1" t="s">
        <v>7506</v>
      </c>
      <c r="D6790" s="1" t="n">
        <v>224.25</v>
      </c>
      <c r="E6790" s="1" t="s">
        <v>7555</v>
      </c>
      <c r="F6790" s="1" t="n">
        <v>47</v>
      </c>
      <c r="G6790" s="1" t="str">
        <f aca="false">F6790&amp;"/"&amp;65</f>
        <v>47/65</v>
      </c>
      <c r="H6790" s="1" t="n">
        <v>3450</v>
      </c>
      <c r="I6790" s="1" t="n">
        <v>117</v>
      </c>
      <c r="J6790" s="1" t="n">
        <v>116.5</v>
      </c>
      <c r="K6790" s="1" t="s">
        <v>21</v>
      </c>
      <c r="L6790" s="1" t="s">
        <v>7508</v>
      </c>
      <c r="M6790" s="1" t="n">
        <v>2018</v>
      </c>
      <c r="N6790" s="1" t="n">
        <v>48.121113</v>
      </c>
      <c r="O6790" s="1" t="n">
        <v>-68.969537</v>
      </c>
      <c r="Q6790" s="1" t="s">
        <v>7509</v>
      </c>
      <c r="R6790" s="1" t="s">
        <v>24</v>
      </c>
    </row>
    <row r="6791" customFormat="false" ht="15" hidden="false" customHeight="false" outlineLevel="0" collapsed="false">
      <c r="A6791" s="1" t="s">
        <v>6017</v>
      </c>
      <c r="B6791" s="1" t="s">
        <v>6018</v>
      </c>
      <c r="C6791" s="1" t="s">
        <v>7506</v>
      </c>
      <c r="D6791" s="1" t="n">
        <v>224.25</v>
      </c>
      <c r="E6791" s="1" t="s">
        <v>7556</v>
      </c>
      <c r="F6791" s="1" t="n">
        <v>48</v>
      </c>
      <c r="G6791" s="1" t="str">
        <f aca="false">F6791&amp;"/"&amp;65</f>
        <v>48/65</v>
      </c>
      <c r="H6791" s="1" t="n">
        <v>3450</v>
      </c>
      <c r="I6791" s="1" t="n">
        <v>117</v>
      </c>
      <c r="J6791" s="1" t="n">
        <v>116.5</v>
      </c>
      <c r="K6791" s="1" t="s">
        <v>21</v>
      </c>
      <c r="L6791" s="1" t="s">
        <v>7508</v>
      </c>
      <c r="M6791" s="1" t="n">
        <v>2018</v>
      </c>
      <c r="N6791" s="1" t="n">
        <v>48.1258829999999</v>
      </c>
      <c r="O6791" s="1" t="n">
        <v>-68.9767899999999</v>
      </c>
      <c r="Q6791" s="1" t="s">
        <v>7509</v>
      </c>
      <c r="R6791" s="1" t="s">
        <v>24</v>
      </c>
    </row>
    <row r="6792" customFormat="false" ht="15" hidden="false" customHeight="false" outlineLevel="0" collapsed="false">
      <c r="A6792" s="1" t="s">
        <v>6017</v>
      </c>
      <c r="B6792" s="1" t="s">
        <v>6018</v>
      </c>
      <c r="C6792" s="1" t="s">
        <v>7506</v>
      </c>
      <c r="D6792" s="1" t="n">
        <v>224.25</v>
      </c>
      <c r="E6792" s="1" t="s">
        <v>7557</v>
      </c>
      <c r="F6792" s="1" t="n">
        <v>49</v>
      </c>
      <c r="G6792" s="1" t="str">
        <f aca="false">F6792&amp;"/"&amp;65</f>
        <v>49/65</v>
      </c>
      <c r="H6792" s="1" t="n">
        <v>3450</v>
      </c>
      <c r="I6792" s="1" t="n">
        <v>117</v>
      </c>
      <c r="J6792" s="1" t="n">
        <v>116.5</v>
      </c>
      <c r="K6792" s="1" t="s">
        <v>21</v>
      </c>
      <c r="L6792" s="1" t="s">
        <v>7508</v>
      </c>
      <c r="M6792" s="1" t="n">
        <v>2018</v>
      </c>
      <c r="N6792" s="1" t="n">
        <v>48.105896</v>
      </c>
      <c r="O6792" s="1" t="n">
        <v>-68.9438759999999</v>
      </c>
      <c r="Q6792" s="1" t="s">
        <v>7509</v>
      </c>
      <c r="R6792" s="1" t="s">
        <v>24</v>
      </c>
    </row>
    <row r="6793" customFormat="false" ht="15" hidden="false" customHeight="false" outlineLevel="0" collapsed="false">
      <c r="A6793" s="1" t="s">
        <v>6017</v>
      </c>
      <c r="B6793" s="1" t="s">
        <v>6018</v>
      </c>
      <c r="C6793" s="1" t="s">
        <v>7506</v>
      </c>
      <c r="D6793" s="1" t="n">
        <v>224.25</v>
      </c>
      <c r="E6793" s="1" t="s">
        <v>7558</v>
      </c>
      <c r="F6793" s="1" t="n">
        <v>50</v>
      </c>
      <c r="G6793" s="1" t="str">
        <f aca="false">F6793&amp;"/"&amp;65</f>
        <v>50/65</v>
      </c>
      <c r="H6793" s="1" t="n">
        <v>3450</v>
      </c>
      <c r="I6793" s="1" t="n">
        <v>117</v>
      </c>
      <c r="J6793" s="1" t="n">
        <v>116.5</v>
      </c>
      <c r="K6793" s="1" t="s">
        <v>21</v>
      </c>
      <c r="L6793" s="1" t="s">
        <v>7508</v>
      </c>
      <c r="M6793" s="1" t="n">
        <v>2018</v>
      </c>
      <c r="N6793" s="1" t="n">
        <v>48.100335</v>
      </c>
      <c r="O6793" s="1" t="n">
        <v>-68.945529</v>
      </c>
      <c r="Q6793" s="1" t="s">
        <v>7509</v>
      </c>
      <c r="R6793" s="1" t="s">
        <v>24</v>
      </c>
    </row>
    <row r="6794" customFormat="false" ht="15" hidden="false" customHeight="false" outlineLevel="0" collapsed="false">
      <c r="A6794" s="1" t="s">
        <v>6017</v>
      </c>
      <c r="B6794" s="1" t="s">
        <v>6018</v>
      </c>
      <c r="C6794" s="1" t="s">
        <v>7506</v>
      </c>
      <c r="D6794" s="1" t="n">
        <v>224.25</v>
      </c>
      <c r="E6794" s="1" t="s">
        <v>7559</v>
      </c>
      <c r="F6794" s="1" t="n">
        <v>51</v>
      </c>
      <c r="G6794" s="1" t="str">
        <f aca="false">F6794&amp;"/"&amp;65</f>
        <v>51/65</v>
      </c>
      <c r="H6794" s="1" t="n">
        <v>3450</v>
      </c>
      <c r="I6794" s="1" t="n">
        <v>117</v>
      </c>
      <c r="J6794" s="1" t="n">
        <v>116.5</v>
      </c>
      <c r="K6794" s="1" t="s">
        <v>21</v>
      </c>
      <c r="L6794" s="1" t="s">
        <v>7508</v>
      </c>
      <c r="M6794" s="1" t="n">
        <v>2018</v>
      </c>
      <c r="N6794" s="1" t="n">
        <v>48.114169</v>
      </c>
      <c r="O6794" s="1" t="n">
        <v>-68.931527</v>
      </c>
      <c r="Q6794" s="1" t="s">
        <v>7509</v>
      </c>
      <c r="R6794" s="1" t="s">
        <v>24</v>
      </c>
    </row>
    <row r="6795" customFormat="false" ht="15" hidden="false" customHeight="false" outlineLevel="0" collapsed="false">
      <c r="A6795" s="1" t="s">
        <v>6017</v>
      </c>
      <c r="B6795" s="1" t="s">
        <v>6018</v>
      </c>
      <c r="C6795" s="1" t="s">
        <v>7506</v>
      </c>
      <c r="D6795" s="1" t="n">
        <v>224.25</v>
      </c>
      <c r="E6795" s="1" t="s">
        <v>7560</v>
      </c>
      <c r="F6795" s="1" t="n">
        <v>52</v>
      </c>
      <c r="G6795" s="1" t="str">
        <f aca="false">F6795&amp;"/"&amp;65</f>
        <v>52/65</v>
      </c>
      <c r="H6795" s="1" t="n">
        <v>3450</v>
      </c>
      <c r="I6795" s="1" t="n">
        <v>117</v>
      </c>
      <c r="J6795" s="1" t="n">
        <v>116.5</v>
      </c>
      <c r="K6795" s="1" t="s">
        <v>21</v>
      </c>
      <c r="L6795" s="1" t="s">
        <v>7508</v>
      </c>
      <c r="M6795" s="1" t="n">
        <v>2018</v>
      </c>
      <c r="N6795" s="1" t="n">
        <v>48.110734</v>
      </c>
      <c r="O6795" s="1" t="n">
        <v>-68.9233939999999</v>
      </c>
      <c r="Q6795" s="1" t="s">
        <v>7509</v>
      </c>
      <c r="R6795" s="1" t="s">
        <v>24</v>
      </c>
    </row>
    <row r="6796" customFormat="false" ht="15" hidden="false" customHeight="false" outlineLevel="0" collapsed="false">
      <c r="A6796" s="1" t="s">
        <v>6017</v>
      </c>
      <c r="B6796" s="1" t="s">
        <v>6018</v>
      </c>
      <c r="C6796" s="1" t="s">
        <v>7506</v>
      </c>
      <c r="D6796" s="1" t="n">
        <v>224.25</v>
      </c>
      <c r="E6796" s="1" t="s">
        <v>7561</v>
      </c>
      <c r="F6796" s="1" t="n">
        <v>53</v>
      </c>
      <c r="G6796" s="1" t="str">
        <f aca="false">F6796&amp;"/"&amp;65</f>
        <v>53/65</v>
      </c>
      <c r="H6796" s="1" t="n">
        <v>3450</v>
      </c>
      <c r="I6796" s="1" t="n">
        <v>117</v>
      </c>
      <c r="J6796" s="1" t="n">
        <v>116.5</v>
      </c>
      <c r="K6796" s="1" t="s">
        <v>21</v>
      </c>
      <c r="L6796" s="1" t="s">
        <v>7508</v>
      </c>
      <c r="M6796" s="1" t="n">
        <v>2018</v>
      </c>
      <c r="N6796" s="1" t="n">
        <v>48.106324</v>
      </c>
      <c r="O6796" s="1" t="n">
        <v>-68.927107</v>
      </c>
      <c r="Q6796" s="1" t="s">
        <v>7509</v>
      </c>
      <c r="R6796" s="1" t="s">
        <v>24</v>
      </c>
    </row>
    <row r="6797" customFormat="false" ht="15" hidden="false" customHeight="false" outlineLevel="0" collapsed="false">
      <c r="A6797" s="1" t="s">
        <v>6017</v>
      </c>
      <c r="B6797" s="1" t="s">
        <v>6018</v>
      </c>
      <c r="C6797" s="1" t="s">
        <v>7506</v>
      </c>
      <c r="D6797" s="1" t="n">
        <v>224.25</v>
      </c>
      <c r="E6797" s="1" t="s">
        <v>7562</v>
      </c>
      <c r="F6797" s="1" t="n">
        <v>54</v>
      </c>
      <c r="G6797" s="1" t="str">
        <f aca="false">F6797&amp;"/"&amp;65</f>
        <v>54/65</v>
      </c>
      <c r="H6797" s="1" t="n">
        <v>3450</v>
      </c>
      <c r="I6797" s="1" t="n">
        <v>117</v>
      </c>
      <c r="J6797" s="1" t="n">
        <v>116.5</v>
      </c>
      <c r="K6797" s="1" t="s">
        <v>21</v>
      </c>
      <c r="L6797" s="1" t="s">
        <v>7508</v>
      </c>
      <c r="M6797" s="1" t="n">
        <v>2018</v>
      </c>
      <c r="N6797" s="1" t="n">
        <v>48.107523</v>
      </c>
      <c r="O6797" s="1" t="n">
        <v>-68.9149579999999</v>
      </c>
      <c r="Q6797" s="1" t="s">
        <v>7509</v>
      </c>
      <c r="R6797" s="1" t="s">
        <v>24</v>
      </c>
    </row>
    <row r="6798" customFormat="false" ht="15" hidden="false" customHeight="false" outlineLevel="0" collapsed="false">
      <c r="A6798" s="1" t="s">
        <v>6017</v>
      </c>
      <c r="B6798" s="1" t="s">
        <v>6018</v>
      </c>
      <c r="C6798" s="1" t="s">
        <v>7506</v>
      </c>
      <c r="D6798" s="1" t="n">
        <v>224.25</v>
      </c>
      <c r="E6798" s="1" t="s">
        <v>7563</v>
      </c>
      <c r="F6798" s="1" t="n">
        <v>55</v>
      </c>
      <c r="G6798" s="1" t="str">
        <f aca="false">F6798&amp;"/"&amp;65</f>
        <v>55/65</v>
      </c>
      <c r="H6798" s="1" t="n">
        <v>3450</v>
      </c>
      <c r="I6798" s="1" t="n">
        <v>117</v>
      </c>
      <c r="J6798" s="1" t="n">
        <v>116.5</v>
      </c>
      <c r="K6798" s="1" t="s">
        <v>21</v>
      </c>
      <c r="L6798" s="1" t="s">
        <v>7508</v>
      </c>
      <c r="M6798" s="1" t="n">
        <v>2018</v>
      </c>
      <c r="N6798" s="1" t="n">
        <v>48.112466</v>
      </c>
      <c r="O6798" s="1" t="n">
        <v>-68.9058169999999</v>
      </c>
      <c r="Q6798" s="1" t="s">
        <v>7509</v>
      </c>
      <c r="R6798" s="1" t="s">
        <v>24</v>
      </c>
    </row>
    <row r="6799" customFormat="false" ht="15" hidden="false" customHeight="false" outlineLevel="0" collapsed="false">
      <c r="A6799" s="1" t="s">
        <v>6017</v>
      </c>
      <c r="B6799" s="1" t="s">
        <v>6018</v>
      </c>
      <c r="C6799" s="1" t="s">
        <v>7506</v>
      </c>
      <c r="D6799" s="1" t="n">
        <v>224.25</v>
      </c>
      <c r="E6799" s="1" t="s">
        <v>7564</v>
      </c>
      <c r="F6799" s="1" t="n">
        <v>56</v>
      </c>
      <c r="G6799" s="1" t="str">
        <f aca="false">F6799&amp;"/"&amp;65</f>
        <v>56/65</v>
      </c>
      <c r="H6799" s="1" t="n">
        <v>3450</v>
      </c>
      <c r="I6799" s="1" t="n">
        <v>117</v>
      </c>
      <c r="J6799" s="1" t="n">
        <v>116.5</v>
      </c>
      <c r="K6799" s="1" t="s">
        <v>21</v>
      </c>
      <c r="L6799" s="1" t="s">
        <v>7508</v>
      </c>
      <c r="M6799" s="1" t="n">
        <v>2018</v>
      </c>
      <c r="N6799" s="1" t="n">
        <v>48.11465</v>
      </c>
      <c r="O6799" s="1" t="n">
        <v>-68.915108</v>
      </c>
      <c r="Q6799" s="1" t="s">
        <v>7509</v>
      </c>
      <c r="R6799" s="1" t="s">
        <v>24</v>
      </c>
    </row>
    <row r="6800" customFormat="false" ht="15" hidden="false" customHeight="false" outlineLevel="0" collapsed="false">
      <c r="A6800" s="1" t="s">
        <v>6017</v>
      </c>
      <c r="B6800" s="1" t="s">
        <v>6018</v>
      </c>
      <c r="C6800" s="1" t="s">
        <v>7506</v>
      </c>
      <c r="D6800" s="1" t="n">
        <v>224.25</v>
      </c>
      <c r="E6800" s="1" t="s">
        <v>7565</v>
      </c>
      <c r="F6800" s="1" t="n">
        <v>57</v>
      </c>
      <c r="G6800" s="1" t="str">
        <f aca="false">F6800&amp;"/"&amp;65</f>
        <v>57/65</v>
      </c>
      <c r="H6800" s="1" t="n">
        <v>3450</v>
      </c>
      <c r="I6800" s="1" t="n">
        <v>117</v>
      </c>
      <c r="J6800" s="1" t="n">
        <v>116.5</v>
      </c>
      <c r="K6800" s="1" t="s">
        <v>21</v>
      </c>
      <c r="L6800" s="1" t="s">
        <v>7508</v>
      </c>
      <c r="M6800" s="1" t="n">
        <v>2018</v>
      </c>
      <c r="N6800" s="1" t="n">
        <v>48.116303</v>
      </c>
      <c r="O6800" s="1" t="n">
        <v>-68.900345</v>
      </c>
      <c r="Q6800" s="1" t="s">
        <v>7509</v>
      </c>
      <c r="R6800" s="1" t="s">
        <v>24</v>
      </c>
    </row>
    <row r="6801" customFormat="false" ht="15" hidden="false" customHeight="false" outlineLevel="0" collapsed="false">
      <c r="A6801" s="1" t="s">
        <v>6017</v>
      </c>
      <c r="B6801" s="1" t="s">
        <v>6018</v>
      </c>
      <c r="C6801" s="1" t="s">
        <v>7506</v>
      </c>
      <c r="D6801" s="1" t="n">
        <v>224.25</v>
      </c>
      <c r="E6801" s="1" t="s">
        <v>7566</v>
      </c>
      <c r="F6801" s="1" t="n">
        <v>58</v>
      </c>
      <c r="G6801" s="1" t="str">
        <f aca="false">F6801&amp;"/"&amp;65</f>
        <v>58/65</v>
      </c>
      <c r="H6801" s="1" t="n">
        <v>3450</v>
      </c>
      <c r="I6801" s="1" t="n">
        <v>117</v>
      </c>
      <c r="J6801" s="1" t="n">
        <v>116.5</v>
      </c>
      <c r="K6801" s="1" t="s">
        <v>21</v>
      </c>
      <c r="L6801" s="1" t="s">
        <v>7508</v>
      </c>
      <c r="M6801" s="1" t="n">
        <v>2018</v>
      </c>
      <c r="N6801" s="1" t="n">
        <v>48.118808</v>
      </c>
      <c r="O6801" s="1" t="n">
        <v>-68.8926349999999</v>
      </c>
      <c r="Q6801" s="1" t="s">
        <v>7509</v>
      </c>
      <c r="R6801" s="1" t="s">
        <v>24</v>
      </c>
    </row>
    <row r="6802" customFormat="false" ht="15" hidden="false" customHeight="false" outlineLevel="0" collapsed="false">
      <c r="A6802" s="1" t="s">
        <v>6017</v>
      </c>
      <c r="B6802" s="1" t="s">
        <v>6018</v>
      </c>
      <c r="C6802" s="1" t="s">
        <v>7506</v>
      </c>
      <c r="D6802" s="1" t="n">
        <v>224.25</v>
      </c>
      <c r="E6802" s="1" t="s">
        <v>7567</v>
      </c>
      <c r="F6802" s="1" t="n">
        <v>59</v>
      </c>
      <c r="G6802" s="1" t="str">
        <f aca="false">F6802&amp;"/"&amp;65</f>
        <v>59/65</v>
      </c>
      <c r="H6802" s="1" t="n">
        <v>3450</v>
      </c>
      <c r="I6802" s="1" t="n">
        <v>117</v>
      </c>
      <c r="J6802" s="1" t="n">
        <v>116.5</v>
      </c>
      <c r="K6802" s="1" t="s">
        <v>21</v>
      </c>
      <c r="L6802" s="1" t="s">
        <v>7508</v>
      </c>
      <c r="M6802" s="1" t="n">
        <v>2018</v>
      </c>
      <c r="N6802" s="1" t="n">
        <v>48.0866069999999</v>
      </c>
      <c r="O6802" s="1" t="n">
        <v>-68.915855</v>
      </c>
      <c r="Q6802" s="1" t="s">
        <v>7509</v>
      </c>
      <c r="R6802" s="1" t="s">
        <v>24</v>
      </c>
    </row>
    <row r="6803" customFormat="false" ht="15" hidden="false" customHeight="false" outlineLevel="0" collapsed="false">
      <c r="A6803" s="1" t="s">
        <v>6017</v>
      </c>
      <c r="B6803" s="1" t="s">
        <v>6018</v>
      </c>
      <c r="C6803" s="1" t="s">
        <v>7506</v>
      </c>
      <c r="D6803" s="1" t="n">
        <v>224.25</v>
      </c>
      <c r="E6803" s="1" t="s">
        <v>7568</v>
      </c>
      <c r="F6803" s="1" t="n">
        <v>60</v>
      </c>
      <c r="G6803" s="1" t="str">
        <f aca="false">F6803&amp;"/"&amp;65</f>
        <v>60/65</v>
      </c>
      <c r="H6803" s="1" t="n">
        <v>3450</v>
      </c>
      <c r="I6803" s="1" t="n">
        <v>117</v>
      </c>
      <c r="J6803" s="1" t="n">
        <v>116.5</v>
      </c>
      <c r="K6803" s="1" t="s">
        <v>21</v>
      </c>
      <c r="L6803" s="1" t="s">
        <v>7508</v>
      </c>
      <c r="M6803" s="1" t="n">
        <v>2018</v>
      </c>
      <c r="N6803" s="1" t="n">
        <v>48.078626</v>
      </c>
      <c r="O6803" s="1" t="n">
        <v>-68.930314</v>
      </c>
      <c r="Q6803" s="1" t="s">
        <v>7509</v>
      </c>
      <c r="R6803" s="1" t="s">
        <v>24</v>
      </c>
    </row>
    <row r="6804" customFormat="false" ht="15" hidden="false" customHeight="false" outlineLevel="0" collapsed="false">
      <c r="A6804" s="1" t="s">
        <v>6017</v>
      </c>
      <c r="B6804" s="1" t="s">
        <v>6018</v>
      </c>
      <c r="C6804" s="1" t="s">
        <v>7506</v>
      </c>
      <c r="D6804" s="1" t="n">
        <v>224.25</v>
      </c>
      <c r="E6804" s="1" t="s">
        <v>7569</v>
      </c>
      <c r="F6804" s="1" t="n">
        <v>61</v>
      </c>
      <c r="G6804" s="1" t="str">
        <f aca="false">F6804&amp;"/"&amp;65</f>
        <v>61/65</v>
      </c>
      <c r="H6804" s="1" t="n">
        <v>3450</v>
      </c>
      <c r="I6804" s="1" t="n">
        <v>117</v>
      </c>
      <c r="J6804" s="1" t="n">
        <v>116.5</v>
      </c>
      <c r="K6804" s="1" t="s">
        <v>21</v>
      </c>
      <c r="L6804" s="1" t="s">
        <v>7508</v>
      </c>
      <c r="M6804" s="1" t="n">
        <v>2018</v>
      </c>
      <c r="N6804" s="1" t="n">
        <v>48.093835</v>
      </c>
      <c r="O6804" s="1" t="n">
        <v>-68.874002</v>
      </c>
      <c r="Q6804" s="1" t="s">
        <v>7509</v>
      </c>
      <c r="R6804" s="1" t="s">
        <v>24</v>
      </c>
    </row>
    <row r="6805" customFormat="false" ht="15" hidden="false" customHeight="false" outlineLevel="0" collapsed="false">
      <c r="A6805" s="1" t="s">
        <v>6017</v>
      </c>
      <c r="B6805" s="1" t="s">
        <v>6018</v>
      </c>
      <c r="C6805" s="1" t="s">
        <v>7506</v>
      </c>
      <c r="D6805" s="1" t="n">
        <v>224.25</v>
      </c>
      <c r="E6805" s="1" t="s">
        <v>7570</v>
      </c>
      <c r="F6805" s="1" t="n">
        <v>62</v>
      </c>
      <c r="G6805" s="1" t="str">
        <f aca="false">F6805&amp;"/"&amp;65</f>
        <v>62/65</v>
      </c>
      <c r="H6805" s="1" t="n">
        <v>3450</v>
      </c>
      <c r="I6805" s="1" t="n">
        <v>117</v>
      </c>
      <c r="J6805" s="1" t="n">
        <v>116.5</v>
      </c>
      <c r="K6805" s="1" t="s">
        <v>21</v>
      </c>
      <c r="L6805" s="1" t="s">
        <v>7508</v>
      </c>
      <c r="M6805" s="1" t="n">
        <v>2018</v>
      </c>
      <c r="N6805" s="1" t="n">
        <v>48.090658</v>
      </c>
      <c r="O6805" s="1" t="n">
        <v>-68.8814899999999</v>
      </c>
      <c r="Q6805" s="1" t="s">
        <v>7509</v>
      </c>
      <c r="R6805" s="1" t="s">
        <v>24</v>
      </c>
    </row>
    <row r="6806" customFormat="false" ht="15" hidden="false" customHeight="false" outlineLevel="0" collapsed="false">
      <c r="A6806" s="1" t="s">
        <v>6017</v>
      </c>
      <c r="B6806" s="1" t="s">
        <v>6018</v>
      </c>
      <c r="C6806" s="1" t="s">
        <v>7506</v>
      </c>
      <c r="D6806" s="1" t="n">
        <v>224.25</v>
      </c>
      <c r="E6806" s="1" t="s">
        <v>7571</v>
      </c>
      <c r="F6806" s="1" t="n">
        <v>63</v>
      </c>
      <c r="G6806" s="1" t="str">
        <f aca="false">F6806&amp;"/"&amp;65</f>
        <v>63/65</v>
      </c>
      <c r="H6806" s="1" t="n">
        <v>3450</v>
      </c>
      <c r="I6806" s="1" t="n">
        <v>117</v>
      </c>
      <c r="J6806" s="1" t="n">
        <v>116.5</v>
      </c>
      <c r="K6806" s="1" t="s">
        <v>21</v>
      </c>
      <c r="L6806" s="1" t="s">
        <v>7508</v>
      </c>
      <c r="M6806" s="1" t="n">
        <v>2018</v>
      </c>
      <c r="N6806" s="1" t="n">
        <v>48.0832969999999</v>
      </c>
      <c r="O6806" s="1" t="n">
        <v>-68.891189</v>
      </c>
      <c r="Q6806" s="1" t="s">
        <v>7509</v>
      </c>
      <c r="R6806" s="1" t="s">
        <v>24</v>
      </c>
    </row>
    <row r="6807" customFormat="false" ht="15" hidden="false" customHeight="false" outlineLevel="0" collapsed="false">
      <c r="A6807" s="1" t="s">
        <v>6017</v>
      </c>
      <c r="B6807" s="1" t="s">
        <v>6018</v>
      </c>
      <c r="C6807" s="1" t="s">
        <v>7506</v>
      </c>
      <c r="D6807" s="1" t="n">
        <v>224.25</v>
      </c>
      <c r="E6807" s="1" t="s">
        <v>7572</v>
      </c>
      <c r="F6807" s="1" t="n">
        <v>64</v>
      </c>
      <c r="G6807" s="1" t="str">
        <f aca="false">F6807&amp;"/"&amp;65</f>
        <v>64/65</v>
      </c>
      <c r="H6807" s="1" t="n">
        <v>3450</v>
      </c>
      <c r="I6807" s="1" t="n">
        <v>117</v>
      </c>
      <c r="J6807" s="1" t="n">
        <v>116.5</v>
      </c>
      <c r="K6807" s="1" t="s">
        <v>21</v>
      </c>
      <c r="L6807" s="1" t="s">
        <v>7508</v>
      </c>
      <c r="M6807" s="1" t="n">
        <v>2018</v>
      </c>
      <c r="N6807" s="1" t="n">
        <v>48.080609</v>
      </c>
      <c r="O6807" s="1" t="n">
        <v>-68.899214</v>
      </c>
      <c r="Q6807" s="1" t="s">
        <v>7509</v>
      </c>
      <c r="R6807" s="1" t="s">
        <v>24</v>
      </c>
    </row>
    <row r="6808" customFormat="false" ht="15" hidden="false" customHeight="false" outlineLevel="0" collapsed="false">
      <c r="A6808" s="1" t="s">
        <v>6017</v>
      </c>
      <c r="B6808" s="1" t="s">
        <v>6018</v>
      </c>
      <c r="C6808" s="1" t="s">
        <v>7506</v>
      </c>
      <c r="D6808" s="1" t="n">
        <v>224.25</v>
      </c>
      <c r="E6808" s="1" t="s">
        <v>7573</v>
      </c>
      <c r="F6808" s="1" t="n">
        <v>65</v>
      </c>
      <c r="G6808" s="1" t="str">
        <f aca="false">F6808&amp;"/"&amp;65</f>
        <v>65/65</v>
      </c>
      <c r="H6808" s="1" t="n">
        <v>3450</v>
      </c>
      <c r="I6808" s="1" t="n">
        <v>117</v>
      </c>
      <c r="J6808" s="1" t="n">
        <v>116.5</v>
      </c>
      <c r="K6808" s="1" t="s">
        <v>21</v>
      </c>
      <c r="L6808" s="1" t="s">
        <v>7508</v>
      </c>
      <c r="M6808" s="1" t="n">
        <v>2018</v>
      </c>
      <c r="N6808" s="1" t="n">
        <v>48.077431</v>
      </c>
      <c r="O6808" s="1" t="n">
        <v>-68.910029</v>
      </c>
      <c r="Q6808" s="1" t="s">
        <v>7509</v>
      </c>
      <c r="R6808" s="1" t="s">
        <v>24</v>
      </c>
    </row>
    <row r="6809" customFormat="false" ht="15" hidden="false" customHeight="false" outlineLevel="0" collapsed="false">
      <c r="A6809" s="1" t="s">
        <v>6017</v>
      </c>
      <c r="B6809" s="1" t="s">
        <v>6018</v>
      </c>
      <c r="C6809" s="1" t="s">
        <v>7574</v>
      </c>
      <c r="D6809" s="1" t="n">
        <v>24.6</v>
      </c>
      <c r="E6809" s="1" t="s">
        <v>7575</v>
      </c>
      <c r="F6809" s="1" t="n">
        <v>1</v>
      </c>
      <c r="G6809" s="1" t="str">
        <f aca="false">F6809&amp;"/"&amp;12</f>
        <v>1/12</v>
      </c>
      <c r="H6809" s="1" t="n">
        <v>2050</v>
      </c>
      <c r="I6809" s="1" t="n">
        <v>92.5</v>
      </c>
      <c r="J6809" s="1" t="n">
        <v>100</v>
      </c>
      <c r="K6809" s="1" t="s">
        <v>1951</v>
      </c>
      <c r="L6809" s="1" t="s">
        <v>3801</v>
      </c>
      <c r="M6809" s="1" t="n">
        <v>2016</v>
      </c>
      <c r="N6809" s="1" t="n">
        <v>45.9566809386079</v>
      </c>
      <c r="O6809" s="1" t="n">
        <v>-72.9451889150687</v>
      </c>
      <c r="Q6809" s="1" t="s">
        <v>7576</v>
      </c>
      <c r="R6809" s="1" t="s">
        <v>24</v>
      </c>
    </row>
    <row r="6810" customFormat="false" ht="15" hidden="false" customHeight="false" outlineLevel="0" collapsed="false">
      <c r="A6810" s="1" t="s">
        <v>6017</v>
      </c>
      <c r="B6810" s="1" t="s">
        <v>6018</v>
      </c>
      <c r="C6810" s="1" t="s">
        <v>7574</v>
      </c>
      <c r="D6810" s="1" t="n">
        <v>24.6</v>
      </c>
      <c r="E6810" s="1" t="s">
        <v>7577</v>
      </c>
      <c r="F6810" s="1" t="n">
        <v>2</v>
      </c>
      <c r="G6810" s="1" t="str">
        <f aca="false">F6810&amp;"/"&amp;12</f>
        <v>2/12</v>
      </c>
      <c r="H6810" s="1" t="n">
        <v>2050</v>
      </c>
      <c r="I6810" s="1" t="n">
        <v>92.5</v>
      </c>
      <c r="J6810" s="1" t="n">
        <v>100</v>
      </c>
      <c r="K6810" s="1" t="s">
        <v>1951</v>
      </c>
      <c r="L6810" s="1" t="s">
        <v>3801</v>
      </c>
      <c r="M6810" s="1" t="n">
        <v>2016</v>
      </c>
      <c r="N6810" s="1" t="n">
        <v>45.9582283932321</v>
      </c>
      <c r="O6810" s="1" t="n">
        <v>-72.9308155701134</v>
      </c>
      <c r="Q6810" s="1" t="s">
        <v>7576</v>
      </c>
      <c r="R6810" s="1" t="s">
        <v>24</v>
      </c>
    </row>
    <row r="6811" customFormat="false" ht="15" hidden="false" customHeight="false" outlineLevel="0" collapsed="false">
      <c r="A6811" s="1" t="s">
        <v>6017</v>
      </c>
      <c r="B6811" s="1" t="s">
        <v>6018</v>
      </c>
      <c r="C6811" s="1" t="s">
        <v>7574</v>
      </c>
      <c r="D6811" s="1" t="n">
        <v>24.6</v>
      </c>
      <c r="E6811" s="1" t="s">
        <v>7578</v>
      </c>
      <c r="F6811" s="1" t="n">
        <v>3</v>
      </c>
      <c r="G6811" s="1" t="str">
        <f aca="false">F6811&amp;"/"&amp;12</f>
        <v>3/12</v>
      </c>
      <c r="H6811" s="1" t="n">
        <v>2050</v>
      </c>
      <c r="I6811" s="1" t="n">
        <v>92.5</v>
      </c>
      <c r="J6811" s="1" t="n">
        <v>100</v>
      </c>
      <c r="K6811" s="1" t="s">
        <v>1951</v>
      </c>
      <c r="L6811" s="1" t="s">
        <v>3801</v>
      </c>
      <c r="M6811" s="1" t="n">
        <v>2016</v>
      </c>
      <c r="N6811" s="1" t="n">
        <v>45.9623600807801</v>
      </c>
      <c r="O6811" s="1" t="n">
        <v>-72.9294824118257</v>
      </c>
      <c r="Q6811" s="1" t="s">
        <v>7576</v>
      </c>
      <c r="R6811" s="1" t="s">
        <v>24</v>
      </c>
    </row>
    <row r="6812" customFormat="false" ht="15" hidden="false" customHeight="false" outlineLevel="0" collapsed="false">
      <c r="A6812" s="1" t="s">
        <v>6017</v>
      </c>
      <c r="B6812" s="1" t="s">
        <v>6018</v>
      </c>
      <c r="C6812" s="1" t="s">
        <v>7574</v>
      </c>
      <c r="D6812" s="1" t="n">
        <v>24.6</v>
      </c>
      <c r="E6812" s="1" t="s">
        <v>7579</v>
      </c>
      <c r="F6812" s="1" t="n">
        <v>4</v>
      </c>
      <c r="G6812" s="1" t="str">
        <f aca="false">F6812&amp;"/"&amp;12</f>
        <v>4/12</v>
      </c>
      <c r="H6812" s="1" t="n">
        <v>2050</v>
      </c>
      <c r="I6812" s="1" t="n">
        <v>92.5</v>
      </c>
      <c r="J6812" s="1" t="n">
        <v>100</v>
      </c>
      <c r="K6812" s="1" t="s">
        <v>1951</v>
      </c>
      <c r="L6812" s="1" t="s">
        <v>3801</v>
      </c>
      <c r="M6812" s="1" t="n">
        <v>2016</v>
      </c>
      <c r="N6812" s="1" t="n">
        <v>45.9672221588987</v>
      </c>
      <c r="O6812" s="1" t="n">
        <v>-72.9277057878661</v>
      </c>
      <c r="Q6812" s="1" t="s">
        <v>7576</v>
      </c>
      <c r="R6812" s="1" t="s">
        <v>24</v>
      </c>
    </row>
    <row r="6813" customFormat="false" ht="15" hidden="false" customHeight="false" outlineLevel="0" collapsed="false">
      <c r="A6813" s="1" t="s">
        <v>6017</v>
      </c>
      <c r="B6813" s="1" t="s">
        <v>6018</v>
      </c>
      <c r="C6813" s="1" t="s">
        <v>7574</v>
      </c>
      <c r="D6813" s="1" t="n">
        <v>24.6</v>
      </c>
      <c r="E6813" s="1" t="s">
        <v>7580</v>
      </c>
      <c r="F6813" s="1" t="n">
        <v>5</v>
      </c>
      <c r="G6813" s="1" t="str">
        <f aca="false">F6813&amp;"/"&amp;12</f>
        <v>5/12</v>
      </c>
      <c r="H6813" s="1" t="n">
        <v>2050</v>
      </c>
      <c r="I6813" s="1" t="n">
        <v>92.5</v>
      </c>
      <c r="J6813" s="1" t="n">
        <v>100</v>
      </c>
      <c r="K6813" s="1" t="s">
        <v>1951</v>
      </c>
      <c r="L6813" s="1" t="s">
        <v>3801</v>
      </c>
      <c r="M6813" s="1" t="n">
        <v>2016</v>
      </c>
      <c r="N6813" s="1" t="n">
        <v>45.9725256924293</v>
      </c>
      <c r="O6813" s="1" t="n">
        <v>-72.9289686934453</v>
      </c>
      <c r="Q6813" s="1" t="s">
        <v>7576</v>
      </c>
      <c r="R6813" s="1" t="s">
        <v>24</v>
      </c>
    </row>
    <row r="6814" customFormat="false" ht="15" hidden="false" customHeight="false" outlineLevel="0" collapsed="false">
      <c r="A6814" s="1" t="s">
        <v>6017</v>
      </c>
      <c r="B6814" s="1" t="s">
        <v>6018</v>
      </c>
      <c r="C6814" s="1" t="s">
        <v>7574</v>
      </c>
      <c r="D6814" s="1" t="n">
        <v>24.6</v>
      </c>
      <c r="E6814" s="1" t="s">
        <v>7581</v>
      </c>
      <c r="F6814" s="1" t="n">
        <v>6</v>
      </c>
      <c r="G6814" s="1" t="str">
        <f aca="false">F6814&amp;"/"&amp;12</f>
        <v>6/12</v>
      </c>
      <c r="H6814" s="1" t="n">
        <v>2050</v>
      </c>
      <c r="I6814" s="1" t="n">
        <v>92.5</v>
      </c>
      <c r="J6814" s="1" t="n">
        <v>100</v>
      </c>
      <c r="K6814" s="1" t="s">
        <v>1951</v>
      </c>
      <c r="L6814" s="1" t="s">
        <v>3801</v>
      </c>
      <c r="M6814" s="1" t="n">
        <v>2016</v>
      </c>
      <c r="N6814" s="1" t="n">
        <v>45.977879631255</v>
      </c>
      <c r="O6814" s="1" t="n">
        <v>-72.9263252630655</v>
      </c>
      <c r="Q6814" s="1" t="s">
        <v>7576</v>
      </c>
      <c r="R6814" s="1" t="s">
        <v>24</v>
      </c>
    </row>
    <row r="6815" customFormat="false" ht="15" hidden="false" customHeight="false" outlineLevel="0" collapsed="false">
      <c r="A6815" s="1" t="s">
        <v>6017</v>
      </c>
      <c r="B6815" s="1" t="s">
        <v>6018</v>
      </c>
      <c r="C6815" s="1" t="s">
        <v>7574</v>
      </c>
      <c r="D6815" s="1" t="n">
        <v>24.6</v>
      </c>
      <c r="E6815" s="1" t="s">
        <v>7582</v>
      </c>
      <c r="F6815" s="1" t="n">
        <v>7</v>
      </c>
      <c r="G6815" s="1" t="str">
        <f aca="false">F6815&amp;"/"&amp;12</f>
        <v>7/12</v>
      </c>
      <c r="H6815" s="1" t="n">
        <v>2050</v>
      </c>
      <c r="I6815" s="1" t="n">
        <v>92.5</v>
      </c>
      <c r="J6815" s="1" t="n">
        <v>100</v>
      </c>
      <c r="K6815" s="1" t="s">
        <v>1951</v>
      </c>
      <c r="L6815" s="1" t="s">
        <v>3801</v>
      </c>
      <c r="M6815" s="1" t="n">
        <v>2016</v>
      </c>
      <c r="N6815" s="1" t="n">
        <v>45.9766257267879</v>
      </c>
      <c r="O6815" s="1" t="n">
        <v>-72.9359405734813</v>
      </c>
      <c r="Q6815" s="1" t="s">
        <v>7576</v>
      </c>
      <c r="R6815" s="1" t="s">
        <v>24</v>
      </c>
    </row>
    <row r="6816" customFormat="false" ht="15" hidden="false" customHeight="false" outlineLevel="0" collapsed="false">
      <c r="A6816" s="1" t="s">
        <v>6017</v>
      </c>
      <c r="B6816" s="1" t="s">
        <v>6018</v>
      </c>
      <c r="C6816" s="1" t="s">
        <v>7574</v>
      </c>
      <c r="D6816" s="1" t="n">
        <v>24.6</v>
      </c>
      <c r="E6816" s="1" t="s">
        <v>7583</v>
      </c>
      <c r="F6816" s="1" t="n">
        <v>8</v>
      </c>
      <c r="G6816" s="1" t="str">
        <f aca="false">F6816&amp;"/"&amp;12</f>
        <v>8/12</v>
      </c>
      <c r="H6816" s="1" t="n">
        <v>2050</v>
      </c>
      <c r="I6816" s="1" t="n">
        <v>92.5</v>
      </c>
      <c r="J6816" s="1" t="n">
        <v>100</v>
      </c>
      <c r="K6816" s="1" t="s">
        <v>1951</v>
      </c>
      <c r="L6816" s="1" t="s">
        <v>3801</v>
      </c>
      <c r="M6816" s="1" t="n">
        <v>2016</v>
      </c>
      <c r="N6816" s="1" t="n">
        <v>45.9874774515784</v>
      </c>
      <c r="O6816" s="1" t="n">
        <v>-72.9301687912881</v>
      </c>
      <c r="Q6816" s="1" t="s">
        <v>7576</v>
      </c>
      <c r="R6816" s="1" t="s">
        <v>24</v>
      </c>
    </row>
    <row r="6817" customFormat="false" ht="15" hidden="false" customHeight="false" outlineLevel="0" collapsed="false">
      <c r="A6817" s="1" t="s">
        <v>6017</v>
      </c>
      <c r="B6817" s="1" t="s">
        <v>6018</v>
      </c>
      <c r="C6817" s="1" t="s">
        <v>7574</v>
      </c>
      <c r="D6817" s="1" t="n">
        <v>24.6</v>
      </c>
      <c r="E6817" s="1" t="s">
        <v>7584</v>
      </c>
      <c r="F6817" s="1" t="n">
        <v>9</v>
      </c>
      <c r="G6817" s="1" t="str">
        <f aca="false">F6817&amp;"/"&amp;12</f>
        <v>9/12</v>
      </c>
      <c r="H6817" s="1" t="n">
        <v>2050</v>
      </c>
      <c r="I6817" s="1" t="n">
        <v>92.5</v>
      </c>
      <c r="J6817" s="1" t="n">
        <v>100</v>
      </c>
      <c r="K6817" s="1" t="s">
        <v>1951</v>
      </c>
      <c r="L6817" s="1" t="s">
        <v>3801</v>
      </c>
      <c r="M6817" s="1" t="n">
        <v>2016</v>
      </c>
      <c r="N6817" s="1" t="n">
        <v>45.9883784073387</v>
      </c>
      <c r="O6817" s="1" t="n">
        <v>-72.9232744737555</v>
      </c>
      <c r="Q6817" s="1" t="s">
        <v>7576</v>
      </c>
      <c r="R6817" s="1" t="s">
        <v>24</v>
      </c>
    </row>
    <row r="6818" customFormat="false" ht="15" hidden="false" customHeight="false" outlineLevel="0" collapsed="false">
      <c r="A6818" s="1" t="s">
        <v>6017</v>
      </c>
      <c r="B6818" s="1" t="s">
        <v>6018</v>
      </c>
      <c r="C6818" s="1" t="s">
        <v>7574</v>
      </c>
      <c r="D6818" s="1" t="n">
        <v>24.6</v>
      </c>
      <c r="E6818" s="1" t="s">
        <v>7585</v>
      </c>
      <c r="F6818" s="1" t="n">
        <v>10</v>
      </c>
      <c r="G6818" s="1" t="str">
        <f aca="false">F6818&amp;"/"&amp;12</f>
        <v>10/12</v>
      </c>
      <c r="H6818" s="1" t="n">
        <v>2050</v>
      </c>
      <c r="I6818" s="1" t="n">
        <v>92.5</v>
      </c>
      <c r="J6818" s="1" t="n">
        <v>100</v>
      </c>
      <c r="K6818" s="1" t="s">
        <v>1951</v>
      </c>
      <c r="L6818" s="1" t="s">
        <v>3801</v>
      </c>
      <c r="M6818" s="1" t="n">
        <v>2016</v>
      </c>
      <c r="N6818" s="1" t="n">
        <v>45.9890978080119</v>
      </c>
      <c r="O6818" s="1" t="n">
        <v>-72.9173712623222</v>
      </c>
      <c r="Q6818" s="1" t="s">
        <v>7576</v>
      </c>
      <c r="R6818" s="1" t="s">
        <v>24</v>
      </c>
    </row>
    <row r="6819" customFormat="false" ht="15" hidden="false" customHeight="false" outlineLevel="0" collapsed="false">
      <c r="A6819" s="1" t="s">
        <v>6017</v>
      </c>
      <c r="B6819" s="1" t="s">
        <v>6018</v>
      </c>
      <c r="C6819" s="1" t="s">
        <v>7574</v>
      </c>
      <c r="D6819" s="1" t="n">
        <v>24.6</v>
      </c>
      <c r="E6819" s="1" t="s">
        <v>7586</v>
      </c>
      <c r="F6819" s="1" t="n">
        <v>11</v>
      </c>
      <c r="G6819" s="1" t="str">
        <f aca="false">F6819&amp;"/"&amp;12</f>
        <v>11/12</v>
      </c>
      <c r="H6819" s="1" t="n">
        <v>2050</v>
      </c>
      <c r="I6819" s="1" t="n">
        <v>92.5</v>
      </c>
      <c r="J6819" s="1" t="n">
        <v>100</v>
      </c>
      <c r="K6819" s="1" t="s">
        <v>1951</v>
      </c>
      <c r="L6819" s="1" t="s">
        <v>3801</v>
      </c>
      <c r="M6819" s="1" t="n">
        <v>2016</v>
      </c>
      <c r="N6819" s="1" t="n">
        <v>45.9787203407489</v>
      </c>
      <c r="O6819" s="1" t="n">
        <v>-72.9196528093088</v>
      </c>
      <c r="Q6819" s="1" t="s">
        <v>7576</v>
      </c>
      <c r="R6819" s="1" t="s">
        <v>24</v>
      </c>
    </row>
    <row r="6820" customFormat="false" ht="15" hidden="false" customHeight="false" outlineLevel="0" collapsed="false">
      <c r="A6820" s="1" t="s">
        <v>6017</v>
      </c>
      <c r="B6820" s="1" t="s">
        <v>6018</v>
      </c>
      <c r="C6820" s="1" t="s">
        <v>7574</v>
      </c>
      <c r="D6820" s="1" t="n">
        <v>24.6</v>
      </c>
      <c r="E6820" s="1" t="s">
        <v>7587</v>
      </c>
      <c r="F6820" s="1" t="n">
        <v>12</v>
      </c>
      <c r="G6820" s="1" t="str">
        <f aca="false">F6820&amp;"/"&amp;12</f>
        <v>12/12</v>
      </c>
      <c r="H6820" s="1" t="n">
        <v>2050</v>
      </c>
      <c r="I6820" s="1" t="n">
        <v>92.5</v>
      </c>
      <c r="J6820" s="1" t="n">
        <v>100</v>
      </c>
      <c r="K6820" s="1" t="s">
        <v>1951</v>
      </c>
      <c r="L6820" s="1" t="s">
        <v>3801</v>
      </c>
      <c r="M6820" s="1" t="n">
        <v>2016</v>
      </c>
      <c r="N6820" s="1" t="n">
        <v>45.954469</v>
      </c>
      <c r="O6820" s="1" t="n">
        <v>-72.938318</v>
      </c>
      <c r="Q6820" s="1" t="s">
        <v>7576</v>
      </c>
      <c r="R6820" s="1" t="s">
        <v>24</v>
      </c>
    </row>
    <row r="6821" customFormat="false" ht="15" hidden="false" customHeight="false" outlineLevel="0" collapsed="false">
      <c r="A6821" s="1" t="s">
        <v>6017</v>
      </c>
      <c r="B6821" s="1" t="s">
        <v>6018</v>
      </c>
      <c r="C6821" s="1" t="s">
        <v>7588</v>
      </c>
      <c r="D6821" s="1" t="n">
        <v>6</v>
      </c>
      <c r="E6821" s="1" t="s">
        <v>7589</v>
      </c>
      <c r="F6821" s="1" t="n">
        <v>1</v>
      </c>
      <c r="G6821" s="1" t="str">
        <f aca="false">F6821&amp;"/"&amp;2</f>
        <v>1/2</v>
      </c>
      <c r="H6821" s="1" t="n">
        <v>3000</v>
      </c>
      <c r="I6821" s="1" t="n">
        <v>82</v>
      </c>
      <c r="J6821" s="1" t="n">
        <v>90</v>
      </c>
      <c r="K6821" s="1" t="s">
        <v>357</v>
      </c>
      <c r="L6821" s="1" t="s">
        <v>1728</v>
      </c>
      <c r="M6821" s="1" t="n">
        <v>2014</v>
      </c>
      <c r="N6821" s="1" t="n">
        <v>61.679143</v>
      </c>
      <c r="O6821" s="1" t="n">
        <v>-73.722001</v>
      </c>
      <c r="P6821" s="1" t="s">
        <v>7590</v>
      </c>
      <c r="Q6821" s="1" t="s">
        <v>7591</v>
      </c>
      <c r="R6821" s="1" t="s">
        <v>24</v>
      </c>
    </row>
    <row r="6822" customFormat="false" ht="15" hidden="false" customHeight="false" outlineLevel="0" collapsed="false">
      <c r="A6822" s="1" t="s">
        <v>6017</v>
      </c>
      <c r="B6822" s="1" t="s">
        <v>6018</v>
      </c>
      <c r="C6822" s="1" t="s">
        <v>7588</v>
      </c>
      <c r="D6822" s="1" t="n">
        <v>6</v>
      </c>
      <c r="E6822" s="1" t="s">
        <v>7592</v>
      </c>
      <c r="F6822" s="1" t="n">
        <v>2</v>
      </c>
      <c r="G6822" s="1" t="str">
        <f aca="false">F6822&amp;"/"&amp;2</f>
        <v>2/2</v>
      </c>
      <c r="H6822" s="1" t="n">
        <v>3000</v>
      </c>
      <c r="I6822" s="1" t="n">
        <v>82</v>
      </c>
      <c r="J6822" s="1" t="n">
        <v>90</v>
      </c>
      <c r="K6822" s="1" t="s">
        <v>357</v>
      </c>
      <c r="L6822" s="1" t="s">
        <v>1728</v>
      </c>
      <c r="M6822" s="1" t="n">
        <v>2018</v>
      </c>
      <c r="N6822" s="1" t="n">
        <v>61.681601</v>
      </c>
      <c r="O6822" s="1" t="n">
        <v>-73.713517</v>
      </c>
      <c r="P6822" s="1" t="s">
        <v>7593</v>
      </c>
      <c r="Q6822" s="1" t="s">
        <v>7591</v>
      </c>
      <c r="R6822" s="1" t="s">
        <v>24</v>
      </c>
    </row>
    <row r="6823" customFormat="false" ht="15" hidden="false" customHeight="false" outlineLevel="0" collapsed="false">
      <c r="A6823" s="1" t="s">
        <v>6017</v>
      </c>
      <c r="B6823" s="1" t="s">
        <v>6018</v>
      </c>
      <c r="C6823" s="1" t="s">
        <v>7594</v>
      </c>
      <c r="D6823" s="1" t="n">
        <v>350</v>
      </c>
      <c r="E6823" s="1" t="s">
        <v>7595</v>
      </c>
      <c r="F6823" s="1" t="n">
        <v>1</v>
      </c>
      <c r="G6823" s="1" t="str">
        <f aca="false">F6823&amp;"/"&amp;175</f>
        <v>1/175</v>
      </c>
      <c r="H6823" s="1" t="n">
        <v>2000</v>
      </c>
      <c r="I6823" s="1" t="n">
        <v>82</v>
      </c>
      <c r="J6823" s="1" t="n">
        <v>80</v>
      </c>
      <c r="K6823" s="1" t="s">
        <v>1951</v>
      </c>
      <c r="L6823" s="1" t="s">
        <v>6589</v>
      </c>
      <c r="M6823" s="1" t="s">
        <v>7596</v>
      </c>
      <c r="N6823" s="1" t="n">
        <v>47.8952315858645</v>
      </c>
      <c r="O6823" s="1" t="n">
        <v>-71.0593282667281</v>
      </c>
      <c r="P6823" s="1" t="s">
        <v>7597</v>
      </c>
      <c r="Q6823" s="1" t="s">
        <v>7598</v>
      </c>
      <c r="R6823" s="1" t="s">
        <v>24</v>
      </c>
    </row>
    <row r="6824" customFormat="false" ht="15" hidden="false" customHeight="false" outlineLevel="0" collapsed="false">
      <c r="A6824" s="1" t="s">
        <v>6017</v>
      </c>
      <c r="B6824" s="1" t="s">
        <v>6018</v>
      </c>
      <c r="C6824" s="1" t="s">
        <v>7594</v>
      </c>
      <c r="D6824" s="1" t="n">
        <v>350</v>
      </c>
      <c r="E6824" s="1" t="s">
        <v>7599</v>
      </c>
      <c r="F6824" s="1" t="n">
        <v>2</v>
      </c>
      <c r="G6824" s="1" t="str">
        <f aca="false">F6824&amp;"/"&amp;175</f>
        <v>2/175</v>
      </c>
      <c r="H6824" s="1" t="n">
        <v>2000</v>
      </c>
      <c r="I6824" s="1" t="n">
        <v>82</v>
      </c>
      <c r="J6824" s="1" t="n">
        <v>80</v>
      </c>
      <c r="K6824" s="1" t="s">
        <v>1951</v>
      </c>
      <c r="L6824" s="1" t="s">
        <v>6589</v>
      </c>
      <c r="M6824" s="1" t="s">
        <v>7596</v>
      </c>
      <c r="N6824" s="1" t="n">
        <v>47.898004227078</v>
      </c>
      <c r="O6824" s="1" t="n">
        <v>-71.0624247027884</v>
      </c>
      <c r="P6824" s="1" t="s">
        <v>7597</v>
      </c>
      <c r="Q6824" s="1" t="s">
        <v>7598</v>
      </c>
      <c r="R6824" s="1" t="s">
        <v>24</v>
      </c>
    </row>
    <row r="6825" customFormat="false" ht="15" hidden="false" customHeight="false" outlineLevel="0" collapsed="false">
      <c r="A6825" s="1" t="s">
        <v>6017</v>
      </c>
      <c r="B6825" s="1" t="s">
        <v>6018</v>
      </c>
      <c r="C6825" s="1" t="s">
        <v>7594</v>
      </c>
      <c r="D6825" s="1" t="n">
        <v>350</v>
      </c>
      <c r="E6825" s="1" t="s">
        <v>7600</v>
      </c>
      <c r="F6825" s="1" t="n">
        <v>3</v>
      </c>
      <c r="G6825" s="1" t="str">
        <f aca="false">F6825&amp;"/"&amp;175</f>
        <v>3/175</v>
      </c>
      <c r="H6825" s="1" t="n">
        <v>2000</v>
      </c>
      <c r="I6825" s="1" t="n">
        <v>92</v>
      </c>
      <c r="J6825" s="1" t="n">
        <v>80</v>
      </c>
      <c r="K6825" s="1" t="s">
        <v>1951</v>
      </c>
      <c r="L6825" s="1" t="s">
        <v>3801</v>
      </c>
      <c r="M6825" s="1" t="s">
        <v>7596</v>
      </c>
      <c r="N6825" s="1" t="n">
        <v>47.9001504361894</v>
      </c>
      <c r="O6825" s="1" t="n">
        <v>-71.0682153547122</v>
      </c>
      <c r="P6825" s="1" t="s">
        <v>7597</v>
      </c>
      <c r="Q6825" s="1" t="s">
        <v>7598</v>
      </c>
      <c r="R6825" s="1" t="s">
        <v>24</v>
      </c>
    </row>
    <row r="6826" customFormat="false" ht="15" hidden="false" customHeight="false" outlineLevel="0" collapsed="false">
      <c r="A6826" s="1" t="s">
        <v>6017</v>
      </c>
      <c r="B6826" s="1" t="s">
        <v>6018</v>
      </c>
      <c r="C6826" s="1" t="s">
        <v>7594</v>
      </c>
      <c r="D6826" s="1" t="n">
        <v>350</v>
      </c>
      <c r="E6826" s="1" t="s">
        <v>7601</v>
      </c>
      <c r="F6826" s="1" t="n">
        <v>4</v>
      </c>
      <c r="G6826" s="1" t="str">
        <f aca="false">F6826&amp;"/"&amp;175</f>
        <v>4/175</v>
      </c>
      <c r="H6826" s="1" t="n">
        <v>2000</v>
      </c>
      <c r="I6826" s="1" t="n">
        <v>92</v>
      </c>
      <c r="J6826" s="1" t="n">
        <v>80</v>
      </c>
      <c r="K6826" s="1" t="s">
        <v>1951</v>
      </c>
      <c r="L6826" s="1" t="s">
        <v>3801</v>
      </c>
      <c r="M6826" s="1" t="s">
        <v>7596</v>
      </c>
      <c r="N6826" s="1" t="n">
        <v>47.9100315914522</v>
      </c>
      <c r="O6826" s="1" t="n">
        <v>-71.0914579153424</v>
      </c>
      <c r="P6826" s="1" t="s">
        <v>7597</v>
      </c>
      <c r="Q6826" s="1" t="s">
        <v>7598</v>
      </c>
      <c r="R6826" s="1" t="s">
        <v>24</v>
      </c>
    </row>
    <row r="6827" customFormat="false" ht="15" hidden="false" customHeight="false" outlineLevel="0" collapsed="false">
      <c r="A6827" s="1" t="s">
        <v>6017</v>
      </c>
      <c r="B6827" s="1" t="s">
        <v>6018</v>
      </c>
      <c r="C6827" s="1" t="s">
        <v>7594</v>
      </c>
      <c r="D6827" s="1" t="n">
        <v>350</v>
      </c>
      <c r="E6827" s="1" t="s">
        <v>7602</v>
      </c>
      <c r="F6827" s="1" t="n">
        <v>5</v>
      </c>
      <c r="G6827" s="1" t="str">
        <f aca="false">F6827&amp;"/"&amp;175</f>
        <v>5/175</v>
      </c>
      <c r="H6827" s="1" t="n">
        <v>2000</v>
      </c>
      <c r="I6827" s="1" t="n">
        <v>82</v>
      </c>
      <c r="J6827" s="1" t="n">
        <v>80</v>
      </c>
      <c r="K6827" s="1" t="s">
        <v>1951</v>
      </c>
      <c r="L6827" s="1" t="s">
        <v>6589</v>
      </c>
      <c r="M6827" s="1" t="s">
        <v>7596</v>
      </c>
      <c r="N6827" s="1" t="n">
        <v>47.9101671027737</v>
      </c>
      <c r="O6827" s="1" t="n">
        <v>-71.0860606471201</v>
      </c>
      <c r="P6827" s="1" t="s">
        <v>7597</v>
      </c>
      <c r="Q6827" s="1" t="s">
        <v>7598</v>
      </c>
      <c r="R6827" s="1" t="s">
        <v>24</v>
      </c>
    </row>
    <row r="6828" customFormat="false" ht="15" hidden="false" customHeight="false" outlineLevel="0" collapsed="false">
      <c r="A6828" s="1" t="s">
        <v>6017</v>
      </c>
      <c r="B6828" s="1" t="s">
        <v>6018</v>
      </c>
      <c r="C6828" s="1" t="s">
        <v>7594</v>
      </c>
      <c r="D6828" s="1" t="n">
        <v>350</v>
      </c>
      <c r="E6828" s="1" t="s">
        <v>7603</v>
      </c>
      <c r="F6828" s="1" t="n">
        <v>6</v>
      </c>
      <c r="G6828" s="1" t="str">
        <f aca="false">F6828&amp;"/"&amp;175</f>
        <v>6/175</v>
      </c>
      <c r="H6828" s="1" t="n">
        <v>2000</v>
      </c>
      <c r="I6828" s="1" t="n">
        <v>92</v>
      </c>
      <c r="J6828" s="1" t="n">
        <v>80</v>
      </c>
      <c r="K6828" s="1" t="s">
        <v>1951</v>
      </c>
      <c r="L6828" s="1" t="s">
        <v>3801</v>
      </c>
      <c r="M6828" s="1" t="s">
        <v>7596</v>
      </c>
      <c r="N6828" s="1" t="n">
        <v>47.915981963457</v>
      </c>
      <c r="O6828" s="1" t="n">
        <v>-71.0907898387588</v>
      </c>
      <c r="P6828" s="1" t="s">
        <v>7597</v>
      </c>
      <c r="Q6828" s="1" t="s">
        <v>7598</v>
      </c>
      <c r="R6828" s="1" t="s">
        <v>24</v>
      </c>
    </row>
    <row r="6829" customFormat="false" ht="15" hidden="false" customHeight="false" outlineLevel="0" collapsed="false">
      <c r="A6829" s="1" t="s">
        <v>6017</v>
      </c>
      <c r="B6829" s="1" t="s">
        <v>6018</v>
      </c>
      <c r="C6829" s="1" t="s">
        <v>7594</v>
      </c>
      <c r="D6829" s="1" t="n">
        <v>350</v>
      </c>
      <c r="E6829" s="1" t="s">
        <v>7604</v>
      </c>
      <c r="F6829" s="1" t="n">
        <v>7</v>
      </c>
      <c r="G6829" s="1" t="str">
        <f aca="false">F6829&amp;"/"&amp;175</f>
        <v>7/175</v>
      </c>
      <c r="H6829" s="1" t="n">
        <v>2000</v>
      </c>
      <c r="I6829" s="1" t="n">
        <v>92</v>
      </c>
      <c r="J6829" s="1" t="n">
        <v>80</v>
      </c>
      <c r="K6829" s="1" t="s">
        <v>1951</v>
      </c>
      <c r="L6829" s="1" t="s">
        <v>3801</v>
      </c>
      <c r="M6829" s="1" t="s">
        <v>7596</v>
      </c>
      <c r="N6829" s="1" t="n">
        <v>47.9140729560617</v>
      </c>
      <c r="O6829" s="1" t="n">
        <v>-71.0866238760032</v>
      </c>
      <c r="P6829" s="1" t="s">
        <v>7597</v>
      </c>
      <c r="Q6829" s="1" t="s">
        <v>7598</v>
      </c>
      <c r="R6829" s="1" t="s">
        <v>24</v>
      </c>
    </row>
    <row r="6830" customFormat="false" ht="15" hidden="false" customHeight="false" outlineLevel="0" collapsed="false">
      <c r="A6830" s="1" t="s">
        <v>6017</v>
      </c>
      <c r="B6830" s="1" t="s">
        <v>6018</v>
      </c>
      <c r="C6830" s="1" t="s">
        <v>7594</v>
      </c>
      <c r="D6830" s="1" t="n">
        <v>350</v>
      </c>
      <c r="E6830" s="1" t="s">
        <v>7605</v>
      </c>
      <c r="F6830" s="1" t="n">
        <v>8</v>
      </c>
      <c r="G6830" s="1" t="str">
        <f aca="false">F6830&amp;"/"&amp;175</f>
        <v>8/175</v>
      </c>
      <c r="H6830" s="1" t="n">
        <v>2000</v>
      </c>
      <c r="I6830" s="1" t="n">
        <v>92</v>
      </c>
      <c r="J6830" s="1" t="n">
        <v>80</v>
      </c>
      <c r="K6830" s="1" t="s">
        <v>1951</v>
      </c>
      <c r="L6830" s="1" t="s">
        <v>3801</v>
      </c>
      <c r="M6830" s="1" t="s">
        <v>7596</v>
      </c>
      <c r="N6830" s="1" t="n">
        <v>47.9039361227793</v>
      </c>
      <c r="O6830" s="1" t="n">
        <v>-71.0423985202793</v>
      </c>
      <c r="P6830" s="1" t="s">
        <v>7597</v>
      </c>
      <c r="Q6830" s="1" t="s">
        <v>7598</v>
      </c>
      <c r="R6830" s="1" t="s">
        <v>24</v>
      </c>
    </row>
    <row r="6831" customFormat="false" ht="15" hidden="false" customHeight="false" outlineLevel="0" collapsed="false">
      <c r="A6831" s="1" t="s">
        <v>6017</v>
      </c>
      <c r="B6831" s="1" t="s">
        <v>6018</v>
      </c>
      <c r="C6831" s="1" t="s">
        <v>7594</v>
      </c>
      <c r="D6831" s="1" t="n">
        <v>350</v>
      </c>
      <c r="E6831" s="1" t="s">
        <v>7606</v>
      </c>
      <c r="F6831" s="1" t="n">
        <v>9</v>
      </c>
      <c r="G6831" s="1" t="str">
        <f aca="false">F6831&amp;"/"&amp;175</f>
        <v>9/175</v>
      </c>
      <c r="H6831" s="1" t="n">
        <v>2000</v>
      </c>
      <c r="I6831" s="1" t="n">
        <v>92</v>
      </c>
      <c r="J6831" s="1" t="n">
        <v>80</v>
      </c>
      <c r="K6831" s="1" t="s">
        <v>1951</v>
      </c>
      <c r="L6831" s="1" t="s">
        <v>3801</v>
      </c>
      <c r="M6831" s="1" t="s">
        <v>7596</v>
      </c>
      <c r="N6831" s="1" t="n">
        <v>47.9037151394051</v>
      </c>
      <c r="O6831" s="1" t="n">
        <v>-71.0368697924543</v>
      </c>
      <c r="P6831" s="1" t="s">
        <v>7597</v>
      </c>
      <c r="Q6831" s="1" t="s">
        <v>7598</v>
      </c>
      <c r="R6831" s="1" t="s">
        <v>24</v>
      </c>
    </row>
    <row r="6832" customFormat="false" ht="15" hidden="false" customHeight="false" outlineLevel="0" collapsed="false">
      <c r="A6832" s="1" t="s">
        <v>6017</v>
      </c>
      <c r="B6832" s="1" t="s">
        <v>6018</v>
      </c>
      <c r="C6832" s="1" t="s">
        <v>7594</v>
      </c>
      <c r="D6832" s="1" t="n">
        <v>350</v>
      </c>
      <c r="E6832" s="1" t="s">
        <v>7607</v>
      </c>
      <c r="F6832" s="1" t="n">
        <v>10</v>
      </c>
      <c r="G6832" s="1" t="str">
        <f aca="false">F6832&amp;"/"&amp;175</f>
        <v>10/175</v>
      </c>
      <c r="H6832" s="1" t="n">
        <v>2000</v>
      </c>
      <c r="I6832" s="1" t="n">
        <v>82</v>
      </c>
      <c r="J6832" s="1" t="n">
        <v>80</v>
      </c>
      <c r="K6832" s="1" t="s">
        <v>1951</v>
      </c>
      <c r="L6832" s="1" t="s">
        <v>6589</v>
      </c>
      <c r="M6832" s="1" t="s">
        <v>7596</v>
      </c>
      <c r="N6832" s="1" t="n">
        <v>47.9053619796206</v>
      </c>
      <c r="O6832" s="1" t="n">
        <v>-71.0338630968909</v>
      </c>
      <c r="P6832" s="1" t="s">
        <v>7597</v>
      </c>
      <c r="Q6832" s="1" t="s">
        <v>7598</v>
      </c>
      <c r="R6832" s="1" t="s">
        <v>24</v>
      </c>
    </row>
    <row r="6833" customFormat="false" ht="15" hidden="false" customHeight="false" outlineLevel="0" collapsed="false">
      <c r="A6833" s="1" t="s">
        <v>6017</v>
      </c>
      <c r="B6833" s="1" t="s">
        <v>6018</v>
      </c>
      <c r="C6833" s="1" t="s">
        <v>7594</v>
      </c>
      <c r="D6833" s="1" t="n">
        <v>350</v>
      </c>
      <c r="E6833" s="1" t="s">
        <v>7608</v>
      </c>
      <c r="F6833" s="1" t="n">
        <v>11</v>
      </c>
      <c r="G6833" s="1" t="str">
        <f aca="false">F6833&amp;"/"&amp;175</f>
        <v>11/175</v>
      </c>
      <c r="H6833" s="1" t="n">
        <v>2000</v>
      </c>
      <c r="I6833" s="1" t="n">
        <v>82</v>
      </c>
      <c r="J6833" s="1" t="n">
        <v>80</v>
      </c>
      <c r="K6833" s="1" t="s">
        <v>1951</v>
      </c>
      <c r="L6833" s="1" t="s">
        <v>6589</v>
      </c>
      <c r="M6833" s="1" t="s">
        <v>7596</v>
      </c>
      <c r="N6833" s="1" t="n">
        <v>47.9053937546313</v>
      </c>
      <c r="O6833" s="1" t="n">
        <v>-71.0193708442982</v>
      </c>
      <c r="P6833" s="1" t="s">
        <v>7597</v>
      </c>
      <c r="Q6833" s="1" t="s">
        <v>7598</v>
      </c>
      <c r="R6833" s="1" t="s">
        <v>24</v>
      </c>
    </row>
    <row r="6834" customFormat="false" ht="15" hidden="false" customHeight="false" outlineLevel="0" collapsed="false">
      <c r="A6834" s="1" t="s">
        <v>6017</v>
      </c>
      <c r="B6834" s="1" t="s">
        <v>6018</v>
      </c>
      <c r="C6834" s="1" t="s">
        <v>7594</v>
      </c>
      <c r="D6834" s="1" t="n">
        <v>350</v>
      </c>
      <c r="E6834" s="1" t="s">
        <v>7609</v>
      </c>
      <c r="F6834" s="1" t="n">
        <v>12</v>
      </c>
      <c r="G6834" s="1" t="str">
        <f aca="false">F6834&amp;"/"&amp;175</f>
        <v>12/175</v>
      </c>
      <c r="H6834" s="1" t="n">
        <v>2000</v>
      </c>
      <c r="I6834" s="1" t="n">
        <v>92</v>
      </c>
      <c r="J6834" s="1" t="n">
        <v>80</v>
      </c>
      <c r="K6834" s="1" t="s">
        <v>1951</v>
      </c>
      <c r="L6834" s="1" t="s">
        <v>3801</v>
      </c>
      <c r="M6834" s="1" t="s">
        <v>7596</v>
      </c>
      <c r="N6834" s="1" t="n">
        <v>47.9080186701351</v>
      </c>
      <c r="O6834" s="1" t="n">
        <v>-71.0185176819474</v>
      </c>
      <c r="P6834" s="1" t="s">
        <v>7597</v>
      </c>
      <c r="Q6834" s="1" t="s">
        <v>7598</v>
      </c>
      <c r="R6834" s="1" t="s">
        <v>24</v>
      </c>
    </row>
    <row r="6835" customFormat="false" ht="15" hidden="false" customHeight="false" outlineLevel="0" collapsed="false">
      <c r="A6835" s="1" t="s">
        <v>6017</v>
      </c>
      <c r="B6835" s="1" t="s">
        <v>6018</v>
      </c>
      <c r="C6835" s="1" t="s">
        <v>7594</v>
      </c>
      <c r="D6835" s="1" t="n">
        <v>350</v>
      </c>
      <c r="E6835" s="1" t="s">
        <v>7610</v>
      </c>
      <c r="F6835" s="1" t="n">
        <v>13</v>
      </c>
      <c r="G6835" s="1" t="str">
        <f aca="false">F6835&amp;"/"&amp;175</f>
        <v>13/175</v>
      </c>
      <c r="H6835" s="1" t="n">
        <v>2000</v>
      </c>
      <c r="I6835" s="1" t="n">
        <v>92</v>
      </c>
      <c r="J6835" s="1" t="n">
        <v>80</v>
      </c>
      <c r="K6835" s="1" t="s">
        <v>1951</v>
      </c>
      <c r="L6835" s="1" t="s">
        <v>3801</v>
      </c>
      <c r="M6835" s="1" t="s">
        <v>7596</v>
      </c>
      <c r="N6835" s="1" t="n">
        <v>47.9105694476413</v>
      </c>
      <c r="O6835" s="1" t="n">
        <v>-71.0181606281492</v>
      </c>
      <c r="P6835" s="1" t="s">
        <v>7597</v>
      </c>
      <c r="Q6835" s="1" t="s">
        <v>7598</v>
      </c>
      <c r="R6835" s="1" t="s">
        <v>24</v>
      </c>
    </row>
    <row r="6836" customFormat="false" ht="15" hidden="false" customHeight="false" outlineLevel="0" collapsed="false">
      <c r="A6836" s="1" t="s">
        <v>6017</v>
      </c>
      <c r="B6836" s="1" t="s">
        <v>6018</v>
      </c>
      <c r="C6836" s="1" t="s">
        <v>7594</v>
      </c>
      <c r="D6836" s="1" t="n">
        <v>350</v>
      </c>
      <c r="E6836" s="1" t="s">
        <v>7611</v>
      </c>
      <c r="F6836" s="1" t="n">
        <v>14</v>
      </c>
      <c r="G6836" s="1" t="str">
        <f aca="false">F6836&amp;"/"&amp;175</f>
        <v>14/175</v>
      </c>
      <c r="H6836" s="1" t="n">
        <v>2000</v>
      </c>
      <c r="I6836" s="1" t="n">
        <v>92</v>
      </c>
      <c r="J6836" s="1" t="n">
        <v>80</v>
      </c>
      <c r="K6836" s="1" t="s">
        <v>1951</v>
      </c>
      <c r="L6836" s="1" t="s">
        <v>3801</v>
      </c>
      <c r="M6836" s="1" t="s">
        <v>7596</v>
      </c>
      <c r="N6836" s="1" t="n">
        <v>47.9106735655381</v>
      </c>
      <c r="O6836" s="1" t="n">
        <v>-71.0258609348529</v>
      </c>
      <c r="P6836" s="1" t="s">
        <v>7597</v>
      </c>
      <c r="Q6836" s="1" t="s">
        <v>7598</v>
      </c>
      <c r="R6836" s="1" t="s">
        <v>24</v>
      </c>
    </row>
    <row r="6837" customFormat="false" ht="15" hidden="false" customHeight="false" outlineLevel="0" collapsed="false">
      <c r="A6837" s="1" t="s">
        <v>6017</v>
      </c>
      <c r="B6837" s="1" t="s">
        <v>6018</v>
      </c>
      <c r="C6837" s="1" t="s">
        <v>7594</v>
      </c>
      <c r="D6837" s="1" t="n">
        <v>350</v>
      </c>
      <c r="E6837" s="1" t="s">
        <v>7612</v>
      </c>
      <c r="F6837" s="1" t="n">
        <v>15</v>
      </c>
      <c r="G6837" s="1" t="str">
        <f aca="false">F6837&amp;"/"&amp;175</f>
        <v>15/175</v>
      </c>
      <c r="H6837" s="1" t="n">
        <v>2000</v>
      </c>
      <c r="I6837" s="1" t="n">
        <v>92</v>
      </c>
      <c r="J6837" s="1" t="n">
        <v>80</v>
      </c>
      <c r="K6837" s="1" t="s">
        <v>1951</v>
      </c>
      <c r="L6837" s="1" t="s">
        <v>3801</v>
      </c>
      <c r="M6837" s="1" t="s">
        <v>7596</v>
      </c>
      <c r="N6837" s="1" t="n">
        <v>47.911909701981</v>
      </c>
      <c r="O6837" s="1" t="n">
        <v>-71.0295507486638</v>
      </c>
      <c r="P6837" s="1" t="s">
        <v>7597</v>
      </c>
      <c r="Q6837" s="1" t="s">
        <v>7598</v>
      </c>
      <c r="R6837" s="1" t="s">
        <v>24</v>
      </c>
    </row>
    <row r="6838" customFormat="false" ht="15" hidden="false" customHeight="false" outlineLevel="0" collapsed="false">
      <c r="A6838" s="1" t="s">
        <v>6017</v>
      </c>
      <c r="B6838" s="1" t="s">
        <v>6018</v>
      </c>
      <c r="C6838" s="1" t="s">
        <v>7594</v>
      </c>
      <c r="D6838" s="1" t="n">
        <v>350</v>
      </c>
      <c r="E6838" s="1" t="s">
        <v>7613</v>
      </c>
      <c r="F6838" s="1" t="n">
        <v>16</v>
      </c>
      <c r="G6838" s="1" t="str">
        <f aca="false">F6838&amp;"/"&amp;175</f>
        <v>16/175</v>
      </c>
      <c r="H6838" s="1" t="n">
        <v>2000</v>
      </c>
      <c r="I6838" s="1" t="n">
        <v>92</v>
      </c>
      <c r="J6838" s="1" t="n">
        <v>80</v>
      </c>
      <c r="K6838" s="1" t="s">
        <v>1951</v>
      </c>
      <c r="L6838" s="1" t="s">
        <v>3801</v>
      </c>
      <c r="M6838" s="1" t="s">
        <v>7596</v>
      </c>
      <c r="N6838" s="1" t="n">
        <v>47.9115829547154</v>
      </c>
      <c r="O6838" s="1" t="n">
        <v>-71.0368633055001</v>
      </c>
      <c r="P6838" s="1" t="s">
        <v>7597</v>
      </c>
      <c r="Q6838" s="1" t="s">
        <v>7598</v>
      </c>
      <c r="R6838" s="1" t="s">
        <v>24</v>
      </c>
    </row>
    <row r="6839" customFormat="false" ht="15" hidden="false" customHeight="false" outlineLevel="0" collapsed="false">
      <c r="A6839" s="1" t="s">
        <v>6017</v>
      </c>
      <c r="B6839" s="1" t="s">
        <v>6018</v>
      </c>
      <c r="C6839" s="1" t="s">
        <v>7594</v>
      </c>
      <c r="D6839" s="1" t="n">
        <v>350</v>
      </c>
      <c r="E6839" s="1" t="s">
        <v>7614</v>
      </c>
      <c r="F6839" s="1" t="n">
        <v>17</v>
      </c>
      <c r="G6839" s="1" t="str">
        <f aca="false">F6839&amp;"/"&amp;175</f>
        <v>17/175</v>
      </c>
      <c r="H6839" s="1" t="n">
        <v>2000</v>
      </c>
      <c r="I6839" s="1" t="n">
        <v>92</v>
      </c>
      <c r="J6839" s="1" t="n">
        <v>80</v>
      </c>
      <c r="K6839" s="1" t="s">
        <v>1951</v>
      </c>
      <c r="L6839" s="1" t="s">
        <v>3801</v>
      </c>
      <c r="M6839" s="1" t="s">
        <v>7596</v>
      </c>
      <c r="N6839" s="1" t="n">
        <v>47.9116297302646</v>
      </c>
      <c r="O6839" s="1" t="n">
        <v>-71.0450483406799</v>
      </c>
      <c r="P6839" s="1" t="s">
        <v>7597</v>
      </c>
      <c r="Q6839" s="1" t="s">
        <v>7598</v>
      </c>
      <c r="R6839" s="1" t="s">
        <v>24</v>
      </c>
    </row>
    <row r="6840" customFormat="false" ht="15" hidden="false" customHeight="false" outlineLevel="0" collapsed="false">
      <c r="A6840" s="1" t="s">
        <v>6017</v>
      </c>
      <c r="B6840" s="1" t="s">
        <v>6018</v>
      </c>
      <c r="C6840" s="1" t="s">
        <v>7594</v>
      </c>
      <c r="D6840" s="1" t="n">
        <v>350</v>
      </c>
      <c r="E6840" s="1" t="s">
        <v>7615</v>
      </c>
      <c r="F6840" s="1" t="n">
        <v>18</v>
      </c>
      <c r="G6840" s="1" t="str">
        <f aca="false">F6840&amp;"/"&amp;175</f>
        <v>18/175</v>
      </c>
      <c r="H6840" s="1" t="n">
        <v>2000</v>
      </c>
      <c r="I6840" s="1" t="n">
        <v>92</v>
      </c>
      <c r="J6840" s="1" t="n">
        <v>80</v>
      </c>
      <c r="K6840" s="1" t="s">
        <v>1951</v>
      </c>
      <c r="L6840" s="1" t="s">
        <v>3801</v>
      </c>
      <c r="M6840" s="1" t="s">
        <v>7596</v>
      </c>
      <c r="N6840" s="1" t="n">
        <v>47.911427906092</v>
      </c>
      <c r="O6840" s="1" t="n">
        <v>-71.0518670828826</v>
      </c>
      <c r="P6840" s="1" t="s">
        <v>7597</v>
      </c>
      <c r="Q6840" s="1" t="s">
        <v>7598</v>
      </c>
      <c r="R6840" s="1" t="s">
        <v>24</v>
      </c>
    </row>
    <row r="6841" customFormat="false" ht="15" hidden="false" customHeight="false" outlineLevel="0" collapsed="false">
      <c r="A6841" s="1" t="s">
        <v>6017</v>
      </c>
      <c r="B6841" s="1" t="s">
        <v>6018</v>
      </c>
      <c r="C6841" s="1" t="s">
        <v>7594</v>
      </c>
      <c r="D6841" s="1" t="n">
        <v>350</v>
      </c>
      <c r="E6841" s="1" t="s">
        <v>7616</v>
      </c>
      <c r="F6841" s="1" t="n">
        <v>19</v>
      </c>
      <c r="G6841" s="1" t="str">
        <f aca="false">F6841&amp;"/"&amp;175</f>
        <v>19/175</v>
      </c>
      <c r="H6841" s="1" t="n">
        <v>2000</v>
      </c>
      <c r="I6841" s="1" t="n">
        <v>92</v>
      </c>
      <c r="J6841" s="1" t="n">
        <v>80</v>
      </c>
      <c r="K6841" s="1" t="s">
        <v>1951</v>
      </c>
      <c r="L6841" s="1" t="s">
        <v>3801</v>
      </c>
      <c r="M6841" s="1" t="s">
        <v>7596</v>
      </c>
      <c r="N6841" s="1" t="n">
        <v>47.9141805763318</v>
      </c>
      <c r="O6841" s="1" t="n">
        <v>-71.0536879263186</v>
      </c>
      <c r="P6841" s="1" t="s">
        <v>7597</v>
      </c>
      <c r="Q6841" s="1" t="s">
        <v>7598</v>
      </c>
      <c r="R6841" s="1" t="s">
        <v>24</v>
      </c>
    </row>
    <row r="6842" customFormat="false" ht="15" hidden="false" customHeight="false" outlineLevel="0" collapsed="false">
      <c r="A6842" s="1" t="s">
        <v>6017</v>
      </c>
      <c r="B6842" s="1" t="s">
        <v>6018</v>
      </c>
      <c r="C6842" s="1" t="s">
        <v>7594</v>
      </c>
      <c r="D6842" s="1" t="n">
        <v>350</v>
      </c>
      <c r="E6842" s="1" t="s">
        <v>7617</v>
      </c>
      <c r="F6842" s="1" t="n">
        <v>20</v>
      </c>
      <c r="G6842" s="1" t="str">
        <f aca="false">F6842&amp;"/"&amp;175</f>
        <v>20/175</v>
      </c>
      <c r="H6842" s="1" t="n">
        <v>2000</v>
      </c>
      <c r="I6842" s="1" t="n">
        <v>92</v>
      </c>
      <c r="J6842" s="1" t="n">
        <v>80</v>
      </c>
      <c r="K6842" s="1" t="s">
        <v>1951</v>
      </c>
      <c r="L6842" s="1" t="s">
        <v>3801</v>
      </c>
      <c r="M6842" s="1" t="s">
        <v>7596</v>
      </c>
      <c r="N6842" s="1" t="n">
        <v>47.9147764808688</v>
      </c>
      <c r="O6842" s="1" t="n">
        <v>-71.0585421175935</v>
      </c>
      <c r="P6842" s="1" t="s">
        <v>7597</v>
      </c>
      <c r="Q6842" s="1" t="s">
        <v>7598</v>
      </c>
      <c r="R6842" s="1" t="s">
        <v>24</v>
      </c>
    </row>
    <row r="6843" customFormat="false" ht="15" hidden="false" customHeight="false" outlineLevel="0" collapsed="false">
      <c r="A6843" s="1" t="s">
        <v>6017</v>
      </c>
      <c r="B6843" s="1" t="s">
        <v>6018</v>
      </c>
      <c r="C6843" s="1" t="s">
        <v>7594</v>
      </c>
      <c r="D6843" s="1" t="n">
        <v>350</v>
      </c>
      <c r="E6843" s="1" t="s">
        <v>7618</v>
      </c>
      <c r="F6843" s="1" t="n">
        <v>21</v>
      </c>
      <c r="G6843" s="1" t="str">
        <f aca="false">F6843&amp;"/"&amp;175</f>
        <v>21/175</v>
      </c>
      <c r="H6843" s="1" t="n">
        <v>2000</v>
      </c>
      <c r="I6843" s="1" t="n">
        <v>92</v>
      </c>
      <c r="J6843" s="1" t="n">
        <v>80</v>
      </c>
      <c r="K6843" s="1" t="s">
        <v>1951</v>
      </c>
      <c r="L6843" s="1" t="s">
        <v>3801</v>
      </c>
      <c r="M6843" s="1" t="s">
        <v>7596</v>
      </c>
      <c r="N6843" s="1" t="n">
        <v>47.9156879494744</v>
      </c>
      <c r="O6843" s="1" t="n">
        <v>-71.0632735027543</v>
      </c>
      <c r="P6843" s="1" t="s">
        <v>7597</v>
      </c>
      <c r="Q6843" s="1" t="s">
        <v>7598</v>
      </c>
      <c r="R6843" s="1" t="s">
        <v>24</v>
      </c>
    </row>
    <row r="6844" customFormat="false" ht="15" hidden="false" customHeight="false" outlineLevel="0" collapsed="false">
      <c r="A6844" s="1" t="s">
        <v>6017</v>
      </c>
      <c r="B6844" s="1" t="s">
        <v>6018</v>
      </c>
      <c r="C6844" s="1" t="s">
        <v>7594</v>
      </c>
      <c r="D6844" s="1" t="n">
        <v>350</v>
      </c>
      <c r="E6844" s="1" t="s">
        <v>7619</v>
      </c>
      <c r="F6844" s="1" t="n">
        <v>22</v>
      </c>
      <c r="G6844" s="1" t="str">
        <f aca="false">F6844&amp;"/"&amp;175</f>
        <v>22/175</v>
      </c>
      <c r="H6844" s="1" t="n">
        <v>2000</v>
      </c>
      <c r="I6844" s="1" t="n">
        <v>92</v>
      </c>
      <c r="J6844" s="1" t="n">
        <v>80</v>
      </c>
      <c r="K6844" s="1" t="s">
        <v>1951</v>
      </c>
      <c r="L6844" s="1" t="s">
        <v>3801</v>
      </c>
      <c r="M6844" s="1" t="s">
        <v>7596</v>
      </c>
      <c r="N6844" s="1" t="n">
        <v>47.9184451620331</v>
      </c>
      <c r="O6844" s="1" t="n">
        <v>-71.028248724659</v>
      </c>
      <c r="P6844" s="1" t="s">
        <v>7597</v>
      </c>
      <c r="Q6844" s="1" t="s">
        <v>7598</v>
      </c>
      <c r="R6844" s="1" t="s">
        <v>24</v>
      </c>
    </row>
    <row r="6845" customFormat="false" ht="15" hidden="false" customHeight="false" outlineLevel="0" collapsed="false">
      <c r="A6845" s="1" t="s">
        <v>6017</v>
      </c>
      <c r="B6845" s="1" t="s">
        <v>6018</v>
      </c>
      <c r="C6845" s="1" t="s">
        <v>7594</v>
      </c>
      <c r="D6845" s="1" t="n">
        <v>350</v>
      </c>
      <c r="E6845" s="1" t="s">
        <v>7620</v>
      </c>
      <c r="F6845" s="1" t="n">
        <v>23</v>
      </c>
      <c r="G6845" s="1" t="str">
        <f aca="false">F6845&amp;"/"&amp;175</f>
        <v>23/175</v>
      </c>
      <c r="H6845" s="1" t="n">
        <v>2000</v>
      </c>
      <c r="I6845" s="1" t="n">
        <v>92</v>
      </c>
      <c r="J6845" s="1" t="n">
        <v>80</v>
      </c>
      <c r="K6845" s="1" t="s">
        <v>1951</v>
      </c>
      <c r="L6845" s="1" t="s">
        <v>3801</v>
      </c>
      <c r="M6845" s="1" t="s">
        <v>7596</v>
      </c>
      <c r="N6845" s="1" t="n">
        <v>47.919213536751</v>
      </c>
      <c r="O6845" s="1" t="n">
        <v>-71.0318152500088</v>
      </c>
      <c r="P6845" s="1" t="s">
        <v>7597</v>
      </c>
      <c r="Q6845" s="1" t="s">
        <v>7598</v>
      </c>
      <c r="R6845" s="1" t="s">
        <v>24</v>
      </c>
    </row>
    <row r="6846" customFormat="false" ht="15" hidden="false" customHeight="false" outlineLevel="0" collapsed="false">
      <c r="A6846" s="1" t="s">
        <v>6017</v>
      </c>
      <c r="B6846" s="1" t="s">
        <v>6018</v>
      </c>
      <c r="C6846" s="1" t="s">
        <v>7594</v>
      </c>
      <c r="D6846" s="1" t="n">
        <v>350</v>
      </c>
      <c r="E6846" s="1" t="s">
        <v>7621</v>
      </c>
      <c r="F6846" s="1" t="n">
        <v>24</v>
      </c>
      <c r="G6846" s="1" t="str">
        <f aca="false">F6846&amp;"/"&amp;175</f>
        <v>24/175</v>
      </c>
      <c r="H6846" s="1" t="n">
        <v>2000</v>
      </c>
      <c r="I6846" s="1" t="n">
        <v>92</v>
      </c>
      <c r="J6846" s="1" t="n">
        <v>80</v>
      </c>
      <c r="K6846" s="1" t="s">
        <v>1951</v>
      </c>
      <c r="L6846" s="1" t="s">
        <v>3801</v>
      </c>
      <c r="M6846" s="1" t="s">
        <v>7596</v>
      </c>
      <c r="N6846" s="1" t="n">
        <v>47.9199903183883</v>
      </c>
      <c r="O6846" s="1" t="n">
        <v>-71.0370173749984</v>
      </c>
      <c r="P6846" s="1" t="s">
        <v>7597</v>
      </c>
      <c r="Q6846" s="1" t="s">
        <v>7598</v>
      </c>
      <c r="R6846" s="1" t="s">
        <v>24</v>
      </c>
    </row>
    <row r="6847" customFormat="false" ht="15" hidden="false" customHeight="false" outlineLevel="0" collapsed="false">
      <c r="A6847" s="1" t="s">
        <v>6017</v>
      </c>
      <c r="B6847" s="1" t="s">
        <v>6018</v>
      </c>
      <c r="C6847" s="1" t="s">
        <v>7594</v>
      </c>
      <c r="D6847" s="1" t="n">
        <v>350</v>
      </c>
      <c r="E6847" s="1" t="s">
        <v>7622</v>
      </c>
      <c r="F6847" s="1" t="n">
        <v>25</v>
      </c>
      <c r="G6847" s="1" t="str">
        <f aca="false">F6847&amp;"/"&amp;175</f>
        <v>25/175</v>
      </c>
      <c r="H6847" s="1" t="n">
        <v>2000</v>
      </c>
      <c r="I6847" s="1" t="n">
        <v>82</v>
      </c>
      <c r="J6847" s="1" t="n">
        <v>80</v>
      </c>
      <c r="K6847" s="1" t="s">
        <v>1951</v>
      </c>
      <c r="L6847" s="1" t="s">
        <v>6589</v>
      </c>
      <c r="M6847" s="1" t="s">
        <v>7596</v>
      </c>
      <c r="N6847" s="1" t="n">
        <v>47.9258100381925</v>
      </c>
      <c r="O6847" s="1" t="n">
        <v>-71.0310830468115</v>
      </c>
      <c r="P6847" s="1" t="s">
        <v>7597</v>
      </c>
      <c r="Q6847" s="1" t="s">
        <v>7598</v>
      </c>
      <c r="R6847" s="1" t="s">
        <v>24</v>
      </c>
    </row>
    <row r="6848" customFormat="false" ht="15" hidden="false" customHeight="false" outlineLevel="0" collapsed="false">
      <c r="A6848" s="1" t="s">
        <v>6017</v>
      </c>
      <c r="B6848" s="1" t="s">
        <v>6018</v>
      </c>
      <c r="C6848" s="1" t="s">
        <v>7594</v>
      </c>
      <c r="D6848" s="1" t="n">
        <v>350</v>
      </c>
      <c r="E6848" s="1" t="s">
        <v>7623</v>
      </c>
      <c r="F6848" s="1" t="n">
        <v>26</v>
      </c>
      <c r="G6848" s="1" t="str">
        <f aca="false">F6848&amp;"/"&amp;175</f>
        <v>26/175</v>
      </c>
      <c r="H6848" s="1" t="n">
        <v>2000</v>
      </c>
      <c r="I6848" s="1" t="n">
        <v>82</v>
      </c>
      <c r="J6848" s="1" t="n">
        <v>80</v>
      </c>
      <c r="K6848" s="1" t="s">
        <v>1951</v>
      </c>
      <c r="L6848" s="1" t="s">
        <v>6589</v>
      </c>
      <c r="M6848" s="1" t="s">
        <v>7596</v>
      </c>
      <c r="N6848" s="1" t="n">
        <v>47.9266050759539</v>
      </c>
      <c r="O6848" s="1" t="n">
        <v>-71.0342220341404</v>
      </c>
      <c r="P6848" s="1" t="s">
        <v>7597</v>
      </c>
      <c r="Q6848" s="1" t="s">
        <v>7598</v>
      </c>
      <c r="R6848" s="1" t="s">
        <v>24</v>
      </c>
    </row>
    <row r="6849" customFormat="false" ht="15" hidden="false" customHeight="false" outlineLevel="0" collapsed="false">
      <c r="A6849" s="1" t="s">
        <v>6017</v>
      </c>
      <c r="B6849" s="1" t="s">
        <v>6018</v>
      </c>
      <c r="C6849" s="1" t="s">
        <v>7594</v>
      </c>
      <c r="D6849" s="1" t="n">
        <v>350</v>
      </c>
      <c r="E6849" s="1" t="s">
        <v>7624</v>
      </c>
      <c r="F6849" s="1" t="n">
        <v>27</v>
      </c>
      <c r="G6849" s="1" t="str">
        <f aca="false">F6849&amp;"/"&amp;175</f>
        <v>27/175</v>
      </c>
      <c r="H6849" s="1" t="n">
        <v>2000</v>
      </c>
      <c r="I6849" s="1" t="n">
        <v>92</v>
      </c>
      <c r="J6849" s="1" t="n">
        <v>80</v>
      </c>
      <c r="K6849" s="1" t="s">
        <v>1951</v>
      </c>
      <c r="L6849" s="1" t="s">
        <v>3801</v>
      </c>
      <c r="M6849" s="1" t="s">
        <v>7596</v>
      </c>
      <c r="N6849" s="1" t="n">
        <v>47.9298310262504</v>
      </c>
      <c r="O6849" s="1" t="n">
        <v>-71.0191558637662</v>
      </c>
      <c r="P6849" s="1" t="s">
        <v>7597</v>
      </c>
      <c r="Q6849" s="1" t="s">
        <v>7598</v>
      </c>
      <c r="R6849" s="1" t="s">
        <v>24</v>
      </c>
    </row>
    <row r="6850" customFormat="false" ht="15" hidden="false" customHeight="false" outlineLevel="0" collapsed="false">
      <c r="A6850" s="1" t="s">
        <v>6017</v>
      </c>
      <c r="B6850" s="1" t="s">
        <v>6018</v>
      </c>
      <c r="C6850" s="1" t="s">
        <v>7594</v>
      </c>
      <c r="D6850" s="1" t="n">
        <v>350</v>
      </c>
      <c r="E6850" s="1" t="s">
        <v>7625</v>
      </c>
      <c r="F6850" s="1" t="n">
        <v>28</v>
      </c>
      <c r="G6850" s="1" t="str">
        <f aca="false">F6850&amp;"/"&amp;175</f>
        <v>28/175</v>
      </c>
      <c r="H6850" s="1" t="n">
        <v>2000</v>
      </c>
      <c r="I6850" s="1" t="n">
        <v>82</v>
      </c>
      <c r="J6850" s="1" t="n">
        <v>80</v>
      </c>
      <c r="K6850" s="1" t="s">
        <v>1951</v>
      </c>
      <c r="L6850" s="1" t="s">
        <v>6589</v>
      </c>
      <c r="M6850" s="1" t="s">
        <v>7596</v>
      </c>
      <c r="N6850" s="1" t="n">
        <v>47.929829832062</v>
      </c>
      <c r="O6850" s="1" t="n">
        <v>-71.0133035643637</v>
      </c>
      <c r="P6850" s="1" t="s">
        <v>7597</v>
      </c>
      <c r="Q6850" s="1" t="s">
        <v>7598</v>
      </c>
      <c r="R6850" s="1" t="s">
        <v>24</v>
      </c>
    </row>
    <row r="6851" customFormat="false" ht="15" hidden="false" customHeight="false" outlineLevel="0" collapsed="false">
      <c r="A6851" s="1" t="s">
        <v>6017</v>
      </c>
      <c r="B6851" s="1" t="s">
        <v>6018</v>
      </c>
      <c r="C6851" s="1" t="s">
        <v>7594</v>
      </c>
      <c r="D6851" s="1" t="n">
        <v>350</v>
      </c>
      <c r="E6851" s="1" t="s">
        <v>7626</v>
      </c>
      <c r="F6851" s="1" t="n">
        <v>29</v>
      </c>
      <c r="G6851" s="1" t="str">
        <f aca="false">F6851&amp;"/"&amp;175</f>
        <v>29/175</v>
      </c>
      <c r="H6851" s="1" t="n">
        <v>2000</v>
      </c>
      <c r="I6851" s="1" t="n">
        <v>92</v>
      </c>
      <c r="J6851" s="1" t="n">
        <v>80</v>
      </c>
      <c r="K6851" s="1" t="s">
        <v>1951</v>
      </c>
      <c r="L6851" s="1" t="s">
        <v>3801</v>
      </c>
      <c r="M6851" s="1" t="s">
        <v>7596</v>
      </c>
      <c r="N6851" s="1" t="n">
        <v>47.9235887088945</v>
      </c>
      <c r="O6851" s="1" t="n">
        <v>-71.0094660326408</v>
      </c>
      <c r="P6851" s="1" t="s">
        <v>7597</v>
      </c>
      <c r="Q6851" s="1" t="s">
        <v>7598</v>
      </c>
      <c r="R6851" s="1" t="s">
        <v>24</v>
      </c>
    </row>
    <row r="6852" customFormat="false" ht="15" hidden="false" customHeight="false" outlineLevel="0" collapsed="false">
      <c r="A6852" s="1" t="s">
        <v>6017</v>
      </c>
      <c r="B6852" s="1" t="s">
        <v>6018</v>
      </c>
      <c r="C6852" s="1" t="s">
        <v>7594</v>
      </c>
      <c r="D6852" s="1" t="n">
        <v>350</v>
      </c>
      <c r="E6852" s="1" t="s">
        <v>7627</v>
      </c>
      <c r="F6852" s="1" t="n">
        <v>30</v>
      </c>
      <c r="G6852" s="1" t="str">
        <f aca="false">F6852&amp;"/"&amp;175</f>
        <v>30/175</v>
      </c>
      <c r="H6852" s="1" t="n">
        <v>2000</v>
      </c>
      <c r="I6852" s="1" t="n">
        <v>92</v>
      </c>
      <c r="J6852" s="1" t="n">
        <v>80</v>
      </c>
      <c r="K6852" s="1" t="s">
        <v>1951</v>
      </c>
      <c r="L6852" s="1" t="s">
        <v>3801</v>
      </c>
      <c r="M6852" s="1" t="s">
        <v>7596</v>
      </c>
      <c r="N6852" s="1" t="n">
        <v>47.9208213272514</v>
      </c>
      <c r="O6852" s="1" t="n">
        <v>-71.0075295416184</v>
      </c>
      <c r="P6852" s="1" t="s">
        <v>7597</v>
      </c>
      <c r="Q6852" s="1" t="s">
        <v>7598</v>
      </c>
      <c r="R6852" s="1" t="s">
        <v>24</v>
      </c>
    </row>
    <row r="6853" customFormat="false" ht="15" hidden="false" customHeight="false" outlineLevel="0" collapsed="false">
      <c r="A6853" s="1" t="s">
        <v>6017</v>
      </c>
      <c r="B6853" s="1" t="s">
        <v>6018</v>
      </c>
      <c r="C6853" s="1" t="s">
        <v>7594</v>
      </c>
      <c r="D6853" s="1" t="n">
        <v>350</v>
      </c>
      <c r="E6853" s="1" t="s">
        <v>7628</v>
      </c>
      <c r="F6853" s="1" t="n">
        <v>31</v>
      </c>
      <c r="G6853" s="1" t="str">
        <f aca="false">F6853&amp;"/"&amp;175</f>
        <v>31/175</v>
      </c>
      <c r="H6853" s="1" t="n">
        <v>2000</v>
      </c>
      <c r="I6853" s="1" t="n">
        <v>82</v>
      </c>
      <c r="J6853" s="1" t="n">
        <v>80</v>
      </c>
      <c r="K6853" s="1" t="s">
        <v>1951</v>
      </c>
      <c r="L6853" s="1" t="s">
        <v>6589</v>
      </c>
      <c r="M6853" s="1" t="s">
        <v>7596</v>
      </c>
      <c r="N6853" s="1" t="n">
        <v>47.9235039883883</v>
      </c>
      <c r="O6853" s="1" t="n">
        <v>-71.0150063122928</v>
      </c>
      <c r="P6853" s="1" t="s">
        <v>7597</v>
      </c>
      <c r="Q6853" s="1" t="s">
        <v>7598</v>
      </c>
      <c r="R6853" s="1" t="s">
        <v>24</v>
      </c>
    </row>
    <row r="6854" customFormat="false" ht="15" hidden="false" customHeight="false" outlineLevel="0" collapsed="false">
      <c r="A6854" s="1" t="s">
        <v>6017</v>
      </c>
      <c r="B6854" s="1" t="s">
        <v>6018</v>
      </c>
      <c r="C6854" s="1" t="s">
        <v>7594</v>
      </c>
      <c r="D6854" s="1" t="n">
        <v>350</v>
      </c>
      <c r="E6854" s="1" t="s">
        <v>7629</v>
      </c>
      <c r="F6854" s="1" t="n">
        <v>32</v>
      </c>
      <c r="G6854" s="1" t="str">
        <f aca="false">F6854&amp;"/"&amp;175</f>
        <v>32/175</v>
      </c>
      <c r="H6854" s="1" t="n">
        <v>2000</v>
      </c>
      <c r="I6854" s="1" t="n">
        <v>92</v>
      </c>
      <c r="J6854" s="1" t="n">
        <v>80</v>
      </c>
      <c r="K6854" s="1" t="s">
        <v>1951</v>
      </c>
      <c r="L6854" s="1" t="s">
        <v>3801</v>
      </c>
      <c r="M6854" s="1" t="s">
        <v>7596</v>
      </c>
      <c r="N6854" s="1" t="n">
        <v>47.9241772743321</v>
      </c>
      <c r="O6854" s="1" t="n">
        <v>-71.0667834539571</v>
      </c>
      <c r="P6854" s="1" t="s">
        <v>7597</v>
      </c>
      <c r="Q6854" s="1" t="s">
        <v>7598</v>
      </c>
      <c r="R6854" s="1" t="s">
        <v>24</v>
      </c>
    </row>
    <row r="6855" customFormat="false" ht="15" hidden="false" customHeight="false" outlineLevel="0" collapsed="false">
      <c r="A6855" s="1" t="s">
        <v>6017</v>
      </c>
      <c r="B6855" s="1" t="s">
        <v>6018</v>
      </c>
      <c r="C6855" s="1" t="s">
        <v>7594</v>
      </c>
      <c r="D6855" s="1" t="n">
        <v>350</v>
      </c>
      <c r="E6855" s="1" t="s">
        <v>7630</v>
      </c>
      <c r="F6855" s="1" t="n">
        <v>33</v>
      </c>
      <c r="G6855" s="1" t="str">
        <f aca="false">F6855&amp;"/"&amp;175</f>
        <v>33/175</v>
      </c>
      <c r="H6855" s="1" t="n">
        <v>2000</v>
      </c>
      <c r="I6855" s="1" t="n">
        <v>92</v>
      </c>
      <c r="J6855" s="1" t="n">
        <v>80</v>
      </c>
      <c r="K6855" s="1" t="s">
        <v>1951</v>
      </c>
      <c r="L6855" s="1" t="s">
        <v>3801</v>
      </c>
      <c r="M6855" s="1" t="s">
        <v>7596</v>
      </c>
      <c r="N6855" s="1" t="n">
        <v>47.9237571765243</v>
      </c>
      <c r="O6855" s="1" t="n">
        <v>-71.0610322171967</v>
      </c>
      <c r="P6855" s="1" t="s">
        <v>7597</v>
      </c>
      <c r="Q6855" s="1" t="s">
        <v>7598</v>
      </c>
      <c r="R6855" s="1" t="s">
        <v>24</v>
      </c>
    </row>
    <row r="6856" customFormat="false" ht="15" hidden="false" customHeight="false" outlineLevel="0" collapsed="false">
      <c r="A6856" s="1" t="s">
        <v>6017</v>
      </c>
      <c r="B6856" s="1" t="s">
        <v>6018</v>
      </c>
      <c r="C6856" s="1" t="s">
        <v>7594</v>
      </c>
      <c r="D6856" s="1" t="n">
        <v>350</v>
      </c>
      <c r="E6856" s="1" t="s">
        <v>7631</v>
      </c>
      <c r="F6856" s="1" t="n">
        <v>34</v>
      </c>
      <c r="G6856" s="1" t="str">
        <f aca="false">F6856&amp;"/"&amp;175</f>
        <v>34/175</v>
      </c>
      <c r="H6856" s="1" t="n">
        <v>2000</v>
      </c>
      <c r="I6856" s="1" t="n">
        <v>92</v>
      </c>
      <c r="J6856" s="1" t="n">
        <v>80</v>
      </c>
      <c r="K6856" s="1" t="s">
        <v>1951</v>
      </c>
      <c r="L6856" s="1" t="s">
        <v>3801</v>
      </c>
      <c r="M6856" s="1" t="s">
        <v>7596</v>
      </c>
      <c r="N6856" s="1" t="n">
        <v>47.9218387565922</v>
      </c>
      <c r="O6856" s="1" t="n">
        <v>-71.0538814811489</v>
      </c>
      <c r="P6856" s="1" t="s">
        <v>7597</v>
      </c>
      <c r="Q6856" s="1" t="s">
        <v>7598</v>
      </c>
      <c r="R6856" s="1" t="s">
        <v>24</v>
      </c>
    </row>
    <row r="6857" customFormat="false" ht="15" hidden="false" customHeight="false" outlineLevel="0" collapsed="false">
      <c r="A6857" s="1" t="s">
        <v>6017</v>
      </c>
      <c r="B6857" s="1" t="s">
        <v>6018</v>
      </c>
      <c r="C6857" s="1" t="s">
        <v>7594</v>
      </c>
      <c r="D6857" s="1" t="n">
        <v>350</v>
      </c>
      <c r="E6857" s="1" t="s">
        <v>7632</v>
      </c>
      <c r="F6857" s="1" t="n">
        <v>35</v>
      </c>
      <c r="G6857" s="1" t="str">
        <f aca="false">F6857&amp;"/"&amp;175</f>
        <v>35/175</v>
      </c>
      <c r="H6857" s="1" t="n">
        <v>2000</v>
      </c>
      <c r="I6857" s="1" t="n">
        <v>92</v>
      </c>
      <c r="J6857" s="1" t="n">
        <v>80</v>
      </c>
      <c r="K6857" s="1" t="s">
        <v>1951</v>
      </c>
      <c r="L6857" s="1" t="s">
        <v>3801</v>
      </c>
      <c r="M6857" s="1" t="s">
        <v>7596</v>
      </c>
      <c r="N6857" s="1" t="n">
        <v>47.9223398473929</v>
      </c>
      <c r="O6857" s="1" t="n">
        <v>-71.0453637123881</v>
      </c>
      <c r="P6857" s="1" t="s">
        <v>7597</v>
      </c>
      <c r="Q6857" s="1" t="s">
        <v>7598</v>
      </c>
      <c r="R6857" s="1" t="s">
        <v>24</v>
      </c>
    </row>
    <row r="6858" customFormat="false" ht="15" hidden="false" customHeight="false" outlineLevel="0" collapsed="false">
      <c r="A6858" s="1" t="s">
        <v>6017</v>
      </c>
      <c r="B6858" s="1" t="s">
        <v>6018</v>
      </c>
      <c r="C6858" s="1" t="s">
        <v>7594</v>
      </c>
      <c r="D6858" s="1" t="n">
        <v>350</v>
      </c>
      <c r="E6858" s="1" t="s">
        <v>7633</v>
      </c>
      <c r="F6858" s="1" t="n">
        <v>36</v>
      </c>
      <c r="G6858" s="1" t="str">
        <f aca="false">F6858&amp;"/"&amp;175</f>
        <v>36/175</v>
      </c>
      <c r="H6858" s="1" t="n">
        <v>2000</v>
      </c>
      <c r="I6858" s="1" t="n">
        <v>92</v>
      </c>
      <c r="J6858" s="1" t="n">
        <v>80</v>
      </c>
      <c r="K6858" s="1" t="s">
        <v>1951</v>
      </c>
      <c r="L6858" s="1" t="s">
        <v>3801</v>
      </c>
      <c r="M6858" s="1" t="s">
        <v>7596</v>
      </c>
      <c r="N6858" s="1" t="n">
        <v>47.9263180670528</v>
      </c>
      <c r="O6858" s="1" t="n">
        <v>-71.0449614505862</v>
      </c>
      <c r="P6858" s="1" t="s">
        <v>7597</v>
      </c>
      <c r="Q6858" s="1" t="s">
        <v>7598</v>
      </c>
      <c r="R6858" s="1" t="s">
        <v>24</v>
      </c>
    </row>
    <row r="6859" customFormat="false" ht="15" hidden="false" customHeight="false" outlineLevel="0" collapsed="false">
      <c r="A6859" s="1" t="s">
        <v>6017</v>
      </c>
      <c r="B6859" s="1" t="s">
        <v>6018</v>
      </c>
      <c r="C6859" s="1" t="s">
        <v>7594</v>
      </c>
      <c r="D6859" s="1" t="n">
        <v>350</v>
      </c>
      <c r="E6859" s="1" t="s">
        <v>7634</v>
      </c>
      <c r="F6859" s="1" t="n">
        <v>37</v>
      </c>
      <c r="G6859" s="1" t="str">
        <f aca="false">F6859&amp;"/"&amp;175</f>
        <v>37/175</v>
      </c>
      <c r="H6859" s="1" t="n">
        <v>2000</v>
      </c>
      <c r="I6859" s="1" t="n">
        <v>82</v>
      </c>
      <c r="J6859" s="1" t="n">
        <v>80</v>
      </c>
      <c r="K6859" s="1" t="s">
        <v>1951</v>
      </c>
      <c r="L6859" s="1" t="s">
        <v>6589</v>
      </c>
      <c r="M6859" s="1" t="s">
        <v>7596</v>
      </c>
      <c r="N6859" s="1" t="n">
        <v>47.9341030211349</v>
      </c>
      <c r="O6859" s="1" t="n">
        <v>-71.0340243553025</v>
      </c>
      <c r="P6859" s="1" t="s">
        <v>7597</v>
      </c>
      <c r="Q6859" s="1" t="s">
        <v>7598</v>
      </c>
      <c r="R6859" s="1" t="s">
        <v>24</v>
      </c>
    </row>
    <row r="6860" customFormat="false" ht="15" hidden="false" customHeight="false" outlineLevel="0" collapsed="false">
      <c r="A6860" s="1" t="s">
        <v>6017</v>
      </c>
      <c r="B6860" s="1" t="s">
        <v>6018</v>
      </c>
      <c r="C6860" s="1" t="s">
        <v>7594</v>
      </c>
      <c r="D6860" s="1" t="n">
        <v>350</v>
      </c>
      <c r="E6860" s="1" t="s">
        <v>7635</v>
      </c>
      <c r="F6860" s="1" t="n">
        <v>38</v>
      </c>
      <c r="G6860" s="1" t="str">
        <f aca="false">F6860&amp;"/"&amp;175</f>
        <v>38/175</v>
      </c>
      <c r="H6860" s="1" t="n">
        <v>2000</v>
      </c>
      <c r="I6860" s="1" t="n">
        <v>82</v>
      </c>
      <c r="J6860" s="1" t="n">
        <v>80</v>
      </c>
      <c r="K6860" s="1" t="s">
        <v>1951</v>
      </c>
      <c r="L6860" s="1" t="s">
        <v>6589</v>
      </c>
      <c r="M6860" s="1" t="s">
        <v>7596</v>
      </c>
      <c r="N6860" s="1" t="n">
        <v>47.9367419486988</v>
      </c>
      <c r="O6860" s="1" t="n">
        <v>-71.0345568771166</v>
      </c>
      <c r="P6860" s="1" t="s">
        <v>7597</v>
      </c>
      <c r="Q6860" s="1" t="s">
        <v>7598</v>
      </c>
      <c r="R6860" s="1" t="s">
        <v>24</v>
      </c>
    </row>
    <row r="6861" customFormat="false" ht="15" hidden="false" customHeight="false" outlineLevel="0" collapsed="false">
      <c r="A6861" s="1" t="s">
        <v>6017</v>
      </c>
      <c r="B6861" s="1" t="s">
        <v>6018</v>
      </c>
      <c r="C6861" s="1" t="s">
        <v>7594</v>
      </c>
      <c r="D6861" s="1" t="n">
        <v>350</v>
      </c>
      <c r="E6861" s="1" t="s">
        <v>7636</v>
      </c>
      <c r="F6861" s="1" t="n">
        <v>39</v>
      </c>
      <c r="G6861" s="1" t="str">
        <f aca="false">F6861&amp;"/"&amp;175</f>
        <v>39/175</v>
      </c>
      <c r="H6861" s="1" t="n">
        <v>2000</v>
      </c>
      <c r="I6861" s="1" t="n">
        <v>82</v>
      </c>
      <c r="J6861" s="1" t="n">
        <v>80</v>
      </c>
      <c r="K6861" s="1" t="s">
        <v>1951</v>
      </c>
      <c r="L6861" s="1" t="s">
        <v>6589</v>
      </c>
      <c r="M6861" s="1" t="s">
        <v>7596</v>
      </c>
      <c r="N6861" s="1" t="n">
        <v>47.9373817744526</v>
      </c>
      <c r="O6861" s="1" t="n">
        <v>-71.0285785772844</v>
      </c>
      <c r="P6861" s="1" t="s">
        <v>7597</v>
      </c>
      <c r="Q6861" s="1" t="s">
        <v>7598</v>
      </c>
      <c r="R6861" s="1" t="s">
        <v>24</v>
      </c>
    </row>
    <row r="6862" customFormat="false" ht="15" hidden="false" customHeight="false" outlineLevel="0" collapsed="false">
      <c r="A6862" s="1" t="s">
        <v>6017</v>
      </c>
      <c r="B6862" s="1" t="s">
        <v>6018</v>
      </c>
      <c r="C6862" s="1" t="s">
        <v>7594</v>
      </c>
      <c r="D6862" s="1" t="n">
        <v>350</v>
      </c>
      <c r="E6862" s="1" t="s">
        <v>7637</v>
      </c>
      <c r="F6862" s="1" t="n">
        <v>40</v>
      </c>
      <c r="G6862" s="1" t="str">
        <f aca="false">F6862&amp;"/"&amp;175</f>
        <v>40/175</v>
      </c>
      <c r="H6862" s="1" t="n">
        <v>2000</v>
      </c>
      <c r="I6862" s="1" t="n">
        <v>82</v>
      </c>
      <c r="J6862" s="1" t="n">
        <v>80</v>
      </c>
      <c r="K6862" s="1" t="s">
        <v>1951</v>
      </c>
      <c r="L6862" s="1" t="s">
        <v>6589</v>
      </c>
      <c r="M6862" s="1" t="s">
        <v>7596</v>
      </c>
      <c r="N6862" s="1" t="n">
        <v>47.93583974248</v>
      </c>
      <c r="O6862" s="1" t="n">
        <v>-71.0256372090269</v>
      </c>
      <c r="P6862" s="1" t="s">
        <v>7597</v>
      </c>
      <c r="Q6862" s="1" t="s">
        <v>7598</v>
      </c>
      <c r="R6862" s="1" t="s">
        <v>24</v>
      </c>
    </row>
    <row r="6863" customFormat="false" ht="15" hidden="false" customHeight="false" outlineLevel="0" collapsed="false">
      <c r="A6863" s="1" t="s">
        <v>6017</v>
      </c>
      <c r="B6863" s="1" t="s">
        <v>6018</v>
      </c>
      <c r="C6863" s="1" t="s">
        <v>7594</v>
      </c>
      <c r="D6863" s="1" t="n">
        <v>350</v>
      </c>
      <c r="E6863" s="1" t="s">
        <v>7638</v>
      </c>
      <c r="F6863" s="1" t="n">
        <v>41</v>
      </c>
      <c r="G6863" s="1" t="str">
        <f aca="false">F6863&amp;"/"&amp;175</f>
        <v>41/175</v>
      </c>
      <c r="H6863" s="1" t="n">
        <v>2000</v>
      </c>
      <c r="I6863" s="1" t="n">
        <v>92</v>
      </c>
      <c r="J6863" s="1" t="n">
        <v>80</v>
      </c>
      <c r="K6863" s="1" t="s">
        <v>1951</v>
      </c>
      <c r="L6863" s="1" t="s">
        <v>3801</v>
      </c>
      <c r="M6863" s="1" t="s">
        <v>7596</v>
      </c>
      <c r="N6863" s="1" t="n">
        <v>47.9401662616885</v>
      </c>
      <c r="O6863" s="1" t="n">
        <v>-71.0327964345543</v>
      </c>
      <c r="P6863" s="1" t="s">
        <v>7597</v>
      </c>
      <c r="Q6863" s="1" t="s">
        <v>7598</v>
      </c>
      <c r="R6863" s="1" t="s">
        <v>24</v>
      </c>
    </row>
    <row r="6864" customFormat="false" ht="15" hidden="false" customHeight="false" outlineLevel="0" collapsed="false">
      <c r="A6864" s="1" t="s">
        <v>6017</v>
      </c>
      <c r="B6864" s="1" t="s">
        <v>6018</v>
      </c>
      <c r="C6864" s="1" t="s">
        <v>7594</v>
      </c>
      <c r="D6864" s="1" t="n">
        <v>350</v>
      </c>
      <c r="E6864" s="1" t="s">
        <v>7639</v>
      </c>
      <c r="F6864" s="1" t="n">
        <v>42</v>
      </c>
      <c r="G6864" s="1" t="str">
        <f aca="false">F6864&amp;"/"&amp;175</f>
        <v>42/175</v>
      </c>
      <c r="H6864" s="1" t="n">
        <v>2000</v>
      </c>
      <c r="I6864" s="1" t="n">
        <v>92</v>
      </c>
      <c r="J6864" s="1" t="n">
        <v>80</v>
      </c>
      <c r="K6864" s="1" t="s">
        <v>1951</v>
      </c>
      <c r="L6864" s="1" t="s">
        <v>3801</v>
      </c>
      <c r="M6864" s="1" t="s">
        <v>7596</v>
      </c>
      <c r="N6864" s="1" t="n">
        <v>47.943036339711</v>
      </c>
      <c r="O6864" s="1" t="n">
        <v>-71.0326072661049</v>
      </c>
      <c r="P6864" s="1" t="s">
        <v>7597</v>
      </c>
      <c r="Q6864" s="1" t="s">
        <v>7598</v>
      </c>
      <c r="R6864" s="1" t="s">
        <v>24</v>
      </c>
    </row>
    <row r="6865" customFormat="false" ht="15" hidden="false" customHeight="false" outlineLevel="0" collapsed="false">
      <c r="A6865" s="1" t="s">
        <v>6017</v>
      </c>
      <c r="B6865" s="1" t="s">
        <v>6018</v>
      </c>
      <c r="C6865" s="1" t="s">
        <v>7594</v>
      </c>
      <c r="D6865" s="1" t="n">
        <v>350</v>
      </c>
      <c r="E6865" s="1" t="s">
        <v>7640</v>
      </c>
      <c r="F6865" s="1" t="n">
        <v>43</v>
      </c>
      <c r="G6865" s="1" t="str">
        <f aca="false">F6865&amp;"/"&amp;175</f>
        <v>43/175</v>
      </c>
      <c r="H6865" s="1" t="n">
        <v>2000</v>
      </c>
      <c r="I6865" s="1" t="n">
        <v>92</v>
      </c>
      <c r="J6865" s="1" t="n">
        <v>80</v>
      </c>
      <c r="K6865" s="1" t="s">
        <v>1951</v>
      </c>
      <c r="L6865" s="1" t="s">
        <v>3801</v>
      </c>
      <c r="M6865" s="1" t="s">
        <v>7596</v>
      </c>
      <c r="N6865" s="1" t="n">
        <v>47.9405086518168</v>
      </c>
      <c r="O6865" s="1" t="n">
        <v>-71.0379878914564</v>
      </c>
      <c r="P6865" s="1" t="s">
        <v>7597</v>
      </c>
      <c r="Q6865" s="1" t="s">
        <v>7598</v>
      </c>
      <c r="R6865" s="1" t="s">
        <v>24</v>
      </c>
    </row>
    <row r="6866" customFormat="false" ht="15" hidden="false" customHeight="false" outlineLevel="0" collapsed="false">
      <c r="A6866" s="1" t="s">
        <v>6017</v>
      </c>
      <c r="B6866" s="1" t="s">
        <v>6018</v>
      </c>
      <c r="C6866" s="1" t="s">
        <v>7594</v>
      </c>
      <c r="D6866" s="1" t="n">
        <v>350</v>
      </c>
      <c r="E6866" s="1" t="s">
        <v>7641</v>
      </c>
      <c r="F6866" s="1" t="n">
        <v>44</v>
      </c>
      <c r="G6866" s="1" t="str">
        <f aca="false">F6866&amp;"/"&amp;175</f>
        <v>44/175</v>
      </c>
      <c r="H6866" s="1" t="n">
        <v>2000</v>
      </c>
      <c r="I6866" s="1" t="n">
        <v>92</v>
      </c>
      <c r="J6866" s="1" t="n">
        <v>80</v>
      </c>
      <c r="K6866" s="1" t="s">
        <v>1951</v>
      </c>
      <c r="L6866" s="1" t="s">
        <v>3801</v>
      </c>
      <c r="M6866" s="1" t="s">
        <v>7596</v>
      </c>
      <c r="N6866" s="1" t="n">
        <v>47.9434693590893</v>
      </c>
      <c r="O6866" s="1" t="n">
        <v>-71.0400496733985</v>
      </c>
      <c r="P6866" s="1" t="s">
        <v>7597</v>
      </c>
      <c r="Q6866" s="1" t="s">
        <v>7598</v>
      </c>
      <c r="R6866" s="1" t="s">
        <v>24</v>
      </c>
    </row>
    <row r="6867" customFormat="false" ht="15" hidden="false" customHeight="false" outlineLevel="0" collapsed="false">
      <c r="A6867" s="1" t="s">
        <v>6017</v>
      </c>
      <c r="B6867" s="1" t="s">
        <v>6018</v>
      </c>
      <c r="C6867" s="1" t="s">
        <v>7594</v>
      </c>
      <c r="D6867" s="1" t="n">
        <v>350</v>
      </c>
      <c r="E6867" s="1" t="s">
        <v>7642</v>
      </c>
      <c r="F6867" s="1" t="n">
        <v>45</v>
      </c>
      <c r="G6867" s="1" t="str">
        <f aca="false">F6867&amp;"/"&amp;175</f>
        <v>45/175</v>
      </c>
      <c r="H6867" s="1" t="n">
        <v>2000</v>
      </c>
      <c r="I6867" s="1" t="n">
        <v>92</v>
      </c>
      <c r="J6867" s="1" t="n">
        <v>80</v>
      </c>
      <c r="K6867" s="1" t="s">
        <v>1951</v>
      </c>
      <c r="L6867" s="1" t="s">
        <v>3801</v>
      </c>
      <c r="M6867" s="1" t="s">
        <v>7596</v>
      </c>
      <c r="N6867" s="1" t="n">
        <v>47.9307577478136</v>
      </c>
      <c r="O6867" s="1" t="n">
        <v>-71.0473326185024</v>
      </c>
      <c r="P6867" s="1" t="s">
        <v>7597</v>
      </c>
      <c r="Q6867" s="1" t="s">
        <v>7598</v>
      </c>
      <c r="R6867" s="1" t="s">
        <v>24</v>
      </c>
    </row>
    <row r="6868" customFormat="false" ht="15" hidden="false" customHeight="false" outlineLevel="0" collapsed="false">
      <c r="A6868" s="1" t="s">
        <v>6017</v>
      </c>
      <c r="B6868" s="1" t="s">
        <v>6018</v>
      </c>
      <c r="C6868" s="1" t="s">
        <v>7594</v>
      </c>
      <c r="D6868" s="1" t="n">
        <v>350</v>
      </c>
      <c r="E6868" s="1" t="s">
        <v>7643</v>
      </c>
      <c r="F6868" s="1" t="n">
        <v>46</v>
      </c>
      <c r="G6868" s="1" t="str">
        <f aca="false">F6868&amp;"/"&amp;175</f>
        <v>46/175</v>
      </c>
      <c r="H6868" s="1" t="n">
        <v>2000</v>
      </c>
      <c r="I6868" s="1" t="n">
        <v>82</v>
      </c>
      <c r="J6868" s="1" t="n">
        <v>80</v>
      </c>
      <c r="K6868" s="1" t="s">
        <v>1951</v>
      </c>
      <c r="L6868" s="1" t="s">
        <v>6589</v>
      </c>
      <c r="M6868" s="1" t="s">
        <v>7596</v>
      </c>
      <c r="N6868" s="1" t="n">
        <v>47.9330587613822</v>
      </c>
      <c r="O6868" s="1" t="n">
        <v>-71.050194880181</v>
      </c>
      <c r="P6868" s="1" t="s">
        <v>7597</v>
      </c>
      <c r="Q6868" s="1" t="s">
        <v>7598</v>
      </c>
      <c r="R6868" s="1" t="s">
        <v>24</v>
      </c>
    </row>
    <row r="6869" customFormat="false" ht="15" hidden="false" customHeight="false" outlineLevel="0" collapsed="false">
      <c r="A6869" s="1" t="s">
        <v>6017</v>
      </c>
      <c r="B6869" s="1" t="s">
        <v>6018</v>
      </c>
      <c r="C6869" s="1" t="s">
        <v>7594</v>
      </c>
      <c r="D6869" s="1" t="n">
        <v>350</v>
      </c>
      <c r="E6869" s="1" t="s">
        <v>7644</v>
      </c>
      <c r="F6869" s="1" t="n">
        <v>47</v>
      </c>
      <c r="G6869" s="1" t="str">
        <f aca="false">F6869&amp;"/"&amp;175</f>
        <v>47/175</v>
      </c>
      <c r="H6869" s="1" t="n">
        <v>2000</v>
      </c>
      <c r="I6869" s="1" t="n">
        <v>92</v>
      </c>
      <c r="J6869" s="1" t="n">
        <v>80</v>
      </c>
      <c r="K6869" s="1" t="s">
        <v>1951</v>
      </c>
      <c r="L6869" s="1" t="s">
        <v>3801</v>
      </c>
      <c r="M6869" s="1" t="s">
        <v>7596</v>
      </c>
      <c r="N6869" s="1" t="n">
        <v>47.9345688318131</v>
      </c>
      <c r="O6869" s="1" t="n">
        <v>-71.0539553606003</v>
      </c>
      <c r="P6869" s="1" t="s">
        <v>7597</v>
      </c>
      <c r="Q6869" s="1" t="s">
        <v>7598</v>
      </c>
      <c r="R6869" s="1" t="s">
        <v>24</v>
      </c>
    </row>
    <row r="6870" customFormat="false" ht="15" hidden="false" customHeight="false" outlineLevel="0" collapsed="false">
      <c r="A6870" s="1" t="s">
        <v>6017</v>
      </c>
      <c r="B6870" s="1" t="s">
        <v>6018</v>
      </c>
      <c r="C6870" s="1" t="s">
        <v>7594</v>
      </c>
      <c r="D6870" s="1" t="n">
        <v>350</v>
      </c>
      <c r="E6870" s="1" t="s">
        <v>7645</v>
      </c>
      <c r="F6870" s="1" t="n">
        <v>48</v>
      </c>
      <c r="G6870" s="1" t="str">
        <f aca="false">F6870&amp;"/"&amp;175</f>
        <v>48/175</v>
      </c>
      <c r="H6870" s="1" t="n">
        <v>2000</v>
      </c>
      <c r="I6870" s="1" t="n">
        <v>82</v>
      </c>
      <c r="J6870" s="1" t="n">
        <v>80</v>
      </c>
      <c r="K6870" s="1" t="s">
        <v>1951</v>
      </c>
      <c r="L6870" s="1" t="s">
        <v>6589</v>
      </c>
      <c r="M6870" s="1" t="s">
        <v>7596</v>
      </c>
      <c r="N6870" s="1" t="n">
        <v>47.9364756322206</v>
      </c>
      <c r="O6870" s="1" t="n">
        <v>-71.0565728721261</v>
      </c>
      <c r="P6870" s="1" t="s">
        <v>7597</v>
      </c>
      <c r="Q6870" s="1" t="s">
        <v>7598</v>
      </c>
      <c r="R6870" s="1" t="s">
        <v>24</v>
      </c>
    </row>
    <row r="6871" customFormat="false" ht="15" hidden="false" customHeight="false" outlineLevel="0" collapsed="false">
      <c r="A6871" s="1" t="s">
        <v>6017</v>
      </c>
      <c r="B6871" s="1" t="s">
        <v>6018</v>
      </c>
      <c r="C6871" s="1" t="s">
        <v>7594</v>
      </c>
      <c r="D6871" s="1" t="n">
        <v>350</v>
      </c>
      <c r="E6871" s="1" t="s">
        <v>7646</v>
      </c>
      <c r="F6871" s="1" t="n">
        <v>49</v>
      </c>
      <c r="G6871" s="1" t="str">
        <f aca="false">F6871&amp;"/"&amp;175</f>
        <v>49/175</v>
      </c>
      <c r="H6871" s="1" t="n">
        <v>2000</v>
      </c>
      <c r="I6871" s="1" t="n">
        <v>82</v>
      </c>
      <c r="J6871" s="1" t="n">
        <v>80</v>
      </c>
      <c r="K6871" s="1" t="s">
        <v>1951</v>
      </c>
      <c r="L6871" s="1" t="s">
        <v>6589</v>
      </c>
      <c r="M6871" s="1" t="s">
        <v>7596</v>
      </c>
      <c r="N6871" s="1" t="n">
        <v>47.938078079271</v>
      </c>
      <c r="O6871" s="1" t="n">
        <v>-71.0598329702437</v>
      </c>
      <c r="P6871" s="1" t="s">
        <v>7597</v>
      </c>
      <c r="Q6871" s="1" t="s">
        <v>7598</v>
      </c>
      <c r="R6871" s="1" t="s">
        <v>24</v>
      </c>
    </row>
    <row r="6872" customFormat="false" ht="15" hidden="false" customHeight="false" outlineLevel="0" collapsed="false">
      <c r="A6872" s="1" t="s">
        <v>6017</v>
      </c>
      <c r="B6872" s="1" t="s">
        <v>6018</v>
      </c>
      <c r="C6872" s="1" t="s">
        <v>7594</v>
      </c>
      <c r="D6872" s="1" t="n">
        <v>350</v>
      </c>
      <c r="E6872" s="1" t="s">
        <v>7647</v>
      </c>
      <c r="F6872" s="1" t="n">
        <v>50</v>
      </c>
      <c r="G6872" s="1" t="str">
        <f aca="false">F6872&amp;"/"&amp;175</f>
        <v>50/175</v>
      </c>
      <c r="H6872" s="1" t="n">
        <v>2000</v>
      </c>
      <c r="I6872" s="1" t="n">
        <v>92</v>
      </c>
      <c r="J6872" s="1" t="n">
        <v>80</v>
      </c>
      <c r="K6872" s="1" t="s">
        <v>1951</v>
      </c>
      <c r="L6872" s="1" t="s">
        <v>3801</v>
      </c>
      <c r="M6872" s="1" t="s">
        <v>7596</v>
      </c>
      <c r="N6872" s="1" t="n">
        <v>47.9395150888314</v>
      </c>
      <c r="O6872" s="1" t="n">
        <v>-71.0631864121867</v>
      </c>
      <c r="P6872" s="1" t="s">
        <v>7597</v>
      </c>
      <c r="Q6872" s="1" t="s">
        <v>7598</v>
      </c>
      <c r="R6872" s="1" t="s">
        <v>24</v>
      </c>
    </row>
    <row r="6873" customFormat="false" ht="15" hidden="false" customHeight="false" outlineLevel="0" collapsed="false">
      <c r="A6873" s="1" t="s">
        <v>6017</v>
      </c>
      <c r="B6873" s="1" t="s">
        <v>6018</v>
      </c>
      <c r="C6873" s="1" t="s">
        <v>7594</v>
      </c>
      <c r="D6873" s="1" t="n">
        <v>350</v>
      </c>
      <c r="E6873" s="1" t="s">
        <v>7648</v>
      </c>
      <c r="F6873" s="1" t="n">
        <v>51</v>
      </c>
      <c r="G6873" s="1" t="str">
        <f aca="false">F6873&amp;"/"&amp;175</f>
        <v>51/175</v>
      </c>
      <c r="H6873" s="1" t="n">
        <v>2000</v>
      </c>
      <c r="I6873" s="1" t="n">
        <v>92</v>
      </c>
      <c r="J6873" s="1" t="n">
        <v>80</v>
      </c>
      <c r="K6873" s="1" t="s">
        <v>1951</v>
      </c>
      <c r="L6873" s="1" t="s">
        <v>3801</v>
      </c>
      <c r="M6873" s="1" t="s">
        <v>7596</v>
      </c>
      <c r="N6873" s="1" t="n">
        <v>47.9405887934156</v>
      </c>
      <c r="O6873" s="1" t="n">
        <v>-71.0679508299749</v>
      </c>
      <c r="P6873" s="1" t="s">
        <v>7597</v>
      </c>
      <c r="Q6873" s="1" t="s">
        <v>7598</v>
      </c>
      <c r="R6873" s="1" t="s">
        <v>24</v>
      </c>
    </row>
    <row r="6874" customFormat="false" ht="15" hidden="false" customHeight="false" outlineLevel="0" collapsed="false">
      <c r="A6874" s="1" t="s">
        <v>6017</v>
      </c>
      <c r="B6874" s="1" t="s">
        <v>6018</v>
      </c>
      <c r="C6874" s="1" t="s">
        <v>7594</v>
      </c>
      <c r="D6874" s="1" t="n">
        <v>350</v>
      </c>
      <c r="E6874" s="1" t="s">
        <v>7649</v>
      </c>
      <c r="F6874" s="1" t="n">
        <v>52</v>
      </c>
      <c r="G6874" s="1" t="str">
        <f aca="false">F6874&amp;"/"&amp;175</f>
        <v>52/175</v>
      </c>
      <c r="H6874" s="1" t="n">
        <v>2000</v>
      </c>
      <c r="I6874" s="1" t="n">
        <v>92</v>
      </c>
      <c r="J6874" s="1" t="n">
        <v>80</v>
      </c>
      <c r="K6874" s="1" t="s">
        <v>1951</v>
      </c>
      <c r="L6874" s="1" t="s">
        <v>3801</v>
      </c>
      <c r="M6874" s="1" t="s">
        <v>7596</v>
      </c>
      <c r="N6874" s="1" t="n">
        <v>47.941905268843</v>
      </c>
      <c r="O6874" s="1" t="n">
        <v>-71.0715691922929</v>
      </c>
      <c r="P6874" s="1" t="s">
        <v>7597</v>
      </c>
      <c r="Q6874" s="1" t="s">
        <v>7598</v>
      </c>
      <c r="R6874" s="1" t="s">
        <v>24</v>
      </c>
    </row>
    <row r="6875" customFormat="false" ht="15" hidden="false" customHeight="false" outlineLevel="0" collapsed="false">
      <c r="A6875" s="1" t="s">
        <v>6017</v>
      </c>
      <c r="B6875" s="1" t="s">
        <v>6018</v>
      </c>
      <c r="C6875" s="1" t="s">
        <v>7594</v>
      </c>
      <c r="D6875" s="1" t="n">
        <v>350</v>
      </c>
      <c r="E6875" s="1" t="s">
        <v>7650</v>
      </c>
      <c r="F6875" s="1" t="n">
        <v>53</v>
      </c>
      <c r="G6875" s="1" t="str">
        <f aca="false">F6875&amp;"/"&amp;175</f>
        <v>53/175</v>
      </c>
      <c r="H6875" s="1" t="n">
        <v>2000</v>
      </c>
      <c r="I6875" s="1" t="n">
        <v>92</v>
      </c>
      <c r="J6875" s="1" t="n">
        <v>80</v>
      </c>
      <c r="K6875" s="1" t="s">
        <v>1951</v>
      </c>
      <c r="L6875" s="1" t="s">
        <v>3801</v>
      </c>
      <c r="M6875" s="1" t="s">
        <v>7596</v>
      </c>
      <c r="N6875" s="1" t="n">
        <v>47.9112223964289</v>
      </c>
      <c r="O6875" s="1" t="n">
        <v>-71.1213829396214</v>
      </c>
      <c r="P6875" s="1" t="s">
        <v>7597</v>
      </c>
      <c r="Q6875" s="1" t="s">
        <v>7598</v>
      </c>
      <c r="R6875" s="1" t="s">
        <v>24</v>
      </c>
    </row>
    <row r="6876" customFormat="false" ht="15" hidden="false" customHeight="false" outlineLevel="0" collapsed="false">
      <c r="A6876" s="1" t="s">
        <v>6017</v>
      </c>
      <c r="B6876" s="1" t="s">
        <v>6018</v>
      </c>
      <c r="C6876" s="1" t="s">
        <v>7594</v>
      </c>
      <c r="D6876" s="1" t="n">
        <v>350</v>
      </c>
      <c r="E6876" s="1" t="s">
        <v>7651</v>
      </c>
      <c r="F6876" s="1" t="n">
        <v>54</v>
      </c>
      <c r="G6876" s="1" t="str">
        <f aca="false">F6876&amp;"/"&amp;175</f>
        <v>54/175</v>
      </c>
      <c r="H6876" s="1" t="n">
        <v>2000</v>
      </c>
      <c r="I6876" s="1" t="n">
        <v>92</v>
      </c>
      <c r="J6876" s="1" t="n">
        <v>80</v>
      </c>
      <c r="K6876" s="1" t="s">
        <v>1951</v>
      </c>
      <c r="L6876" s="1" t="s">
        <v>3801</v>
      </c>
      <c r="M6876" s="1" t="s">
        <v>7596</v>
      </c>
      <c r="N6876" s="1" t="n">
        <v>47.9135871451781</v>
      </c>
      <c r="O6876" s="1" t="n">
        <v>-71.1227010927199</v>
      </c>
      <c r="P6876" s="1" t="s">
        <v>7597</v>
      </c>
      <c r="Q6876" s="1" t="s">
        <v>7598</v>
      </c>
      <c r="R6876" s="1" t="s">
        <v>24</v>
      </c>
    </row>
    <row r="6877" customFormat="false" ht="15" hidden="false" customHeight="false" outlineLevel="0" collapsed="false">
      <c r="A6877" s="1" t="s">
        <v>6017</v>
      </c>
      <c r="B6877" s="1" t="s">
        <v>6018</v>
      </c>
      <c r="C6877" s="1" t="s">
        <v>7594</v>
      </c>
      <c r="D6877" s="1" t="n">
        <v>350</v>
      </c>
      <c r="E6877" s="1" t="s">
        <v>7652</v>
      </c>
      <c r="F6877" s="1" t="n">
        <v>55</v>
      </c>
      <c r="G6877" s="1" t="str">
        <f aca="false">F6877&amp;"/"&amp;175</f>
        <v>55/175</v>
      </c>
      <c r="H6877" s="1" t="n">
        <v>2000</v>
      </c>
      <c r="I6877" s="1" t="n">
        <v>92</v>
      </c>
      <c r="J6877" s="1" t="n">
        <v>80</v>
      </c>
      <c r="K6877" s="1" t="s">
        <v>1951</v>
      </c>
      <c r="L6877" s="1" t="s">
        <v>3801</v>
      </c>
      <c r="M6877" s="1" t="s">
        <v>7596</v>
      </c>
      <c r="N6877" s="1" t="n">
        <v>47.9156031899991</v>
      </c>
      <c r="O6877" s="1" t="n">
        <v>-71.1262642383741</v>
      </c>
      <c r="P6877" s="1" t="s">
        <v>7597</v>
      </c>
      <c r="Q6877" s="1" t="s">
        <v>7598</v>
      </c>
      <c r="R6877" s="1" t="s">
        <v>24</v>
      </c>
    </row>
    <row r="6878" customFormat="false" ht="15" hidden="false" customHeight="false" outlineLevel="0" collapsed="false">
      <c r="A6878" s="1" t="s">
        <v>6017</v>
      </c>
      <c r="B6878" s="1" t="s">
        <v>6018</v>
      </c>
      <c r="C6878" s="1" t="s">
        <v>7594</v>
      </c>
      <c r="D6878" s="1" t="n">
        <v>350</v>
      </c>
      <c r="E6878" s="1" t="s">
        <v>7653</v>
      </c>
      <c r="F6878" s="1" t="n">
        <v>56</v>
      </c>
      <c r="G6878" s="1" t="str">
        <f aca="false">F6878&amp;"/"&amp;175</f>
        <v>56/175</v>
      </c>
      <c r="H6878" s="1" t="n">
        <v>2000</v>
      </c>
      <c r="I6878" s="1" t="n">
        <v>92</v>
      </c>
      <c r="J6878" s="1" t="n">
        <v>80</v>
      </c>
      <c r="K6878" s="1" t="s">
        <v>1951</v>
      </c>
      <c r="L6878" s="1" t="s">
        <v>3801</v>
      </c>
      <c r="M6878" s="1" t="s">
        <v>7596</v>
      </c>
      <c r="N6878" s="1" t="n">
        <v>47.9171625865032</v>
      </c>
      <c r="O6878" s="1" t="n">
        <v>-71.1304530626567</v>
      </c>
      <c r="P6878" s="1" t="s">
        <v>7597</v>
      </c>
      <c r="Q6878" s="1" t="s">
        <v>7598</v>
      </c>
      <c r="R6878" s="1" t="s">
        <v>24</v>
      </c>
    </row>
    <row r="6879" customFormat="false" ht="15" hidden="false" customHeight="false" outlineLevel="0" collapsed="false">
      <c r="A6879" s="1" t="s">
        <v>6017</v>
      </c>
      <c r="B6879" s="1" t="s">
        <v>6018</v>
      </c>
      <c r="C6879" s="1" t="s">
        <v>7594</v>
      </c>
      <c r="D6879" s="1" t="n">
        <v>350</v>
      </c>
      <c r="E6879" s="1" t="s">
        <v>7654</v>
      </c>
      <c r="F6879" s="1" t="n">
        <v>57</v>
      </c>
      <c r="G6879" s="1" t="str">
        <f aca="false">F6879&amp;"/"&amp;175</f>
        <v>57/175</v>
      </c>
      <c r="H6879" s="1" t="n">
        <v>2000</v>
      </c>
      <c r="I6879" s="1" t="n">
        <v>92</v>
      </c>
      <c r="J6879" s="1" t="n">
        <v>80</v>
      </c>
      <c r="K6879" s="1" t="s">
        <v>1951</v>
      </c>
      <c r="L6879" s="1" t="s">
        <v>3801</v>
      </c>
      <c r="M6879" s="1" t="s">
        <v>7596</v>
      </c>
      <c r="N6879" s="1" t="n">
        <v>47.9295360117387</v>
      </c>
      <c r="O6879" s="1" t="n">
        <v>-71.1355170618472</v>
      </c>
      <c r="P6879" s="1" t="s">
        <v>7597</v>
      </c>
      <c r="Q6879" s="1" t="s">
        <v>7598</v>
      </c>
      <c r="R6879" s="1" t="s">
        <v>24</v>
      </c>
    </row>
    <row r="6880" customFormat="false" ht="15" hidden="false" customHeight="false" outlineLevel="0" collapsed="false">
      <c r="A6880" s="1" t="s">
        <v>6017</v>
      </c>
      <c r="B6880" s="1" t="s">
        <v>6018</v>
      </c>
      <c r="C6880" s="1" t="s">
        <v>7594</v>
      </c>
      <c r="D6880" s="1" t="n">
        <v>350</v>
      </c>
      <c r="E6880" s="1" t="s">
        <v>7655</v>
      </c>
      <c r="F6880" s="1" t="n">
        <v>58</v>
      </c>
      <c r="G6880" s="1" t="str">
        <f aca="false">F6880&amp;"/"&amp;175</f>
        <v>58/175</v>
      </c>
      <c r="H6880" s="1" t="n">
        <v>2000</v>
      </c>
      <c r="I6880" s="1" t="n">
        <v>92</v>
      </c>
      <c r="J6880" s="1" t="n">
        <v>80</v>
      </c>
      <c r="K6880" s="1" t="s">
        <v>1951</v>
      </c>
      <c r="L6880" s="1" t="s">
        <v>3801</v>
      </c>
      <c r="M6880" s="1" t="s">
        <v>7596</v>
      </c>
      <c r="N6880" s="1" t="n">
        <v>47.9266479632295</v>
      </c>
      <c r="O6880" s="1" t="n">
        <v>-71.13218758994</v>
      </c>
      <c r="P6880" s="1" t="s">
        <v>7597</v>
      </c>
      <c r="Q6880" s="1" t="s">
        <v>7598</v>
      </c>
      <c r="R6880" s="1" t="s">
        <v>24</v>
      </c>
    </row>
    <row r="6881" customFormat="false" ht="15" hidden="false" customHeight="false" outlineLevel="0" collapsed="false">
      <c r="A6881" s="1" t="s">
        <v>6017</v>
      </c>
      <c r="B6881" s="1" t="s">
        <v>6018</v>
      </c>
      <c r="C6881" s="1" t="s">
        <v>7594</v>
      </c>
      <c r="D6881" s="1" t="n">
        <v>350</v>
      </c>
      <c r="E6881" s="1" t="s">
        <v>7656</v>
      </c>
      <c r="F6881" s="1" t="n">
        <v>59</v>
      </c>
      <c r="G6881" s="1" t="str">
        <f aca="false">F6881&amp;"/"&amp;175</f>
        <v>59/175</v>
      </c>
      <c r="H6881" s="1" t="n">
        <v>2000</v>
      </c>
      <c r="I6881" s="1" t="n">
        <v>92</v>
      </c>
      <c r="J6881" s="1" t="n">
        <v>80</v>
      </c>
      <c r="K6881" s="1" t="s">
        <v>1951</v>
      </c>
      <c r="L6881" s="1" t="s">
        <v>3801</v>
      </c>
      <c r="M6881" s="1" t="s">
        <v>7596</v>
      </c>
      <c r="N6881" s="1" t="n">
        <v>47.9278603159316</v>
      </c>
      <c r="O6881" s="1" t="n">
        <v>-71.1271933680143</v>
      </c>
      <c r="P6881" s="1" t="s">
        <v>7597</v>
      </c>
      <c r="Q6881" s="1" t="s">
        <v>7598</v>
      </c>
      <c r="R6881" s="1" t="s">
        <v>24</v>
      </c>
    </row>
    <row r="6882" customFormat="false" ht="15" hidden="false" customHeight="false" outlineLevel="0" collapsed="false">
      <c r="A6882" s="1" t="s">
        <v>6017</v>
      </c>
      <c r="B6882" s="1" t="s">
        <v>6018</v>
      </c>
      <c r="C6882" s="1" t="s">
        <v>7594</v>
      </c>
      <c r="D6882" s="1" t="n">
        <v>350</v>
      </c>
      <c r="E6882" s="1" t="s">
        <v>7657</v>
      </c>
      <c r="F6882" s="1" t="n">
        <v>60</v>
      </c>
      <c r="G6882" s="1" t="str">
        <f aca="false">F6882&amp;"/"&amp;175</f>
        <v>60/175</v>
      </c>
      <c r="H6882" s="1" t="n">
        <v>2000</v>
      </c>
      <c r="I6882" s="1" t="n">
        <v>92</v>
      </c>
      <c r="J6882" s="1" t="n">
        <v>80</v>
      </c>
      <c r="K6882" s="1" t="s">
        <v>1951</v>
      </c>
      <c r="L6882" s="1" t="s">
        <v>3801</v>
      </c>
      <c r="M6882" s="1" t="s">
        <v>7596</v>
      </c>
      <c r="N6882" s="1" t="n">
        <v>47.9262196665115</v>
      </c>
      <c r="O6882" s="1" t="n">
        <v>-71.1238756058167</v>
      </c>
      <c r="P6882" s="1" t="s">
        <v>7597</v>
      </c>
      <c r="Q6882" s="1" t="s">
        <v>7598</v>
      </c>
      <c r="R6882" s="1" t="s">
        <v>24</v>
      </c>
    </row>
    <row r="6883" customFormat="false" ht="15" hidden="false" customHeight="false" outlineLevel="0" collapsed="false">
      <c r="A6883" s="1" t="s">
        <v>6017</v>
      </c>
      <c r="B6883" s="1" t="s">
        <v>6018</v>
      </c>
      <c r="C6883" s="1" t="s">
        <v>7594</v>
      </c>
      <c r="D6883" s="1" t="n">
        <v>350</v>
      </c>
      <c r="E6883" s="1" t="s">
        <v>7658</v>
      </c>
      <c r="F6883" s="1" t="n">
        <v>61</v>
      </c>
      <c r="G6883" s="1" t="str">
        <f aca="false">F6883&amp;"/"&amp;175</f>
        <v>61/175</v>
      </c>
      <c r="H6883" s="1" t="n">
        <v>2000</v>
      </c>
      <c r="I6883" s="1" t="n">
        <v>92</v>
      </c>
      <c r="J6883" s="1" t="n">
        <v>80</v>
      </c>
      <c r="K6883" s="1" t="s">
        <v>1951</v>
      </c>
      <c r="L6883" s="1" t="s">
        <v>3801</v>
      </c>
      <c r="M6883" s="1" t="s">
        <v>7596</v>
      </c>
      <c r="N6883" s="1" t="n">
        <v>47.9251330494371</v>
      </c>
      <c r="O6883" s="1" t="n">
        <v>-71.1127020543503</v>
      </c>
      <c r="P6883" s="1" t="s">
        <v>7597</v>
      </c>
      <c r="Q6883" s="1" t="s">
        <v>7598</v>
      </c>
      <c r="R6883" s="1" t="s">
        <v>24</v>
      </c>
    </row>
    <row r="6884" customFormat="false" ht="15" hidden="false" customHeight="false" outlineLevel="0" collapsed="false">
      <c r="A6884" s="1" t="s">
        <v>6017</v>
      </c>
      <c r="B6884" s="1" t="s">
        <v>6018</v>
      </c>
      <c r="C6884" s="1" t="s">
        <v>7594</v>
      </c>
      <c r="D6884" s="1" t="n">
        <v>350</v>
      </c>
      <c r="E6884" s="1" t="s">
        <v>7659</v>
      </c>
      <c r="F6884" s="1" t="n">
        <v>62</v>
      </c>
      <c r="G6884" s="1" t="str">
        <f aca="false">F6884&amp;"/"&amp;175</f>
        <v>62/175</v>
      </c>
      <c r="H6884" s="1" t="n">
        <v>2000</v>
      </c>
      <c r="I6884" s="1" t="n">
        <v>92</v>
      </c>
      <c r="J6884" s="1" t="n">
        <v>80</v>
      </c>
      <c r="K6884" s="1" t="s">
        <v>1951</v>
      </c>
      <c r="L6884" s="1" t="s">
        <v>3801</v>
      </c>
      <c r="M6884" s="1" t="s">
        <v>7596</v>
      </c>
      <c r="N6884" s="1" t="n">
        <v>47.932699519261</v>
      </c>
      <c r="O6884" s="1" t="n">
        <v>-71.1012556570779</v>
      </c>
      <c r="P6884" s="1" t="s">
        <v>7597</v>
      </c>
      <c r="Q6884" s="1" t="s">
        <v>7598</v>
      </c>
      <c r="R6884" s="1" t="s">
        <v>24</v>
      </c>
    </row>
    <row r="6885" customFormat="false" ht="15" hidden="false" customHeight="false" outlineLevel="0" collapsed="false">
      <c r="A6885" s="1" t="s">
        <v>6017</v>
      </c>
      <c r="B6885" s="1" t="s">
        <v>6018</v>
      </c>
      <c r="C6885" s="1" t="s">
        <v>7594</v>
      </c>
      <c r="D6885" s="1" t="n">
        <v>350</v>
      </c>
      <c r="E6885" s="1" t="s">
        <v>7660</v>
      </c>
      <c r="F6885" s="1" t="n">
        <v>63</v>
      </c>
      <c r="G6885" s="1" t="str">
        <f aca="false">F6885&amp;"/"&amp;175</f>
        <v>63/175</v>
      </c>
      <c r="H6885" s="1" t="n">
        <v>2000</v>
      </c>
      <c r="I6885" s="1" t="n">
        <v>92</v>
      </c>
      <c r="J6885" s="1" t="n">
        <v>80</v>
      </c>
      <c r="K6885" s="1" t="s">
        <v>1951</v>
      </c>
      <c r="L6885" s="1" t="s">
        <v>3801</v>
      </c>
      <c r="M6885" s="1" t="s">
        <v>7596</v>
      </c>
      <c r="N6885" s="1" t="n">
        <v>47.9377527970184</v>
      </c>
      <c r="O6885" s="1" t="n">
        <v>-71.0974179055363</v>
      </c>
      <c r="P6885" s="1" t="s">
        <v>7597</v>
      </c>
      <c r="Q6885" s="1" t="s">
        <v>7598</v>
      </c>
      <c r="R6885" s="1" t="s">
        <v>24</v>
      </c>
    </row>
    <row r="6886" customFormat="false" ht="15" hidden="false" customHeight="false" outlineLevel="0" collapsed="false">
      <c r="A6886" s="1" t="s">
        <v>6017</v>
      </c>
      <c r="B6886" s="1" t="s">
        <v>6018</v>
      </c>
      <c r="C6886" s="1" t="s">
        <v>7594</v>
      </c>
      <c r="D6886" s="1" t="n">
        <v>350</v>
      </c>
      <c r="E6886" s="1" t="s">
        <v>7661</v>
      </c>
      <c r="F6886" s="1" t="n">
        <v>64</v>
      </c>
      <c r="G6886" s="1" t="str">
        <f aca="false">F6886&amp;"/"&amp;175</f>
        <v>64/175</v>
      </c>
      <c r="H6886" s="1" t="n">
        <v>2000</v>
      </c>
      <c r="I6886" s="1" t="n">
        <v>92</v>
      </c>
      <c r="J6886" s="1" t="n">
        <v>80</v>
      </c>
      <c r="K6886" s="1" t="s">
        <v>1951</v>
      </c>
      <c r="L6886" s="1" t="s">
        <v>3801</v>
      </c>
      <c r="M6886" s="1" t="s">
        <v>7596</v>
      </c>
      <c r="N6886" s="1" t="n">
        <v>47.9353218443382</v>
      </c>
      <c r="O6886" s="1" t="n">
        <v>-71.0933940907418</v>
      </c>
      <c r="P6886" s="1" t="s">
        <v>7597</v>
      </c>
      <c r="Q6886" s="1" t="s">
        <v>7598</v>
      </c>
      <c r="R6886" s="1" t="s">
        <v>24</v>
      </c>
    </row>
    <row r="6887" customFormat="false" ht="15" hidden="false" customHeight="false" outlineLevel="0" collapsed="false">
      <c r="A6887" s="1" t="s">
        <v>6017</v>
      </c>
      <c r="B6887" s="1" t="s">
        <v>6018</v>
      </c>
      <c r="C6887" s="1" t="s">
        <v>7594</v>
      </c>
      <c r="D6887" s="1" t="n">
        <v>350</v>
      </c>
      <c r="E6887" s="1" t="s">
        <v>7662</v>
      </c>
      <c r="F6887" s="1" t="n">
        <v>65</v>
      </c>
      <c r="G6887" s="1" t="str">
        <f aca="false">F6887&amp;"/"&amp;175</f>
        <v>65/175</v>
      </c>
      <c r="H6887" s="1" t="n">
        <v>2000</v>
      </c>
      <c r="I6887" s="1" t="n">
        <v>82</v>
      </c>
      <c r="J6887" s="1" t="n">
        <v>80</v>
      </c>
      <c r="K6887" s="1" t="s">
        <v>1951</v>
      </c>
      <c r="L6887" s="1" t="s">
        <v>6589</v>
      </c>
      <c r="M6887" s="1" t="s">
        <v>7596</v>
      </c>
      <c r="N6887" s="1" t="n">
        <v>47.9325066452773</v>
      </c>
      <c r="O6887" s="1" t="n">
        <v>-71.0911727687086</v>
      </c>
      <c r="P6887" s="1" t="s">
        <v>7597</v>
      </c>
      <c r="Q6887" s="1" t="s">
        <v>7598</v>
      </c>
      <c r="R6887" s="1" t="s">
        <v>24</v>
      </c>
    </row>
    <row r="6888" customFormat="false" ht="15" hidden="false" customHeight="false" outlineLevel="0" collapsed="false">
      <c r="A6888" s="1" t="s">
        <v>6017</v>
      </c>
      <c r="B6888" s="1" t="s">
        <v>6018</v>
      </c>
      <c r="C6888" s="1" t="s">
        <v>7594</v>
      </c>
      <c r="D6888" s="1" t="n">
        <v>350</v>
      </c>
      <c r="E6888" s="1" t="s">
        <v>7663</v>
      </c>
      <c r="F6888" s="1" t="n">
        <v>66</v>
      </c>
      <c r="G6888" s="1" t="str">
        <f aca="false">F6888&amp;"/"&amp;175</f>
        <v>66/175</v>
      </c>
      <c r="H6888" s="1" t="n">
        <v>2000</v>
      </c>
      <c r="I6888" s="1" t="n">
        <v>92</v>
      </c>
      <c r="J6888" s="1" t="n">
        <v>80</v>
      </c>
      <c r="K6888" s="1" t="s">
        <v>1951</v>
      </c>
      <c r="L6888" s="1" t="s">
        <v>3801</v>
      </c>
      <c r="M6888" s="1" t="s">
        <v>7596</v>
      </c>
      <c r="N6888" s="1" t="n">
        <v>47.9300834130729</v>
      </c>
      <c r="O6888" s="1" t="n">
        <v>-71.0888319032471</v>
      </c>
      <c r="P6888" s="1" t="s">
        <v>7597</v>
      </c>
      <c r="Q6888" s="1" t="s">
        <v>7598</v>
      </c>
      <c r="R6888" s="1" t="s">
        <v>24</v>
      </c>
    </row>
    <row r="6889" customFormat="false" ht="15" hidden="false" customHeight="false" outlineLevel="0" collapsed="false">
      <c r="A6889" s="1" t="s">
        <v>6017</v>
      </c>
      <c r="B6889" s="1" t="s">
        <v>6018</v>
      </c>
      <c r="C6889" s="1" t="s">
        <v>7594</v>
      </c>
      <c r="D6889" s="1" t="n">
        <v>350</v>
      </c>
      <c r="E6889" s="1" t="s">
        <v>7664</v>
      </c>
      <c r="F6889" s="1" t="n">
        <v>67</v>
      </c>
      <c r="G6889" s="1" t="str">
        <f aca="false">F6889&amp;"/"&amp;175</f>
        <v>67/175</v>
      </c>
      <c r="H6889" s="1" t="n">
        <v>2000</v>
      </c>
      <c r="I6889" s="1" t="n">
        <v>92</v>
      </c>
      <c r="J6889" s="1" t="n">
        <v>80</v>
      </c>
      <c r="K6889" s="1" t="s">
        <v>1951</v>
      </c>
      <c r="L6889" s="1" t="s">
        <v>3801</v>
      </c>
      <c r="M6889" s="1" t="s">
        <v>7596</v>
      </c>
      <c r="N6889" s="1" t="n">
        <v>47.9394640317633</v>
      </c>
      <c r="O6889" s="1" t="n">
        <v>-71.1114217847434</v>
      </c>
      <c r="P6889" s="1" t="s">
        <v>7597</v>
      </c>
      <c r="Q6889" s="1" t="s">
        <v>7598</v>
      </c>
      <c r="R6889" s="1" t="s">
        <v>24</v>
      </c>
    </row>
    <row r="6890" customFormat="false" ht="15" hidden="false" customHeight="false" outlineLevel="0" collapsed="false">
      <c r="A6890" s="1" t="s">
        <v>6017</v>
      </c>
      <c r="B6890" s="1" t="s">
        <v>6018</v>
      </c>
      <c r="C6890" s="1" t="s">
        <v>7594</v>
      </c>
      <c r="D6890" s="1" t="n">
        <v>350</v>
      </c>
      <c r="E6890" s="1" t="s">
        <v>7665</v>
      </c>
      <c r="F6890" s="1" t="n">
        <v>68</v>
      </c>
      <c r="G6890" s="1" t="str">
        <f aca="false">F6890&amp;"/"&amp;175</f>
        <v>68/175</v>
      </c>
      <c r="H6890" s="1" t="n">
        <v>2000</v>
      </c>
      <c r="I6890" s="1" t="n">
        <v>92</v>
      </c>
      <c r="J6890" s="1" t="n">
        <v>80</v>
      </c>
      <c r="K6890" s="1" t="s">
        <v>1951</v>
      </c>
      <c r="L6890" s="1" t="s">
        <v>3801</v>
      </c>
      <c r="M6890" s="1" t="s">
        <v>7596</v>
      </c>
      <c r="N6890" s="1" t="n">
        <v>47.942040317064</v>
      </c>
      <c r="O6890" s="1" t="n">
        <v>-71.1089708801706</v>
      </c>
      <c r="P6890" s="1" t="s">
        <v>7597</v>
      </c>
      <c r="Q6890" s="1" t="s">
        <v>7598</v>
      </c>
      <c r="R6890" s="1" t="s">
        <v>24</v>
      </c>
    </row>
    <row r="6891" customFormat="false" ht="15" hidden="false" customHeight="false" outlineLevel="0" collapsed="false">
      <c r="A6891" s="1" t="s">
        <v>6017</v>
      </c>
      <c r="B6891" s="1" t="s">
        <v>6018</v>
      </c>
      <c r="C6891" s="1" t="s">
        <v>7594</v>
      </c>
      <c r="D6891" s="1" t="n">
        <v>350</v>
      </c>
      <c r="E6891" s="1" t="s">
        <v>7666</v>
      </c>
      <c r="F6891" s="1" t="n">
        <v>69</v>
      </c>
      <c r="G6891" s="1" t="str">
        <f aca="false">F6891&amp;"/"&amp;175</f>
        <v>69/175</v>
      </c>
      <c r="H6891" s="1" t="n">
        <v>2000</v>
      </c>
      <c r="I6891" s="1" t="n">
        <v>92</v>
      </c>
      <c r="J6891" s="1" t="n">
        <v>80</v>
      </c>
      <c r="K6891" s="1" t="s">
        <v>1951</v>
      </c>
      <c r="L6891" s="1" t="s">
        <v>3801</v>
      </c>
      <c r="M6891" s="1" t="s">
        <v>7596</v>
      </c>
      <c r="N6891" s="1" t="n">
        <v>47.9441345209563</v>
      </c>
      <c r="O6891" s="1" t="n">
        <v>-71.1060360346584</v>
      </c>
      <c r="P6891" s="1" t="s">
        <v>7597</v>
      </c>
      <c r="Q6891" s="1" t="s">
        <v>7598</v>
      </c>
      <c r="R6891" s="1" t="s">
        <v>24</v>
      </c>
    </row>
    <row r="6892" customFormat="false" ht="15" hidden="false" customHeight="false" outlineLevel="0" collapsed="false">
      <c r="A6892" s="1" t="s">
        <v>6017</v>
      </c>
      <c r="B6892" s="1" t="s">
        <v>6018</v>
      </c>
      <c r="C6892" s="1" t="s">
        <v>7594</v>
      </c>
      <c r="D6892" s="1" t="n">
        <v>350</v>
      </c>
      <c r="E6892" s="1" t="s">
        <v>7667</v>
      </c>
      <c r="F6892" s="1" t="n">
        <v>70</v>
      </c>
      <c r="G6892" s="1" t="str">
        <f aca="false">F6892&amp;"/"&amp;175</f>
        <v>70/175</v>
      </c>
      <c r="H6892" s="1" t="n">
        <v>2000</v>
      </c>
      <c r="I6892" s="1" t="n">
        <v>82</v>
      </c>
      <c r="J6892" s="1" t="n">
        <v>80</v>
      </c>
      <c r="K6892" s="1" t="s">
        <v>1951</v>
      </c>
      <c r="L6892" s="1" t="s">
        <v>6589</v>
      </c>
      <c r="M6892" s="1" t="s">
        <v>7596</v>
      </c>
      <c r="N6892" s="1" t="n">
        <v>47.950041286026</v>
      </c>
      <c r="O6892" s="1" t="n">
        <v>-71.028014525237</v>
      </c>
      <c r="P6892" s="1" t="s">
        <v>7597</v>
      </c>
      <c r="Q6892" s="1" t="s">
        <v>7598</v>
      </c>
      <c r="R6892" s="1" t="s">
        <v>24</v>
      </c>
    </row>
    <row r="6893" customFormat="false" ht="15" hidden="false" customHeight="false" outlineLevel="0" collapsed="false">
      <c r="A6893" s="1" t="s">
        <v>6017</v>
      </c>
      <c r="B6893" s="1" t="s">
        <v>6018</v>
      </c>
      <c r="C6893" s="1" t="s">
        <v>7594</v>
      </c>
      <c r="D6893" s="1" t="n">
        <v>350</v>
      </c>
      <c r="E6893" s="1" t="s">
        <v>7668</v>
      </c>
      <c r="F6893" s="1" t="n">
        <v>71</v>
      </c>
      <c r="G6893" s="1" t="str">
        <f aca="false">F6893&amp;"/"&amp;175</f>
        <v>71/175</v>
      </c>
      <c r="H6893" s="1" t="n">
        <v>2000</v>
      </c>
      <c r="I6893" s="1" t="n">
        <v>92</v>
      </c>
      <c r="J6893" s="1" t="n">
        <v>80</v>
      </c>
      <c r="K6893" s="1" t="s">
        <v>1951</v>
      </c>
      <c r="L6893" s="1" t="s">
        <v>3801</v>
      </c>
      <c r="M6893" s="1" t="s">
        <v>7596</v>
      </c>
      <c r="N6893" s="1" t="n">
        <v>47.9526010280908</v>
      </c>
      <c r="O6893" s="1" t="n">
        <v>-71.0363581995334</v>
      </c>
      <c r="P6893" s="1" t="s">
        <v>7597</v>
      </c>
      <c r="Q6893" s="1" t="s">
        <v>7598</v>
      </c>
      <c r="R6893" s="1" t="s">
        <v>24</v>
      </c>
    </row>
    <row r="6894" customFormat="false" ht="15" hidden="false" customHeight="false" outlineLevel="0" collapsed="false">
      <c r="A6894" s="1" t="s">
        <v>6017</v>
      </c>
      <c r="B6894" s="1" t="s">
        <v>6018</v>
      </c>
      <c r="C6894" s="1" t="s">
        <v>7594</v>
      </c>
      <c r="D6894" s="1" t="n">
        <v>350</v>
      </c>
      <c r="E6894" s="1" t="s">
        <v>7669</v>
      </c>
      <c r="F6894" s="1" t="n">
        <v>72</v>
      </c>
      <c r="G6894" s="1" t="str">
        <f aca="false">F6894&amp;"/"&amp;175</f>
        <v>72/175</v>
      </c>
      <c r="H6894" s="1" t="n">
        <v>2000</v>
      </c>
      <c r="I6894" s="1" t="n">
        <v>92</v>
      </c>
      <c r="J6894" s="1" t="n">
        <v>80</v>
      </c>
      <c r="K6894" s="1" t="s">
        <v>1951</v>
      </c>
      <c r="L6894" s="1" t="s">
        <v>3801</v>
      </c>
      <c r="M6894" s="1" t="s">
        <v>7596</v>
      </c>
      <c r="N6894" s="1" t="n">
        <v>47.9549887690578</v>
      </c>
      <c r="O6894" s="1" t="n">
        <v>-71.0381824650816</v>
      </c>
      <c r="P6894" s="1" t="s">
        <v>7597</v>
      </c>
      <c r="Q6894" s="1" t="s">
        <v>7598</v>
      </c>
      <c r="R6894" s="1" t="s">
        <v>24</v>
      </c>
    </row>
    <row r="6895" customFormat="false" ht="15" hidden="false" customHeight="false" outlineLevel="0" collapsed="false">
      <c r="A6895" s="1" t="s">
        <v>6017</v>
      </c>
      <c r="B6895" s="1" t="s">
        <v>6018</v>
      </c>
      <c r="C6895" s="1" t="s">
        <v>7594</v>
      </c>
      <c r="D6895" s="1" t="n">
        <v>350</v>
      </c>
      <c r="E6895" s="1" t="s">
        <v>7670</v>
      </c>
      <c r="F6895" s="1" t="n">
        <v>73</v>
      </c>
      <c r="G6895" s="1" t="str">
        <f aca="false">F6895&amp;"/"&amp;175</f>
        <v>73/175</v>
      </c>
      <c r="H6895" s="1" t="n">
        <v>2000</v>
      </c>
      <c r="I6895" s="1" t="n">
        <v>92</v>
      </c>
      <c r="J6895" s="1" t="n">
        <v>80</v>
      </c>
      <c r="K6895" s="1" t="s">
        <v>1951</v>
      </c>
      <c r="L6895" s="1" t="s">
        <v>3801</v>
      </c>
      <c r="M6895" s="1" t="s">
        <v>7596</v>
      </c>
      <c r="N6895" s="1" t="n">
        <v>47.9572196810596</v>
      </c>
      <c r="O6895" s="1" t="n">
        <v>-71.0407403710141</v>
      </c>
      <c r="P6895" s="1" t="s">
        <v>7597</v>
      </c>
      <c r="Q6895" s="1" t="s">
        <v>7598</v>
      </c>
      <c r="R6895" s="1" t="s">
        <v>24</v>
      </c>
    </row>
    <row r="6896" customFormat="false" ht="15" hidden="false" customHeight="false" outlineLevel="0" collapsed="false">
      <c r="A6896" s="1" t="s">
        <v>6017</v>
      </c>
      <c r="B6896" s="1" t="s">
        <v>6018</v>
      </c>
      <c r="C6896" s="1" t="s">
        <v>7594</v>
      </c>
      <c r="D6896" s="1" t="n">
        <v>350</v>
      </c>
      <c r="E6896" s="1" t="s">
        <v>7671</v>
      </c>
      <c r="F6896" s="1" t="n">
        <v>74</v>
      </c>
      <c r="G6896" s="1" t="str">
        <f aca="false">F6896&amp;"/"&amp;175</f>
        <v>74/175</v>
      </c>
      <c r="H6896" s="1" t="n">
        <v>2000</v>
      </c>
      <c r="I6896" s="1" t="n">
        <v>92</v>
      </c>
      <c r="J6896" s="1" t="n">
        <v>80</v>
      </c>
      <c r="K6896" s="1" t="s">
        <v>1951</v>
      </c>
      <c r="L6896" s="1" t="s">
        <v>3801</v>
      </c>
      <c r="M6896" s="1" t="s">
        <v>7596</v>
      </c>
      <c r="N6896" s="1" t="n">
        <v>47.9503750018707</v>
      </c>
      <c r="O6896" s="1" t="n">
        <v>-71.0423047282762</v>
      </c>
      <c r="P6896" s="1" t="s">
        <v>7597</v>
      </c>
      <c r="Q6896" s="1" t="s">
        <v>7598</v>
      </c>
      <c r="R6896" s="1" t="s">
        <v>24</v>
      </c>
    </row>
    <row r="6897" customFormat="false" ht="15" hidden="false" customHeight="false" outlineLevel="0" collapsed="false">
      <c r="A6897" s="1" t="s">
        <v>6017</v>
      </c>
      <c r="B6897" s="1" t="s">
        <v>6018</v>
      </c>
      <c r="C6897" s="1" t="s">
        <v>7594</v>
      </c>
      <c r="D6897" s="1" t="n">
        <v>350</v>
      </c>
      <c r="E6897" s="1" t="s">
        <v>7672</v>
      </c>
      <c r="F6897" s="1" t="n">
        <v>75</v>
      </c>
      <c r="G6897" s="1" t="str">
        <f aca="false">F6897&amp;"/"&amp;175</f>
        <v>75/175</v>
      </c>
      <c r="H6897" s="1" t="n">
        <v>2000</v>
      </c>
      <c r="I6897" s="1" t="n">
        <v>92</v>
      </c>
      <c r="J6897" s="1" t="n">
        <v>80</v>
      </c>
      <c r="K6897" s="1" t="s">
        <v>1951</v>
      </c>
      <c r="L6897" s="1" t="s">
        <v>3801</v>
      </c>
      <c r="M6897" s="1" t="s">
        <v>7596</v>
      </c>
      <c r="N6897" s="1" t="n">
        <v>47.9522637393481</v>
      </c>
      <c r="O6897" s="1" t="n">
        <v>-71.0449900371964</v>
      </c>
      <c r="P6897" s="1" t="s">
        <v>7597</v>
      </c>
      <c r="Q6897" s="1" t="s">
        <v>7598</v>
      </c>
      <c r="R6897" s="1" t="s">
        <v>24</v>
      </c>
    </row>
    <row r="6898" customFormat="false" ht="15" hidden="false" customHeight="false" outlineLevel="0" collapsed="false">
      <c r="A6898" s="1" t="s">
        <v>6017</v>
      </c>
      <c r="B6898" s="1" t="s">
        <v>6018</v>
      </c>
      <c r="C6898" s="1" t="s">
        <v>7594</v>
      </c>
      <c r="D6898" s="1" t="n">
        <v>350</v>
      </c>
      <c r="E6898" s="1" t="s">
        <v>7673</v>
      </c>
      <c r="F6898" s="1" t="n">
        <v>76</v>
      </c>
      <c r="G6898" s="1" t="str">
        <f aca="false">F6898&amp;"/"&amp;175</f>
        <v>76/175</v>
      </c>
      <c r="H6898" s="1" t="n">
        <v>2000</v>
      </c>
      <c r="I6898" s="1" t="n">
        <v>92</v>
      </c>
      <c r="J6898" s="1" t="n">
        <v>80</v>
      </c>
      <c r="K6898" s="1" t="s">
        <v>1951</v>
      </c>
      <c r="L6898" s="1" t="s">
        <v>3801</v>
      </c>
      <c r="M6898" s="1" t="s">
        <v>7596</v>
      </c>
      <c r="N6898" s="1" t="n">
        <v>47.9539659118615</v>
      </c>
      <c r="O6898" s="1" t="n">
        <v>-71.048984645135</v>
      </c>
      <c r="P6898" s="1" t="s">
        <v>7597</v>
      </c>
      <c r="Q6898" s="1" t="s">
        <v>7598</v>
      </c>
      <c r="R6898" s="1" t="s">
        <v>24</v>
      </c>
    </row>
    <row r="6899" customFormat="false" ht="15" hidden="false" customHeight="false" outlineLevel="0" collapsed="false">
      <c r="A6899" s="1" t="s">
        <v>6017</v>
      </c>
      <c r="B6899" s="1" t="s">
        <v>6018</v>
      </c>
      <c r="C6899" s="1" t="s">
        <v>7594</v>
      </c>
      <c r="D6899" s="1" t="n">
        <v>350</v>
      </c>
      <c r="E6899" s="1" t="s">
        <v>7674</v>
      </c>
      <c r="F6899" s="1" t="n">
        <v>77</v>
      </c>
      <c r="G6899" s="1" t="str">
        <f aca="false">F6899&amp;"/"&amp;175</f>
        <v>77/175</v>
      </c>
      <c r="H6899" s="1" t="n">
        <v>2000</v>
      </c>
      <c r="I6899" s="1" t="n">
        <v>92</v>
      </c>
      <c r="J6899" s="1" t="n">
        <v>80</v>
      </c>
      <c r="K6899" s="1" t="s">
        <v>1951</v>
      </c>
      <c r="L6899" s="1" t="s">
        <v>3801</v>
      </c>
      <c r="M6899" s="1" t="s">
        <v>7596</v>
      </c>
      <c r="N6899" s="1" t="n">
        <v>47.9567814543379</v>
      </c>
      <c r="O6899" s="1" t="n">
        <v>-71.0513896235538</v>
      </c>
      <c r="P6899" s="1" t="s">
        <v>7597</v>
      </c>
      <c r="Q6899" s="1" t="s">
        <v>7598</v>
      </c>
      <c r="R6899" s="1" t="s">
        <v>24</v>
      </c>
    </row>
    <row r="6900" customFormat="false" ht="15" hidden="false" customHeight="false" outlineLevel="0" collapsed="false">
      <c r="A6900" s="1" t="s">
        <v>6017</v>
      </c>
      <c r="B6900" s="1" t="s">
        <v>6018</v>
      </c>
      <c r="C6900" s="1" t="s">
        <v>7594</v>
      </c>
      <c r="D6900" s="1" t="n">
        <v>350</v>
      </c>
      <c r="E6900" s="1" t="s">
        <v>7675</v>
      </c>
      <c r="F6900" s="1" t="n">
        <v>78</v>
      </c>
      <c r="G6900" s="1" t="str">
        <f aca="false">F6900&amp;"/"&amp;175</f>
        <v>78/175</v>
      </c>
      <c r="H6900" s="1" t="n">
        <v>2000</v>
      </c>
      <c r="I6900" s="1" t="n">
        <v>92</v>
      </c>
      <c r="J6900" s="1" t="n">
        <v>80</v>
      </c>
      <c r="K6900" s="1" t="s">
        <v>1951</v>
      </c>
      <c r="L6900" s="1" t="s">
        <v>3801</v>
      </c>
      <c r="M6900" s="1" t="s">
        <v>7596</v>
      </c>
      <c r="N6900" s="1" t="n">
        <v>47.9551263409283</v>
      </c>
      <c r="O6900" s="1" t="n">
        <v>-71.0608906147719</v>
      </c>
      <c r="P6900" s="1" t="s">
        <v>7597</v>
      </c>
      <c r="Q6900" s="1" t="s">
        <v>7598</v>
      </c>
      <c r="R6900" s="1" t="s">
        <v>24</v>
      </c>
    </row>
    <row r="6901" customFormat="false" ht="15" hidden="false" customHeight="false" outlineLevel="0" collapsed="false">
      <c r="A6901" s="1" t="s">
        <v>6017</v>
      </c>
      <c r="B6901" s="1" t="s">
        <v>6018</v>
      </c>
      <c r="C6901" s="1" t="s">
        <v>7594</v>
      </c>
      <c r="D6901" s="1" t="n">
        <v>350</v>
      </c>
      <c r="E6901" s="1" t="s">
        <v>7676</v>
      </c>
      <c r="F6901" s="1" t="n">
        <v>79</v>
      </c>
      <c r="G6901" s="1" t="str">
        <f aca="false">F6901&amp;"/"&amp;175</f>
        <v>79/175</v>
      </c>
      <c r="H6901" s="1" t="n">
        <v>2000</v>
      </c>
      <c r="I6901" s="1" t="n">
        <v>92</v>
      </c>
      <c r="J6901" s="1" t="n">
        <v>80</v>
      </c>
      <c r="K6901" s="1" t="s">
        <v>1951</v>
      </c>
      <c r="L6901" s="1" t="s">
        <v>3801</v>
      </c>
      <c r="M6901" s="1" t="s">
        <v>7596</v>
      </c>
      <c r="N6901" s="1" t="n">
        <v>47.9580077341099</v>
      </c>
      <c r="O6901" s="1" t="n">
        <v>-71.060774663703</v>
      </c>
      <c r="P6901" s="1" t="s">
        <v>7597</v>
      </c>
      <c r="Q6901" s="1" t="s">
        <v>7598</v>
      </c>
      <c r="R6901" s="1" t="s">
        <v>24</v>
      </c>
    </row>
    <row r="6902" customFormat="false" ht="15" hidden="false" customHeight="false" outlineLevel="0" collapsed="false">
      <c r="A6902" s="1" t="s">
        <v>6017</v>
      </c>
      <c r="B6902" s="1" t="s">
        <v>6018</v>
      </c>
      <c r="C6902" s="1" t="s">
        <v>7594</v>
      </c>
      <c r="D6902" s="1" t="n">
        <v>350</v>
      </c>
      <c r="E6902" s="1" t="s">
        <v>7677</v>
      </c>
      <c r="F6902" s="1" t="n">
        <v>80</v>
      </c>
      <c r="G6902" s="1" t="str">
        <f aca="false">F6902&amp;"/"&amp;175</f>
        <v>80/175</v>
      </c>
      <c r="H6902" s="1" t="n">
        <v>2000</v>
      </c>
      <c r="I6902" s="1" t="n">
        <v>92</v>
      </c>
      <c r="J6902" s="1" t="n">
        <v>80</v>
      </c>
      <c r="K6902" s="1" t="s">
        <v>1951</v>
      </c>
      <c r="L6902" s="1" t="s">
        <v>3801</v>
      </c>
      <c r="M6902" s="1" t="s">
        <v>7596</v>
      </c>
      <c r="N6902" s="1" t="n">
        <v>47.960656437816</v>
      </c>
      <c r="O6902" s="1" t="n">
        <v>-71.0648382607228</v>
      </c>
      <c r="P6902" s="1" t="s">
        <v>7597</v>
      </c>
      <c r="Q6902" s="1" t="s">
        <v>7598</v>
      </c>
      <c r="R6902" s="1" t="s">
        <v>24</v>
      </c>
    </row>
    <row r="6903" customFormat="false" ht="15" hidden="false" customHeight="false" outlineLevel="0" collapsed="false">
      <c r="A6903" s="1" t="s">
        <v>6017</v>
      </c>
      <c r="B6903" s="1" t="s">
        <v>6018</v>
      </c>
      <c r="C6903" s="1" t="s">
        <v>7594</v>
      </c>
      <c r="D6903" s="1" t="n">
        <v>350</v>
      </c>
      <c r="E6903" s="1" t="s">
        <v>7678</v>
      </c>
      <c r="F6903" s="1" t="n">
        <v>81</v>
      </c>
      <c r="G6903" s="1" t="str">
        <f aca="false">F6903&amp;"/"&amp;175</f>
        <v>81/175</v>
      </c>
      <c r="H6903" s="1" t="n">
        <v>2000</v>
      </c>
      <c r="I6903" s="1" t="n">
        <v>92</v>
      </c>
      <c r="J6903" s="1" t="n">
        <v>80</v>
      </c>
      <c r="K6903" s="1" t="s">
        <v>1951</v>
      </c>
      <c r="L6903" s="1" t="s">
        <v>3801</v>
      </c>
      <c r="M6903" s="1" t="s">
        <v>7596</v>
      </c>
      <c r="N6903" s="1" t="n">
        <v>47.9650050733546</v>
      </c>
      <c r="O6903" s="1" t="n">
        <v>-71.0686074471615</v>
      </c>
      <c r="P6903" s="1" t="s">
        <v>7597</v>
      </c>
      <c r="Q6903" s="1" t="s">
        <v>7598</v>
      </c>
      <c r="R6903" s="1" t="s">
        <v>24</v>
      </c>
    </row>
    <row r="6904" customFormat="false" ht="15" hidden="false" customHeight="false" outlineLevel="0" collapsed="false">
      <c r="A6904" s="1" t="s">
        <v>6017</v>
      </c>
      <c r="B6904" s="1" t="s">
        <v>6018</v>
      </c>
      <c r="C6904" s="1" t="s">
        <v>7594</v>
      </c>
      <c r="D6904" s="1" t="n">
        <v>350</v>
      </c>
      <c r="E6904" s="1" t="s">
        <v>7679</v>
      </c>
      <c r="F6904" s="1" t="n">
        <v>82</v>
      </c>
      <c r="G6904" s="1" t="str">
        <f aca="false">F6904&amp;"/"&amp;175</f>
        <v>82/175</v>
      </c>
      <c r="H6904" s="1" t="n">
        <v>2000</v>
      </c>
      <c r="I6904" s="1" t="n">
        <v>92</v>
      </c>
      <c r="J6904" s="1" t="n">
        <v>80</v>
      </c>
      <c r="K6904" s="1" t="s">
        <v>1951</v>
      </c>
      <c r="L6904" s="1" t="s">
        <v>3801</v>
      </c>
      <c r="M6904" s="1" t="s">
        <v>7596</v>
      </c>
      <c r="N6904" s="1" t="n">
        <v>47.9670702350014</v>
      </c>
      <c r="O6904" s="1" t="n">
        <v>-71.0706360135897</v>
      </c>
      <c r="P6904" s="1" t="s">
        <v>7597</v>
      </c>
      <c r="Q6904" s="1" t="s">
        <v>7598</v>
      </c>
      <c r="R6904" s="1" t="s">
        <v>24</v>
      </c>
    </row>
    <row r="6905" customFormat="false" ht="15" hidden="false" customHeight="false" outlineLevel="0" collapsed="false">
      <c r="A6905" s="1" t="s">
        <v>6017</v>
      </c>
      <c r="B6905" s="1" t="s">
        <v>6018</v>
      </c>
      <c r="C6905" s="1" t="s">
        <v>7594</v>
      </c>
      <c r="D6905" s="1" t="n">
        <v>350</v>
      </c>
      <c r="E6905" s="1" t="s">
        <v>7680</v>
      </c>
      <c r="F6905" s="1" t="n">
        <v>83</v>
      </c>
      <c r="G6905" s="1" t="str">
        <f aca="false">F6905&amp;"/"&amp;175</f>
        <v>83/175</v>
      </c>
      <c r="H6905" s="1" t="n">
        <v>2000</v>
      </c>
      <c r="I6905" s="1" t="n">
        <v>92</v>
      </c>
      <c r="J6905" s="1" t="n">
        <v>80</v>
      </c>
      <c r="K6905" s="1" t="s">
        <v>1951</v>
      </c>
      <c r="L6905" s="1" t="s">
        <v>3801</v>
      </c>
      <c r="M6905" s="1" t="s">
        <v>7596</v>
      </c>
      <c r="N6905" s="1" t="n">
        <v>47.9457256590392</v>
      </c>
      <c r="O6905" s="1" t="n">
        <v>-71.0546377625075</v>
      </c>
      <c r="P6905" s="1" t="s">
        <v>7597</v>
      </c>
      <c r="Q6905" s="1" t="s">
        <v>7598</v>
      </c>
      <c r="R6905" s="1" t="s">
        <v>24</v>
      </c>
    </row>
    <row r="6906" customFormat="false" ht="15" hidden="false" customHeight="false" outlineLevel="0" collapsed="false">
      <c r="A6906" s="1" t="s">
        <v>6017</v>
      </c>
      <c r="B6906" s="1" t="s">
        <v>6018</v>
      </c>
      <c r="C6906" s="1" t="s">
        <v>7594</v>
      </c>
      <c r="D6906" s="1" t="n">
        <v>350</v>
      </c>
      <c r="E6906" s="1" t="s">
        <v>7681</v>
      </c>
      <c r="F6906" s="1" t="n">
        <v>84</v>
      </c>
      <c r="G6906" s="1" t="str">
        <f aca="false">F6906&amp;"/"&amp;175</f>
        <v>84/175</v>
      </c>
      <c r="H6906" s="1" t="n">
        <v>2000</v>
      </c>
      <c r="I6906" s="1" t="n">
        <v>92</v>
      </c>
      <c r="J6906" s="1" t="n">
        <v>80</v>
      </c>
      <c r="K6906" s="1" t="s">
        <v>1951</v>
      </c>
      <c r="L6906" s="1" t="s">
        <v>3801</v>
      </c>
      <c r="M6906" s="1" t="s">
        <v>7596</v>
      </c>
      <c r="N6906" s="1" t="n">
        <v>47.9462836149842</v>
      </c>
      <c r="O6906" s="1" t="n">
        <v>-71.0617676762818</v>
      </c>
      <c r="P6906" s="1" t="s">
        <v>7597</v>
      </c>
      <c r="Q6906" s="1" t="s">
        <v>7598</v>
      </c>
      <c r="R6906" s="1" t="s">
        <v>24</v>
      </c>
    </row>
    <row r="6907" customFormat="false" ht="15" hidden="false" customHeight="false" outlineLevel="0" collapsed="false">
      <c r="A6907" s="1" t="s">
        <v>6017</v>
      </c>
      <c r="B6907" s="1" t="s">
        <v>6018</v>
      </c>
      <c r="C6907" s="1" t="s">
        <v>7594</v>
      </c>
      <c r="D6907" s="1" t="n">
        <v>350</v>
      </c>
      <c r="E6907" s="1" t="s">
        <v>7682</v>
      </c>
      <c r="F6907" s="1" t="n">
        <v>85</v>
      </c>
      <c r="G6907" s="1" t="str">
        <f aca="false">F6907&amp;"/"&amp;175</f>
        <v>85/175</v>
      </c>
      <c r="H6907" s="1" t="n">
        <v>2000</v>
      </c>
      <c r="I6907" s="1" t="n">
        <v>92</v>
      </c>
      <c r="J6907" s="1" t="n">
        <v>80</v>
      </c>
      <c r="K6907" s="1" t="s">
        <v>1951</v>
      </c>
      <c r="L6907" s="1" t="s">
        <v>3801</v>
      </c>
      <c r="M6907" s="1" t="s">
        <v>7596</v>
      </c>
      <c r="N6907" s="1" t="n">
        <v>47.9482733670008</v>
      </c>
      <c r="O6907" s="1" t="n">
        <v>-71.0692006212974</v>
      </c>
      <c r="P6907" s="1" t="s">
        <v>7597</v>
      </c>
      <c r="Q6907" s="1" t="s">
        <v>7598</v>
      </c>
      <c r="R6907" s="1" t="s">
        <v>24</v>
      </c>
    </row>
    <row r="6908" customFormat="false" ht="15" hidden="false" customHeight="false" outlineLevel="0" collapsed="false">
      <c r="A6908" s="1" t="s">
        <v>6017</v>
      </c>
      <c r="B6908" s="1" t="s">
        <v>6018</v>
      </c>
      <c r="C6908" s="1" t="s">
        <v>7594</v>
      </c>
      <c r="D6908" s="1" t="n">
        <v>350</v>
      </c>
      <c r="E6908" s="1" t="s">
        <v>7683</v>
      </c>
      <c r="F6908" s="1" t="n">
        <v>86</v>
      </c>
      <c r="G6908" s="1" t="str">
        <f aca="false">F6908&amp;"/"&amp;175</f>
        <v>86/175</v>
      </c>
      <c r="H6908" s="1" t="n">
        <v>2000</v>
      </c>
      <c r="I6908" s="1" t="n">
        <v>92</v>
      </c>
      <c r="J6908" s="1" t="n">
        <v>80</v>
      </c>
      <c r="K6908" s="1" t="s">
        <v>1951</v>
      </c>
      <c r="L6908" s="1" t="s">
        <v>3801</v>
      </c>
      <c r="M6908" s="1" t="s">
        <v>7596</v>
      </c>
      <c r="N6908" s="1" t="n">
        <v>47.9505180052882</v>
      </c>
      <c r="O6908" s="1" t="n">
        <v>-71.0712480131018</v>
      </c>
      <c r="P6908" s="1" t="s">
        <v>7597</v>
      </c>
      <c r="Q6908" s="1" t="s">
        <v>7598</v>
      </c>
      <c r="R6908" s="1" t="s">
        <v>24</v>
      </c>
    </row>
    <row r="6909" customFormat="false" ht="15" hidden="false" customHeight="false" outlineLevel="0" collapsed="false">
      <c r="A6909" s="1" t="s">
        <v>6017</v>
      </c>
      <c r="B6909" s="1" t="s">
        <v>6018</v>
      </c>
      <c r="C6909" s="1" t="s">
        <v>7594</v>
      </c>
      <c r="D6909" s="1" t="n">
        <v>350</v>
      </c>
      <c r="E6909" s="1" t="s">
        <v>7684</v>
      </c>
      <c r="F6909" s="1" t="n">
        <v>87</v>
      </c>
      <c r="G6909" s="1" t="str">
        <f aca="false">F6909&amp;"/"&amp;175</f>
        <v>87/175</v>
      </c>
      <c r="H6909" s="1" t="n">
        <v>2000</v>
      </c>
      <c r="I6909" s="1" t="n">
        <v>92</v>
      </c>
      <c r="J6909" s="1" t="n">
        <v>80</v>
      </c>
      <c r="K6909" s="1" t="s">
        <v>1951</v>
      </c>
      <c r="L6909" s="1" t="s">
        <v>3801</v>
      </c>
      <c r="M6909" s="1" t="s">
        <v>7596</v>
      </c>
      <c r="N6909" s="1" t="n">
        <v>47.9560433088124</v>
      </c>
      <c r="O6909" s="1" t="n">
        <v>-71.019460510691</v>
      </c>
      <c r="P6909" s="1" t="s">
        <v>7597</v>
      </c>
      <c r="Q6909" s="1" t="s">
        <v>7598</v>
      </c>
      <c r="R6909" s="1" t="s">
        <v>24</v>
      </c>
    </row>
    <row r="6910" customFormat="false" ht="15" hidden="false" customHeight="false" outlineLevel="0" collapsed="false">
      <c r="A6910" s="1" t="s">
        <v>6017</v>
      </c>
      <c r="B6910" s="1" t="s">
        <v>6018</v>
      </c>
      <c r="C6910" s="1" t="s">
        <v>7594</v>
      </c>
      <c r="D6910" s="1" t="n">
        <v>350</v>
      </c>
      <c r="E6910" s="1" t="s">
        <v>7685</v>
      </c>
      <c r="F6910" s="1" t="n">
        <v>88</v>
      </c>
      <c r="G6910" s="1" t="str">
        <f aca="false">F6910&amp;"/"&amp;175</f>
        <v>88/175</v>
      </c>
      <c r="H6910" s="1" t="n">
        <v>2000</v>
      </c>
      <c r="I6910" s="1" t="n">
        <v>92</v>
      </c>
      <c r="J6910" s="1" t="n">
        <v>80</v>
      </c>
      <c r="K6910" s="1" t="s">
        <v>1951</v>
      </c>
      <c r="L6910" s="1" t="s">
        <v>3801</v>
      </c>
      <c r="M6910" s="1" t="s">
        <v>7596</v>
      </c>
      <c r="N6910" s="1" t="n">
        <v>47.9587163117614</v>
      </c>
      <c r="O6910" s="1" t="n">
        <v>-71.0258557294659</v>
      </c>
      <c r="P6910" s="1" t="s">
        <v>7597</v>
      </c>
      <c r="Q6910" s="1" t="s">
        <v>7598</v>
      </c>
      <c r="R6910" s="1" t="s">
        <v>24</v>
      </c>
    </row>
    <row r="6911" customFormat="false" ht="15" hidden="false" customHeight="false" outlineLevel="0" collapsed="false">
      <c r="A6911" s="1" t="s">
        <v>6017</v>
      </c>
      <c r="B6911" s="1" t="s">
        <v>6018</v>
      </c>
      <c r="C6911" s="1" t="s">
        <v>7594</v>
      </c>
      <c r="D6911" s="1" t="n">
        <v>350</v>
      </c>
      <c r="E6911" s="1" t="s">
        <v>7686</v>
      </c>
      <c r="F6911" s="1" t="n">
        <v>89</v>
      </c>
      <c r="G6911" s="1" t="str">
        <f aca="false">F6911&amp;"/"&amp;175</f>
        <v>89/175</v>
      </c>
      <c r="H6911" s="1" t="n">
        <v>2000</v>
      </c>
      <c r="I6911" s="1" t="n">
        <v>82</v>
      </c>
      <c r="J6911" s="1" t="n">
        <v>80</v>
      </c>
      <c r="K6911" s="1" t="s">
        <v>1951</v>
      </c>
      <c r="L6911" s="1" t="s">
        <v>6589</v>
      </c>
      <c r="M6911" s="1" t="s">
        <v>7596</v>
      </c>
      <c r="N6911" s="1" t="n">
        <v>47.959215858233</v>
      </c>
      <c r="O6911" s="1" t="n">
        <v>-71.034046077825</v>
      </c>
      <c r="P6911" s="1" t="s">
        <v>7597</v>
      </c>
      <c r="Q6911" s="1" t="s">
        <v>7598</v>
      </c>
      <c r="R6911" s="1" t="s">
        <v>24</v>
      </c>
    </row>
    <row r="6912" customFormat="false" ht="15" hidden="false" customHeight="false" outlineLevel="0" collapsed="false">
      <c r="A6912" s="1" t="s">
        <v>6017</v>
      </c>
      <c r="B6912" s="1" t="s">
        <v>6018</v>
      </c>
      <c r="C6912" s="1" t="s">
        <v>7594</v>
      </c>
      <c r="D6912" s="1" t="n">
        <v>350</v>
      </c>
      <c r="E6912" s="1" t="s">
        <v>7687</v>
      </c>
      <c r="F6912" s="1" t="n">
        <v>90</v>
      </c>
      <c r="G6912" s="1" t="str">
        <f aca="false">F6912&amp;"/"&amp;175</f>
        <v>90/175</v>
      </c>
      <c r="H6912" s="1" t="n">
        <v>2000</v>
      </c>
      <c r="I6912" s="1" t="n">
        <v>82</v>
      </c>
      <c r="J6912" s="1" t="n">
        <v>80</v>
      </c>
      <c r="K6912" s="1" t="s">
        <v>1951</v>
      </c>
      <c r="L6912" s="1" t="s">
        <v>6589</v>
      </c>
      <c r="M6912" s="1" t="s">
        <v>7596</v>
      </c>
      <c r="N6912" s="1" t="n">
        <v>47.9613156731613</v>
      </c>
      <c r="O6912" s="1" t="n">
        <v>-71.0375465908025</v>
      </c>
      <c r="P6912" s="1" t="s">
        <v>7597</v>
      </c>
      <c r="Q6912" s="1" t="s">
        <v>7598</v>
      </c>
      <c r="R6912" s="1" t="s">
        <v>24</v>
      </c>
    </row>
    <row r="6913" customFormat="false" ht="15" hidden="false" customHeight="false" outlineLevel="0" collapsed="false">
      <c r="A6913" s="1" t="s">
        <v>6017</v>
      </c>
      <c r="B6913" s="1" t="s">
        <v>6018</v>
      </c>
      <c r="C6913" s="1" t="s">
        <v>7594</v>
      </c>
      <c r="D6913" s="1" t="n">
        <v>350</v>
      </c>
      <c r="E6913" s="1" t="s">
        <v>7688</v>
      </c>
      <c r="F6913" s="1" t="n">
        <v>91</v>
      </c>
      <c r="G6913" s="1" t="str">
        <f aca="false">F6913&amp;"/"&amp;175</f>
        <v>91/175</v>
      </c>
      <c r="H6913" s="1" t="n">
        <v>2000</v>
      </c>
      <c r="I6913" s="1" t="n">
        <v>82</v>
      </c>
      <c r="J6913" s="1" t="n">
        <v>80</v>
      </c>
      <c r="K6913" s="1" t="s">
        <v>1951</v>
      </c>
      <c r="L6913" s="1" t="s">
        <v>6589</v>
      </c>
      <c r="M6913" s="1" t="s">
        <v>7596</v>
      </c>
      <c r="N6913" s="1" t="n">
        <v>47.9652679744736</v>
      </c>
      <c r="O6913" s="1" t="n">
        <v>-71.0429965578457</v>
      </c>
      <c r="P6913" s="1" t="s">
        <v>7597</v>
      </c>
      <c r="Q6913" s="1" t="s">
        <v>7598</v>
      </c>
      <c r="R6913" s="1" t="s">
        <v>24</v>
      </c>
    </row>
    <row r="6914" customFormat="false" ht="15" hidden="false" customHeight="false" outlineLevel="0" collapsed="false">
      <c r="A6914" s="1" t="s">
        <v>6017</v>
      </c>
      <c r="B6914" s="1" t="s">
        <v>6018</v>
      </c>
      <c r="C6914" s="1" t="s">
        <v>7594</v>
      </c>
      <c r="D6914" s="1" t="n">
        <v>350</v>
      </c>
      <c r="E6914" s="1" t="s">
        <v>7689</v>
      </c>
      <c r="F6914" s="1" t="n">
        <v>92</v>
      </c>
      <c r="G6914" s="1" t="str">
        <f aca="false">F6914&amp;"/"&amp;175</f>
        <v>92/175</v>
      </c>
      <c r="H6914" s="1" t="n">
        <v>2000</v>
      </c>
      <c r="I6914" s="1" t="n">
        <v>82</v>
      </c>
      <c r="J6914" s="1" t="n">
        <v>80</v>
      </c>
      <c r="K6914" s="1" t="s">
        <v>1951</v>
      </c>
      <c r="L6914" s="1" t="s">
        <v>6589</v>
      </c>
      <c r="M6914" s="1" t="s">
        <v>7596</v>
      </c>
      <c r="N6914" s="1" t="n">
        <v>47.9677685427132</v>
      </c>
      <c r="O6914" s="1" t="n">
        <v>-71.0444452961001</v>
      </c>
      <c r="P6914" s="1" t="s">
        <v>7597</v>
      </c>
      <c r="Q6914" s="1" t="s">
        <v>7598</v>
      </c>
      <c r="R6914" s="1" t="s">
        <v>24</v>
      </c>
    </row>
    <row r="6915" customFormat="false" ht="15" hidden="false" customHeight="false" outlineLevel="0" collapsed="false">
      <c r="A6915" s="1" t="s">
        <v>6017</v>
      </c>
      <c r="B6915" s="1" t="s">
        <v>6018</v>
      </c>
      <c r="C6915" s="1" t="s">
        <v>7594</v>
      </c>
      <c r="D6915" s="1" t="n">
        <v>350</v>
      </c>
      <c r="E6915" s="1" t="s">
        <v>7690</v>
      </c>
      <c r="F6915" s="1" t="n">
        <v>93</v>
      </c>
      <c r="G6915" s="1" t="str">
        <f aca="false">F6915&amp;"/"&amp;175</f>
        <v>93/175</v>
      </c>
      <c r="H6915" s="1" t="n">
        <v>2000</v>
      </c>
      <c r="I6915" s="1" t="n">
        <v>92</v>
      </c>
      <c r="J6915" s="1" t="n">
        <v>80</v>
      </c>
      <c r="K6915" s="1" t="s">
        <v>1951</v>
      </c>
      <c r="L6915" s="1" t="s">
        <v>3801</v>
      </c>
      <c r="M6915" s="1" t="s">
        <v>7596</v>
      </c>
      <c r="N6915" s="1" t="n">
        <v>47.970149453602</v>
      </c>
      <c r="O6915" s="1" t="n">
        <v>-71.045851658</v>
      </c>
      <c r="P6915" s="1" t="s">
        <v>7597</v>
      </c>
      <c r="Q6915" s="1" t="s">
        <v>7598</v>
      </c>
      <c r="R6915" s="1" t="s">
        <v>24</v>
      </c>
    </row>
    <row r="6916" customFormat="false" ht="15" hidden="false" customHeight="false" outlineLevel="0" collapsed="false">
      <c r="A6916" s="1" t="s">
        <v>6017</v>
      </c>
      <c r="B6916" s="1" t="s">
        <v>6018</v>
      </c>
      <c r="C6916" s="1" t="s">
        <v>7594</v>
      </c>
      <c r="D6916" s="1" t="n">
        <v>350</v>
      </c>
      <c r="E6916" s="1" t="s">
        <v>7691</v>
      </c>
      <c r="F6916" s="1" t="n">
        <v>94</v>
      </c>
      <c r="G6916" s="1" t="str">
        <f aca="false">F6916&amp;"/"&amp;175</f>
        <v>94/175</v>
      </c>
      <c r="H6916" s="1" t="n">
        <v>2000</v>
      </c>
      <c r="I6916" s="1" t="n">
        <v>92</v>
      </c>
      <c r="J6916" s="1" t="n">
        <v>80</v>
      </c>
      <c r="K6916" s="1" t="s">
        <v>1951</v>
      </c>
      <c r="L6916" s="1" t="s">
        <v>3801</v>
      </c>
      <c r="M6916" s="1" t="s">
        <v>7596</v>
      </c>
      <c r="N6916" s="1" t="n">
        <v>47.967055400469</v>
      </c>
      <c r="O6916" s="1" t="n">
        <v>-71.0523637406519</v>
      </c>
      <c r="P6916" s="1" t="s">
        <v>7597</v>
      </c>
      <c r="Q6916" s="1" t="s">
        <v>7598</v>
      </c>
      <c r="R6916" s="1" t="s">
        <v>24</v>
      </c>
    </row>
    <row r="6917" customFormat="false" ht="15" hidden="false" customHeight="false" outlineLevel="0" collapsed="false">
      <c r="A6917" s="1" t="s">
        <v>6017</v>
      </c>
      <c r="B6917" s="1" t="s">
        <v>6018</v>
      </c>
      <c r="C6917" s="1" t="s">
        <v>7594</v>
      </c>
      <c r="D6917" s="1" t="n">
        <v>350</v>
      </c>
      <c r="E6917" s="1" t="s">
        <v>7692</v>
      </c>
      <c r="F6917" s="1" t="n">
        <v>95</v>
      </c>
      <c r="G6917" s="1" t="str">
        <f aca="false">F6917&amp;"/"&amp;175</f>
        <v>95/175</v>
      </c>
      <c r="H6917" s="1" t="n">
        <v>2000</v>
      </c>
      <c r="I6917" s="1" t="n">
        <v>92</v>
      </c>
      <c r="J6917" s="1" t="n">
        <v>80</v>
      </c>
      <c r="K6917" s="1" t="s">
        <v>1951</v>
      </c>
      <c r="L6917" s="1" t="s">
        <v>3801</v>
      </c>
      <c r="M6917" s="1" t="s">
        <v>7596</v>
      </c>
      <c r="N6917" s="1" t="n">
        <v>47.9685014734477</v>
      </c>
      <c r="O6917" s="1" t="n">
        <v>-71.0553954836135</v>
      </c>
      <c r="P6917" s="1" t="s">
        <v>7597</v>
      </c>
      <c r="Q6917" s="1" t="s">
        <v>7598</v>
      </c>
      <c r="R6917" s="1" t="s">
        <v>24</v>
      </c>
    </row>
    <row r="6918" customFormat="false" ht="15" hidden="false" customHeight="false" outlineLevel="0" collapsed="false">
      <c r="A6918" s="1" t="s">
        <v>6017</v>
      </c>
      <c r="B6918" s="1" t="s">
        <v>6018</v>
      </c>
      <c r="C6918" s="1" t="s">
        <v>7594</v>
      </c>
      <c r="D6918" s="1" t="n">
        <v>350</v>
      </c>
      <c r="E6918" s="1" t="s">
        <v>7693</v>
      </c>
      <c r="F6918" s="1" t="n">
        <v>96</v>
      </c>
      <c r="G6918" s="1" t="str">
        <f aca="false">F6918&amp;"/"&amp;175</f>
        <v>96/175</v>
      </c>
      <c r="H6918" s="1" t="n">
        <v>2000</v>
      </c>
      <c r="I6918" s="1" t="n">
        <v>92</v>
      </c>
      <c r="J6918" s="1" t="n">
        <v>80</v>
      </c>
      <c r="K6918" s="1" t="s">
        <v>1951</v>
      </c>
      <c r="L6918" s="1" t="s">
        <v>3801</v>
      </c>
      <c r="M6918" s="1" t="s">
        <v>7596</v>
      </c>
      <c r="N6918" s="1" t="n">
        <v>47.9705234626451</v>
      </c>
      <c r="O6918" s="1" t="n">
        <v>-71.0582985920358</v>
      </c>
      <c r="P6918" s="1" t="s">
        <v>7597</v>
      </c>
      <c r="Q6918" s="1" t="s">
        <v>7598</v>
      </c>
      <c r="R6918" s="1" t="s">
        <v>24</v>
      </c>
    </row>
    <row r="6919" customFormat="false" ht="15" hidden="false" customHeight="false" outlineLevel="0" collapsed="false">
      <c r="A6919" s="1" t="s">
        <v>6017</v>
      </c>
      <c r="B6919" s="1" t="s">
        <v>6018</v>
      </c>
      <c r="C6919" s="1" t="s">
        <v>7594</v>
      </c>
      <c r="D6919" s="1" t="n">
        <v>350</v>
      </c>
      <c r="E6919" s="1" t="s">
        <v>7694</v>
      </c>
      <c r="F6919" s="1" t="n">
        <v>97</v>
      </c>
      <c r="G6919" s="1" t="str">
        <f aca="false">F6919&amp;"/"&amp;175</f>
        <v>97/175</v>
      </c>
      <c r="H6919" s="1" t="n">
        <v>2000</v>
      </c>
      <c r="I6919" s="1" t="n">
        <v>92</v>
      </c>
      <c r="J6919" s="1" t="n">
        <v>80</v>
      </c>
      <c r="K6919" s="1" t="s">
        <v>1951</v>
      </c>
      <c r="L6919" s="1" t="s">
        <v>3801</v>
      </c>
      <c r="M6919" s="1" t="s">
        <v>7596</v>
      </c>
      <c r="N6919" s="1" t="n">
        <v>47.9725129014999</v>
      </c>
      <c r="O6919" s="1" t="n">
        <v>-71.0612992680225</v>
      </c>
      <c r="P6919" s="1" t="s">
        <v>7597</v>
      </c>
      <c r="Q6919" s="1" t="s">
        <v>7598</v>
      </c>
      <c r="R6919" s="1" t="s">
        <v>24</v>
      </c>
    </row>
    <row r="6920" customFormat="false" ht="15" hidden="false" customHeight="false" outlineLevel="0" collapsed="false">
      <c r="A6920" s="1" t="s">
        <v>6017</v>
      </c>
      <c r="B6920" s="1" t="s">
        <v>6018</v>
      </c>
      <c r="C6920" s="1" t="s">
        <v>7594</v>
      </c>
      <c r="D6920" s="1" t="n">
        <v>350</v>
      </c>
      <c r="E6920" s="1" t="s">
        <v>7695</v>
      </c>
      <c r="F6920" s="1" t="n">
        <v>98</v>
      </c>
      <c r="G6920" s="1" t="str">
        <f aca="false">F6920&amp;"/"&amp;175</f>
        <v>98/175</v>
      </c>
      <c r="H6920" s="1" t="n">
        <v>2000</v>
      </c>
      <c r="I6920" s="1" t="n">
        <v>92</v>
      </c>
      <c r="J6920" s="1" t="n">
        <v>80</v>
      </c>
      <c r="K6920" s="1" t="s">
        <v>1951</v>
      </c>
      <c r="L6920" s="1" t="s">
        <v>3801</v>
      </c>
      <c r="M6920" s="1" t="s">
        <v>7596</v>
      </c>
      <c r="N6920" s="1" t="n">
        <v>47.9745729206552</v>
      </c>
      <c r="O6920" s="1" t="n">
        <v>-71.0650034204987</v>
      </c>
      <c r="P6920" s="1" t="s">
        <v>7597</v>
      </c>
      <c r="Q6920" s="1" t="s">
        <v>7598</v>
      </c>
      <c r="R6920" s="1" t="s">
        <v>24</v>
      </c>
    </row>
    <row r="6921" customFormat="false" ht="15" hidden="false" customHeight="false" outlineLevel="0" collapsed="false">
      <c r="A6921" s="1" t="s">
        <v>6017</v>
      </c>
      <c r="B6921" s="1" t="s">
        <v>6018</v>
      </c>
      <c r="C6921" s="1" t="s">
        <v>7594</v>
      </c>
      <c r="D6921" s="1" t="n">
        <v>350</v>
      </c>
      <c r="E6921" s="1" t="s">
        <v>7696</v>
      </c>
      <c r="F6921" s="1" t="n">
        <v>99</v>
      </c>
      <c r="G6921" s="1" t="str">
        <f aca="false">F6921&amp;"/"&amp;175</f>
        <v>99/175</v>
      </c>
      <c r="H6921" s="1" t="n">
        <v>2000</v>
      </c>
      <c r="I6921" s="1" t="n">
        <v>92</v>
      </c>
      <c r="J6921" s="1" t="n">
        <v>80</v>
      </c>
      <c r="K6921" s="1" t="s">
        <v>1951</v>
      </c>
      <c r="L6921" s="1" t="s">
        <v>3801</v>
      </c>
      <c r="M6921" s="1" t="s">
        <v>7596</v>
      </c>
      <c r="N6921" s="1" t="n">
        <v>47.9807500830427</v>
      </c>
      <c r="O6921" s="1" t="n">
        <v>-71.0622794496412</v>
      </c>
      <c r="P6921" s="1" t="s">
        <v>7597</v>
      </c>
      <c r="Q6921" s="1" t="s">
        <v>7598</v>
      </c>
      <c r="R6921" s="1" t="s">
        <v>24</v>
      </c>
    </row>
    <row r="6922" customFormat="false" ht="15" hidden="false" customHeight="false" outlineLevel="0" collapsed="false">
      <c r="A6922" s="1" t="s">
        <v>6017</v>
      </c>
      <c r="B6922" s="1" t="s">
        <v>6018</v>
      </c>
      <c r="C6922" s="1" t="s">
        <v>7594</v>
      </c>
      <c r="D6922" s="1" t="n">
        <v>350</v>
      </c>
      <c r="E6922" s="1" t="s">
        <v>7697</v>
      </c>
      <c r="F6922" s="1" t="n">
        <v>100</v>
      </c>
      <c r="G6922" s="1" t="str">
        <f aca="false">F6922&amp;"/"&amp;175</f>
        <v>100/175</v>
      </c>
      <c r="H6922" s="1" t="n">
        <v>2000</v>
      </c>
      <c r="I6922" s="1" t="n">
        <v>92</v>
      </c>
      <c r="J6922" s="1" t="n">
        <v>80</v>
      </c>
      <c r="K6922" s="1" t="s">
        <v>1951</v>
      </c>
      <c r="L6922" s="1" t="s">
        <v>3801</v>
      </c>
      <c r="M6922" s="1" t="s">
        <v>7596</v>
      </c>
      <c r="N6922" s="1" t="n">
        <v>47.9834540662443</v>
      </c>
      <c r="O6922" s="1" t="n">
        <v>-71.0633494790258</v>
      </c>
      <c r="P6922" s="1" t="s">
        <v>7597</v>
      </c>
      <c r="Q6922" s="1" t="s">
        <v>7598</v>
      </c>
      <c r="R6922" s="1" t="s">
        <v>24</v>
      </c>
    </row>
    <row r="6923" customFormat="false" ht="15" hidden="false" customHeight="false" outlineLevel="0" collapsed="false">
      <c r="A6923" s="1" t="s">
        <v>6017</v>
      </c>
      <c r="B6923" s="1" t="s">
        <v>6018</v>
      </c>
      <c r="C6923" s="1" t="s">
        <v>7594</v>
      </c>
      <c r="D6923" s="1" t="n">
        <v>350</v>
      </c>
      <c r="E6923" s="1" t="s">
        <v>7698</v>
      </c>
      <c r="F6923" s="1" t="n">
        <v>101</v>
      </c>
      <c r="G6923" s="1" t="str">
        <f aca="false">F6923&amp;"/"&amp;175</f>
        <v>101/175</v>
      </c>
      <c r="H6923" s="1" t="n">
        <v>2000</v>
      </c>
      <c r="I6923" s="1" t="n">
        <v>92</v>
      </c>
      <c r="J6923" s="1" t="n">
        <v>80</v>
      </c>
      <c r="K6923" s="1" t="s">
        <v>1951</v>
      </c>
      <c r="L6923" s="1" t="s">
        <v>3801</v>
      </c>
      <c r="M6923" s="1" t="s">
        <v>7596</v>
      </c>
      <c r="N6923" s="1" t="n">
        <v>47.9863940387417</v>
      </c>
      <c r="O6923" s="1" t="n">
        <v>-71.0646407374761</v>
      </c>
      <c r="P6923" s="1" t="s">
        <v>7597</v>
      </c>
      <c r="Q6923" s="1" t="s">
        <v>7598</v>
      </c>
      <c r="R6923" s="1" t="s">
        <v>24</v>
      </c>
    </row>
    <row r="6924" customFormat="false" ht="15" hidden="false" customHeight="false" outlineLevel="0" collapsed="false">
      <c r="A6924" s="1" t="s">
        <v>6017</v>
      </c>
      <c r="B6924" s="1" t="s">
        <v>6018</v>
      </c>
      <c r="C6924" s="1" t="s">
        <v>7594</v>
      </c>
      <c r="D6924" s="1" t="n">
        <v>350</v>
      </c>
      <c r="E6924" s="1" t="s">
        <v>7699</v>
      </c>
      <c r="F6924" s="1" t="n">
        <v>102</v>
      </c>
      <c r="G6924" s="1" t="str">
        <f aca="false">F6924&amp;"/"&amp;175</f>
        <v>102/175</v>
      </c>
      <c r="H6924" s="1" t="n">
        <v>2000</v>
      </c>
      <c r="I6924" s="1" t="n">
        <v>92</v>
      </c>
      <c r="J6924" s="1" t="n">
        <v>80</v>
      </c>
      <c r="K6924" s="1" t="s">
        <v>1951</v>
      </c>
      <c r="L6924" s="1" t="s">
        <v>3801</v>
      </c>
      <c r="M6924" s="1" t="s">
        <v>7596</v>
      </c>
      <c r="N6924" s="1" t="n">
        <v>47.9445331434813</v>
      </c>
      <c r="O6924" s="1" t="n">
        <v>-71.0873307366086</v>
      </c>
      <c r="P6924" s="1" t="s">
        <v>7597</v>
      </c>
      <c r="Q6924" s="1" t="s">
        <v>7598</v>
      </c>
      <c r="R6924" s="1" t="s">
        <v>24</v>
      </c>
    </row>
    <row r="6925" customFormat="false" ht="15" hidden="false" customHeight="false" outlineLevel="0" collapsed="false">
      <c r="A6925" s="1" t="s">
        <v>6017</v>
      </c>
      <c r="B6925" s="1" t="s">
        <v>6018</v>
      </c>
      <c r="C6925" s="1" t="s">
        <v>7594</v>
      </c>
      <c r="D6925" s="1" t="n">
        <v>350</v>
      </c>
      <c r="E6925" s="1" t="s">
        <v>7700</v>
      </c>
      <c r="F6925" s="1" t="n">
        <v>103</v>
      </c>
      <c r="G6925" s="1" t="str">
        <f aca="false">F6925&amp;"/"&amp;175</f>
        <v>103/175</v>
      </c>
      <c r="H6925" s="1" t="n">
        <v>2000</v>
      </c>
      <c r="I6925" s="1" t="n">
        <v>92</v>
      </c>
      <c r="J6925" s="1" t="n">
        <v>80</v>
      </c>
      <c r="K6925" s="1" t="s">
        <v>1951</v>
      </c>
      <c r="L6925" s="1" t="s">
        <v>3801</v>
      </c>
      <c r="M6925" s="1" t="s">
        <v>7596</v>
      </c>
      <c r="N6925" s="1" t="n">
        <v>47.9467798126403</v>
      </c>
      <c r="O6925" s="1" t="n">
        <v>-71.0877174558566</v>
      </c>
      <c r="P6925" s="1" t="s">
        <v>7597</v>
      </c>
      <c r="Q6925" s="1" t="s">
        <v>7598</v>
      </c>
      <c r="R6925" s="1" t="s">
        <v>24</v>
      </c>
    </row>
    <row r="6926" customFormat="false" ht="15" hidden="false" customHeight="false" outlineLevel="0" collapsed="false">
      <c r="A6926" s="1" t="s">
        <v>6017</v>
      </c>
      <c r="B6926" s="1" t="s">
        <v>6018</v>
      </c>
      <c r="C6926" s="1" t="s">
        <v>7594</v>
      </c>
      <c r="D6926" s="1" t="n">
        <v>350</v>
      </c>
      <c r="E6926" s="1" t="s">
        <v>7701</v>
      </c>
      <c r="F6926" s="1" t="n">
        <v>104</v>
      </c>
      <c r="G6926" s="1" t="str">
        <f aca="false">F6926&amp;"/"&amp;175</f>
        <v>104/175</v>
      </c>
      <c r="H6926" s="1" t="n">
        <v>2000</v>
      </c>
      <c r="I6926" s="1" t="n">
        <v>92</v>
      </c>
      <c r="J6926" s="1" t="n">
        <v>80</v>
      </c>
      <c r="K6926" s="1" t="s">
        <v>1951</v>
      </c>
      <c r="L6926" s="1" t="s">
        <v>3801</v>
      </c>
      <c r="M6926" s="1" t="s">
        <v>7596</v>
      </c>
      <c r="N6926" s="1" t="n">
        <v>47.956109451994</v>
      </c>
      <c r="O6926" s="1" t="n">
        <v>-71.0875544454582</v>
      </c>
      <c r="P6926" s="1" t="s">
        <v>7597</v>
      </c>
      <c r="Q6926" s="1" t="s">
        <v>7598</v>
      </c>
      <c r="R6926" s="1" t="s">
        <v>24</v>
      </c>
    </row>
    <row r="6927" customFormat="false" ht="15" hidden="false" customHeight="false" outlineLevel="0" collapsed="false">
      <c r="A6927" s="1" t="s">
        <v>6017</v>
      </c>
      <c r="B6927" s="1" t="s">
        <v>6018</v>
      </c>
      <c r="C6927" s="1" t="s">
        <v>7594</v>
      </c>
      <c r="D6927" s="1" t="n">
        <v>350</v>
      </c>
      <c r="E6927" s="1" t="s">
        <v>7702</v>
      </c>
      <c r="F6927" s="1" t="n">
        <v>105</v>
      </c>
      <c r="G6927" s="1" t="str">
        <f aca="false">F6927&amp;"/"&amp;175</f>
        <v>105/175</v>
      </c>
      <c r="H6927" s="1" t="n">
        <v>2000</v>
      </c>
      <c r="I6927" s="1" t="n">
        <v>82</v>
      </c>
      <c r="J6927" s="1" t="n">
        <v>80</v>
      </c>
      <c r="K6927" s="1" t="s">
        <v>1951</v>
      </c>
      <c r="L6927" s="1" t="s">
        <v>6589</v>
      </c>
      <c r="M6927" s="1" t="s">
        <v>7596</v>
      </c>
      <c r="N6927" s="1" t="n">
        <v>47.9534923251457</v>
      </c>
      <c r="O6927" s="1" t="n">
        <v>-71.0895525053596</v>
      </c>
      <c r="P6927" s="1" t="s">
        <v>7597</v>
      </c>
      <c r="Q6927" s="1" t="s">
        <v>7598</v>
      </c>
      <c r="R6927" s="1" t="s">
        <v>24</v>
      </c>
    </row>
    <row r="6928" customFormat="false" ht="15" hidden="false" customHeight="false" outlineLevel="0" collapsed="false">
      <c r="A6928" s="1" t="s">
        <v>6017</v>
      </c>
      <c r="B6928" s="1" t="s">
        <v>6018</v>
      </c>
      <c r="C6928" s="1" t="s">
        <v>7594</v>
      </c>
      <c r="D6928" s="1" t="n">
        <v>350</v>
      </c>
      <c r="E6928" s="1" t="s">
        <v>7703</v>
      </c>
      <c r="F6928" s="1" t="n">
        <v>106</v>
      </c>
      <c r="G6928" s="1" t="str">
        <f aca="false">F6928&amp;"/"&amp;175</f>
        <v>106/175</v>
      </c>
      <c r="H6928" s="1" t="n">
        <v>2000</v>
      </c>
      <c r="I6928" s="1" t="n">
        <v>92</v>
      </c>
      <c r="J6928" s="1" t="n">
        <v>80</v>
      </c>
      <c r="K6928" s="1" t="s">
        <v>1951</v>
      </c>
      <c r="L6928" s="1" t="s">
        <v>3801</v>
      </c>
      <c r="M6928" s="1" t="s">
        <v>7596</v>
      </c>
      <c r="N6928" s="1" t="n">
        <v>47.9549320418152</v>
      </c>
      <c r="O6928" s="1" t="n">
        <v>-71.094689671642</v>
      </c>
      <c r="P6928" s="1" t="s">
        <v>7597</v>
      </c>
      <c r="Q6928" s="1" t="s">
        <v>7598</v>
      </c>
      <c r="R6928" s="1" t="s">
        <v>24</v>
      </c>
    </row>
    <row r="6929" customFormat="false" ht="15" hidden="false" customHeight="false" outlineLevel="0" collapsed="false">
      <c r="A6929" s="1" t="s">
        <v>6017</v>
      </c>
      <c r="B6929" s="1" t="s">
        <v>6018</v>
      </c>
      <c r="C6929" s="1" t="s">
        <v>7594</v>
      </c>
      <c r="D6929" s="1" t="n">
        <v>350</v>
      </c>
      <c r="E6929" s="1" t="s">
        <v>7704</v>
      </c>
      <c r="F6929" s="1" t="n">
        <v>107</v>
      </c>
      <c r="G6929" s="1" t="str">
        <f aca="false">F6929&amp;"/"&amp;175</f>
        <v>107/175</v>
      </c>
      <c r="H6929" s="1" t="n">
        <v>2000</v>
      </c>
      <c r="I6929" s="1" t="n">
        <v>92</v>
      </c>
      <c r="J6929" s="1" t="n">
        <v>80</v>
      </c>
      <c r="K6929" s="1" t="s">
        <v>1951</v>
      </c>
      <c r="L6929" s="1" t="s">
        <v>3801</v>
      </c>
      <c r="M6929" s="1" t="s">
        <v>7596</v>
      </c>
      <c r="N6929" s="1" t="n">
        <v>47.9586434888031</v>
      </c>
      <c r="O6929" s="1" t="n">
        <v>-71.0953045617638</v>
      </c>
      <c r="P6929" s="1" t="s">
        <v>7597</v>
      </c>
      <c r="Q6929" s="1" t="s">
        <v>7598</v>
      </c>
      <c r="R6929" s="1" t="s">
        <v>24</v>
      </c>
    </row>
    <row r="6930" customFormat="false" ht="15" hidden="false" customHeight="false" outlineLevel="0" collapsed="false">
      <c r="A6930" s="1" t="s">
        <v>6017</v>
      </c>
      <c r="B6930" s="1" t="s">
        <v>6018</v>
      </c>
      <c r="C6930" s="1" t="s">
        <v>7594</v>
      </c>
      <c r="D6930" s="1" t="n">
        <v>350</v>
      </c>
      <c r="E6930" s="1" t="s">
        <v>7705</v>
      </c>
      <c r="F6930" s="1" t="n">
        <v>108</v>
      </c>
      <c r="G6930" s="1" t="str">
        <f aca="false">F6930&amp;"/"&amp;175</f>
        <v>108/175</v>
      </c>
      <c r="H6930" s="1" t="n">
        <v>2000</v>
      </c>
      <c r="I6930" s="1" t="n">
        <v>92</v>
      </c>
      <c r="J6930" s="1" t="n">
        <v>80</v>
      </c>
      <c r="K6930" s="1" t="s">
        <v>1951</v>
      </c>
      <c r="L6930" s="1" t="s">
        <v>3801</v>
      </c>
      <c r="M6930" s="1" t="s">
        <v>7596</v>
      </c>
      <c r="N6930" s="1" t="n">
        <v>47.9612200169296</v>
      </c>
      <c r="O6930" s="1" t="n">
        <v>-71.0970201891176</v>
      </c>
      <c r="P6930" s="1" t="s">
        <v>7597</v>
      </c>
      <c r="Q6930" s="1" t="s">
        <v>7598</v>
      </c>
      <c r="R6930" s="1" t="s">
        <v>24</v>
      </c>
    </row>
    <row r="6931" customFormat="false" ht="15" hidden="false" customHeight="false" outlineLevel="0" collapsed="false">
      <c r="A6931" s="1" t="s">
        <v>6017</v>
      </c>
      <c r="B6931" s="1" t="s">
        <v>6018</v>
      </c>
      <c r="C6931" s="1" t="s">
        <v>7594</v>
      </c>
      <c r="D6931" s="1" t="n">
        <v>350</v>
      </c>
      <c r="E6931" s="1" t="s">
        <v>7706</v>
      </c>
      <c r="F6931" s="1" t="n">
        <v>109</v>
      </c>
      <c r="G6931" s="1" t="str">
        <f aca="false">F6931&amp;"/"&amp;175</f>
        <v>109/175</v>
      </c>
      <c r="H6931" s="1" t="n">
        <v>2000</v>
      </c>
      <c r="I6931" s="1" t="n">
        <v>82</v>
      </c>
      <c r="J6931" s="1" t="n">
        <v>80</v>
      </c>
      <c r="K6931" s="1" t="s">
        <v>1951</v>
      </c>
      <c r="L6931" s="1" t="s">
        <v>6589</v>
      </c>
      <c r="M6931" s="1" t="s">
        <v>7596</v>
      </c>
      <c r="N6931" s="1" t="n">
        <v>47.9903551646039</v>
      </c>
      <c r="O6931" s="1" t="n">
        <v>-71.0383883849999</v>
      </c>
      <c r="P6931" s="1" t="s">
        <v>7597</v>
      </c>
      <c r="Q6931" s="1" t="s">
        <v>7598</v>
      </c>
      <c r="R6931" s="1" t="s">
        <v>24</v>
      </c>
    </row>
    <row r="6932" customFormat="false" ht="15" hidden="false" customHeight="false" outlineLevel="0" collapsed="false">
      <c r="A6932" s="1" t="s">
        <v>6017</v>
      </c>
      <c r="B6932" s="1" t="s">
        <v>6018</v>
      </c>
      <c r="C6932" s="1" t="s">
        <v>7594</v>
      </c>
      <c r="D6932" s="1" t="n">
        <v>350</v>
      </c>
      <c r="E6932" s="1" t="s">
        <v>7707</v>
      </c>
      <c r="F6932" s="1" t="n">
        <v>110</v>
      </c>
      <c r="G6932" s="1" t="str">
        <f aca="false">F6932&amp;"/"&amp;175</f>
        <v>110/175</v>
      </c>
      <c r="H6932" s="1" t="n">
        <v>2000</v>
      </c>
      <c r="I6932" s="1" t="n">
        <v>82</v>
      </c>
      <c r="J6932" s="1" t="n">
        <v>80</v>
      </c>
      <c r="K6932" s="1" t="s">
        <v>1951</v>
      </c>
      <c r="L6932" s="1" t="s">
        <v>6589</v>
      </c>
      <c r="M6932" s="1" t="s">
        <v>7596</v>
      </c>
      <c r="N6932" s="1" t="n">
        <v>47.9919735787287</v>
      </c>
      <c r="O6932" s="1" t="n">
        <v>-71.0424125477306</v>
      </c>
      <c r="P6932" s="1" t="s">
        <v>7597</v>
      </c>
      <c r="Q6932" s="1" t="s">
        <v>7598</v>
      </c>
      <c r="R6932" s="1" t="s">
        <v>24</v>
      </c>
    </row>
    <row r="6933" customFormat="false" ht="15" hidden="false" customHeight="false" outlineLevel="0" collapsed="false">
      <c r="A6933" s="1" t="s">
        <v>6017</v>
      </c>
      <c r="B6933" s="1" t="s">
        <v>6018</v>
      </c>
      <c r="C6933" s="1" t="s">
        <v>7594</v>
      </c>
      <c r="D6933" s="1" t="n">
        <v>350</v>
      </c>
      <c r="E6933" s="1" t="s">
        <v>7708</v>
      </c>
      <c r="F6933" s="1" t="n">
        <v>111</v>
      </c>
      <c r="G6933" s="1" t="str">
        <f aca="false">F6933&amp;"/"&amp;175</f>
        <v>111/175</v>
      </c>
      <c r="H6933" s="1" t="n">
        <v>2000</v>
      </c>
      <c r="I6933" s="1" t="n">
        <v>82</v>
      </c>
      <c r="J6933" s="1" t="n">
        <v>80</v>
      </c>
      <c r="K6933" s="1" t="s">
        <v>1951</v>
      </c>
      <c r="L6933" s="1" t="s">
        <v>6589</v>
      </c>
      <c r="M6933" s="1" t="s">
        <v>7596</v>
      </c>
      <c r="N6933" s="1" t="n">
        <v>47.9948800180834</v>
      </c>
      <c r="O6933" s="1" t="n">
        <v>-71.0444457735458</v>
      </c>
      <c r="P6933" s="1" t="s">
        <v>7597</v>
      </c>
      <c r="Q6933" s="1" t="s">
        <v>7598</v>
      </c>
      <c r="R6933" s="1" t="s">
        <v>24</v>
      </c>
    </row>
    <row r="6934" customFormat="false" ht="15" hidden="false" customHeight="false" outlineLevel="0" collapsed="false">
      <c r="A6934" s="1" t="s">
        <v>6017</v>
      </c>
      <c r="B6934" s="1" t="s">
        <v>6018</v>
      </c>
      <c r="C6934" s="1" t="s">
        <v>7594</v>
      </c>
      <c r="D6934" s="1" t="n">
        <v>350</v>
      </c>
      <c r="E6934" s="1" t="s">
        <v>7709</v>
      </c>
      <c r="F6934" s="1" t="n">
        <v>112</v>
      </c>
      <c r="G6934" s="1" t="str">
        <f aca="false">F6934&amp;"/"&amp;175</f>
        <v>112/175</v>
      </c>
      <c r="H6934" s="1" t="n">
        <v>2000</v>
      </c>
      <c r="I6934" s="1" t="n">
        <v>82</v>
      </c>
      <c r="J6934" s="1" t="n">
        <v>80</v>
      </c>
      <c r="K6934" s="1" t="s">
        <v>1951</v>
      </c>
      <c r="L6934" s="1" t="s">
        <v>6589</v>
      </c>
      <c r="M6934" s="1" t="s">
        <v>7596</v>
      </c>
      <c r="N6934" s="1" t="n">
        <v>47.9970052047369</v>
      </c>
      <c r="O6934" s="1" t="n">
        <v>-71.0401976924553</v>
      </c>
      <c r="P6934" s="1" t="s">
        <v>7597</v>
      </c>
      <c r="Q6934" s="1" t="s">
        <v>7598</v>
      </c>
      <c r="R6934" s="1" t="s">
        <v>24</v>
      </c>
    </row>
    <row r="6935" customFormat="false" ht="15" hidden="false" customHeight="false" outlineLevel="0" collapsed="false">
      <c r="A6935" s="1" t="s">
        <v>6017</v>
      </c>
      <c r="B6935" s="1" t="s">
        <v>6018</v>
      </c>
      <c r="C6935" s="1" t="s">
        <v>7594</v>
      </c>
      <c r="D6935" s="1" t="n">
        <v>350</v>
      </c>
      <c r="E6935" s="1" t="s">
        <v>7710</v>
      </c>
      <c r="F6935" s="1" t="n">
        <v>113</v>
      </c>
      <c r="G6935" s="1" t="str">
        <f aca="false">F6935&amp;"/"&amp;175</f>
        <v>113/175</v>
      </c>
      <c r="H6935" s="1" t="n">
        <v>2000</v>
      </c>
      <c r="I6935" s="1" t="n">
        <v>82</v>
      </c>
      <c r="J6935" s="1" t="n">
        <v>80</v>
      </c>
      <c r="K6935" s="1" t="s">
        <v>1951</v>
      </c>
      <c r="L6935" s="1" t="s">
        <v>6589</v>
      </c>
      <c r="M6935" s="1" t="s">
        <v>7596</v>
      </c>
      <c r="N6935" s="1" t="n">
        <v>47.9993378261657</v>
      </c>
      <c r="O6935" s="1" t="n">
        <v>-71.0394646695404</v>
      </c>
      <c r="P6935" s="1" t="s">
        <v>7597</v>
      </c>
      <c r="Q6935" s="1" t="s">
        <v>7598</v>
      </c>
      <c r="R6935" s="1" t="s">
        <v>24</v>
      </c>
    </row>
    <row r="6936" customFormat="false" ht="15" hidden="false" customHeight="false" outlineLevel="0" collapsed="false">
      <c r="A6936" s="1" t="s">
        <v>6017</v>
      </c>
      <c r="B6936" s="1" t="s">
        <v>6018</v>
      </c>
      <c r="C6936" s="1" t="s">
        <v>7594</v>
      </c>
      <c r="D6936" s="1" t="n">
        <v>350</v>
      </c>
      <c r="E6936" s="1" t="s">
        <v>7711</v>
      </c>
      <c r="F6936" s="1" t="n">
        <v>114</v>
      </c>
      <c r="G6936" s="1" t="str">
        <f aca="false">F6936&amp;"/"&amp;175</f>
        <v>114/175</v>
      </c>
      <c r="H6936" s="1" t="n">
        <v>2000</v>
      </c>
      <c r="I6936" s="1" t="n">
        <v>82</v>
      </c>
      <c r="J6936" s="1" t="n">
        <v>80</v>
      </c>
      <c r="K6936" s="1" t="s">
        <v>1951</v>
      </c>
      <c r="L6936" s="1" t="s">
        <v>6589</v>
      </c>
      <c r="M6936" s="1" t="s">
        <v>7596</v>
      </c>
      <c r="N6936" s="1" t="n">
        <v>48.0034497748354</v>
      </c>
      <c r="O6936" s="1" t="n">
        <v>-71.0393009561241</v>
      </c>
      <c r="P6936" s="1" t="s">
        <v>7597</v>
      </c>
      <c r="Q6936" s="1" t="s">
        <v>7598</v>
      </c>
      <c r="R6936" s="1" t="s">
        <v>24</v>
      </c>
    </row>
    <row r="6937" customFormat="false" ht="15" hidden="false" customHeight="false" outlineLevel="0" collapsed="false">
      <c r="A6937" s="1" t="s">
        <v>6017</v>
      </c>
      <c r="B6937" s="1" t="s">
        <v>6018</v>
      </c>
      <c r="C6937" s="1" t="s">
        <v>7594</v>
      </c>
      <c r="D6937" s="1" t="n">
        <v>350</v>
      </c>
      <c r="E6937" s="1" t="s">
        <v>7712</v>
      </c>
      <c r="F6937" s="1" t="n">
        <v>115</v>
      </c>
      <c r="G6937" s="1" t="str">
        <f aca="false">F6937&amp;"/"&amp;175</f>
        <v>115/175</v>
      </c>
      <c r="H6937" s="1" t="n">
        <v>2000</v>
      </c>
      <c r="I6937" s="1" t="n">
        <v>82</v>
      </c>
      <c r="J6937" s="1" t="n">
        <v>80</v>
      </c>
      <c r="K6937" s="1" t="s">
        <v>1951</v>
      </c>
      <c r="L6937" s="1" t="s">
        <v>6589</v>
      </c>
      <c r="M6937" s="1" t="s">
        <v>7596</v>
      </c>
      <c r="N6937" s="1" t="n">
        <v>47.9970720298006</v>
      </c>
      <c r="O6937" s="1" t="n">
        <v>-71.0452807068204</v>
      </c>
      <c r="P6937" s="1" t="s">
        <v>7597</v>
      </c>
      <c r="Q6937" s="1" t="s">
        <v>7598</v>
      </c>
      <c r="R6937" s="1" t="s">
        <v>24</v>
      </c>
    </row>
    <row r="6938" customFormat="false" ht="15" hidden="false" customHeight="false" outlineLevel="0" collapsed="false">
      <c r="A6938" s="1" t="s">
        <v>6017</v>
      </c>
      <c r="B6938" s="1" t="s">
        <v>6018</v>
      </c>
      <c r="C6938" s="1" t="s">
        <v>7594</v>
      </c>
      <c r="D6938" s="1" t="n">
        <v>350</v>
      </c>
      <c r="E6938" s="1" t="s">
        <v>7713</v>
      </c>
      <c r="F6938" s="1" t="n">
        <v>116</v>
      </c>
      <c r="G6938" s="1" t="str">
        <f aca="false">F6938&amp;"/"&amp;175</f>
        <v>116/175</v>
      </c>
      <c r="H6938" s="1" t="n">
        <v>2000</v>
      </c>
      <c r="I6938" s="1" t="n">
        <v>82</v>
      </c>
      <c r="J6938" s="1" t="n">
        <v>80</v>
      </c>
      <c r="K6938" s="1" t="s">
        <v>1951</v>
      </c>
      <c r="L6938" s="1" t="s">
        <v>6589</v>
      </c>
      <c r="M6938" s="1" t="s">
        <v>7596</v>
      </c>
      <c r="N6938" s="1" t="n">
        <v>47.990238361957</v>
      </c>
      <c r="O6938" s="1" t="n">
        <v>-71.0486536376313</v>
      </c>
      <c r="P6938" s="1" t="s">
        <v>7597</v>
      </c>
      <c r="Q6938" s="1" t="s">
        <v>7598</v>
      </c>
      <c r="R6938" s="1" t="s">
        <v>24</v>
      </c>
    </row>
    <row r="6939" customFormat="false" ht="15" hidden="false" customHeight="false" outlineLevel="0" collapsed="false">
      <c r="A6939" s="1" t="s">
        <v>6017</v>
      </c>
      <c r="B6939" s="1" t="s">
        <v>6018</v>
      </c>
      <c r="C6939" s="1" t="s">
        <v>7594</v>
      </c>
      <c r="D6939" s="1" t="n">
        <v>350</v>
      </c>
      <c r="E6939" s="1" t="s">
        <v>7714</v>
      </c>
      <c r="F6939" s="1" t="n">
        <v>117</v>
      </c>
      <c r="G6939" s="1" t="str">
        <f aca="false">F6939&amp;"/"&amp;175</f>
        <v>117/175</v>
      </c>
      <c r="H6939" s="1" t="n">
        <v>2000</v>
      </c>
      <c r="I6939" s="1" t="n">
        <v>82</v>
      </c>
      <c r="J6939" s="1" t="n">
        <v>80</v>
      </c>
      <c r="K6939" s="1" t="s">
        <v>1951</v>
      </c>
      <c r="L6939" s="1" t="s">
        <v>6589</v>
      </c>
      <c r="M6939" s="1" t="s">
        <v>7596</v>
      </c>
      <c r="N6939" s="1" t="n">
        <v>47.9921138961768</v>
      </c>
      <c r="O6939" s="1" t="n">
        <v>-71.0518907047998</v>
      </c>
      <c r="P6939" s="1" t="s">
        <v>7597</v>
      </c>
      <c r="Q6939" s="1" t="s">
        <v>7598</v>
      </c>
      <c r="R6939" s="1" t="s">
        <v>24</v>
      </c>
    </row>
    <row r="6940" customFormat="false" ht="15" hidden="false" customHeight="false" outlineLevel="0" collapsed="false">
      <c r="A6940" s="1" t="s">
        <v>6017</v>
      </c>
      <c r="B6940" s="1" t="s">
        <v>6018</v>
      </c>
      <c r="C6940" s="1" t="s">
        <v>7594</v>
      </c>
      <c r="D6940" s="1" t="n">
        <v>350</v>
      </c>
      <c r="E6940" s="1" t="s">
        <v>7715</v>
      </c>
      <c r="F6940" s="1" t="n">
        <v>118</v>
      </c>
      <c r="G6940" s="1" t="str">
        <f aca="false">F6940&amp;"/"&amp;175</f>
        <v>118/175</v>
      </c>
      <c r="H6940" s="1" t="n">
        <v>2000</v>
      </c>
      <c r="I6940" s="1" t="n">
        <v>82</v>
      </c>
      <c r="J6940" s="1" t="n">
        <v>80</v>
      </c>
      <c r="K6940" s="1" t="s">
        <v>1951</v>
      </c>
      <c r="L6940" s="1" t="s">
        <v>6589</v>
      </c>
      <c r="M6940" s="1" t="s">
        <v>7596</v>
      </c>
      <c r="N6940" s="1" t="n">
        <v>47.9940817093551</v>
      </c>
      <c r="O6940" s="1" t="n">
        <v>-71.0535733468691</v>
      </c>
      <c r="P6940" s="1" t="s">
        <v>7597</v>
      </c>
      <c r="Q6940" s="1" t="s">
        <v>7598</v>
      </c>
      <c r="R6940" s="1" t="s">
        <v>24</v>
      </c>
    </row>
    <row r="6941" customFormat="false" ht="15" hidden="false" customHeight="false" outlineLevel="0" collapsed="false">
      <c r="A6941" s="1" t="s">
        <v>6017</v>
      </c>
      <c r="B6941" s="1" t="s">
        <v>6018</v>
      </c>
      <c r="C6941" s="1" t="s">
        <v>7594</v>
      </c>
      <c r="D6941" s="1" t="n">
        <v>350</v>
      </c>
      <c r="E6941" s="1" t="s">
        <v>7716</v>
      </c>
      <c r="F6941" s="1" t="n">
        <v>119</v>
      </c>
      <c r="G6941" s="1" t="str">
        <f aca="false">F6941&amp;"/"&amp;175</f>
        <v>119/175</v>
      </c>
      <c r="H6941" s="1" t="n">
        <v>2000</v>
      </c>
      <c r="I6941" s="1" t="n">
        <v>82</v>
      </c>
      <c r="J6941" s="1" t="n">
        <v>80</v>
      </c>
      <c r="K6941" s="1" t="s">
        <v>1951</v>
      </c>
      <c r="L6941" s="1" t="s">
        <v>6589</v>
      </c>
      <c r="M6941" s="1" t="s">
        <v>7596</v>
      </c>
      <c r="N6941" s="1" t="n">
        <v>47.9966469817916</v>
      </c>
      <c r="O6941" s="1" t="n">
        <v>-71.0556460294531</v>
      </c>
      <c r="P6941" s="1" t="s">
        <v>7597</v>
      </c>
      <c r="Q6941" s="1" t="s">
        <v>7598</v>
      </c>
      <c r="R6941" s="1" t="s">
        <v>24</v>
      </c>
    </row>
    <row r="6942" customFormat="false" ht="15" hidden="false" customHeight="false" outlineLevel="0" collapsed="false">
      <c r="A6942" s="1" t="s">
        <v>6017</v>
      </c>
      <c r="B6942" s="1" t="s">
        <v>6018</v>
      </c>
      <c r="C6942" s="1" t="s">
        <v>7594</v>
      </c>
      <c r="D6942" s="1" t="n">
        <v>350</v>
      </c>
      <c r="E6942" s="1" t="s">
        <v>7717</v>
      </c>
      <c r="F6942" s="1" t="n">
        <v>120</v>
      </c>
      <c r="G6942" s="1" t="str">
        <f aca="false">F6942&amp;"/"&amp;175</f>
        <v>120/175</v>
      </c>
      <c r="H6942" s="1" t="n">
        <v>2000</v>
      </c>
      <c r="I6942" s="1" t="n">
        <v>82</v>
      </c>
      <c r="J6942" s="1" t="n">
        <v>80</v>
      </c>
      <c r="K6942" s="1" t="s">
        <v>1951</v>
      </c>
      <c r="L6942" s="1" t="s">
        <v>6589</v>
      </c>
      <c r="M6942" s="1" t="s">
        <v>7596</v>
      </c>
      <c r="N6942" s="1" t="n">
        <v>47.9996259139285</v>
      </c>
      <c r="O6942" s="1" t="n">
        <v>-71.0481596763658</v>
      </c>
      <c r="P6942" s="1" t="s">
        <v>7597</v>
      </c>
      <c r="Q6942" s="1" t="s">
        <v>7598</v>
      </c>
      <c r="R6942" s="1" t="s">
        <v>24</v>
      </c>
    </row>
    <row r="6943" customFormat="false" ht="15" hidden="false" customHeight="false" outlineLevel="0" collapsed="false">
      <c r="A6943" s="1" t="s">
        <v>6017</v>
      </c>
      <c r="B6943" s="1" t="s">
        <v>6018</v>
      </c>
      <c r="C6943" s="1" t="s">
        <v>7594</v>
      </c>
      <c r="D6943" s="1" t="n">
        <v>350</v>
      </c>
      <c r="E6943" s="1" t="s">
        <v>7718</v>
      </c>
      <c r="F6943" s="1" t="n">
        <v>121</v>
      </c>
      <c r="G6943" s="1" t="str">
        <f aca="false">F6943&amp;"/"&amp;175</f>
        <v>121/175</v>
      </c>
      <c r="H6943" s="1" t="n">
        <v>2000</v>
      </c>
      <c r="I6943" s="1" t="n">
        <v>82</v>
      </c>
      <c r="J6943" s="1" t="n">
        <v>80</v>
      </c>
      <c r="K6943" s="1" t="s">
        <v>1951</v>
      </c>
      <c r="L6943" s="1" t="s">
        <v>6589</v>
      </c>
      <c r="M6943" s="1" t="s">
        <v>7596</v>
      </c>
      <c r="N6943" s="1" t="n">
        <v>48.0067755531705</v>
      </c>
      <c r="O6943" s="1" t="n">
        <v>-71.0367605574721</v>
      </c>
      <c r="P6943" s="1" t="s">
        <v>7597</v>
      </c>
      <c r="Q6943" s="1" t="s">
        <v>7598</v>
      </c>
      <c r="R6943" s="1" t="s">
        <v>24</v>
      </c>
    </row>
    <row r="6944" customFormat="false" ht="15" hidden="false" customHeight="false" outlineLevel="0" collapsed="false">
      <c r="A6944" s="1" t="s">
        <v>6017</v>
      </c>
      <c r="B6944" s="1" t="s">
        <v>6018</v>
      </c>
      <c r="C6944" s="1" t="s">
        <v>7594</v>
      </c>
      <c r="D6944" s="1" t="n">
        <v>350</v>
      </c>
      <c r="E6944" s="1" t="s">
        <v>7719</v>
      </c>
      <c r="F6944" s="1" t="n">
        <v>122</v>
      </c>
      <c r="G6944" s="1" t="str">
        <f aca="false">F6944&amp;"/"&amp;175</f>
        <v>122/175</v>
      </c>
      <c r="H6944" s="1" t="n">
        <v>2000</v>
      </c>
      <c r="I6944" s="1" t="n">
        <v>82</v>
      </c>
      <c r="J6944" s="1" t="n">
        <v>80</v>
      </c>
      <c r="K6944" s="1" t="s">
        <v>1951</v>
      </c>
      <c r="L6944" s="1" t="s">
        <v>6589</v>
      </c>
      <c r="M6944" s="1" t="s">
        <v>7596</v>
      </c>
      <c r="N6944" s="1" t="n">
        <v>48.0100069024632</v>
      </c>
      <c r="O6944" s="1" t="n">
        <v>-71.0392700140254</v>
      </c>
      <c r="P6944" s="1" t="s">
        <v>7597</v>
      </c>
      <c r="Q6944" s="1" t="s">
        <v>7598</v>
      </c>
      <c r="R6944" s="1" t="s">
        <v>24</v>
      </c>
    </row>
    <row r="6945" customFormat="false" ht="15" hidden="false" customHeight="false" outlineLevel="0" collapsed="false">
      <c r="A6945" s="1" t="s">
        <v>6017</v>
      </c>
      <c r="B6945" s="1" t="s">
        <v>6018</v>
      </c>
      <c r="C6945" s="1" t="s">
        <v>7594</v>
      </c>
      <c r="D6945" s="1" t="n">
        <v>350</v>
      </c>
      <c r="E6945" s="1" t="s">
        <v>7720</v>
      </c>
      <c r="F6945" s="1" t="n">
        <v>123</v>
      </c>
      <c r="G6945" s="1" t="str">
        <f aca="false">F6945&amp;"/"&amp;175</f>
        <v>123/175</v>
      </c>
      <c r="H6945" s="1" t="n">
        <v>2000</v>
      </c>
      <c r="I6945" s="1" t="n">
        <v>82</v>
      </c>
      <c r="J6945" s="1" t="n">
        <v>80</v>
      </c>
      <c r="K6945" s="1" t="s">
        <v>1951</v>
      </c>
      <c r="L6945" s="1" t="s">
        <v>6589</v>
      </c>
      <c r="M6945" s="1" t="s">
        <v>7596</v>
      </c>
      <c r="N6945" s="1" t="n">
        <v>48.0120748631559</v>
      </c>
      <c r="O6945" s="1" t="n">
        <v>-71.0410227918977</v>
      </c>
      <c r="P6945" s="1" t="s">
        <v>7597</v>
      </c>
      <c r="Q6945" s="1" t="s">
        <v>7598</v>
      </c>
      <c r="R6945" s="1" t="s">
        <v>24</v>
      </c>
    </row>
    <row r="6946" customFormat="false" ht="15" hidden="false" customHeight="false" outlineLevel="0" collapsed="false">
      <c r="A6946" s="1" t="s">
        <v>6017</v>
      </c>
      <c r="B6946" s="1" t="s">
        <v>6018</v>
      </c>
      <c r="C6946" s="1" t="s">
        <v>7594</v>
      </c>
      <c r="D6946" s="1" t="n">
        <v>350</v>
      </c>
      <c r="E6946" s="1" t="s">
        <v>7721</v>
      </c>
      <c r="F6946" s="1" t="n">
        <v>124</v>
      </c>
      <c r="G6946" s="1" t="str">
        <f aca="false">F6946&amp;"/"&amp;175</f>
        <v>124/175</v>
      </c>
      <c r="H6946" s="1" t="n">
        <v>2000</v>
      </c>
      <c r="I6946" s="1" t="n">
        <v>82</v>
      </c>
      <c r="J6946" s="1" t="n">
        <v>80</v>
      </c>
      <c r="K6946" s="1" t="s">
        <v>1951</v>
      </c>
      <c r="L6946" s="1" t="s">
        <v>6589</v>
      </c>
      <c r="M6946" s="1" t="s">
        <v>7596</v>
      </c>
      <c r="N6946" s="1" t="n">
        <v>48.0135358385086</v>
      </c>
      <c r="O6946" s="1" t="n">
        <v>-71.0450138926917</v>
      </c>
      <c r="P6946" s="1" t="s">
        <v>7597</v>
      </c>
      <c r="Q6946" s="1" t="s">
        <v>7598</v>
      </c>
      <c r="R6946" s="1" t="s">
        <v>24</v>
      </c>
    </row>
    <row r="6947" customFormat="false" ht="15" hidden="false" customHeight="false" outlineLevel="0" collapsed="false">
      <c r="A6947" s="1" t="s">
        <v>6017</v>
      </c>
      <c r="B6947" s="1" t="s">
        <v>6018</v>
      </c>
      <c r="C6947" s="1" t="s">
        <v>7594</v>
      </c>
      <c r="D6947" s="1" t="n">
        <v>350</v>
      </c>
      <c r="E6947" s="1" t="s">
        <v>7722</v>
      </c>
      <c r="F6947" s="1" t="n">
        <v>125</v>
      </c>
      <c r="G6947" s="1" t="str">
        <f aca="false">F6947&amp;"/"&amp;175</f>
        <v>125/175</v>
      </c>
      <c r="H6947" s="1" t="n">
        <v>2000</v>
      </c>
      <c r="I6947" s="1" t="n">
        <v>82</v>
      </c>
      <c r="J6947" s="1" t="n">
        <v>80</v>
      </c>
      <c r="K6947" s="1" t="s">
        <v>1951</v>
      </c>
      <c r="L6947" s="1" t="s">
        <v>6589</v>
      </c>
      <c r="M6947" s="1" t="s">
        <v>7596</v>
      </c>
      <c r="N6947" s="1" t="n">
        <v>48.0135120229973</v>
      </c>
      <c r="O6947" s="1" t="n">
        <v>-71.0649840808567</v>
      </c>
      <c r="P6947" s="1" t="s">
        <v>7597</v>
      </c>
      <c r="Q6947" s="1" t="s">
        <v>7598</v>
      </c>
      <c r="R6947" s="1" t="s">
        <v>24</v>
      </c>
    </row>
    <row r="6948" customFormat="false" ht="15" hidden="false" customHeight="false" outlineLevel="0" collapsed="false">
      <c r="A6948" s="1" t="s">
        <v>6017</v>
      </c>
      <c r="B6948" s="1" t="s">
        <v>6018</v>
      </c>
      <c r="C6948" s="1" t="s">
        <v>7594</v>
      </c>
      <c r="D6948" s="1" t="n">
        <v>350</v>
      </c>
      <c r="E6948" s="1" t="s">
        <v>7723</v>
      </c>
      <c r="F6948" s="1" t="n">
        <v>126</v>
      </c>
      <c r="G6948" s="1" t="str">
        <f aca="false">F6948&amp;"/"&amp;175</f>
        <v>126/175</v>
      </c>
      <c r="H6948" s="1" t="n">
        <v>2000</v>
      </c>
      <c r="I6948" s="1" t="n">
        <v>82</v>
      </c>
      <c r="J6948" s="1" t="n">
        <v>80</v>
      </c>
      <c r="K6948" s="1" t="s">
        <v>1951</v>
      </c>
      <c r="L6948" s="1" t="s">
        <v>6589</v>
      </c>
      <c r="M6948" s="1" t="s">
        <v>7596</v>
      </c>
      <c r="N6948" s="1" t="n">
        <v>48.0141652366743</v>
      </c>
      <c r="O6948" s="1" t="n">
        <v>-71.0687272287855</v>
      </c>
      <c r="P6948" s="1" t="s">
        <v>7597</v>
      </c>
      <c r="Q6948" s="1" t="s">
        <v>7598</v>
      </c>
      <c r="R6948" s="1" t="s">
        <v>24</v>
      </c>
    </row>
    <row r="6949" customFormat="false" ht="15" hidden="false" customHeight="false" outlineLevel="0" collapsed="false">
      <c r="A6949" s="1" t="s">
        <v>6017</v>
      </c>
      <c r="B6949" s="1" t="s">
        <v>6018</v>
      </c>
      <c r="C6949" s="1" t="s">
        <v>7594</v>
      </c>
      <c r="D6949" s="1" t="n">
        <v>350</v>
      </c>
      <c r="E6949" s="1" t="s">
        <v>7724</v>
      </c>
      <c r="F6949" s="1" t="n">
        <v>127</v>
      </c>
      <c r="G6949" s="1" t="str">
        <f aca="false">F6949&amp;"/"&amp;175</f>
        <v>127/175</v>
      </c>
      <c r="H6949" s="1" t="n">
        <v>2000</v>
      </c>
      <c r="I6949" s="1" t="n">
        <v>92</v>
      </c>
      <c r="J6949" s="1" t="n">
        <v>80</v>
      </c>
      <c r="K6949" s="1" t="s">
        <v>1951</v>
      </c>
      <c r="L6949" s="1" t="s">
        <v>3801</v>
      </c>
      <c r="M6949" s="1" t="s">
        <v>7596</v>
      </c>
      <c r="N6949" s="1" t="n">
        <v>48.0075427779567</v>
      </c>
      <c r="O6949" s="1" t="n">
        <v>-71.0746600262264</v>
      </c>
      <c r="P6949" s="1" t="s">
        <v>7597</v>
      </c>
      <c r="Q6949" s="1" t="s">
        <v>7598</v>
      </c>
      <c r="R6949" s="1" t="s">
        <v>24</v>
      </c>
    </row>
    <row r="6950" customFormat="false" ht="15" hidden="false" customHeight="false" outlineLevel="0" collapsed="false">
      <c r="A6950" s="1" t="s">
        <v>6017</v>
      </c>
      <c r="B6950" s="1" t="s">
        <v>6018</v>
      </c>
      <c r="C6950" s="1" t="s">
        <v>7594</v>
      </c>
      <c r="D6950" s="1" t="n">
        <v>350</v>
      </c>
      <c r="E6950" s="1" t="s">
        <v>7725</v>
      </c>
      <c r="F6950" s="1" t="n">
        <v>128</v>
      </c>
      <c r="G6950" s="1" t="str">
        <f aca="false">F6950&amp;"/"&amp;175</f>
        <v>128/175</v>
      </c>
      <c r="H6950" s="1" t="n">
        <v>2000</v>
      </c>
      <c r="I6950" s="1" t="n">
        <v>92</v>
      </c>
      <c r="J6950" s="1" t="n">
        <v>80</v>
      </c>
      <c r="K6950" s="1" t="s">
        <v>1951</v>
      </c>
      <c r="L6950" s="1" t="s">
        <v>3801</v>
      </c>
      <c r="M6950" s="1" t="s">
        <v>7596</v>
      </c>
      <c r="N6950" s="1" t="n">
        <v>48.0063086598096</v>
      </c>
      <c r="O6950" s="1" t="n">
        <v>-71.0710706687898</v>
      </c>
      <c r="P6950" s="1" t="s">
        <v>7597</v>
      </c>
      <c r="Q6950" s="1" t="s">
        <v>7598</v>
      </c>
      <c r="R6950" s="1" t="s">
        <v>24</v>
      </c>
    </row>
    <row r="6951" customFormat="false" ht="15" hidden="false" customHeight="false" outlineLevel="0" collapsed="false">
      <c r="A6951" s="1" t="s">
        <v>6017</v>
      </c>
      <c r="B6951" s="1" t="s">
        <v>6018</v>
      </c>
      <c r="C6951" s="1" t="s">
        <v>7594</v>
      </c>
      <c r="D6951" s="1" t="n">
        <v>350</v>
      </c>
      <c r="E6951" s="1" t="s">
        <v>7726</v>
      </c>
      <c r="F6951" s="1" t="n">
        <v>129</v>
      </c>
      <c r="G6951" s="1" t="str">
        <f aca="false">F6951&amp;"/"&amp;175</f>
        <v>129/175</v>
      </c>
      <c r="H6951" s="1" t="n">
        <v>2000</v>
      </c>
      <c r="I6951" s="1" t="n">
        <v>82</v>
      </c>
      <c r="J6951" s="1" t="n">
        <v>80</v>
      </c>
      <c r="K6951" s="1" t="s">
        <v>1951</v>
      </c>
      <c r="L6951" s="1" t="s">
        <v>6589</v>
      </c>
      <c r="M6951" s="1" t="s">
        <v>7596</v>
      </c>
      <c r="N6951" s="1" t="n">
        <v>47.9914179906623</v>
      </c>
      <c r="O6951" s="1" t="n">
        <v>-71.0754623851707</v>
      </c>
      <c r="P6951" s="1" t="s">
        <v>7597</v>
      </c>
      <c r="Q6951" s="1" t="s">
        <v>7598</v>
      </c>
      <c r="R6951" s="1" t="s">
        <v>24</v>
      </c>
    </row>
    <row r="6952" customFormat="false" ht="15" hidden="false" customHeight="false" outlineLevel="0" collapsed="false">
      <c r="A6952" s="1" t="s">
        <v>6017</v>
      </c>
      <c r="B6952" s="1" t="s">
        <v>6018</v>
      </c>
      <c r="C6952" s="1" t="s">
        <v>7594</v>
      </c>
      <c r="D6952" s="1" t="n">
        <v>350</v>
      </c>
      <c r="E6952" s="1" t="s">
        <v>7727</v>
      </c>
      <c r="F6952" s="1" t="n">
        <v>130</v>
      </c>
      <c r="G6952" s="1" t="str">
        <f aca="false">F6952&amp;"/"&amp;175</f>
        <v>130/175</v>
      </c>
      <c r="H6952" s="1" t="n">
        <v>2000</v>
      </c>
      <c r="I6952" s="1" t="n">
        <v>82</v>
      </c>
      <c r="J6952" s="1" t="n">
        <v>80</v>
      </c>
      <c r="K6952" s="1" t="s">
        <v>1951</v>
      </c>
      <c r="L6952" s="1" t="s">
        <v>6589</v>
      </c>
      <c r="M6952" s="1" t="s">
        <v>7596</v>
      </c>
      <c r="N6952" s="1" t="n">
        <v>47.9936496223875</v>
      </c>
      <c r="O6952" s="1" t="n">
        <v>-71.0772911736794</v>
      </c>
      <c r="P6952" s="1" t="s">
        <v>7597</v>
      </c>
      <c r="Q6952" s="1" t="s">
        <v>7598</v>
      </c>
      <c r="R6952" s="1" t="s">
        <v>24</v>
      </c>
    </row>
    <row r="6953" customFormat="false" ht="15" hidden="false" customHeight="false" outlineLevel="0" collapsed="false">
      <c r="A6953" s="1" t="s">
        <v>6017</v>
      </c>
      <c r="B6953" s="1" t="s">
        <v>6018</v>
      </c>
      <c r="C6953" s="1" t="s">
        <v>7594</v>
      </c>
      <c r="D6953" s="1" t="n">
        <v>350</v>
      </c>
      <c r="E6953" s="1" t="s">
        <v>7728</v>
      </c>
      <c r="F6953" s="1" t="n">
        <v>131</v>
      </c>
      <c r="G6953" s="1" t="str">
        <f aca="false">F6953&amp;"/"&amp;175</f>
        <v>131/175</v>
      </c>
      <c r="H6953" s="1" t="n">
        <v>2000</v>
      </c>
      <c r="I6953" s="1" t="n">
        <v>82</v>
      </c>
      <c r="J6953" s="1" t="n">
        <v>80</v>
      </c>
      <c r="K6953" s="1" t="s">
        <v>1951</v>
      </c>
      <c r="L6953" s="1" t="s">
        <v>6589</v>
      </c>
      <c r="M6953" s="1" t="s">
        <v>7596</v>
      </c>
      <c r="N6953" s="1" t="n">
        <v>47.9959323662007</v>
      </c>
      <c r="O6953" s="1" t="n">
        <v>-71.0789419240966</v>
      </c>
      <c r="P6953" s="1" t="s">
        <v>7597</v>
      </c>
      <c r="Q6953" s="1" t="s">
        <v>7598</v>
      </c>
      <c r="R6953" s="1" t="s">
        <v>24</v>
      </c>
    </row>
    <row r="6954" customFormat="false" ht="15" hidden="false" customHeight="false" outlineLevel="0" collapsed="false">
      <c r="A6954" s="1" t="s">
        <v>6017</v>
      </c>
      <c r="B6954" s="1" t="s">
        <v>6018</v>
      </c>
      <c r="C6954" s="1" t="s">
        <v>7594</v>
      </c>
      <c r="D6954" s="1" t="n">
        <v>350</v>
      </c>
      <c r="E6954" s="1" t="s">
        <v>7729</v>
      </c>
      <c r="F6954" s="1" t="n">
        <v>132</v>
      </c>
      <c r="G6954" s="1" t="str">
        <f aca="false">F6954&amp;"/"&amp;175</f>
        <v>132/175</v>
      </c>
      <c r="H6954" s="1" t="n">
        <v>2000</v>
      </c>
      <c r="I6954" s="1" t="n">
        <v>92</v>
      </c>
      <c r="J6954" s="1" t="n">
        <v>80</v>
      </c>
      <c r="K6954" s="1" t="s">
        <v>1951</v>
      </c>
      <c r="L6954" s="1" t="s">
        <v>3801</v>
      </c>
      <c r="M6954" s="1" t="s">
        <v>7596</v>
      </c>
      <c r="N6954" s="1" t="n">
        <v>47.9973504732528</v>
      </c>
      <c r="O6954" s="1" t="n">
        <v>-71.0820754633146</v>
      </c>
      <c r="P6954" s="1" t="s">
        <v>7597</v>
      </c>
      <c r="Q6954" s="1" t="s">
        <v>7598</v>
      </c>
      <c r="R6954" s="1" t="s">
        <v>24</v>
      </c>
    </row>
    <row r="6955" customFormat="false" ht="15" hidden="false" customHeight="false" outlineLevel="0" collapsed="false">
      <c r="A6955" s="1" t="s">
        <v>6017</v>
      </c>
      <c r="B6955" s="1" t="s">
        <v>6018</v>
      </c>
      <c r="C6955" s="1" t="s">
        <v>7594</v>
      </c>
      <c r="D6955" s="1" t="n">
        <v>350</v>
      </c>
      <c r="E6955" s="1" t="s">
        <v>7730</v>
      </c>
      <c r="F6955" s="1" t="n">
        <v>133</v>
      </c>
      <c r="G6955" s="1" t="str">
        <f aca="false">F6955&amp;"/"&amp;175</f>
        <v>133/175</v>
      </c>
      <c r="H6955" s="1" t="n">
        <v>2000</v>
      </c>
      <c r="I6955" s="1" t="n">
        <v>92</v>
      </c>
      <c r="J6955" s="1" t="n">
        <v>80</v>
      </c>
      <c r="K6955" s="1" t="s">
        <v>1951</v>
      </c>
      <c r="L6955" s="1" t="s">
        <v>3801</v>
      </c>
      <c r="M6955" s="1" t="s">
        <v>7596</v>
      </c>
      <c r="N6955" s="1" t="n">
        <v>47.9917292480577</v>
      </c>
      <c r="O6955" s="1" t="n">
        <v>-71.1074416958342</v>
      </c>
      <c r="P6955" s="1" t="s">
        <v>7597</v>
      </c>
      <c r="Q6955" s="1" t="s">
        <v>7598</v>
      </c>
      <c r="R6955" s="1" t="s">
        <v>24</v>
      </c>
    </row>
    <row r="6956" customFormat="false" ht="15" hidden="false" customHeight="false" outlineLevel="0" collapsed="false">
      <c r="A6956" s="1" t="s">
        <v>6017</v>
      </c>
      <c r="B6956" s="1" t="s">
        <v>6018</v>
      </c>
      <c r="C6956" s="1" t="s">
        <v>7594</v>
      </c>
      <c r="D6956" s="1" t="n">
        <v>350</v>
      </c>
      <c r="E6956" s="1" t="s">
        <v>7731</v>
      </c>
      <c r="F6956" s="1" t="n">
        <v>134</v>
      </c>
      <c r="G6956" s="1" t="str">
        <f aca="false">F6956&amp;"/"&amp;175</f>
        <v>134/175</v>
      </c>
      <c r="H6956" s="1" t="n">
        <v>2000</v>
      </c>
      <c r="I6956" s="1" t="n">
        <v>82</v>
      </c>
      <c r="J6956" s="1" t="n">
        <v>80</v>
      </c>
      <c r="K6956" s="1" t="s">
        <v>1951</v>
      </c>
      <c r="L6956" s="1" t="s">
        <v>6589</v>
      </c>
      <c r="M6956" s="1" t="s">
        <v>7596</v>
      </c>
      <c r="N6956" s="1" t="n">
        <v>47.9953664333083</v>
      </c>
      <c r="O6956" s="1" t="n">
        <v>-71.101869803979</v>
      </c>
      <c r="P6956" s="1" t="s">
        <v>7597</v>
      </c>
      <c r="Q6956" s="1" t="s">
        <v>7598</v>
      </c>
      <c r="R6956" s="1" t="s">
        <v>24</v>
      </c>
    </row>
    <row r="6957" customFormat="false" ht="15" hidden="false" customHeight="false" outlineLevel="0" collapsed="false">
      <c r="A6957" s="1" t="s">
        <v>6017</v>
      </c>
      <c r="B6957" s="1" t="s">
        <v>6018</v>
      </c>
      <c r="C6957" s="1" t="s">
        <v>7594</v>
      </c>
      <c r="D6957" s="1" t="n">
        <v>350</v>
      </c>
      <c r="E6957" s="1" t="s">
        <v>7732</v>
      </c>
      <c r="F6957" s="1" t="n">
        <v>135</v>
      </c>
      <c r="G6957" s="1" t="str">
        <f aca="false">F6957&amp;"/"&amp;175</f>
        <v>135/175</v>
      </c>
      <c r="H6957" s="1" t="n">
        <v>2000</v>
      </c>
      <c r="I6957" s="1" t="n">
        <v>82</v>
      </c>
      <c r="J6957" s="1" t="n">
        <v>80</v>
      </c>
      <c r="K6957" s="1" t="s">
        <v>1951</v>
      </c>
      <c r="L6957" s="1" t="s">
        <v>6589</v>
      </c>
      <c r="M6957" s="1" t="s">
        <v>7596</v>
      </c>
      <c r="N6957" s="1" t="n">
        <v>47.9985563556905</v>
      </c>
      <c r="O6957" s="1" t="n">
        <v>-71.0997400417577</v>
      </c>
      <c r="P6957" s="1" t="s">
        <v>7597</v>
      </c>
      <c r="Q6957" s="1" t="s">
        <v>7598</v>
      </c>
      <c r="R6957" s="1" t="s">
        <v>24</v>
      </c>
    </row>
    <row r="6958" customFormat="false" ht="15" hidden="false" customHeight="false" outlineLevel="0" collapsed="false">
      <c r="A6958" s="1" t="s">
        <v>6017</v>
      </c>
      <c r="B6958" s="1" t="s">
        <v>6018</v>
      </c>
      <c r="C6958" s="1" t="s">
        <v>7594</v>
      </c>
      <c r="D6958" s="1" t="n">
        <v>350</v>
      </c>
      <c r="E6958" s="1" t="s">
        <v>7733</v>
      </c>
      <c r="F6958" s="1" t="n">
        <v>136</v>
      </c>
      <c r="G6958" s="1" t="str">
        <f aca="false">F6958&amp;"/"&amp;175</f>
        <v>136/175</v>
      </c>
      <c r="H6958" s="1" t="n">
        <v>2000</v>
      </c>
      <c r="I6958" s="1" t="n">
        <v>82</v>
      </c>
      <c r="J6958" s="1" t="n">
        <v>80</v>
      </c>
      <c r="K6958" s="1" t="s">
        <v>1951</v>
      </c>
      <c r="L6958" s="1" t="s">
        <v>6589</v>
      </c>
      <c r="M6958" s="1" t="s">
        <v>7596</v>
      </c>
      <c r="N6958" s="1" t="n">
        <v>48.0009918196799</v>
      </c>
      <c r="O6958" s="1" t="n">
        <v>-71.1007688661225</v>
      </c>
      <c r="P6958" s="1" t="s">
        <v>7597</v>
      </c>
      <c r="Q6958" s="1" t="s">
        <v>7598</v>
      </c>
      <c r="R6958" s="1" t="s">
        <v>24</v>
      </c>
    </row>
    <row r="6959" customFormat="false" ht="15" hidden="false" customHeight="false" outlineLevel="0" collapsed="false">
      <c r="A6959" s="1" t="s">
        <v>6017</v>
      </c>
      <c r="B6959" s="1" t="s">
        <v>6018</v>
      </c>
      <c r="C6959" s="1" t="s">
        <v>7594</v>
      </c>
      <c r="D6959" s="1" t="n">
        <v>350</v>
      </c>
      <c r="E6959" s="1" t="s">
        <v>7734</v>
      </c>
      <c r="F6959" s="1" t="n">
        <v>137</v>
      </c>
      <c r="G6959" s="1" t="str">
        <f aca="false">F6959&amp;"/"&amp;175</f>
        <v>137/175</v>
      </c>
      <c r="H6959" s="1" t="n">
        <v>2000</v>
      </c>
      <c r="I6959" s="1" t="n">
        <v>92</v>
      </c>
      <c r="J6959" s="1" t="n">
        <v>80</v>
      </c>
      <c r="K6959" s="1" t="s">
        <v>1951</v>
      </c>
      <c r="L6959" s="1" t="s">
        <v>3801</v>
      </c>
      <c r="M6959" s="1" t="s">
        <v>7596</v>
      </c>
      <c r="N6959" s="1" t="n">
        <v>48.0046612541205</v>
      </c>
      <c r="O6959" s="1" t="n">
        <v>-71.101637978256</v>
      </c>
      <c r="P6959" s="1" t="s">
        <v>7597</v>
      </c>
      <c r="Q6959" s="1" t="s">
        <v>7598</v>
      </c>
      <c r="R6959" s="1" t="s">
        <v>24</v>
      </c>
    </row>
    <row r="6960" customFormat="false" ht="15" hidden="false" customHeight="false" outlineLevel="0" collapsed="false">
      <c r="A6960" s="1" t="s">
        <v>6017</v>
      </c>
      <c r="B6960" s="1" t="s">
        <v>6018</v>
      </c>
      <c r="C6960" s="1" t="s">
        <v>7594</v>
      </c>
      <c r="D6960" s="1" t="n">
        <v>350</v>
      </c>
      <c r="E6960" s="1" t="s">
        <v>7735</v>
      </c>
      <c r="F6960" s="1" t="n">
        <v>138</v>
      </c>
      <c r="G6960" s="1" t="str">
        <f aca="false">F6960&amp;"/"&amp;175</f>
        <v>138/175</v>
      </c>
      <c r="H6960" s="1" t="n">
        <v>2000</v>
      </c>
      <c r="I6960" s="1" t="n">
        <v>92</v>
      </c>
      <c r="J6960" s="1" t="n">
        <v>80</v>
      </c>
      <c r="K6960" s="1" t="s">
        <v>1951</v>
      </c>
      <c r="L6960" s="1" t="s">
        <v>3801</v>
      </c>
      <c r="M6960" s="1" t="s">
        <v>7596</v>
      </c>
      <c r="N6960" s="1" t="n">
        <v>47.9987808730907</v>
      </c>
      <c r="O6960" s="1" t="n">
        <v>-71.1070059228368</v>
      </c>
      <c r="P6960" s="1" t="s">
        <v>7597</v>
      </c>
      <c r="Q6960" s="1" t="s">
        <v>7598</v>
      </c>
      <c r="R6960" s="1" t="s">
        <v>24</v>
      </c>
    </row>
    <row r="6961" customFormat="false" ht="15" hidden="false" customHeight="false" outlineLevel="0" collapsed="false">
      <c r="A6961" s="1" t="s">
        <v>6017</v>
      </c>
      <c r="B6961" s="1" t="s">
        <v>6018</v>
      </c>
      <c r="C6961" s="1" t="s">
        <v>7594</v>
      </c>
      <c r="D6961" s="1" t="n">
        <v>350</v>
      </c>
      <c r="E6961" s="1" t="s">
        <v>7736</v>
      </c>
      <c r="F6961" s="1" t="n">
        <v>139</v>
      </c>
      <c r="G6961" s="1" t="str">
        <f aca="false">F6961&amp;"/"&amp;175</f>
        <v>139/175</v>
      </c>
      <c r="H6961" s="1" t="n">
        <v>2000</v>
      </c>
      <c r="I6961" s="1" t="n">
        <v>92</v>
      </c>
      <c r="J6961" s="1" t="n">
        <v>80</v>
      </c>
      <c r="K6961" s="1" t="s">
        <v>1951</v>
      </c>
      <c r="L6961" s="1" t="s">
        <v>3801</v>
      </c>
      <c r="M6961" s="1" t="s">
        <v>7596</v>
      </c>
      <c r="N6961" s="1" t="n">
        <v>47.9962819059817</v>
      </c>
      <c r="O6961" s="1" t="n">
        <v>-71.1085632647285</v>
      </c>
      <c r="P6961" s="1" t="s">
        <v>7597</v>
      </c>
      <c r="Q6961" s="1" t="s">
        <v>7598</v>
      </c>
      <c r="R6961" s="1" t="s">
        <v>24</v>
      </c>
    </row>
    <row r="6962" customFormat="false" ht="15" hidden="false" customHeight="false" outlineLevel="0" collapsed="false">
      <c r="A6962" s="1" t="s">
        <v>6017</v>
      </c>
      <c r="B6962" s="1" t="s">
        <v>6018</v>
      </c>
      <c r="C6962" s="1" t="s">
        <v>7594</v>
      </c>
      <c r="D6962" s="1" t="n">
        <v>350</v>
      </c>
      <c r="E6962" s="1" t="s">
        <v>7737</v>
      </c>
      <c r="F6962" s="1" t="n">
        <v>140</v>
      </c>
      <c r="G6962" s="1" t="str">
        <f aca="false">F6962&amp;"/"&amp;175</f>
        <v>140/175</v>
      </c>
      <c r="H6962" s="1" t="n">
        <v>2000</v>
      </c>
      <c r="I6962" s="1" t="n">
        <v>92</v>
      </c>
      <c r="J6962" s="1" t="n">
        <v>80</v>
      </c>
      <c r="K6962" s="1" t="s">
        <v>1951</v>
      </c>
      <c r="L6962" s="1" t="s">
        <v>3801</v>
      </c>
      <c r="M6962" s="1" t="s">
        <v>7596</v>
      </c>
      <c r="N6962" s="1" t="n">
        <v>47.9597371344891</v>
      </c>
      <c r="O6962" s="1" t="n">
        <v>-71.1233854365027</v>
      </c>
      <c r="P6962" s="1" t="s">
        <v>7597</v>
      </c>
      <c r="Q6962" s="1" t="s">
        <v>7598</v>
      </c>
      <c r="R6962" s="1" t="s">
        <v>24</v>
      </c>
    </row>
    <row r="6963" customFormat="false" ht="15" hidden="false" customHeight="false" outlineLevel="0" collapsed="false">
      <c r="A6963" s="1" t="s">
        <v>6017</v>
      </c>
      <c r="B6963" s="1" t="s">
        <v>6018</v>
      </c>
      <c r="C6963" s="1" t="s">
        <v>7594</v>
      </c>
      <c r="D6963" s="1" t="n">
        <v>350</v>
      </c>
      <c r="E6963" s="1" t="s">
        <v>7738</v>
      </c>
      <c r="F6963" s="1" t="n">
        <v>141</v>
      </c>
      <c r="G6963" s="1" t="str">
        <f aca="false">F6963&amp;"/"&amp;175</f>
        <v>141/175</v>
      </c>
      <c r="H6963" s="1" t="n">
        <v>2000</v>
      </c>
      <c r="I6963" s="1" t="n">
        <v>82</v>
      </c>
      <c r="J6963" s="1" t="n">
        <v>80</v>
      </c>
      <c r="K6963" s="1" t="s">
        <v>1951</v>
      </c>
      <c r="L6963" s="1" t="s">
        <v>6589</v>
      </c>
      <c r="M6963" s="1" t="s">
        <v>7596</v>
      </c>
      <c r="N6963" s="1" t="n">
        <v>47.9627976411211</v>
      </c>
      <c r="O6963" s="1" t="n">
        <v>-71.1174350761325</v>
      </c>
      <c r="P6963" s="1" t="s">
        <v>7597</v>
      </c>
      <c r="Q6963" s="1" t="s">
        <v>7598</v>
      </c>
      <c r="R6963" s="1" t="s">
        <v>24</v>
      </c>
    </row>
    <row r="6964" customFormat="false" ht="15" hidden="false" customHeight="false" outlineLevel="0" collapsed="false">
      <c r="A6964" s="1" t="s">
        <v>6017</v>
      </c>
      <c r="B6964" s="1" t="s">
        <v>6018</v>
      </c>
      <c r="C6964" s="1" t="s">
        <v>7594</v>
      </c>
      <c r="D6964" s="1" t="n">
        <v>350</v>
      </c>
      <c r="E6964" s="1" t="s">
        <v>7739</v>
      </c>
      <c r="F6964" s="1" t="n">
        <v>142</v>
      </c>
      <c r="G6964" s="1" t="str">
        <f aca="false">F6964&amp;"/"&amp;175</f>
        <v>142/175</v>
      </c>
      <c r="H6964" s="1" t="n">
        <v>2000</v>
      </c>
      <c r="I6964" s="1" t="n">
        <v>92</v>
      </c>
      <c r="J6964" s="1" t="n">
        <v>80</v>
      </c>
      <c r="K6964" s="1" t="s">
        <v>1951</v>
      </c>
      <c r="L6964" s="1" t="s">
        <v>3801</v>
      </c>
      <c r="M6964" s="1" t="s">
        <v>7596</v>
      </c>
      <c r="N6964" s="1" t="n">
        <v>47.9672054830228</v>
      </c>
      <c r="O6964" s="1" t="n">
        <v>-71.1215128424273</v>
      </c>
      <c r="P6964" s="1" t="s">
        <v>7597</v>
      </c>
      <c r="Q6964" s="1" t="s">
        <v>7598</v>
      </c>
      <c r="R6964" s="1" t="s">
        <v>24</v>
      </c>
    </row>
    <row r="6965" customFormat="false" ht="15" hidden="false" customHeight="false" outlineLevel="0" collapsed="false">
      <c r="A6965" s="1" t="s">
        <v>6017</v>
      </c>
      <c r="B6965" s="1" t="s">
        <v>6018</v>
      </c>
      <c r="C6965" s="1" t="s">
        <v>7594</v>
      </c>
      <c r="D6965" s="1" t="n">
        <v>350</v>
      </c>
      <c r="E6965" s="1" t="s">
        <v>7740</v>
      </c>
      <c r="F6965" s="1" t="n">
        <v>143</v>
      </c>
      <c r="G6965" s="1" t="str">
        <f aca="false">F6965&amp;"/"&amp;175</f>
        <v>143/175</v>
      </c>
      <c r="H6965" s="1" t="n">
        <v>2000</v>
      </c>
      <c r="I6965" s="1" t="n">
        <v>92</v>
      </c>
      <c r="J6965" s="1" t="n">
        <v>80</v>
      </c>
      <c r="K6965" s="1" t="s">
        <v>1951</v>
      </c>
      <c r="L6965" s="1" t="s">
        <v>3801</v>
      </c>
      <c r="M6965" s="1" t="s">
        <v>7596</v>
      </c>
      <c r="N6965" s="1" t="n">
        <v>47.9689055286383</v>
      </c>
      <c r="O6965" s="1" t="n">
        <v>-71.1264085611538</v>
      </c>
      <c r="P6965" s="1" t="s">
        <v>7597</v>
      </c>
      <c r="Q6965" s="1" t="s">
        <v>7598</v>
      </c>
      <c r="R6965" s="1" t="s">
        <v>24</v>
      </c>
    </row>
    <row r="6966" customFormat="false" ht="15" hidden="false" customHeight="false" outlineLevel="0" collapsed="false">
      <c r="A6966" s="1" t="s">
        <v>6017</v>
      </c>
      <c r="B6966" s="1" t="s">
        <v>6018</v>
      </c>
      <c r="C6966" s="1" t="s">
        <v>7594</v>
      </c>
      <c r="D6966" s="1" t="n">
        <v>350</v>
      </c>
      <c r="E6966" s="1" t="s">
        <v>7741</v>
      </c>
      <c r="F6966" s="1" t="n">
        <v>144</v>
      </c>
      <c r="G6966" s="1" t="str">
        <f aca="false">F6966&amp;"/"&amp;175</f>
        <v>144/175</v>
      </c>
      <c r="H6966" s="1" t="n">
        <v>2000</v>
      </c>
      <c r="I6966" s="1" t="n">
        <v>92</v>
      </c>
      <c r="J6966" s="1" t="n">
        <v>80</v>
      </c>
      <c r="K6966" s="1" t="s">
        <v>1951</v>
      </c>
      <c r="L6966" s="1" t="s">
        <v>3801</v>
      </c>
      <c r="M6966" s="1" t="s">
        <v>7596</v>
      </c>
      <c r="N6966" s="1" t="n">
        <v>47.9683838882951</v>
      </c>
      <c r="O6966" s="1" t="n">
        <v>-71.1383414878041</v>
      </c>
      <c r="P6966" s="1" t="s">
        <v>7597</v>
      </c>
      <c r="Q6966" s="1" t="s">
        <v>7598</v>
      </c>
      <c r="R6966" s="1" t="s">
        <v>24</v>
      </c>
    </row>
    <row r="6967" customFormat="false" ht="15" hidden="false" customHeight="false" outlineLevel="0" collapsed="false">
      <c r="A6967" s="1" t="s">
        <v>6017</v>
      </c>
      <c r="B6967" s="1" t="s">
        <v>6018</v>
      </c>
      <c r="C6967" s="1" t="s">
        <v>7594</v>
      </c>
      <c r="D6967" s="1" t="n">
        <v>350</v>
      </c>
      <c r="E6967" s="1" t="s">
        <v>7742</v>
      </c>
      <c r="F6967" s="1" t="n">
        <v>145</v>
      </c>
      <c r="G6967" s="1" t="str">
        <f aca="false">F6967&amp;"/"&amp;175</f>
        <v>145/175</v>
      </c>
      <c r="H6967" s="1" t="n">
        <v>2000</v>
      </c>
      <c r="I6967" s="1" t="n">
        <v>92</v>
      </c>
      <c r="J6967" s="1" t="n">
        <v>80</v>
      </c>
      <c r="K6967" s="1" t="s">
        <v>1951</v>
      </c>
      <c r="L6967" s="1" t="s">
        <v>3801</v>
      </c>
      <c r="M6967" s="1" t="s">
        <v>7596</v>
      </c>
      <c r="N6967" s="1" t="n">
        <v>47.9689402242485</v>
      </c>
      <c r="O6967" s="1" t="n">
        <v>-71.1449250503281</v>
      </c>
      <c r="P6967" s="1" t="s">
        <v>7597</v>
      </c>
      <c r="Q6967" s="1" t="s">
        <v>7598</v>
      </c>
      <c r="R6967" s="1" t="s">
        <v>24</v>
      </c>
    </row>
    <row r="6968" customFormat="false" ht="15" hidden="false" customHeight="false" outlineLevel="0" collapsed="false">
      <c r="A6968" s="1" t="s">
        <v>6017</v>
      </c>
      <c r="B6968" s="1" t="s">
        <v>6018</v>
      </c>
      <c r="C6968" s="1" t="s">
        <v>7594</v>
      </c>
      <c r="D6968" s="1" t="n">
        <v>350</v>
      </c>
      <c r="E6968" s="1" t="s">
        <v>7743</v>
      </c>
      <c r="F6968" s="1" t="n">
        <v>146</v>
      </c>
      <c r="G6968" s="1" t="str">
        <f aca="false">F6968&amp;"/"&amp;175</f>
        <v>146/175</v>
      </c>
      <c r="H6968" s="1" t="n">
        <v>2000</v>
      </c>
      <c r="I6968" s="1" t="n">
        <v>92</v>
      </c>
      <c r="J6968" s="1" t="n">
        <v>80</v>
      </c>
      <c r="K6968" s="1" t="s">
        <v>1951</v>
      </c>
      <c r="L6968" s="1" t="s">
        <v>3801</v>
      </c>
      <c r="M6968" s="1" t="s">
        <v>7596</v>
      </c>
      <c r="N6968" s="1" t="n">
        <v>47.9745794093155</v>
      </c>
      <c r="O6968" s="1" t="n">
        <v>-71.1368996572326</v>
      </c>
      <c r="P6968" s="1" t="s">
        <v>7597</v>
      </c>
      <c r="Q6968" s="1" t="s">
        <v>7598</v>
      </c>
      <c r="R6968" s="1" t="s">
        <v>24</v>
      </c>
    </row>
    <row r="6969" customFormat="false" ht="15" hidden="false" customHeight="false" outlineLevel="0" collapsed="false">
      <c r="A6969" s="1" t="s">
        <v>6017</v>
      </c>
      <c r="B6969" s="1" t="s">
        <v>6018</v>
      </c>
      <c r="C6969" s="1" t="s">
        <v>7594</v>
      </c>
      <c r="D6969" s="1" t="n">
        <v>350</v>
      </c>
      <c r="E6969" s="1" t="s">
        <v>7744</v>
      </c>
      <c r="F6969" s="1" t="n">
        <v>147</v>
      </c>
      <c r="G6969" s="1" t="str">
        <f aca="false">F6969&amp;"/"&amp;175</f>
        <v>147/175</v>
      </c>
      <c r="H6969" s="1" t="n">
        <v>2000</v>
      </c>
      <c r="I6969" s="1" t="n">
        <v>92</v>
      </c>
      <c r="J6969" s="1" t="n">
        <v>80</v>
      </c>
      <c r="K6969" s="1" t="s">
        <v>1951</v>
      </c>
      <c r="L6969" s="1" t="s">
        <v>3801</v>
      </c>
      <c r="M6969" s="1" t="s">
        <v>7596</v>
      </c>
      <c r="N6969" s="1" t="n">
        <v>47.97576422882</v>
      </c>
      <c r="O6969" s="1" t="n">
        <v>-71.130885582615</v>
      </c>
      <c r="P6969" s="1" t="s">
        <v>7597</v>
      </c>
      <c r="Q6969" s="1" t="s">
        <v>7598</v>
      </c>
      <c r="R6969" s="1" t="s">
        <v>24</v>
      </c>
    </row>
    <row r="6970" customFormat="false" ht="15" hidden="false" customHeight="false" outlineLevel="0" collapsed="false">
      <c r="A6970" s="1" t="s">
        <v>6017</v>
      </c>
      <c r="B6970" s="1" t="s">
        <v>6018</v>
      </c>
      <c r="C6970" s="1" t="s">
        <v>7594</v>
      </c>
      <c r="D6970" s="1" t="n">
        <v>350</v>
      </c>
      <c r="E6970" s="1" t="s">
        <v>7745</v>
      </c>
      <c r="F6970" s="1" t="n">
        <v>148</v>
      </c>
      <c r="G6970" s="1" t="str">
        <f aca="false">F6970&amp;"/"&amp;175</f>
        <v>148/175</v>
      </c>
      <c r="H6970" s="1" t="n">
        <v>2000</v>
      </c>
      <c r="I6970" s="1" t="n">
        <v>92</v>
      </c>
      <c r="J6970" s="1" t="n">
        <v>80</v>
      </c>
      <c r="K6970" s="1" t="s">
        <v>1951</v>
      </c>
      <c r="L6970" s="1" t="s">
        <v>3801</v>
      </c>
      <c r="M6970" s="1" t="s">
        <v>7596</v>
      </c>
      <c r="N6970" s="1" t="n">
        <v>47.978835368595</v>
      </c>
      <c r="O6970" s="1" t="n">
        <v>-71.1277898956461</v>
      </c>
      <c r="P6970" s="1" t="s">
        <v>7597</v>
      </c>
      <c r="Q6970" s="1" t="s">
        <v>7598</v>
      </c>
      <c r="R6970" s="1" t="s">
        <v>24</v>
      </c>
    </row>
    <row r="6971" customFormat="false" ht="15" hidden="false" customHeight="false" outlineLevel="0" collapsed="false">
      <c r="A6971" s="1" t="s">
        <v>6017</v>
      </c>
      <c r="B6971" s="1" t="s">
        <v>6018</v>
      </c>
      <c r="C6971" s="1" t="s">
        <v>7594</v>
      </c>
      <c r="D6971" s="1" t="n">
        <v>350</v>
      </c>
      <c r="E6971" s="1" t="s">
        <v>7746</v>
      </c>
      <c r="F6971" s="1" t="n">
        <v>149</v>
      </c>
      <c r="G6971" s="1" t="str">
        <f aca="false">F6971&amp;"/"&amp;175</f>
        <v>149/175</v>
      </c>
      <c r="H6971" s="1" t="n">
        <v>2000</v>
      </c>
      <c r="I6971" s="1" t="n">
        <v>92</v>
      </c>
      <c r="J6971" s="1" t="n">
        <v>80</v>
      </c>
      <c r="K6971" s="1" t="s">
        <v>1951</v>
      </c>
      <c r="L6971" s="1" t="s">
        <v>3801</v>
      </c>
      <c r="M6971" s="1" t="s">
        <v>7596</v>
      </c>
      <c r="N6971" s="1" t="n">
        <v>47.9835828638874</v>
      </c>
      <c r="O6971" s="1" t="n">
        <v>-71.1379596619668</v>
      </c>
      <c r="P6971" s="1" t="s">
        <v>7597</v>
      </c>
      <c r="Q6971" s="1" t="s">
        <v>7598</v>
      </c>
      <c r="R6971" s="1" t="s">
        <v>24</v>
      </c>
    </row>
    <row r="6972" customFormat="false" ht="15" hidden="false" customHeight="false" outlineLevel="0" collapsed="false">
      <c r="A6972" s="1" t="s">
        <v>6017</v>
      </c>
      <c r="B6972" s="1" t="s">
        <v>6018</v>
      </c>
      <c r="C6972" s="1" t="s">
        <v>7594</v>
      </c>
      <c r="D6972" s="1" t="n">
        <v>350</v>
      </c>
      <c r="E6972" s="1" t="s">
        <v>7747</v>
      </c>
      <c r="F6972" s="1" t="n">
        <v>150</v>
      </c>
      <c r="G6972" s="1" t="str">
        <f aca="false">F6972&amp;"/"&amp;175</f>
        <v>150/175</v>
      </c>
      <c r="H6972" s="1" t="n">
        <v>2000</v>
      </c>
      <c r="I6972" s="1" t="n">
        <v>92</v>
      </c>
      <c r="J6972" s="1" t="n">
        <v>80</v>
      </c>
      <c r="K6972" s="1" t="s">
        <v>1951</v>
      </c>
      <c r="L6972" s="1" t="s">
        <v>3801</v>
      </c>
      <c r="M6972" s="1" t="s">
        <v>7596</v>
      </c>
      <c r="N6972" s="1" t="n">
        <v>47.9849754454255</v>
      </c>
      <c r="O6972" s="1" t="n">
        <v>-71.1472344541614</v>
      </c>
      <c r="P6972" s="1" t="s">
        <v>7597</v>
      </c>
      <c r="Q6972" s="1" t="s">
        <v>7598</v>
      </c>
      <c r="R6972" s="1" t="s">
        <v>24</v>
      </c>
    </row>
    <row r="6973" customFormat="false" ht="15" hidden="false" customHeight="false" outlineLevel="0" collapsed="false">
      <c r="A6973" s="1" t="s">
        <v>6017</v>
      </c>
      <c r="B6973" s="1" t="s">
        <v>6018</v>
      </c>
      <c r="C6973" s="1" t="s">
        <v>7594</v>
      </c>
      <c r="D6973" s="1" t="n">
        <v>350</v>
      </c>
      <c r="E6973" s="1" t="s">
        <v>7748</v>
      </c>
      <c r="F6973" s="1" t="n">
        <v>151</v>
      </c>
      <c r="G6973" s="1" t="str">
        <f aca="false">F6973&amp;"/"&amp;175</f>
        <v>151/175</v>
      </c>
      <c r="H6973" s="1" t="n">
        <v>2000</v>
      </c>
      <c r="I6973" s="1" t="n">
        <v>82</v>
      </c>
      <c r="J6973" s="1" t="n">
        <v>80</v>
      </c>
      <c r="K6973" s="1" t="s">
        <v>1951</v>
      </c>
      <c r="L6973" s="1" t="s">
        <v>6589</v>
      </c>
      <c r="M6973" s="1" t="s">
        <v>7596</v>
      </c>
      <c r="N6973" s="1" t="n">
        <v>47.9857805249418</v>
      </c>
      <c r="O6973" s="1" t="n">
        <v>-71.1516812276119</v>
      </c>
      <c r="P6973" s="1" t="s">
        <v>7597</v>
      </c>
      <c r="Q6973" s="1" t="s">
        <v>7598</v>
      </c>
      <c r="R6973" s="1" t="s">
        <v>24</v>
      </c>
    </row>
    <row r="6974" customFormat="false" ht="15" hidden="false" customHeight="false" outlineLevel="0" collapsed="false">
      <c r="A6974" s="1" t="s">
        <v>6017</v>
      </c>
      <c r="B6974" s="1" t="s">
        <v>6018</v>
      </c>
      <c r="C6974" s="1" t="s">
        <v>7594</v>
      </c>
      <c r="D6974" s="1" t="n">
        <v>350</v>
      </c>
      <c r="E6974" s="1" t="s">
        <v>7749</v>
      </c>
      <c r="F6974" s="1" t="n">
        <v>152</v>
      </c>
      <c r="G6974" s="1" t="str">
        <f aca="false">F6974&amp;"/"&amp;175</f>
        <v>152/175</v>
      </c>
      <c r="H6974" s="1" t="n">
        <v>2000</v>
      </c>
      <c r="I6974" s="1" t="n">
        <v>92</v>
      </c>
      <c r="J6974" s="1" t="n">
        <v>80</v>
      </c>
      <c r="K6974" s="1" t="s">
        <v>1951</v>
      </c>
      <c r="L6974" s="1" t="s">
        <v>3801</v>
      </c>
      <c r="M6974" s="1" t="s">
        <v>7596</v>
      </c>
      <c r="N6974" s="1" t="n">
        <v>47.9878690010639</v>
      </c>
      <c r="O6974" s="1" t="n">
        <v>-71.156376248698</v>
      </c>
      <c r="P6974" s="1" t="s">
        <v>7597</v>
      </c>
      <c r="Q6974" s="1" t="s">
        <v>7598</v>
      </c>
      <c r="R6974" s="1" t="s">
        <v>24</v>
      </c>
    </row>
    <row r="6975" customFormat="false" ht="15" hidden="false" customHeight="false" outlineLevel="0" collapsed="false">
      <c r="A6975" s="1" t="s">
        <v>6017</v>
      </c>
      <c r="B6975" s="1" t="s">
        <v>6018</v>
      </c>
      <c r="C6975" s="1" t="s">
        <v>7594</v>
      </c>
      <c r="D6975" s="1" t="n">
        <v>350</v>
      </c>
      <c r="E6975" s="1" t="s">
        <v>7750</v>
      </c>
      <c r="F6975" s="1" t="n">
        <v>153</v>
      </c>
      <c r="G6975" s="1" t="str">
        <f aca="false">F6975&amp;"/"&amp;175</f>
        <v>153/175</v>
      </c>
      <c r="H6975" s="1" t="n">
        <v>2000</v>
      </c>
      <c r="I6975" s="1" t="n">
        <v>92</v>
      </c>
      <c r="J6975" s="1" t="n">
        <v>80</v>
      </c>
      <c r="K6975" s="1" t="s">
        <v>1951</v>
      </c>
      <c r="L6975" s="1" t="s">
        <v>3801</v>
      </c>
      <c r="M6975" s="1" t="s">
        <v>7596</v>
      </c>
      <c r="N6975" s="1" t="n">
        <v>47.9901081690238</v>
      </c>
      <c r="O6975" s="1" t="n">
        <v>-71.1612887081693</v>
      </c>
      <c r="P6975" s="1" t="s">
        <v>7597</v>
      </c>
      <c r="Q6975" s="1" t="s">
        <v>7598</v>
      </c>
      <c r="R6975" s="1" t="s">
        <v>24</v>
      </c>
    </row>
    <row r="6976" customFormat="false" ht="15" hidden="false" customHeight="false" outlineLevel="0" collapsed="false">
      <c r="A6976" s="1" t="s">
        <v>6017</v>
      </c>
      <c r="B6976" s="1" t="s">
        <v>6018</v>
      </c>
      <c r="C6976" s="1" t="s">
        <v>7594</v>
      </c>
      <c r="D6976" s="1" t="n">
        <v>350</v>
      </c>
      <c r="E6976" s="1" t="s">
        <v>7751</v>
      </c>
      <c r="F6976" s="1" t="n">
        <v>154</v>
      </c>
      <c r="G6976" s="1" t="str">
        <f aca="false">F6976&amp;"/"&amp;175</f>
        <v>154/175</v>
      </c>
      <c r="H6976" s="1" t="n">
        <v>2000</v>
      </c>
      <c r="I6976" s="1" t="n">
        <v>92</v>
      </c>
      <c r="J6976" s="1" t="n">
        <v>80</v>
      </c>
      <c r="K6976" s="1" t="s">
        <v>1951</v>
      </c>
      <c r="L6976" s="1" t="s">
        <v>3801</v>
      </c>
      <c r="M6976" s="1" t="s">
        <v>7596</v>
      </c>
      <c r="N6976" s="1" t="n">
        <v>47.9923024067095</v>
      </c>
      <c r="O6976" s="1" t="n">
        <v>-71.1740488906685</v>
      </c>
      <c r="P6976" s="1" t="s">
        <v>7597</v>
      </c>
      <c r="Q6976" s="1" t="s">
        <v>7598</v>
      </c>
      <c r="R6976" s="1" t="s">
        <v>24</v>
      </c>
    </row>
    <row r="6977" customFormat="false" ht="15" hidden="false" customHeight="false" outlineLevel="0" collapsed="false">
      <c r="A6977" s="1" t="s">
        <v>6017</v>
      </c>
      <c r="B6977" s="1" t="s">
        <v>6018</v>
      </c>
      <c r="C6977" s="1" t="s">
        <v>7594</v>
      </c>
      <c r="D6977" s="1" t="n">
        <v>350</v>
      </c>
      <c r="E6977" s="1" t="s">
        <v>7752</v>
      </c>
      <c r="F6977" s="1" t="n">
        <v>155</v>
      </c>
      <c r="G6977" s="1" t="str">
        <f aca="false">F6977&amp;"/"&amp;175</f>
        <v>155/175</v>
      </c>
      <c r="H6977" s="1" t="n">
        <v>2000</v>
      </c>
      <c r="I6977" s="1" t="n">
        <v>92</v>
      </c>
      <c r="J6977" s="1" t="n">
        <v>80</v>
      </c>
      <c r="K6977" s="1" t="s">
        <v>1951</v>
      </c>
      <c r="L6977" s="1" t="s">
        <v>3801</v>
      </c>
      <c r="M6977" s="1" t="s">
        <v>7596</v>
      </c>
      <c r="N6977" s="1" t="n">
        <v>47.9905336981761</v>
      </c>
      <c r="O6977" s="1" t="n">
        <v>-71.1683286656237</v>
      </c>
      <c r="P6977" s="1" t="s">
        <v>7597</v>
      </c>
      <c r="Q6977" s="1" t="s">
        <v>7598</v>
      </c>
      <c r="R6977" s="1" t="s">
        <v>24</v>
      </c>
    </row>
    <row r="6978" customFormat="false" ht="15" hidden="false" customHeight="false" outlineLevel="0" collapsed="false">
      <c r="A6978" s="1" t="s">
        <v>6017</v>
      </c>
      <c r="B6978" s="1" t="s">
        <v>6018</v>
      </c>
      <c r="C6978" s="1" t="s">
        <v>7594</v>
      </c>
      <c r="D6978" s="1" t="n">
        <v>350</v>
      </c>
      <c r="E6978" s="1" t="s">
        <v>7753</v>
      </c>
      <c r="F6978" s="1" t="n">
        <v>156</v>
      </c>
      <c r="G6978" s="1" t="str">
        <f aca="false">F6978&amp;"/"&amp;175</f>
        <v>156/175</v>
      </c>
      <c r="H6978" s="1" t="n">
        <v>2000</v>
      </c>
      <c r="I6978" s="1" t="n">
        <v>92</v>
      </c>
      <c r="J6978" s="1" t="n">
        <v>80</v>
      </c>
      <c r="K6978" s="1" t="s">
        <v>1951</v>
      </c>
      <c r="L6978" s="1" t="s">
        <v>3801</v>
      </c>
      <c r="M6978" s="1" t="s">
        <v>7596</v>
      </c>
      <c r="N6978" s="1" t="n">
        <v>47.9925885002269</v>
      </c>
      <c r="O6978" s="1" t="n">
        <v>-71.154246861985</v>
      </c>
      <c r="P6978" s="1" t="s">
        <v>7597</v>
      </c>
      <c r="Q6978" s="1" t="s">
        <v>7598</v>
      </c>
      <c r="R6978" s="1" t="s">
        <v>24</v>
      </c>
    </row>
    <row r="6979" customFormat="false" ht="15" hidden="false" customHeight="false" outlineLevel="0" collapsed="false">
      <c r="A6979" s="1" t="s">
        <v>6017</v>
      </c>
      <c r="B6979" s="1" t="s">
        <v>6018</v>
      </c>
      <c r="C6979" s="1" t="s">
        <v>7594</v>
      </c>
      <c r="D6979" s="1" t="n">
        <v>350</v>
      </c>
      <c r="E6979" s="1" t="s">
        <v>7754</v>
      </c>
      <c r="F6979" s="1" t="n">
        <v>157</v>
      </c>
      <c r="G6979" s="1" t="str">
        <f aca="false">F6979&amp;"/"&amp;175</f>
        <v>157/175</v>
      </c>
      <c r="H6979" s="1" t="n">
        <v>2000</v>
      </c>
      <c r="I6979" s="1" t="n">
        <v>82</v>
      </c>
      <c r="J6979" s="1" t="n">
        <v>80</v>
      </c>
      <c r="K6979" s="1" t="s">
        <v>1951</v>
      </c>
      <c r="L6979" s="1" t="s">
        <v>6589</v>
      </c>
      <c r="M6979" s="1" t="s">
        <v>7596</v>
      </c>
      <c r="N6979" s="1" t="n">
        <v>47.994956697384</v>
      </c>
      <c r="O6979" s="1" t="n">
        <v>-71.1463035077901</v>
      </c>
      <c r="P6979" s="1" t="s">
        <v>7597</v>
      </c>
      <c r="Q6979" s="1" t="s">
        <v>7598</v>
      </c>
      <c r="R6979" s="1" t="s">
        <v>24</v>
      </c>
    </row>
    <row r="6980" customFormat="false" ht="15" hidden="false" customHeight="false" outlineLevel="0" collapsed="false">
      <c r="A6980" s="1" t="s">
        <v>6017</v>
      </c>
      <c r="B6980" s="1" t="s">
        <v>6018</v>
      </c>
      <c r="C6980" s="1" t="s">
        <v>7594</v>
      </c>
      <c r="D6980" s="1" t="n">
        <v>350</v>
      </c>
      <c r="E6980" s="1" t="s">
        <v>7755</v>
      </c>
      <c r="F6980" s="1" t="n">
        <v>158</v>
      </c>
      <c r="G6980" s="1" t="str">
        <f aca="false">F6980&amp;"/"&amp;175</f>
        <v>158/175</v>
      </c>
      <c r="H6980" s="1" t="n">
        <v>2000</v>
      </c>
      <c r="I6980" s="1" t="n">
        <v>92</v>
      </c>
      <c r="J6980" s="1" t="n">
        <v>80</v>
      </c>
      <c r="K6980" s="1" t="s">
        <v>1951</v>
      </c>
      <c r="L6980" s="1" t="s">
        <v>3801</v>
      </c>
      <c r="M6980" s="1" t="s">
        <v>7596</v>
      </c>
      <c r="N6980" s="1" t="n">
        <v>47.996291510362</v>
      </c>
      <c r="O6980" s="1" t="n">
        <v>-71.1511413939747</v>
      </c>
      <c r="P6980" s="1" t="s">
        <v>7597</v>
      </c>
      <c r="Q6980" s="1" t="s">
        <v>7598</v>
      </c>
      <c r="R6980" s="1" t="s">
        <v>24</v>
      </c>
    </row>
    <row r="6981" customFormat="false" ht="15" hidden="false" customHeight="false" outlineLevel="0" collapsed="false">
      <c r="A6981" s="1" t="s">
        <v>6017</v>
      </c>
      <c r="B6981" s="1" t="s">
        <v>6018</v>
      </c>
      <c r="C6981" s="1" t="s">
        <v>7594</v>
      </c>
      <c r="D6981" s="1" t="n">
        <v>350</v>
      </c>
      <c r="E6981" s="1" t="s">
        <v>7756</v>
      </c>
      <c r="F6981" s="1" t="n">
        <v>159</v>
      </c>
      <c r="G6981" s="1" t="str">
        <f aca="false">F6981&amp;"/"&amp;175</f>
        <v>159/175</v>
      </c>
      <c r="H6981" s="1" t="n">
        <v>2000</v>
      </c>
      <c r="I6981" s="1" t="n">
        <v>92</v>
      </c>
      <c r="J6981" s="1" t="n">
        <v>80</v>
      </c>
      <c r="K6981" s="1" t="s">
        <v>1951</v>
      </c>
      <c r="L6981" s="1" t="s">
        <v>3801</v>
      </c>
      <c r="M6981" s="1" t="s">
        <v>7596</v>
      </c>
      <c r="N6981" s="1" t="n">
        <v>47.998815448671</v>
      </c>
      <c r="O6981" s="1" t="n">
        <v>-71.1513428384354</v>
      </c>
      <c r="P6981" s="1" t="s">
        <v>7597</v>
      </c>
      <c r="Q6981" s="1" t="s">
        <v>7598</v>
      </c>
      <c r="R6981" s="1" t="s">
        <v>24</v>
      </c>
    </row>
    <row r="6982" customFormat="false" ht="15" hidden="false" customHeight="false" outlineLevel="0" collapsed="false">
      <c r="A6982" s="1" t="s">
        <v>6017</v>
      </c>
      <c r="B6982" s="1" t="s">
        <v>6018</v>
      </c>
      <c r="C6982" s="1" t="s">
        <v>7594</v>
      </c>
      <c r="D6982" s="1" t="n">
        <v>350</v>
      </c>
      <c r="E6982" s="1" t="s">
        <v>7757</v>
      </c>
      <c r="F6982" s="1" t="n">
        <v>160</v>
      </c>
      <c r="G6982" s="1" t="str">
        <f aca="false">F6982&amp;"/"&amp;175</f>
        <v>160/175</v>
      </c>
      <c r="H6982" s="1" t="n">
        <v>2000</v>
      </c>
      <c r="I6982" s="1" t="n">
        <v>92</v>
      </c>
      <c r="J6982" s="1" t="n">
        <v>80</v>
      </c>
      <c r="K6982" s="1" t="s">
        <v>1951</v>
      </c>
      <c r="L6982" s="1" t="s">
        <v>3801</v>
      </c>
      <c r="M6982" s="1" t="s">
        <v>7596</v>
      </c>
      <c r="N6982" s="1" t="n">
        <v>48.0007648595123</v>
      </c>
      <c r="O6982" s="1" t="n">
        <v>-71.1572772937903</v>
      </c>
      <c r="P6982" s="1" t="s">
        <v>7597</v>
      </c>
      <c r="Q6982" s="1" t="s">
        <v>7598</v>
      </c>
      <c r="R6982" s="1" t="s">
        <v>24</v>
      </c>
    </row>
    <row r="6983" customFormat="false" ht="15" hidden="false" customHeight="false" outlineLevel="0" collapsed="false">
      <c r="A6983" s="1" t="s">
        <v>6017</v>
      </c>
      <c r="B6983" s="1" t="s">
        <v>6018</v>
      </c>
      <c r="C6983" s="1" t="s">
        <v>7594</v>
      </c>
      <c r="D6983" s="1" t="n">
        <v>350</v>
      </c>
      <c r="E6983" s="1" t="s">
        <v>7758</v>
      </c>
      <c r="F6983" s="1" t="n">
        <v>161</v>
      </c>
      <c r="G6983" s="1" t="str">
        <f aca="false">F6983&amp;"/"&amp;175</f>
        <v>161/175</v>
      </c>
      <c r="H6983" s="1" t="n">
        <v>2000</v>
      </c>
      <c r="I6983" s="1" t="n">
        <v>92</v>
      </c>
      <c r="J6983" s="1" t="n">
        <v>80</v>
      </c>
      <c r="K6983" s="1" t="s">
        <v>1951</v>
      </c>
      <c r="L6983" s="1" t="s">
        <v>3801</v>
      </c>
      <c r="M6983" s="1" t="s">
        <v>7596</v>
      </c>
      <c r="N6983" s="1" t="n">
        <v>48.0025985067841</v>
      </c>
      <c r="O6983" s="1" t="n">
        <v>-71.1538093405241</v>
      </c>
      <c r="P6983" s="1" t="s">
        <v>7597</v>
      </c>
      <c r="Q6983" s="1" t="s">
        <v>7598</v>
      </c>
      <c r="R6983" s="1" t="s">
        <v>24</v>
      </c>
    </row>
    <row r="6984" customFormat="false" ht="15" hidden="false" customHeight="false" outlineLevel="0" collapsed="false">
      <c r="A6984" s="1" t="s">
        <v>6017</v>
      </c>
      <c r="B6984" s="1" t="s">
        <v>6018</v>
      </c>
      <c r="C6984" s="1" t="s">
        <v>7594</v>
      </c>
      <c r="D6984" s="1" t="n">
        <v>350</v>
      </c>
      <c r="E6984" s="1" t="s">
        <v>7759</v>
      </c>
      <c r="F6984" s="1" t="n">
        <v>162</v>
      </c>
      <c r="G6984" s="1" t="str">
        <f aca="false">F6984&amp;"/"&amp;175</f>
        <v>162/175</v>
      </c>
      <c r="H6984" s="1" t="n">
        <v>2000</v>
      </c>
      <c r="I6984" s="1" t="n">
        <v>82</v>
      </c>
      <c r="J6984" s="1" t="n">
        <v>80</v>
      </c>
      <c r="K6984" s="1" t="s">
        <v>1951</v>
      </c>
      <c r="L6984" s="1" t="s">
        <v>6589</v>
      </c>
      <c r="M6984" s="1" t="s">
        <v>7596</v>
      </c>
      <c r="N6984" s="1" t="n">
        <v>48.0048721824526</v>
      </c>
      <c r="O6984" s="1" t="n">
        <v>-71.1504934693532</v>
      </c>
      <c r="P6984" s="1" t="s">
        <v>7597</v>
      </c>
      <c r="Q6984" s="1" t="s">
        <v>7598</v>
      </c>
      <c r="R6984" s="1" t="s">
        <v>24</v>
      </c>
    </row>
    <row r="6985" customFormat="false" ht="15" hidden="false" customHeight="false" outlineLevel="0" collapsed="false">
      <c r="A6985" s="1" t="s">
        <v>6017</v>
      </c>
      <c r="B6985" s="1" t="s">
        <v>6018</v>
      </c>
      <c r="C6985" s="1" t="s">
        <v>7594</v>
      </c>
      <c r="D6985" s="1" t="n">
        <v>350</v>
      </c>
      <c r="E6985" s="1" t="s">
        <v>7760</v>
      </c>
      <c r="F6985" s="1" t="n">
        <v>163</v>
      </c>
      <c r="G6985" s="1" t="str">
        <f aca="false">F6985&amp;"/"&amp;175</f>
        <v>163/175</v>
      </c>
      <c r="H6985" s="1" t="n">
        <v>2000</v>
      </c>
      <c r="I6985" s="1" t="n">
        <v>82</v>
      </c>
      <c r="J6985" s="1" t="n">
        <v>80</v>
      </c>
      <c r="K6985" s="1" t="s">
        <v>1951</v>
      </c>
      <c r="L6985" s="1" t="s">
        <v>6589</v>
      </c>
      <c r="M6985" s="1" t="s">
        <v>7596</v>
      </c>
      <c r="N6985" s="1" t="n">
        <v>48.007854281675</v>
      </c>
      <c r="O6985" s="1" t="n">
        <v>-71.1502195597059</v>
      </c>
      <c r="P6985" s="1" t="s">
        <v>7597</v>
      </c>
      <c r="Q6985" s="1" t="s">
        <v>7598</v>
      </c>
      <c r="R6985" s="1" t="s">
        <v>24</v>
      </c>
    </row>
    <row r="6986" customFormat="false" ht="15" hidden="false" customHeight="false" outlineLevel="0" collapsed="false">
      <c r="A6986" s="1" t="s">
        <v>6017</v>
      </c>
      <c r="B6986" s="1" t="s">
        <v>6018</v>
      </c>
      <c r="C6986" s="1" t="s">
        <v>7594</v>
      </c>
      <c r="D6986" s="1" t="n">
        <v>350</v>
      </c>
      <c r="E6986" s="1" t="s">
        <v>7761</v>
      </c>
      <c r="F6986" s="1" t="n">
        <v>164</v>
      </c>
      <c r="G6986" s="1" t="str">
        <f aca="false">F6986&amp;"/"&amp;175</f>
        <v>164/175</v>
      </c>
      <c r="H6986" s="1" t="n">
        <v>2000</v>
      </c>
      <c r="I6986" s="1" t="n">
        <v>82</v>
      </c>
      <c r="J6986" s="1" t="n">
        <v>80</v>
      </c>
      <c r="K6986" s="1" t="s">
        <v>1951</v>
      </c>
      <c r="L6986" s="1" t="s">
        <v>6589</v>
      </c>
      <c r="M6986" s="1" t="s">
        <v>7596</v>
      </c>
      <c r="N6986" s="1" t="n">
        <v>48.0089087153656</v>
      </c>
      <c r="O6986" s="1" t="n">
        <v>-71.1541459228329</v>
      </c>
      <c r="P6986" s="1" t="s">
        <v>7597</v>
      </c>
      <c r="Q6986" s="1" t="s">
        <v>7598</v>
      </c>
      <c r="R6986" s="1" t="s">
        <v>24</v>
      </c>
    </row>
    <row r="6987" customFormat="false" ht="15" hidden="false" customHeight="false" outlineLevel="0" collapsed="false">
      <c r="A6987" s="1" t="s">
        <v>6017</v>
      </c>
      <c r="B6987" s="1" t="s">
        <v>6018</v>
      </c>
      <c r="C6987" s="1" t="s">
        <v>7594</v>
      </c>
      <c r="D6987" s="1" t="n">
        <v>350</v>
      </c>
      <c r="E6987" s="1" t="s">
        <v>7762</v>
      </c>
      <c r="F6987" s="1" t="n">
        <v>165</v>
      </c>
      <c r="G6987" s="1" t="str">
        <f aca="false">F6987&amp;"/"&amp;175</f>
        <v>165/175</v>
      </c>
      <c r="H6987" s="1" t="n">
        <v>2000</v>
      </c>
      <c r="I6987" s="1" t="n">
        <v>92</v>
      </c>
      <c r="J6987" s="1" t="n">
        <v>80</v>
      </c>
      <c r="K6987" s="1" t="s">
        <v>1951</v>
      </c>
      <c r="L6987" s="1" t="s">
        <v>3801</v>
      </c>
      <c r="M6987" s="1" t="s">
        <v>7596</v>
      </c>
      <c r="N6987" s="1" t="n">
        <v>48.0398079999999</v>
      </c>
      <c r="O6987" s="1" t="n">
        <v>-71.1155319999999</v>
      </c>
      <c r="P6987" s="1" t="s">
        <v>7597</v>
      </c>
      <c r="Q6987" s="1" t="s">
        <v>7598</v>
      </c>
      <c r="R6987" s="1" t="s">
        <v>24</v>
      </c>
    </row>
    <row r="6988" customFormat="false" ht="15" hidden="false" customHeight="false" outlineLevel="0" collapsed="false">
      <c r="A6988" s="1" t="s">
        <v>6017</v>
      </c>
      <c r="B6988" s="1" t="s">
        <v>6018</v>
      </c>
      <c r="C6988" s="1" t="s">
        <v>7594</v>
      </c>
      <c r="D6988" s="1" t="n">
        <v>350</v>
      </c>
      <c r="E6988" s="1" t="s">
        <v>7763</v>
      </c>
      <c r="F6988" s="1" t="n">
        <v>166</v>
      </c>
      <c r="G6988" s="1" t="str">
        <f aca="false">F6988&amp;"/"&amp;175</f>
        <v>166/175</v>
      </c>
      <c r="H6988" s="1" t="n">
        <v>2000</v>
      </c>
      <c r="I6988" s="1" t="n">
        <v>92</v>
      </c>
      <c r="J6988" s="1" t="n">
        <v>80</v>
      </c>
      <c r="K6988" s="1" t="s">
        <v>1951</v>
      </c>
      <c r="L6988" s="1" t="s">
        <v>3801</v>
      </c>
      <c r="M6988" s="1" t="s">
        <v>7596</v>
      </c>
      <c r="N6988" s="1" t="n">
        <v>48.036095</v>
      </c>
      <c r="O6988" s="1" t="n">
        <v>-71.1155319999998</v>
      </c>
      <c r="P6988" s="1" t="s">
        <v>7597</v>
      </c>
      <c r="Q6988" s="1" t="s">
        <v>7598</v>
      </c>
      <c r="R6988" s="1" t="s">
        <v>24</v>
      </c>
    </row>
    <row r="6989" customFormat="false" ht="15" hidden="false" customHeight="false" outlineLevel="0" collapsed="false">
      <c r="A6989" s="1" t="s">
        <v>6017</v>
      </c>
      <c r="B6989" s="1" t="s">
        <v>6018</v>
      </c>
      <c r="C6989" s="1" t="s">
        <v>7594</v>
      </c>
      <c r="D6989" s="1" t="n">
        <v>350</v>
      </c>
      <c r="E6989" s="1" t="s">
        <v>7764</v>
      </c>
      <c r="F6989" s="1" t="n">
        <v>167</v>
      </c>
      <c r="G6989" s="1" t="str">
        <f aca="false">F6989&amp;"/"&amp;175</f>
        <v>167/175</v>
      </c>
      <c r="H6989" s="1" t="n">
        <v>2000</v>
      </c>
      <c r="I6989" s="1" t="n">
        <v>92</v>
      </c>
      <c r="J6989" s="1" t="n">
        <v>80</v>
      </c>
      <c r="K6989" s="1" t="s">
        <v>1951</v>
      </c>
      <c r="L6989" s="1" t="s">
        <v>3801</v>
      </c>
      <c r="M6989" s="1" t="s">
        <v>7596</v>
      </c>
      <c r="N6989" s="1" t="n">
        <v>48.033648</v>
      </c>
      <c r="O6989" s="1" t="n">
        <v>-71.1141159999999</v>
      </c>
      <c r="P6989" s="1" t="s">
        <v>7597</v>
      </c>
      <c r="Q6989" s="1" t="s">
        <v>7598</v>
      </c>
      <c r="R6989" s="1" t="s">
        <v>24</v>
      </c>
    </row>
    <row r="6990" customFormat="false" ht="15" hidden="false" customHeight="false" outlineLevel="0" collapsed="false">
      <c r="A6990" s="1" t="s">
        <v>6017</v>
      </c>
      <c r="B6990" s="1" t="s">
        <v>6018</v>
      </c>
      <c r="C6990" s="1" t="s">
        <v>7594</v>
      </c>
      <c r="D6990" s="1" t="n">
        <v>350</v>
      </c>
      <c r="E6990" s="1" t="s">
        <v>7765</v>
      </c>
      <c r="F6990" s="1" t="n">
        <v>168</v>
      </c>
      <c r="G6990" s="1" t="str">
        <f aca="false">F6990&amp;"/"&amp;175</f>
        <v>168/175</v>
      </c>
      <c r="H6990" s="1" t="n">
        <v>2000</v>
      </c>
      <c r="I6990" s="1" t="n">
        <v>92</v>
      </c>
      <c r="J6990" s="1" t="n">
        <v>80</v>
      </c>
      <c r="K6990" s="1" t="s">
        <v>1951</v>
      </c>
      <c r="L6990" s="1" t="s">
        <v>3801</v>
      </c>
      <c r="M6990" s="1" t="s">
        <v>7596</v>
      </c>
      <c r="N6990" s="1" t="n">
        <v>48.0320649999999</v>
      </c>
      <c r="O6990" s="1" t="n">
        <v>-71.1102109999999</v>
      </c>
      <c r="P6990" s="1" t="s">
        <v>7597</v>
      </c>
      <c r="Q6990" s="1" t="s">
        <v>7598</v>
      </c>
      <c r="R6990" s="1" t="s">
        <v>24</v>
      </c>
    </row>
    <row r="6991" customFormat="false" ht="15" hidden="false" customHeight="false" outlineLevel="0" collapsed="false">
      <c r="A6991" s="1" t="s">
        <v>6017</v>
      </c>
      <c r="B6991" s="1" t="s">
        <v>6018</v>
      </c>
      <c r="C6991" s="1" t="s">
        <v>7594</v>
      </c>
      <c r="D6991" s="1" t="n">
        <v>350</v>
      </c>
      <c r="E6991" s="1" t="s">
        <v>7766</v>
      </c>
      <c r="F6991" s="1" t="n">
        <v>169</v>
      </c>
      <c r="G6991" s="1" t="str">
        <f aca="false">F6991&amp;"/"&amp;175</f>
        <v>169/175</v>
      </c>
      <c r="H6991" s="1" t="n">
        <v>2000</v>
      </c>
      <c r="I6991" s="1" t="n">
        <v>92</v>
      </c>
      <c r="J6991" s="1" t="n">
        <v>80</v>
      </c>
      <c r="K6991" s="1" t="s">
        <v>1951</v>
      </c>
      <c r="L6991" s="1" t="s">
        <v>3801</v>
      </c>
      <c r="M6991" s="1" t="s">
        <v>7596</v>
      </c>
      <c r="N6991" s="1" t="n">
        <v>48.029475</v>
      </c>
      <c r="O6991" s="1" t="n">
        <v>-71.1089229999999</v>
      </c>
      <c r="P6991" s="1" t="s">
        <v>7597</v>
      </c>
      <c r="Q6991" s="1" t="s">
        <v>7598</v>
      </c>
      <c r="R6991" s="1" t="s">
        <v>24</v>
      </c>
    </row>
    <row r="6992" customFormat="false" ht="15" hidden="false" customHeight="false" outlineLevel="0" collapsed="false">
      <c r="A6992" s="1" t="s">
        <v>6017</v>
      </c>
      <c r="B6992" s="1" t="s">
        <v>6018</v>
      </c>
      <c r="C6992" s="1" t="s">
        <v>7594</v>
      </c>
      <c r="D6992" s="1" t="n">
        <v>350</v>
      </c>
      <c r="E6992" s="1" t="s">
        <v>7767</v>
      </c>
      <c r="F6992" s="1" t="n">
        <v>170</v>
      </c>
      <c r="G6992" s="1" t="str">
        <f aca="false">F6992&amp;"/"&amp;175</f>
        <v>170/175</v>
      </c>
      <c r="H6992" s="1" t="n">
        <v>2000</v>
      </c>
      <c r="I6992" s="1" t="n">
        <v>92</v>
      </c>
      <c r="J6992" s="1" t="n">
        <v>80</v>
      </c>
      <c r="K6992" s="1" t="s">
        <v>1951</v>
      </c>
      <c r="L6992" s="1" t="s">
        <v>3801</v>
      </c>
      <c r="M6992" s="1" t="s">
        <v>7596</v>
      </c>
      <c r="N6992" s="1" t="n">
        <v>48.032958</v>
      </c>
      <c r="O6992" s="1" t="n">
        <v>-71.0963059999999</v>
      </c>
      <c r="P6992" s="1" t="s">
        <v>7597</v>
      </c>
      <c r="Q6992" s="1" t="s">
        <v>7598</v>
      </c>
      <c r="R6992" s="1" t="s">
        <v>24</v>
      </c>
    </row>
    <row r="6993" customFormat="false" ht="15" hidden="false" customHeight="false" outlineLevel="0" collapsed="false">
      <c r="A6993" s="1" t="s">
        <v>6017</v>
      </c>
      <c r="B6993" s="1" t="s">
        <v>6018</v>
      </c>
      <c r="C6993" s="1" t="s">
        <v>7594</v>
      </c>
      <c r="D6993" s="1" t="n">
        <v>350</v>
      </c>
      <c r="E6993" s="1" t="s">
        <v>7768</v>
      </c>
      <c r="F6993" s="1" t="n">
        <v>171</v>
      </c>
      <c r="G6993" s="1" t="str">
        <f aca="false">F6993&amp;"/"&amp;175</f>
        <v>171/175</v>
      </c>
      <c r="H6993" s="1" t="n">
        <v>2000</v>
      </c>
      <c r="I6993" s="1" t="n">
        <v>92</v>
      </c>
      <c r="J6993" s="1" t="n">
        <v>80</v>
      </c>
      <c r="K6993" s="1" t="s">
        <v>1951</v>
      </c>
      <c r="L6993" s="1" t="s">
        <v>3801</v>
      </c>
      <c r="M6993" s="1" t="s">
        <v>7596</v>
      </c>
      <c r="N6993" s="1" t="n">
        <v>48.034944</v>
      </c>
      <c r="O6993" s="1" t="n">
        <v>-71.082273</v>
      </c>
      <c r="P6993" s="1" t="s">
        <v>7597</v>
      </c>
      <c r="Q6993" s="1" t="s">
        <v>7598</v>
      </c>
      <c r="R6993" s="1" t="s">
        <v>24</v>
      </c>
    </row>
    <row r="6994" customFormat="false" ht="15" hidden="false" customHeight="false" outlineLevel="0" collapsed="false">
      <c r="A6994" s="1" t="s">
        <v>6017</v>
      </c>
      <c r="B6994" s="1" t="s">
        <v>6018</v>
      </c>
      <c r="C6994" s="1" t="s">
        <v>7594</v>
      </c>
      <c r="D6994" s="1" t="n">
        <v>350</v>
      </c>
      <c r="E6994" s="1" t="s">
        <v>7769</v>
      </c>
      <c r="F6994" s="1" t="n">
        <v>172</v>
      </c>
      <c r="G6994" s="1" t="str">
        <f aca="false">F6994&amp;"/"&amp;175</f>
        <v>172/175</v>
      </c>
      <c r="H6994" s="1" t="n">
        <v>2000</v>
      </c>
      <c r="I6994" s="1" t="n">
        <v>92</v>
      </c>
      <c r="J6994" s="1" t="n">
        <v>80</v>
      </c>
      <c r="K6994" s="1" t="s">
        <v>1951</v>
      </c>
      <c r="L6994" s="1" t="s">
        <v>3801</v>
      </c>
      <c r="M6994" s="1" t="s">
        <v>7596</v>
      </c>
      <c r="N6994" s="1" t="n">
        <v>48.037908</v>
      </c>
      <c r="O6994" s="1" t="n">
        <v>-71.085921</v>
      </c>
      <c r="P6994" s="1" t="s">
        <v>7597</v>
      </c>
      <c r="Q6994" s="1" t="s">
        <v>7598</v>
      </c>
      <c r="R6994" s="1" t="s">
        <v>24</v>
      </c>
    </row>
    <row r="6995" customFormat="false" ht="15" hidden="false" customHeight="false" outlineLevel="0" collapsed="false">
      <c r="A6995" s="1" t="s">
        <v>6017</v>
      </c>
      <c r="B6995" s="1" t="s">
        <v>6018</v>
      </c>
      <c r="C6995" s="1" t="s">
        <v>7594</v>
      </c>
      <c r="D6995" s="1" t="n">
        <v>350</v>
      </c>
      <c r="E6995" s="1" t="s">
        <v>7770</v>
      </c>
      <c r="F6995" s="1" t="n">
        <v>173</v>
      </c>
      <c r="G6995" s="1" t="str">
        <f aca="false">F6995&amp;"/"&amp;175</f>
        <v>173/175</v>
      </c>
      <c r="H6995" s="1" t="n">
        <v>2000</v>
      </c>
      <c r="I6995" s="1" t="n">
        <v>92</v>
      </c>
      <c r="J6995" s="1" t="n">
        <v>80</v>
      </c>
      <c r="K6995" s="1" t="s">
        <v>1951</v>
      </c>
      <c r="L6995" s="1" t="s">
        <v>3801</v>
      </c>
      <c r="M6995" s="1" t="s">
        <v>7596</v>
      </c>
      <c r="N6995" s="1" t="n">
        <v>48.041553</v>
      </c>
      <c r="O6995" s="1" t="n">
        <v>-71.0890059999999</v>
      </c>
      <c r="P6995" s="1" t="s">
        <v>7597</v>
      </c>
      <c r="Q6995" s="1" t="s">
        <v>7598</v>
      </c>
      <c r="R6995" s="1" t="s">
        <v>24</v>
      </c>
    </row>
    <row r="6996" customFormat="false" ht="15" hidden="false" customHeight="false" outlineLevel="0" collapsed="false">
      <c r="A6996" s="1" t="s">
        <v>6017</v>
      </c>
      <c r="B6996" s="1" t="s">
        <v>6018</v>
      </c>
      <c r="C6996" s="1" t="s">
        <v>7594</v>
      </c>
      <c r="D6996" s="1" t="n">
        <v>350</v>
      </c>
      <c r="E6996" s="1" t="s">
        <v>7771</v>
      </c>
      <c r="F6996" s="1" t="n">
        <v>174</v>
      </c>
      <c r="G6996" s="1" t="str">
        <f aca="false">F6996&amp;"/"&amp;175</f>
        <v>174/175</v>
      </c>
      <c r="H6996" s="1" t="n">
        <v>2000</v>
      </c>
      <c r="I6996" s="1" t="n">
        <v>92</v>
      </c>
      <c r="J6996" s="1" t="n">
        <v>80</v>
      </c>
      <c r="K6996" s="1" t="s">
        <v>1951</v>
      </c>
      <c r="L6996" s="1" t="s">
        <v>3801</v>
      </c>
      <c r="M6996" s="1" t="s">
        <v>7596</v>
      </c>
      <c r="N6996" s="1" t="n">
        <v>48.042214</v>
      </c>
      <c r="O6996" s="1" t="n">
        <v>-71.0802509999999</v>
      </c>
      <c r="P6996" s="1" t="s">
        <v>7597</v>
      </c>
      <c r="Q6996" s="1" t="s">
        <v>7598</v>
      </c>
      <c r="R6996" s="1" t="s">
        <v>24</v>
      </c>
    </row>
    <row r="6997" customFormat="false" ht="15" hidden="false" customHeight="false" outlineLevel="0" collapsed="false">
      <c r="A6997" s="1" t="s">
        <v>6017</v>
      </c>
      <c r="B6997" s="1" t="s">
        <v>6018</v>
      </c>
      <c r="C6997" s="1" t="s">
        <v>7594</v>
      </c>
      <c r="D6997" s="1" t="n">
        <v>350</v>
      </c>
      <c r="E6997" s="1" t="s">
        <v>7772</v>
      </c>
      <c r="F6997" s="1" t="n">
        <v>175</v>
      </c>
      <c r="G6997" s="1" t="str">
        <f aca="false">F6997&amp;"/"&amp;175</f>
        <v>175/175</v>
      </c>
      <c r="H6997" s="1" t="n">
        <v>2000</v>
      </c>
      <c r="I6997" s="1" t="n">
        <v>82</v>
      </c>
      <c r="J6997" s="1" t="n">
        <v>80</v>
      </c>
      <c r="K6997" s="1" t="s">
        <v>1951</v>
      </c>
      <c r="L6997" s="1" t="s">
        <v>6589</v>
      </c>
      <c r="M6997" s="1" t="s">
        <v>7596</v>
      </c>
      <c r="N6997" s="1" t="n">
        <v>48.040056</v>
      </c>
      <c r="O6997" s="1" t="n">
        <v>-71.077504</v>
      </c>
      <c r="P6997" s="1" t="s">
        <v>7597</v>
      </c>
      <c r="Q6997" s="1" t="s">
        <v>7598</v>
      </c>
      <c r="R6997" s="1" t="s">
        <v>24</v>
      </c>
    </row>
    <row r="6998" customFormat="false" ht="15" hidden="false" customHeight="false" outlineLevel="0" collapsed="false">
      <c r="A6998" s="1" t="s">
        <v>6017</v>
      </c>
      <c r="B6998" s="1" t="s">
        <v>6018</v>
      </c>
      <c r="C6998" s="1" t="s">
        <v>7773</v>
      </c>
      <c r="D6998" s="1" t="n">
        <v>74.8</v>
      </c>
      <c r="E6998" s="1" t="s">
        <v>7774</v>
      </c>
      <c r="F6998" s="1" t="n">
        <v>1</v>
      </c>
      <c r="G6998" s="1" t="str">
        <f aca="false">F6998&amp;"/"&amp;34</f>
        <v>1/34</v>
      </c>
      <c r="H6998" s="1" t="n">
        <v>2200</v>
      </c>
      <c r="I6998" s="1" t="n">
        <v>107</v>
      </c>
      <c r="J6998" s="1" t="n">
        <v>80</v>
      </c>
      <c r="K6998" s="1" t="s">
        <v>271</v>
      </c>
      <c r="L6998" s="1" t="s">
        <v>7775</v>
      </c>
      <c r="M6998" s="1" t="n">
        <v>2016</v>
      </c>
      <c r="N6998" s="1" t="n">
        <v>48.1098239999999</v>
      </c>
      <c r="O6998" s="1" t="n">
        <v>-67.440219</v>
      </c>
      <c r="Q6998" s="1" t="s">
        <v>7776</v>
      </c>
      <c r="R6998" s="1" t="s">
        <v>24</v>
      </c>
    </row>
    <row r="6999" customFormat="false" ht="15" hidden="false" customHeight="false" outlineLevel="0" collapsed="false">
      <c r="A6999" s="1" t="s">
        <v>6017</v>
      </c>
      <c r="B6999" s="1" t="s">
        <v>6018</v>
      </c>
      <c r="C6999" s="1" t="s">
        <v>7773</v>
      </c>
      <c r="D6999" s="1" t="n">
        <v>74.8</v>
      </c>
      <c r="E6999" s="1" t="s">
        <v>7777</v>
      </c>
      <c r="F6999" s="1" t="n">
        <v>2</v>
      </c>
      <c r="G6999" s="1" t="str">
        <f aca="false">F6999&amp;"/"&amp;34</f>
        <v>2/34</v>
      </c>
      <c r="H6999" s="1" t="n">
        <v>2200</v>
      </c>
      <c r="I6999" s="1" t="n">
        <v>107</v>
      </c>
      <c r="J6999" s="1" t="n">
        <v>80</v>
      </c>
      <c r="K6999" s="1" t="s">
        <v>271</v>
      </c>
      <c r="L6999" s="1" t="s">
        <v>7775</v>
      </c>
      <c r="M6999" s="1" t="n">
        <v>2016</v>
      </c>
      <c r="N6999" s="1" t="n">
        <v>48.112345</v>
      </c>
      <c r="O6999" s="1" t="n">
        <v>-67.4373869999999</v>
      </c>
      <c r="Q6999" s="1" t="s">
        <v>7776</v>
      </c>
      <c r="R6999" s="1" t="s">
        <v>24</v>
      </c>
    </row>
    <row r="7000" customFormat="false" ht="15" hidden="false" customHeight="false" outlineLevel="0" collapsed="false">
      <c r="A7000" s="1" t="s">
        <v>6017</v>
      </c>
      <c r="B7000" s="1" t="s">
        <v>6018</v>
      </c>
      <c r="C7000" s="1" t="s">
        <v>7773</v>
      </c>
      <c r="D7000" s="1" t="n">
        <v>74.8</v>
      </c>
      <c r="E7000" s="1" t="s">
        <v>7778</v>
      </c>
      <c r="F7000" s="1" t="n">
        <v>3</v>
      </c>
      <c r="G7000" s="1" t="str">
        <f aca="false">F7000&amp;"/"&amp;34</f>
        <v>3/34</v>
      </c>
      <c r="H7000" s="1" t="n">
        <v>2200</v>
      </c>
      <c r="I7000" s="1" t="n">
        <v>107</v>
      </c>
      <c r="J7000" s="1" t="n">
        <v>80</v>
      </c>
      <c r="K7000" s="1" t="s">
        <v>271</v>
      </c>
      <c r="L7000" s="1" t="s">
        <v>7775</v>
      </c>
      <c r="M7000" s="1" t="n">
        <v>2016</v>
      </c>
      <c r="N7000" s="1" t="n">
        <v>48.116873</v>
      </c>
      <c r="O7000" s="1" t="n">
        <v>-67.4407339999999</v>
      </c>
      <c r="Q7000" s="1" t="s">
        <v>7776</v>
      </c>
      <c r="R7000" s="1" t="s">
        <v>24</v>
      </c>
    </row>
    <row r="7001" customFormat="false" ht="15" hidden="false" customHeight="false" outlineLevel="0" collapsed="false">
      <c r="A7001" s="1" t="s">
        <v>6017</v>
      </c>
      <c r="B7001" s="1" t="s">
        <v>6018</v>
      </c>
      <c r="C7001" s="1" t="s">
        <v>7773</v>
      </c>
      <c r="D7001" s="1" t="n">
        <v>74.8</v>
      </c>
      <c r="E7001" s="1" t="s">
        <v>7779</v>
      </c>
      <c r="F7001" s="1" t="n">
        <v>4</v>
      </c>
      <c r="G7001" s="1" t="str">
        <f aca="false">F7001&amp;"/"&amp;34</f>
        <v>4/34</v>
      </c>
      <c r="H7001" s="1" t="n">
        <v>2200</v>
      </c>
      <c r="I7001" s="1" t="n">
        <v>107</v>
      </c>
      <c r="J7001" s="1" t="n">
        <v>80</v>
      </c>
      <c r="K7001" s="1" t="s">
        <v>271</v>
      </c>
      <c r="L7001" s="1" t="s">
        <v>7775</v>
      </c>
      <c r="M7001" s="1" t="n">
        <v>2016</v>
      </c>
      <c r="N7001" s="1" t="n">
        <v>48.119107</v>
      </c>
      <c r="O7001" s="1" t="n">
        <v>-67.437344</v>
      </c>
      <c r="Q7001" s="1" t="s">
        <v>7776</v>
      </c>
      <c r="R7001" s="1" t="s">
        <v>24</v>
      </c>
    </row>
    <row r="7002" customFormat="false" ht="15" hidden="false" customHeight="false" outlineLevel="0" collapsed="false">
      <c r="A7002" s="1" t="s">
        <v>6017</v>
      </c>
      <c r="B7002" s="1" t="s">
        <v>6018</v>
      </c>
      <c r="C7002" s="1" t="s">
        <v>7773</v>
      </c>
      <c r="D7002" s="1" t="n">
        <v>74.8</v>
      </c>
      <c r="E7002" s="1" t="s">
        <v>7780</v>
      </c>
      <c r="F7002" s="1" t="n">
        <v>5</v>
      </c>
      <c r="G7002" s="1" t="str">
        <f aca="false">F7002&amp;"/"&amp;34</f>
        <v>5/34</v>
      </c>
      <c r="H7002" s="1" t="n">
        <v>2200</v>
      </c>
      <c r="I7002" s="1" t="n">
        <v>107</v>
      </c>
      <c r="J7002" s="1" t="n">
        <v>80</v>
      </c>
      <c r="K7002" s="1" t="s">
        <v>271</v>
      </c>
      <c r="L7002" s="1" t="s">
        <v>7775</v>
      </c>
      <c r="M7002" s="1" t="n">
        <v>2016</v>
      </c>
      <c r="N7002" s="1" t="n">
        <v>48.120941</v>
      </c>
      <c r="O7002" s="1" t="n">
        <v>-67.4326659999999</v>
      </c>
      <c r="Q7002" s="1" t="s">
        <v>7776</v>
      </c>
      <c r="R7002" s="1" t="s">
        <v>24</v>
      </c>
    </row>
    <row r="7003" customFormat="false" ht="15" hidden="false" customHeight="false" outlineLevel="0" collapsed="false">
      <c r="A7003" s="1" t="s">
        <v>6017</v>
      </c>
      <c r="B7003" s="1" t="s">
        <v>6018</v>
      </c>
      <c r="C7003" s="1" t="s">
        <v>7773</v>
      </c>
      <c r="D7003" s="1" t="n">
        <v>74.8</v>
      </c>
      <c r="E7003" s="1" t="s">
        <v>7781</v>
      </c>
      <c r="F7003" s="1" t="n">
        <v>6</v>
      </c>
      <c r="G7003" s="1" t="str">
        <f aca="false">F7003&amp;"/"&amp;34</f>
        <v>6/34</v>
      </c>
      <c r="H7003" s="1" t="n">
        <v>2200</v>
      </c>
      <c r="I7003" s="1" t="n">
        <v>107</v>
      </c>
      <c r="J7003" s="1" t="n">
        <v>80</v>
      </c>
      <c r="K7003" s="1" t="s">
        <v>271</v>
      </c>
      <c r="L7003" s="1" t="s">
        <v>7775</v>
      </c>
      <c r="M7003" s="1" t="n">
        <v>2016</v>
      </c>
      <c r="N7003" s="1" t="n">
        <v>48.1250949999999</v>
      </c>
      <c r="O7003" s="1" t="n">
        <v>-67.445455</v>
      </c>
      <c r="Q7003" s="1" t="s">
        <v>7776</v>
      </c>
      <c r="R7003" s="1" t="s">
        <v>24</v>
      </c>
    </row>
    <row r="7004" customFormat="false" ht="15" hidden="false" customHeight="false" outlineLevel="0" collapsed="false">
      <c r="A7004" s="1" t="s">
        <v>6017</v>
      </c>
      <c r="B7004" s="1" t="s">
        <v>6018</v>
      </c>
      <c r="C7004" s="1" t="s">
        <v>7773</v>
      </c>
      <c r="D7004" s="1" t="n">
        <v>74.8</v>
      </c>
      <c r="E7004" s="1" t="s">
        <v>7782</v>
      </c>
      <c r="F7004" s="1" t="n">
        <v>7</v>
      </c>
      <c r="G7004" s="1" t="str">
        <f aca="false">F7004&amp;"/"&amp;34</f>
        <v>7/34</v>
      </c>
      <c r="H7004" s="1" t="n">
        <v>2200</v>
      </c>
      <c r="I7004" s="1" t="n">
        <v>107</v>
      </c>
      <c r="J7004" s="1" t="n">
        <v>80</v>
      </c>
      <c r="K7004" s="1" t="s">
        <v>271</v>
      </c>
      <c r="L7004" s="1" t="s">
        <v>7775</v>
      </c>
      <c r="M7004" s="1" t="n">
        <v>2016</v>
      </c>
      <c r="N7004" s="1" t="n">
        <v>48.130337</v>
      </c>
      <c r="O7004" s="1" t="n">
        <v>-67.4535229999999</v>
      </c>
      <c r="Q7004" s="1" t="s">
        <v>7776</v>
      </c>
      <c r="R7004" s="1" t="s">
        <v>24</v>
      </c>
    </row>
    <row r="7005" customFormat="false" ht="15" hidden="false" customHeight="false" outlineLevel="0" collapsed="false">
      <c r="A7005" s="1" t="s">
        <v>6017</v>
      </c>
      <c r="B7005" s="1" t="s">
        <v>6018</v>
      </c>
      <c r="C7005" s="1" t="s">
        <v>7773</v>
      </c>
      <c r="D7005" s="1" t="n">
        <v>74.8</v>
      </c>
      <c r="E7005" s="1" t="s">
        <v>7783</v>
      </c>
      <c r="F7005" s="1" t="n">
        <v>8</v>
      </c>
      <c r="G7005" s="1" t="str">
        <f aca="false">F7005&amp;"/"&amp;34</f>
        <v>8/34</v>
      </c>
      <c r="H7005" s="1" t="n">
        <v>2200</v>
      </c>
      <c r="I7005" s="1" t="n">
        <v>107</v>
      </c>
      <c r="J7005" s="1" t="n">
        <v>80</v>
      </c>
      <c r="K7005" s="1" t="s">
        <v>271</v>
      </c>
      <c r="L7005" s="1" t="s">
        <v>7775</v>
      </c>
      <c r="M7005" s="1" t="n">
        <v>2016</v>
      </c>
      <c r="N7005" s="1" t="n">
        <v>48.134662</v>
      </c>
      <c r="O7005" s="1" t="n">
        <v>-67.4558829999999</v>
      </c>
      <c r="Q7005" s="1" t="s">
        <v>7776</v>
      </c>
      <c r="R7005" s="1" t="s">
        <v>24</v>
      </c>
    </row>
    <row r="7006" customFormat="false" ht="15" hidden="false" customHeight="false" outlineLevel="0" collapsed="false">
      <c r="A7006" s="1" t="s">
        <v>6017</v>
      </c>
      <c r="B7006" s="1" t="s">
        <v>6018</v>
      </c>
      <c r="C7006" s="1" t="s">
        <v>7773</v>
      </c>
      <c r="D7006" s="1" t="n">
        <v>74.8</v>
      </c>
      <c r="E7006" s="1" t="s">
        <v>7784</v>
      </c>
      <c r="F7006" s="1" t="n">
        <v>9</v>
      </c>
      <c r="G7006" s="1" t="str">
        <f aca="false">F7006&amp;"/"&amp;34</f>
        <v>9/34</v>
      </c>
      <c r="H7006" s="1" t="n">
        <v>2200</v>
      </c>
      <c r="I7006" s="1" t="n">
        <v>107</v>
      </c>
      <c r="J7006" s="1" t="n">
        <v>80</v>
      </c>
      <c r="K7006" s="1" t="s">
        <v>271</v>
      </c>
      <c r="L7006" s="1" t="s">
        <v>7775</v>
      </c>
      <c r="M7006" s="1" t="n">
        <v>2016</v>
      </c>
      <c r="N7006" s="1" t="n">
        <v>48.104723</v>
      </c>
      <c r="O7006" s="1" t="n">
        <v>-67.4649379999999</v>
      </c>
      <c r="Q7006" s="1" t="s">
        <v>7776</v>
      </c>
      <c r="R7006" s="1" t="s">
        <v>24</v>
      </c>
    </row>
    <row r="7007" customFormat="false" ht="15" hidden="false" customHeight="false" outlineLevel="0" collapsed="false">
      <c r="A7007" s="1" t="s">
        <v>6017</v>
      </c>
      <c r="B7007" s="1" t="s">
        <v>6018</v>
      </c>
      <c r="C7007" s="1" t="s">
        <v>7773</v>
      </c>
      <c r="D7007" s="1" t="n">
        <v>74.8</v>
      </c>
      <c r="E7007" s="1" t="s">
        <v>7785</v>
      </c>
      <c r="F7007" s="1" t="n">
        <v>10</v>
      </c>
      <c r="G7007" s="1" t="str">
        <f aca="false">F7007&amp;"/"&amp;34</f>
        <v>10/34</v>
      </c>
      <c r="H7007" s="1" t="n">
        <v>2200</v>
      </c>
      <c r="I7007" s="1" t="n">
        <v>107</v>
      </c>
      <c r="J7007" s="1" t="n">
        <v>80</v>
      </c>
      <c r="K7007" s="1" t="s">
        <v>271</v>
      </c>
      <c r="L7007" s="1" t="s">
        <v>7775</v>
      </c>
      <c r="M7007" s="1" t="n">
        <v>2016</v>
      </c>
      <c r="N7007" s="1" t="n">
        <v>48.1097379999999</v>
      </c>
      <c r="O7007" s="1" t="n">
        <v>-67.4656249999999</v>
      </c>
      <c r="Q7007" s="1" t="s">
        <v>7776</v>
      </c>
      <c r="R7007" s="1" t="s">
        <v>24</v>
      </c>
    </row>
    <row r="7008" customFormat="false" ht="15" hidden="false" customHeight="false" outlineLevel="0" collapsed="false">
      <c r="A7008" s="1" t="s">
        <v>6017</v>
      </c>
      <c r="B7008" s="1" t="s">
        <v>6018</v>
      </c>
      <c r="C7008" s="1" t="s">
        <v>7773</v>
      </c>
      <c r="D7008" s="1" t="n">
        <v>74.8</v>
      </c>
      <c r="E7008" s="1" t="s">
        <v>7786</v>
      </c>
      <c r="F7008" s="1" t="n">
        <v>11</v>
      </c>
      <c r="G7008" s="1" t="str">
        <f aca="false">F7008&amp;"/"&amp;34</f>
        <v>11/34</v>
      </c>
      <c r="H7008" s="1" t="n">
        <v>2200</v>
      </c>
      <c r="I7008" s="1" t="n">
        <v>107</v>
      </c>
      <c r="J7008" s="1" t="n">
        <v>80</v>
      </c>
      <c r="K7008" s="1" t="s">
        <v>271</v>
      </c>
      <c r="L7008" s="1" t="s">
        <v>7775</v>
      </c>
      <c r="M7008" s="1" t="n">
        <v>2016</v>
      </c>
      <c r="N7008" s="1" t="n">
        <v>48.113893</v>
      </c>
      <c r="O7008" s="1" t="n">
        <v>-67.3586369999999</v>
      </c>
      <c r="Q7008" s="1" t="s">
        <v>7776</v>
      </c>
      <c r="R7008" s="1" t="s">
        <v>24</v>
      </c>
    </row>
    <row r="7009" customFormat="false" ht="15" hidden="false" customHeight="false" outlineLevel="0" collapsed="false">
      <c r="A7009" s="1" t="s">
        <v>6017</v>
      </c>
      <c r="B7009" s="1" t="s">
        <v>6018</v>
      </c>
      <c r="C7009" s="1" t="s">
        <v>7773</v>
      </c>
      <c r="D7009" s="1" t="n">
        <v>74.8</v>
      </c>
      <c r="E7009" s="1" t="s">
        <v>7787</v>
      </c>
      <c r="F7009" s="1" t="n">
        <v>12</v>
      </c>
      <c r="G7009" s="1" t="str">
        <f aca="false">F7009&amp;"/"&amp;34</f>
        <v>12/34</v>
      </c>
      <c r="H7009" s="1" t="n">
        <v>2200</v>
      </c>
      <c r="I7009" s="1" t="n">
        <v>107</v>
      </c>
      <c r="J7009" s="1" t="n">
        <v>80</v>
      </c>
      <c r="K7009" s="1" t="s">
        <v>271</v>
      </c>
      <c r="L7009" s="1" t="s">
        <v>7775</v>
      </c>
      <c r="M7009" s="1" t="n">
        <v>2016</v>
      </c>
      <c r="N7009" s="1" t="n">
        <v>48.116701</v>
      </c>
      <c r="O7009" s="1" t="n">
        <v>-67.3717689999999</v>
      </c>
      <c r="Q7009" s="1" t="s">
        <v>7776</v>
      </c>
      <c r="R7009" s="1" t="s">
        <v>24</v>
      </c>
    </row>
    <row r="7010" customFormat="false" ht="15" hidden="false" customHeight="false" outlineLevel="0" collapsed="false">
      <c r="A7010" s="1" t="s">
        <v>6017</v>
      </c>
      <c r="B7010" s="1" t="s">
        <v>6018</v>
      </c>
      <c r="C7010" s="1" t="s">
        <v>7773</v>
      </c>
      <c r="D7010" s="1" t="n">
        <v>74.8</v>
      </c>
      <c r="E7010" s="1" t="s">
        <v>7788</v>
      </c>
      <c r="F7010" s="1" t="n">
        <v>13</v>
      </c>
      <c r="G7010" s="1" t="str">
        <f aca="false">F7010&amp;"/"&amp;34</f>
        <v>13/34</v>
      </c>
      <c r="H7010" s="1" t="n">
        <v>2200</v>
      </c>
      <c r="I7010" s="1" t="n">
        <v>107</v>
      </c>
      <c r="J7010" s="1" t="n">
        <v>80</v>
      </c>
      <c r="K7010" s="1" t="s">
        <v>271</v>
      </c>
      <c r="L7010" s="1" t="s">
        <v>7775</v>
      </c>
      <c r="M7010" s="1" t="n">
        <v>2016</v>
      </c>
      <c r="N7010" s="1" t="n">
        <v>48.120568</v>
      </c>
      <c r="O7010" s="1" t="n">
        <v>-67.371597</v>
      </c>
      <c r="Q7010" s="1" t="s">
        <v>7776</v>
      </c>
      <c r="R7010" s="1" t="s">
        <v>24</v>
      </c>
    </row>
    <row r="7011" customFormat="false" ht="15" hidden="false" customHeight="false" outlineLevel="0" collapsed="false">
      <c r="A7011" s="1" t="s">
        <v>6017</v>
      </c>
      <c r="B7011" s="1" t="s">
        <v>6018</v>
      </c>
      <c r="C7011" s="1" t="s">
        <v>7773</v>
      </c>
      <c r="D7011" s="1" t="n">
        <v>74.8</v>
      </c>
      <c r="E7011" s="1" t="s">
        <v>7789</v>
      </c>
      <c r="F7011" s="1" t="n">
        <v>14</v>
      </c>
      <c r="G7011" s="1" t="str">
        <f aca="false">F7011&amp;"/"&amp;34</f>
        <v>14/34</v>
      </c>
      <c r="H7011" s="1" t="n">
        <v>2200</v>
      </c>
      <c r="I7011" s="1" t="n">
        <v>107</v>
      </c>
      <c r="J7011" s="1" t="n">
        <v>80</v>
      </c>
      <c r="K7011" s="1" t="s">
        <v>271</v>
      </c>
      <c r="L7011" s="1" t="s">
        <v>7775</v>
      </c>
      <c r="M7011" s="1" t="n">
        <v>2016</v>
      </c>
      <c r="N7011" s="1" t="n">
        <v>48.1215419999999</v>
      </c>
      <c r="O7011" s="1" t="n">
        <v>-67.3655889999999</v>
      </c>
      <c r="Q7011" s="1" t="s">
        <v>7776</v>
      </c>
      <c r="R7011" s="1" t="s">
        <v>24</v>
      </c>
    </row>
    <row r="7012" customFormat="false" ht="15" hidden="false" customHeight="false" outlineLevel="0" collapsed="false">
      <c r="A7012" s="1" t="s">
        <v>6017</v>
      </c>
      <c r="B7012" s="1" t="s">
        <v>6018</v>
      </c>
      <c r="C7012" s="1" t="s">
        <v>7773</v>
      </c>
      <c r="D7012" s="1" t="n">
        <v>74.8</v>
      </c>
      <c r="E7012" s="1" t="s">
        <v>7790</v>
      </c>
      <c r="F7012" s="1" t="n">
        <v>15</v>
      </c>
      <c r="G7012" s="1" t="str">
        <f aca="false">F7012&amp;"/"&amp;34</f>
        <v>15/34</v>
      </c>
      <c r="H7012" s="1" t="n">
        <v>2200</v>
      </c>
      <c r="I7012" s="1" t="n">
        <v>107</v>
      </c>
      <c r="J7012" s="1" t="n">
        <v>80</v>
      </c>
      <c r="K7012" s="1" t="s">
        <v>271</v>
      </c>
      <c r="L7012" s="1" t="s">
        <v>7775</v>
      </c>
      <c r="M7012" s="1" t="n">
        <v>2016</v>
      </c>
      <c r="N7012" s="1" t="n">
        <v>48.122373</v>
      </c>
      <c r="O7012" s="1" t="n">
        <v>-67.392068</v>
      </c>
      <c r="Q7012" s="1" t="s">
        <v>7776</v>
      </c>
      <c r="R7012" s="1" t="s">
        <v>24</v>
      </c>
    </row>
    <row r="7013" customFormat="false" ht="15" hidden="false" customHeight="false" outlineLevel="0" collapsed="false">
      <c r="A7013" s="1" t="s">
        <v>6017</v>
      </c>
      <c r="B7013" s="1" t="s">
        <v>6018</v>
      </c>
      <c r="C7013" s="1" t="s">
        <v>7773</v>
      </c>
      <c r="D7013" s="1" t="n">
        <v>74.8</v>
      </c>
      <c r="E7013" s="1" t="s">
        <v>7791</v>
      </c>
      <c r="F7013" s="1" t="n">
        <v>16</v>
      </c>
      <c r="G7013" s="1" t="str">
        <f aca="false">F7013&amp;"/"&amp;34</f>
        <v>16/34</v>
      </c>
      <c r="H7013" s="1" t="n">
        <v>2200</v>
      </c>
      <c r="I7013" s="1" t="n">
        <v>107</v>
      </c>
      <c r="J7013" s="1" t="n">
        <v>80</v>
      </c>
      <c r="K7013" s="1" t="s">
        <v>271</v>
      </c>
      <c r="L7013" s="1" t="s">
        <v>7775</v>
      </c>
      <c r="M7013" s="1" t="n">
        <v>2016</v>
      </c>
      <c r="N7013" s="1" t="n">
        <v>48.128217</v>
      </c>
      <c r="O7013" s="1" t="n">
        <v>-67.3939559999999</v>
      </c>
      <c r="Q7013" s="1" t="s">
        <v>7776</v>
      </c>
      <c r="R7013" s="1" t="s">
        <v>24</v>
      </c>
    </row>
    <row r="7014" customFormat="false" ht="15" hidden="false" customHeight="false" outlineLevel="0" collapsed="false">
      <c r="A7014" s="1" t="s">
        <v>6017</v>
      </c>
      <c r="B7014" s="1" t="s">
        <v>6018</v>
      </c>
      <c r="C7014" s="1" t="s">
        <v>7773</v>
      </c>
      <c r="D7014" s="1" t="n">
        <v>74.8</v>
      </c>
      <c r="E7014" s="1" t="s">
        <v>7792</v>
      </c>
      <c r="F7014" s="1" t="n">
        <v>17</v>
      </c>
      <c r="G7014" s="1" t="str">
        <f aca="false">F7014&amp;"/"&amp;34</f>
        <v>17/34</v>
      </c>
      <c r="H7014" s="1" t="n">
        <v>2200</v>
      </c>
      <c r="I7014" s="1" t="n">
        <v>107</v>
      </c>
      <c r="J7014" s="1" t="n">
        <v>80</v>
      </c>
      <c r="K7014" s="1" t="s">
        <v>271</v>
      </c>
      <c r="L7014" s="1" t="s">
        <v>7775</v>
      </c>
      <c r="M7014" s="1" t="n">
        <v>2016</v>
      </c>
      <c r="N7014" s="1" t="n">
        <v>48.12922</v>
      </c>
      <c r="O7014" s="1" t="n">
        <v>-67.3867459999999</v>
      </c>
      <c r="Q7014" s="1" t="s">
        <v>7776</v>
      </c>
      <c r="R7014" s="1" t="s">
        <v>24</v>
      </c>
    </row>
    <row r="7015" customFormat="false" ht="15" hidden="false" customHeight="false" outlineLevel="0" collapsed="false">
      <c r="A7015" s="1" t="s">
        <v>6017</v>
      </c>
      <c r="B7015" s="1" t="s">
        <v>6018</v>
      </c>
      <c r="C7015" s="1" t="s">
        <v>7773</v>
      </c>
      <c r="D7015" s="1" t="n">
        <v>74.8</v>
      </c>
      <c r="E7015" s="1" t="s">
        <v>7793</v>
      </c>
      <c r="F7015" s="1" t="n">
        <v>18</v>
      </c>
      <c r="G7015" s="1" t="str">
        <f aca="false">F7015&amp;"/"&amp;34</f>
        <v>18/34</v>
      </c>
      <c r="H7015" s="1" t="n">
        <v>2200</v>
      </c>
      <c r="I7015" s="1" t="n">
        <v>107</v>
      </c>
      <c r="J7015" s="1" t="n">
        <v>80</v>
      </c>
      <c r="K7015" s="1" t="s">
        <v>271</v>
      </c>
      <c r="L7015" s="1" t="s">
        <v>7775</v>
      </c>
      <c r="M7015" s="1" t="n">
        <v>2016</v>
      </c>
      <c r="N7015" s="1" t="n">
        <v>48.1330579999999</v>
      </c>
      <c r="O7015" s="1" t="n">
        <v>-67.4080319999999</v>
      </c>
      <c r="Q7015" s="1" t="s">
        <v>7776</v>
      </c>
      <c r="R7015" s="1" t="s">
        <v>24</v>
      </c>
    </row>
    <row r="7016" customFormat="false" ht="15" hidden="false" customHeight="false" outlineLevel="0" collapsed="false">
      <c r="A7016" s="1" t="s">
        <v>6017</v>
      </c>
      <c r="B7016" s="1" t="s">
        <v>6018</v>
      </c>
      <c r="C7016" s="1" t="s">
        <v>7773</v>
      </c>
      <c r="D7016" s="1" t="n">
        <v>74.8</v>
      </c>
      <c r="E7016" s="1" t="s">
        <v>7794</v>
      </c>
      <c r="F7016" s="1" t="n">
        <v>19</v>
      </c>
      <c r="G7016" s="1" t="str">
        <f aca="false">F7016&amp;"/"&amp;34</f>
        <v>19/34</v>
      </c>
      <c r="H7016" s="1" t="n">
        <v>2200</v>
      </c>
      <c r="I7016" s="1" t="n">
        <v>107</v>
      </c>
      <c r="J7016" s="1" t="n">
        <v>80</v>
      </c>
      <c r="K7016" s="1" t="s">
        <v>271</v>
      </c>
      <c r="L7016" s="1" t="s">
        <v>7775</v>
      </c>
      <c r="M7016" s="1" t="n">
        <v>2016</v>
      </c>
      <c r="N7016" s="1" t="n">
        <v>48.138041</v>
      </c>
      <c r="O7016" s="1" t="n">
        <v>-67.4129679999999</v>
      </c>
      <c r="Q7016" s="1" t="s">
        <v>7776</v>
      </c>
      <c r="R7016" s="1" t="s">
        <v>24</v>
      </c>
    </row>
    <row r="7017" customFormat="false" ht="15" hidden="false" customHeight="false" outlineLevel="0" collapsed="false">
      <c r="A7017" s="1" t="s">
        <v>6017</v>
      </c>
      <c r="B7017" s="1" t="s">
        <v>6018</v>
      </c>
      <c r="C7017" s="1" t="s">
        <v>7773</v>
      </c>
      <c r="D7017" s="1" t="n">
        <v>74.8</v>
      </c>
      <c r="E7017" s="1" t="s">
        <v>7795</v>
      </c>
      <c r="F7017" s="1" t="n">
        <v>20</v>
      </c>
      <c r="G7017" s="1" t="str">
        <f aca="false">F7017&amp;"/"&amp;34</f>
        <v>20/34</v>
      </c>
      <c r="H7017" s="1" t="n">
        <v>2200</v>
      </c>
      <c r="I7017" s="1" t="n">
        <v>107</v>
      </c>
      <c r="J7017" s="1" t="n">
        <v>80</v>
      </c>
      <c r="K7017" s="1" t="s">
        <v>271</v>
      </c>
      <c r="L7017" s="1" t="s">
        <v>7775</v>
      </c>
      <c r="M7017" s="1" t="n">
        <v>2016</v>
      </c>
      <c r="N7017" s="1" t="n">
        <v>48.141277</v>
      </c>
      <c r="O7017" s="1" t="n">
        <v>-67.4125389999999</v>
      </c>
      <c r="Q7017" s="1" t="s">
        <v>7776</v>
      </c>
      <c r="R7017" s="1" t="s">
        <v>24</v>
      </c>
    </row>
    <row r="7018" customFormat="false" ht="15" hidden="false" customHeight="false" outlineLevel="0" collapsed="false">
      <c r="A7018" s="1" t="s">
        <v>6017</v>
      </c>
      <c r="B7018" s="1" t="s">
        <v>6018</v>
      </c>
      <c r="C7018" s="1" t="s">
        <v>7773</v>
      </c>
      <c r="D7018" s="1" t="n">
        <v>74.8</v>
      </c>
      <c r="E7018" s="1" t="s">
        <v>7796</v>
      </c>
      <c r="F7018" s="1" t="n">
        <v>21</v>
      </c>
      <c r="G7018" s="1" t="str">
        <f aca="false">F7018&amp;"/"&amp;34</f>
        <v>21/34</v>
      </c>
      <c r="H7018" s="1" t="n">
        <v>2200</v>
      </c>
      <c r="I7018" s="1" t="n">
        <v>107</v>
      </c>
      <c r="J7018" s="1" t="n">
        <v>80</v>
      </c>
      <c r="K7018" s="1" t="s">
        <v>271</v>
      </c>
      <c r="L7018" s="1" t="s">
        <v>7775</v>
      </c>
      <c r="M7018" s="1" t="n">
        <v>2016</v>
      </c>
      <c r="N7018" s="1" t="n">
        <v>48.142881</v>
      </c>
      <c r="O7018" s="1" t="n">
        <v>-67.4083759999999</v>
      </c>
      <c r="Q7018" s="1" t="s">
        <v>7776</v>
      </c>
      <c r="R7018" s="1" t="s">
        <v>24</v>
      </c>
    </row>
    <row r="7019" customFormat="false" ht="15" hidden="false" customHeight="false" outlineLevel="0" collapsed="false">
      <c r="A7019" s="1" t="s">
        <v>6017</v>
      </c>
      <c r="B7019" s="1" t="s">
        <v>6018</v>
      </c>
      <c r="C7019" s="1" t="s">
        <v>7773</v>
      </c>
      <c r="D7019" s="1" t="n">
        <v>74.8</v>
      </c>
      <c r="E7019" s="1" t="s">
        <v>7797</v>
      </c>
      <c r="F7019" s="1" t="n">
        <v>22</v>
      </c>
      <c r="G7019" s="1" t="str">
        <f aca="false">F7019&amp;"/"&amp;34</f>
        <v>22/34</v>
      </c>
      <c r="H7019" s="1" t="n">
        <v>2200</v>
      </c>
      <c r="I7019" s="1" t="n">
        <v>107</v>
      </c>
      <c r="J7019" s="1" t="n">
        <v>80</v>
      </c>
      <c r="K7019" s="1" t="s">
        <v>271</v>
      </c>
      <c r="L7019" s="1" t="s">
        <v>7775</v>
      </c>
      <c r="M7019" s="1" t="n">
        <v>2016</v>
      </c>
      <c r="N7019" s="1" t="n">
        <v>48.146661</v>
      </c>
      <c r="O7019" s="1" t="n">
        <v>-67.409406</v>
      </c>
      <c r="Q7019" s="1" t="s">
        <v>7776</v>
      </c>
      <c r="R7019" s="1" t="s">
        <v>24</v>
      </c>
    </row>
    <row r="7020" customFormat="false" ht="15" hidden="false" customHeight="false" outlineLevel="0" collapsed="false">
      <c r="A7020" s="1" t="s">
        <v>6017</v>
      </c>
      <c r="B7020" s="1" t="s">
        <v>6018</v>
      </c>
      <c r="C7020" s="1" t="s">
        <v>7773</v>
      </c>
      <c r="D7020" s="1" t="n">
        <v>74.8</v>
      </c>
      <c r="E7020" s="1" t="s">
        <v>7798</v>
      </c>
      <c r="F7020" s="1" t="n">
        <v>23</v>
      </c>
      <c r="G7020" s="1" t="str">
        <f aca="false">F7020&amp;"/"&amp;34</f>
        <v>23/34</v>
      </c>
      <c r="H7020" s="1" t="n">
        <v>2200</v>
      </c>
      <c r="I7020" s="1" t="n">
        <v>107</v>
      </c>
      <c r="J7020" s="1" t="n">
        <v>80</v>
      </c>
      <c r="K7020" s="1" t="s">
        <v>271</v>
      </c>
      <c r="L7020" s="1" t="s">
        <v>7775</v>
      </c>
      <c r="M7020" s="1" t="n">
        <v>2016</v>
      </c>
      <c r="N7020" s="1" t="n">
        <v>48.1491809999999</v>
      </c>
      <c r="O7020" s="1" t="n">
        <v>-67.4076029999999</v>
      </c>
      <c r="Q7020" s="1" t="s">
        <v>7776</v>
      </c>
      <c r="R7020" s="1" t="s">
        <v>24</v>
      </c>
    </row>
    <row r="7021" customFormat="false" ht="15" hidden="false" customHeight="false" outlineLevel="0" collapsed="false">
      <c r="A7021" s="1" t="s">
        <v>6017</v>
      </c>
      <c r="B7021" s="1" t="s">
        <v>6018</v>
      </c>
      <c r="C7021" s="1" t="s">
        <v>7773</v>
      </c>
      <c r="D7021" s="1" t="n">
        <v>74.8</v>
      </c>
      <c r="E7021" s="1" t="s">
        <v>7799</v>
      </c>
      <c r="F7021" s="1" t="n">
        <v>24</v>
      </c>
      <c r="G7021" s="1" t="str">
        <f aca="false">F7021&amp;"/"&amp;34</f>
        <v>24/34</v>
      </c>
      <c r="H7021" s="1" t="n">
        <v>2200</v>
      </c>
      <c r="I7021" s="1" t="n">
        <v>107</v>
      </c>
      <c r="J7021" s="1" t="n">
        <v>80</v>
      </c>
      <c r="K7021" s="1" t="s">
        <v>271</v>
      </c>
      <c r="L7021" s="1" t="s">
        <v>7775</v>
      </c>
      <c r="M7021" s="1" t="n">
        <v>2016</v>
      </c>
      <c r="N7021" s="1" t="n">
        <v>48.1522135098136</v>
      </c>
      <c r="O7021" s="1" t="n">
        <v>-67.4069288345317</v>
      </c>
      <c r="Q7021" s="1" t="s">
        <v>7776</v>
      </c>
      <c r="R7021" s="1" t="s">
        <v>24</v>
      </c>
    </row>
    <row r="7022" customFormat="false" ht="15" hidden="false" customHeight="false" outlineLevel="0" collapsed="false">
      <c r="A7022" s="1" t="s">
        <v>6017</v>
      </c>
      <c r="B7022" s="1" t="s">
        <v>6018</v>
      </c>
      <c r="C7022" s="1" t="s">
        <v>7773</v>
      </c>
      <c r="D7022" s="1" t="n">
        <v>74.8</v>
      </c>
      <c r="E7022" s="1" t="s">
        <v>7800</v>
      </c>
      <c r="F7022" s="1" t="n">
        <v>25</v>
      </c>
      <c r="G7022" s="1" t="str">
        <f aca="false">F7022&amp;"/"&amp;34</f>
        <v>25/34</v>
      </c>
      <c r="H7022" s="1" t="n">
        <v>2200</v>
      </c>
      <c r="I7022" s="1" t="n">
        <v>107</v>
      </c>
      <c r="J7022" s="1" t="n">
        <v>80</v>
      </c>
      <c r="K7022" s="1" t="s">
        <v>271</v>
      </c>
      <c r="L7022" s="1" t="s">
        <v>7775</v>
      </c>
      <c r="M7022" s="1" t="n">
        <v>2016</v>
      </c>
      <c r="N7022" s="1" t="n">
        <v>48.1538958296255</v>
      </c>
      <c r="O7022" s="1" t="n">
        <v>-67.4006343897917</v>
      </c>
      <c r="Q7022" s="1" t="s">
        <v>7776</v>
      </c>
      <c r="R7022" s="1" t="s">
        <v>24</v>
      </c>
    </row>
    <row r="7023" customFormat="false" ht="15" hidden="false" customHeight="false" outlineLevel="0" collapsed="false">
      <c r="A7023" s="1" t="s">
        <v>6017</v>
      </c>
      <c r="B7023" s="1" t="s">
        <v>6018</v>
      </c>
      <c r="C7023" s="1" t="s">
        <v>7773</v>
      </c>
      <c r="D7023" s="1" t="n">
        <v>74.8</v>
      </c>
      <c r="E7023" s="1" t="s">
        <v>7801</v>
      </c>
      <c r="F7023" s="1" t="n">
        <v>26</v>
      </c>
      <c r="G7023" s="1" t="str">
        <f aca="false">F7023&amp;"/"&amp;34</f>
        <v>26/34</v>
      </c>
      <c r="H7023" s="1" t="n">
        <v>2200</v>
      </c>
      <c r="I7023" s="1" t="n">
        <v>107</v>
      </c>
      <c r="J7023" s="1" t="n">
        <v>80</v>
      </c>
      <c r="K7023" s="1" t="s">
        <v>271</v>
      </c>
      <c r="L7023" s="1" t="s">
        <v>7775</v>
      </c>
      <c r="M7023" s="1" t="n">
        <v>2016</v>
      </c>
      <c r="N7023" s="1" t="n">
        <v>48.13744</v>
      </c>
      <c r="O7023" s="1" t="n">
        <v>-67.3884629999999</v>
      </c>
      <c r="Q7023" s="1" t="s">
        <v>7776</v>
      </c>
      <c r="R7023" s="1" t="s">
        <v>24</v>
      </c>
    </row>
    <row r="7024" customFormat="false" ht="15" hidden="false" customHeight="false" outlineLevel="0" collapsed="false">
      <c r="A7024" s="1" t="s">
        <v>6017</v>
      </c>
      <c r="B7024" s="1" t="s">
        <v>6018</v>
      </c>
      <c r="C7024" s="1" t="s">
        <v>7773</v>
      </c>
      <c r="D7024" s="1" t="n">
        <v>74.8</v>
      </c>
      <c r="E7024" s="1" t="s">
        <v>7802</v>
      </c>
      <c r="F7024" s="1" t="n">
        <v>27</v>
      </c>
      <c r="G7024" s="1" t="str">
        <f aca="false">F7024&amp;"/"&amp;34</f>
        <v>27/34</v>
      </c>
      <c r="H7024" s="1" t="n">
        <v>2200</v>
      </c>
      <c r="I7024" s="1" t="n">
        <v>107</v>
      </c>
      <c r="J7024" s="1" t="n">
        <v>80</v>
      </c>
      <c r="K7024" s="1" t="s">
        <v>271</v>
      </c>
      <c r="L7024" s="1" t="s">
        <v>7775</v>
      </c>
      <c r="M7024" s="1" t="n">
        <v>2016</v>
      </c>
      <c r="N7024" s="1" t="n">
        <v>48.142537</v>
      </c>
      <c r="O7024" s="1" t="n">
        <v>-67.3704809999999</v>
      </c>
      <c r="Q7024" s="1" t="s">
        <v>7776</v>
      </c>
      <c r="R7024" s="1" t="s">
        <v>24</v>
      </c>
    </row>
    <row r="7025" customFormat="false" ht="15" hidden="false" customHeight="false" outlineLevel="0" collapsed="false">
      <c r="A7025" s="1" t="s">
        <v>6017</v>
      </c>
      <c r="B7025" s="1" t="s">
        <v>6018</v>
      </c>
      <c r="C7025" s="1" t="s">
        <v>7773</v>
      </c>
      <c r="D7025" s="1" t="n">
        <v>74.8</v>
      </c>
      <c r="E7025" s="1" t="s">
        <v>7803</v>
      </c>
      <c r="F7025" s="1" t="n">
        <v>28</v>
      </c>
      <c r="G7025" s="1" t="str">
        <f aca="false">F7025&amp;"/"&amp;34</f>
        <v>28/34</v>
      </c>
      <c r="H7025" s="1" t="n">
        <v>2200</v>
      </c>
      <c r="I7025" s="1" t="n">
        <v>107</v>
      </c>
      <c r="J7025" s="1" t="n">
        <v>80</v>
      </c>
      <c r="K7025" s="1" t="s">
        <v>271</v>
      </c>
      <c r="L7025" s="1" t="s">
        <v>7775</v>
      </c>
      <c r="M7025" s="1" t="n">
        <v>2016</v>
      </c>
      <c r="N7025" s="1" t="n">
        <v>48.13638</v>
      </c>
      <c r="O7025" s="1" t="n">
        <v>-67.3567059999999</v>
      </c>
      <c r="Q7025" s="1" t="s">
        <v>7776</v>
      </c>
      <c r="R7025" s="1" t="s">
        <v>24</v>
      </c>
    </row>
    <row r="7026" customFormat="false" ht="15" hidden="false" customHeight="false" outlineLevel="0" collapsed="false">
      <c r="A7026" s="1" t="s">
        <v>6017</v>
      </c>
      <c r="B7026" s="1" t="s">
        <v>6018</v>
      </c>
      <c r="C7026" s="1" t="s">
        <v>7773</v>
      </c>
      <c r="D7026" s="1" t="n">
        <v>74.8</v>
      </c>
      <c r="E7026" s="1" t="s">
        <v>7804</v>
      </c>
      <c r="F7026" s="1" t="n">
        <v>29</v>
      </c>
      <c r="G7026" s="1" t="str">
        <f aca="false">F7026&amp;"/"&amp;34</f>
        <v>29/34</v>
      </c>
      <c r="H7026" s="1" t="n">
        <v>2200</v>
      </c>
      <c r="I7026" s="1" t="n">
        <v>107</v>
      </c>
      <c r="J7026" s="1" t="n">
        <v>80</v>
      </c>
      <c r="K7026" s="1" t="s">
        <v>271</v>
      </c>
      <c r="L7026" s="1" t="s">
        <v>7775</v>
      </c>
      <c r="M7026" s="1" t="n">
        <v>2016</v>
      </c>
      <c r="N7026" s="1" t="n">
        <v>48.130709</v>
      </c>
      <c r="O7026" s="1" t="n">
        <v>-67.351384</v>
      </c>
      <c r="Q7026" s="1" t="s">
        <v>7776</v>
      </c>
      <c r="R7026" s="1" t="s">
        <v>24</v>
      </c>
    </row>
    <row r="7027" customFormat="false" ht="15" hidden="false" customHeight="false" outlineLevel="0" collapsed="false">
      <c r="A7027" s="1" t="s">
        <v>6017</v>
      </c>
      <c r="B7027" s="1" t="s">
        <v>6018</v>
      </c>
      <c r="C7027" s="1" t="s">
        <v>7773</v>
      </c>
      <c r="D7027" s="1" t="n">
        <v>74.8</v>
      </c>
      <c r="E7027" s="1" t="s">
        <v>7805</v>
      </c>
      <c r="F7027" s="1" t="n">
        <v>30</v>
      </c>
      <c r="G7027" s="1" t="str">
        <f aca="false">F7027&amp;"/"&amp;34</f>
        <v>30/34</v>
      </c>
      <c r="H7027" s="1" t="n">
        <v>2200</v>
      </c>
      <c r="I7027" s="1" t="n">
        <v>107</v>
      </c>
      <c r="J7027" s="1" t="n">
        <v>80</v>
      </c>
      <c r="K7027" s="1" t="s">
        <v>271</v>
      </c>
      <c r="L7027" s="1" t="s">
        <v>7775</v>
      </c>
      <c r="M7027" s="1" t="n">
        <v>2016</v>
      </c>
      <c r="N7027" s="1" t="n">
        <v>48.1325419999999</v>
      </c>
      <c r="O7027" s="1" t="n">
        <v>-67.343917</v>
      </c>
      <c r="Q7027" s="1" t="s">
        <v>7776</v>
      </c>
      <c r="R7027" s="1" t="s">
        <v>24</v>
      </c>
    </row>
    <row r="7028" customFormat="false" ht="15" hidden="false" customHeight="false" outlineLevel="0" collapsed="false">
      <c r="A7028" s="1" t="s">
        <v>6017</v>
      </c>
      <c r="B7028" s="1" t="s">
        <v>6018</v>
      </c>
      <c r="C7028" s="1" t="s">
        <v>7773</v>
      </c>
      <c r="D7028" s="1" t="n">
        <v>74.8</v>
      </c>
      <c r="E7028" s="1" t="s">
        <v>7806</v>
      </c>
      <c r="F7028" s="1" t="n">
        <v>31</v>
      </c>
      <c r="G7028" s="1" t="str">
        <f aca="false">F7028&amp;"/"&amp;34</f>
        <v>31/34</v>
      </c>
      <c r="H7028" s="1" t="n">
        <v>2200</v>
      </c>
      <c r="I7028" s="1" t="n">
        <v>107</v>
      </c>
      <c r="J7028" s="1" t="n">
        <v>80</v>
      </c>
      <c r="K7028" s="1" t="s">
        <v>271</v>
      </c>
      <c r="L7028" s="1" t="s">
        <v>7775</v>
      </c>
      <c r="M7028" s="1" t="n">
        <v>2016</v>
      </c>
      <c r="N7028" s="1" t="n">
        <v>48.1372679999999</v>
      </c>
      <c r="O7028" s="1" t="n">
        <v>-67.3428009999999</v>
      </c>
      <c r="Q7028" s="1" t="s">
        <v>7776</v>
      </c>
      <c r="R7028" s="1" t="s">
        <v>24</v>
      </c>
    </row>
    <row r="7029" customFormat="false" ht="15" hidden="false" customHeight="false" outlineLevel="0" collapsed="false">
      <c r="A7029" s="1" t="s">
        <v>6017</v>
      </c>
      <c r="B7029" s="1" t="s">
        <v>6018</v>
      </c>
      <c r="C7029" s="1" t="s">
        <v>7773</v>
      </c>
      <c r="D7029" s="1" t="n">
        <v>74.8</v>
      </c>
      <c r="E7029" s="1" t="s">
        <v>7807</v>
      </c>
      <c r="F7029" s="1" t="n">
        <v>32</v>
      </c>
      <c r="G7029" s="1" t="str">
        <f aca="false">F7029&amp;"/"&amp;34</f>
        <v>32/34</v>
      </c>
      <c r="H7029" s="1" t="n">
        <v>2200</v>
      </c>
      <c r="I7029" s="1" t="n">
        <v>107</v>
      </c>
      <c r="J7029" s="1" t="n">
        <v>80</v>
      </c>
      <c r="K7029" s="1" t="s">
        <v>271</v>
      </c>
      <c r="L7029" s="1" t="s">
        <v>7775</v>
      </c>
      <c r="M7029" s="1" t="n">
        <v>2016</v>
      </c>
      <c r="N7029" s="1" t="n">
        <v>48.1105317</v>
      </c>
      <c r="O7029" s="1" t="n">
        <v>-67.4755511</v>
      </c>
      <c r="Q7029" s="1" t="s">
        <v>7776</v>
      </c>
      <c r="R7029" s="1" t="s">
        <v>24</v>
      </c>
    </row>
    <row r="7030" customFormat="false" ht="15" hidden="false" customHeight="false" outlineLevel="0" collapsed="false">
      <c r="A7030" s="1" t="s">
        <v>6017</v>
      </c>
      <c r="B7030" s="1" t="s">
        <v>6018</v>
      </c>
      <c r="C7030" s="1" t="s">
        <v>7773</v>
      </c>
      <c r="D7030" s="1" t="n">
        <v>74.8</v>
      </c>
      <c r="E7030" s="1" t="s">
        <v>7808</v>
      </c>
      <c r="F7030" s="1" t="n">
        <v>33</v>
      </c>
      <c r="G7030" s="1" t="str">
        <f aca="false">F7030&amp;"/"&amp;34</f>
        <v>33/34</v>
      </c>
      <c r="H7030" s="1" t="n">
        <v>2200</v>
      </c>
      <c r="I7030" s="1" t="n">
        <v>107</v>
      </c>
      <c r="J7030" s="1" t="n">
        <v>80</v>
      </c>
      <c r="K7030" s="1" t="s">
        <v>271</v>
      </c>
      <c r="L7030" s="1" t="s">
        <v>7775</v>
      </c>
      <c r="M7030" s="1" t="n">
        <v>2016</v>
      </c>
      <c r="N7030" s="1" t="n">
        <v>48.1152799</v>
      </c>
      <c r="O7030" s="1" t="n">
        <v>-67.4749363</v>
      </c>
      <c r="Q7030" s="1" t="s">
        <v>7776</v>
      </c>
      <c r="R7030" s="1" t="s">
        <v>24</v>
      </c>
    </row>
    <row r="7031" customFormat="false" ht="15" hidden="false" customHeight="false" outlineLevel="0" collapsed="false">
      <c r="A7031" s="1" t="s">
        <v>6017</v>
      </c>
      <c r="B7031" s="1" t="s">
        <v>6018</v>
      </c>
      <c r="C7031" s="1" t="s">
        <v>7773</v>
      </c>
      <c r="D7031" s="1" t="n">
        <v>74.8</v>
      </c>
      <c r="E7031" s="1" t="s">
        <v>7809</v>
      </c>
      <c r="F7031" s="1" t="n">
        <v>34</v>
      </c>
      <c r="G7031" s="1" t="str">
        <f aca="false">F7031&amp;"/"&amp;34</f>
        <v>34/34</v>
      </c>
      <c r="H7031" s="1" t="n">
        <v>2200</v>
      </c>
      <c r="I7031" s="1" t="n">
        <v>107</v>
      </c>
      <c r="J7031" s="1" t="n">
        <v>80</v>
      </c>
      <c r="K7031" s="1" t="s">
        <v>271</v>
      </c>
      <c r="L7031" s="1" t="s">
        <v>7775</v>
      </c>
      <c r="M7031" s="1" t="n">
        <v>2016</v>
      </c>
      <c r="N7031" s="1" t="n">
        <v>48.1462025</v>
      </c>
      <c r="O7031" s="1" t="n">
        <v>-67.4794645</v>
      </c>
      <c r="Q7031" s="1" t="s">
        <v>7776</v>
      </c>
      <c r="R7031" s="1" t="s">
        <v>24</v>
      </c>
    </row>
    <row r="7032" customFormat="false" ht="15" hidden="false" customHeight="false" outlineLevel="0" collapsed="false">
      <c r="A7032" s="1" t="s">
        <v>6017</v>
      </c>
      <c r="B7032" s="1" t="s">
        <v>6018</v>
      </c>
      <c r="C7032" s="1" t="s">
        <v>7810</v>
      </c>
      <c r="D7032" s="1" t="n">
        <v>23.5</v>
      </c>
      <c r="E7032" s="1" t="s">
        <v>7811</v>
      </c>
      <c r="F7032" s="1" t="n">
        <v>1</v>
      </c>
      <c r="G7032" s="1" t="str">
        <f aca="false">F7032&amp;"/"&amp;10</f>
        <v>1/10</v>
      </c>
      <c r="H7032" s="1" t="n">
        <v>2350</v>
      </c>
      <c r="I7032" s="1" t="n">
        <v>92</v>
      </c>
      <c r="J7032" s="1" t="n">
        <v>98</v>
      </c>
      <c r="K7032" s="1" t="s">
        <v>357</v>
      </c>
      <c r="L7032" s="1" t="s">
        <v>2218</v>
      </c>
      <c r="M7032" s="1" t="n">
        <v>2014</v>
      </c>
      <c r="N7032" s="1" t="n">
        <v>48.6547299484462</v>
      </c>
      <c r="O7032" s="1" t="n">
        <v>-67.863870491435</v>
      </c>
      <c r="Q7032" s="1" t="s">
        <v>7812</v>
      </c>
      <c r="R7032" s="1" t="s">
        <v>24</v>
      </c>
    </row>
    <row r="7033" customFormat="false" ht="15" hidden="false" customHeight="false" outlineLevel="0" collapsed="false">
      <c r="A7033" s="1" t="s">
        <v>6017</v>
      </c>
      <c r="B7033" s="1" t="s">
        <v>6018</v>
      </c>
      <c r="C7033" s="1" t="s">
        <v>7810</v>
      </c>
      <c r="D7033" s="1" t="n">
        <v>23.5</v>
      </c>
      <c r="E7033" s="1" t="s">
        <v>7813</v>
      </c>
      <c r="F7033" s="1" t="n">
        <v>2</v>
      </c>
      <c r="G7033" s="1" t="str">
        <f aca="false">F7033&amp;"/"&amp;10</f>
        <v>2/10</v>
      </c>
      <c r="H7033" s="1" t="n">
        <v>2350</v>
      </c>
      <c r="I7033" s="1" t="n">
        <v>92</v>
      </c>
      <c r="J7033" s="1" t="n">
        <v>98</v>
      </c>
      <c r="K7033" s="1" t="s">
        <v>357</v>
      </c>
      <c r="L7033" s="1" t="s">
        <v>2218</v>
      </c>
      <c r="M7033" s="1" t="n">
        <v>2014</v>
      </c>
      <c r="N7033" s="1" t="n">
        <v>48.640243604578</v>
      </c>
      <c r="O7033" s="1" t="n">
        <v>-67.8644558194638</v>
      </c>
      <c r="Q7033" s="1" t="s">
        <v>7812</v>
      </c>
      <c r="R7033" s="1" t="s">
        <v>24</v>
      </c>
    </row>
    <row r="7034" customFormat="false" ht="15" hidden="false" customHeight="false" outlineLevel="0" collapsed="false">
      <c r="A7034" s="1" t="s">
        <v>6017</v>
      </c>
      <c r="B7034" s="1" t="s">
        <v>6018</v>
      </c>
      <c r="C7034" s="1" t="s">
        <v>7810</v>
      </c>
      <c r="D7034" s="1" t="n">
        <v>23.5</v>
      </c>
      <c r="E7034" s="1" t="s">
        <v>7814</v>
      </c>
      <c r="F7034" s="1" t="n">
        <v>3</v>
      </c>
      <c r="G7034" s="1" t="str">
        <f aca="false">F7034&amp;"/"&amp;10</f>
        <v>3/10</v>
      </c>
      <c r="H7034" s="1" t="n">
        <v>2350</v>
      </c>
      <c r="I7034" s="1" t="n">
        <v>92</v>
      </c>
      <c r="J7034" s="1" t="n">
        <v>98</v>
      </c>
      <c r="K7034" s="1" t="s">
        <v>357</v>
      </c>
      <c r="L7034" s="1" t="s">
        <v>2218</v>
      </c>
      <c r="M7034" s="1" t="n">
        <v>2014</v>
      </c>
      <c r="N7034" s="1" t="n">
        <v>48.6298309043153</v>
      </c>
      <c r="O7034" s="1" t="n">
        <v>-67.8837328671673</v>
      </c>
      <c r="Q7034" s="1" t="s">
        <v>7812</v>
      </c>
      <c r="R7034" s="1" t="s">
        <v>24</v>
      </c>
    </row>
    <row r="7035" customFormat="false" ht="15" hidden="false" customHeight="false" outlineLevel="0" collapsed="false">
      <c r="A7035" s="1" t="s">
        <v>6017</v>
      </c>
      <c r="B7035" s="1" t="s">
        <v>6018</v>
      </c>
      <c r="C7035" s="1" t="s">
        <v>7810</v>
      </c>
      <c r="D7035" s="1" t="n">
        <v>23.5</v>
      </c>
      <c r="E7035" s="1" t="s">
        <v>7815</v>
      </c>
      <c r="F7035" s="1" t="n">
        <v>4</v>
      </c>
      <c r="G7035" s="1" t="str">
        <f aca="false">F7035&amp;"/"&amp;10</f>
        <v>4/10</v>
      </c>
      <c r="H7035" s="1" t="n">
        <v>2350</v>
      </c>
      <c r="I7035" s="1" t="n">
        <v>92</v>
      </c>
      <c r="J7035" s="1" t="n">
        <v>98</v>
      </c>
      <c r="K7035" s="1" t="s">
        <v>357</v>
      </c>
      <c r="L7035" s="1" t="s">
        <v>2218</v>
      </c>
      <c r="M7035" s="1" t="n">
        <v>2014</v>
      </c>
      <c r="N7035" s="1" t="n">
        <v>48.63288078399</v>
      </c>
      <c r="O7035" s="1" t="n">
        <v>-67.8401813515899</v>
      </c>
      <c r="Q7035" s="1" t="s">
        <v>7812</v>
      </c>
      <c r="R7035" s="1" t="s">
        <v>24</v>
      </c>
    </row>
    <row r="7036" customFormat="false" ht="15" hidden="false" customHeight="false" outlineLevel="0" collapsed="false">
      <c r="A7036" s="1" t="s">
        <v>6017</v>
      </c>
      <c r="B7036" s="1" t="s">
        <v>6018</v>
      </c>
      <c r="C7036" s="1" t="s">
        <v>7810</v>
      </c>
      <c r="D7036" s="1" t="n">
        <v>23.5</v>
      </c>
      <c r="E7036" s="1" t="s">
        <v>7816</v>
      </c>
      <c r="F7036" s="1" t="n">
        <v>5</v>
      </c>
      <c r="G7036" s="1" t="str">
        <f aca="false">F7036&amp;"/"&amp;10</f>
        <v>5/10</v>
      </c>
      <c r="H7036" s="1" t="n">
        <v>2350</v>
      </c>
      <c r="I7036" s="1" t="n">
        <v>92</v>
      </c>
      <c r="J7036" s="1" t="n">
        <v>98</v>
      </c>
      <c r="K7036" s="1" t="s">
        <v>357</v>
      </c>
      <c r="L7036" s="1" t="s">
        <v>2218</v>
      </c>
      <c r="M7036" s="1" t="n">
        <v>2014</v>
      </c>
      <c r="N7036" s="1" t="n">
        <v>48.626694138491</v>
      </c>
      <c r="O7036" s="1" t="n">
        <v>-67.8638749195996</v>
      </c>
      <c r="Q7036" s="1" t="s">
        <v>7812</v>
      </c>
      <c r="R7036" s="1" t="s">
        <v>24</v>
      </c>
    </row>
    <row r="7037" customFormat="false" ht="15" hidden="false" customHeight="false" outlineLevel="0" collapsed="false">
      <c r="A7037" s="1" t="s">
        <v>6017</v>
      </c>
      <c r="B7037" s="1" t="s">
        <v>6018</v>
      </c>
      <c r="C7037" s="1" t="s">
        <v>7810</v>
      </c>
      <c r="D7037" s="1" t="n">
        <v>23.5</v>
      </c>
      <c r="E7037" s="1" t="s">
        <v>7817</v>
      </c>
      <c r="F7037" s="1" t="n">
        <v>6</v>
      </c>
      <c r="G7037" s="1" t="str">
        <f aca="false">F7037&amp;"/"&amp;10</f>
        <v>6/10</v>
      </c>
      <c r="H7037" s="1" t="n">
        <v>2350</v>
      </c>
      <c r="I7037" s="1" t="n">
        <v>92</v>
      </c>
      <c r="J7037" s="1" t="n">
        <v>98</v>
      </c>
      <c r="K7037" s="1" t="s">
        <v>357</v>
      </c>
      <c r="L7037" s="1" t="s">
        <v>2218</v>
      </c>
      <c r="M7037" s="1" t="n">
        <v>2014</v>
      </c>
      <c r="N7037" s="1" t="n">
        <v>48.6107533560469</v>
      </c>
      <c r="O7037" s="1" t="n">
        <v>-67.8727957034113</v>
      </c>
      <c r="Q7037" s="1" t="s">
        <v>7812</v>
      </c>
      <c r="R7037" s="1" t="s">
        <v>24</v>
      </c>
    </row>
    <row r="7038" customFormat="false" ht="15" hidden="false" customHeight="false" outlineLevel="0" collapsed="false">
      <c r="A7038" s="1" t="s">
        <v>6017</v>
      </c>
      <c r="B7038" s="1" t="s">
        <v>6018</v>
      </c>
      <c r="C7038" s="1" t="s">
        <v>7810</v>
      </c>
      <c r="D7038" s="1" t="n">
        <v>23.5</v>
      </c>
      <c r="E7038" s="1" t="s">
        <v>7818</v>
      </c>
      <c r="F7038" s="1" t="n">
        <v>7</v>
      </c>
      <c r="G7038" s="1" t="str">
        <f aca="false">F7038&amp;"/"&amp;10</f>
        <v>7/10</v>
      </c>
      <c r="H7038" s="1" t="n">
        <v>2350</v>
      </c>
      <c r="I7038" s="1" t="n">
        <v>92</v>
      </c>
      <c r="J7038" s="1" t="n">
        <v>98</v>
      </c>
      <c r="K7038" s="1" t="s">
        <v>357</v>
      </c>
      <c r="L7038" s="1" t="s">
        <v>2218</v>
      </c>
      <c r="M7038" s="1" t="n">
        <v>2014</v>
      </c>
      <c r="N7038" s="1" t="n">
        <v>48.6157778228494</v>
      </c>
      <c r="O7038" s="1" t="n">
        <v>-67.8520831658469</v>
      </c>
      <c r="Q7038" s="1" t="s">
        <v>7812</v>
      </c>
      <c r="R7038" s="1" t="s">
        <v>24</v>
      </c>
    </row>
    <row r="7039" customFormat="false" ht="15" hidden="false" customHeight="false" outlineLevel="0" collapsed="false">
      <c r="A7039" s="1" t="s">
        <v>6017</v>
      </c>
      <c r="B7039" s="1" t="s">
        <v>6018</v>
      </c>
      <c r="C7039" s="1" t="s">
        <v>7810</v>
      </c>
      <c r="D7039" s="1" t="n">
        <v>23.5</v>
      </c>
      <c r="E7039" s="1" t="s">
        <v>7819</v>
      </c>
      <c r="F7039" s="1" t="n">
        <v>8</v>
      </c>
      <c r="G7039" s="1" t="str">
        <f aca="false">F7039&amp;"/"&amp;10</f>
        <v>8/10</v>
      </c>
      <c r="H7039" s="1" t="n">
        <v>2350</v>
      </c>
      <c r="I7039" s="1" t="n">
        <v>92</v>
      </c>
      <c r="J7039" s="1" t="n">
        <v>98</v>
      </c>
      <c r="K7039" s="1" t="s">
        <v>357</v>
      </c>
      <c r="L7039" s="1" t="s">
        <v>2218</v>
      </c>
      <c r="M7039" s="1" t="n">
        <v>2014</v>
      </c>
      <c r="N7039" s="1" t="n">
        <v>48.6186084850622</v>
      </c>
      <c r="O7039" s="1" t="n">
        <v>-67.8321470841946</v>
      </c>
      <c r="Q7039" s="1" t="s">
        <v>7812</v>
      </c>
      <c r="R7039" s="1" t="s">
        <v>24</v>
      </c>
    </row>
    <row r="7040" customFormat="false" ht="15" hidden="false" customHeight="false" outlineLevel="0" collapsed="false">
      <c r="A7040" s="1" t="s">
        <v>6017</v>
      </c>
      <c r="B7040" s="1" t="s">
        <v>6018</v>
      </c>
      <c r="C7040" s="1" t="s">
        <v>7810</v>
      </c>
      <c r="D7040" s="1" t="n">
        <v>23.5</v>
      </c>
      <c r="E7040" s="1" t="s">
        <v>7820</v>
      </c>
      <c r="F7040" s="1" t="n">
        <v>9</v>
      </c>
      <c r="G7040" s="1" t="str">
        <f aca="false">F7040&amp;"/"&amp;10</f>
        <v>9/10</v>
      </c>
      <c r="H7040" s="1" t="n">
        <v>2350</v>
      </c>
      <c r="I7040" s="1" t="n">
        <v>92</v>
      </c>
      <c r="J7040" s="1" t="n">
        <v>98</v>
      </c>
      <c r="K7040" s="1" t="s">
        <v>357</v>
      </c>
      <c r="L7040" s="1" t="s">
        <v>2218</v>
      </c>
      <c r="M7040" s="1" t="n">
        <v>2014</v>
      </c>
      <c r="N7040" s="1" t="n">
        <v>48.6455263359346</v>
      </c>
      <c r="O7040" s="1" t="n">
        <v>-67.8841135371273</v>
      </c>
      <c r="Q7040" s="1" t="s">
        <v>7812</v>
      </c>
      <c r="R7040" s="1" t="s">
        <v>24</v>
      </c>
    </row>
    <row r="7041" customFormat="false" ht="15" hidden="false" customHeight="false" outlineLevel="0" collapsed="false">
      <c r="A7041" s="1" t="s">
        <v>6017</v>
      </c>
      <c r="B7041" s="1" t="s">
        <v>6018</v>
      </c>
      <c r="C7041" s="1" t="s">
        <v>7810</v>
      </c>
      <c r="D7041" s="1" t="n">
        <v>23.5</v>
      </c>
      <c r="E7041" s="1" t="s">
        <v>7821</v>
      </c>
      <c r="F7041" s="1" t="n">
        <v>10</v>
      </c>
      <c r="G7041" s="1" t="str">
        <f aca="false">F7041&amp;"/"&amp;10</f>
        <v>10/10</v>
      </c>
      <c r="H7041" s="1" t="n">
        <v>2350</v>
      </c>
      <c r="I7041" s="1" t="n">
        <v>92</v>
      </c>
      <c r="J7041" s="1" t="n">
        <v>98</v>
      </c>
      <c r="K7041" s="1" t="s">
        <v>357</v>
      </c>
      <c r="L7041" s="1" t="s">
        <v>2218</v>
      </c>
      <c r="M7041" s="1" t="n">
        <v>2014</v>
      </c>
      <c r="N7041" s="1" t="n">
        <v>48.6255718596259</v>
      </c>
      <c r="O7041" s="1" t="n">
        <v>-67.9030983462273</v>
      </c>
      <c r="Q7041" s="1" t="s">
        <v>7812</v>
      </c>
      <c r="R7041" s="1" t="s">
        <v>24</v>
      </c>
    </row>
    <row r="7042" customFormat="false" ht="15" hidden="false" customHeight="false" outlineLevel="0" collapsed="false">
      <c r="A7042" s="1" t="s">
        <v>6017</v>
      </c>
      <c r="B7042" s="1" t="s">
        <v>6018</v>
      </c>
      <c r="C7042" s="1" t="s">
        <v>7822</v>
      </c>
      <c r="D7042" s="1" t="n">
        <v>24</v>
      </c>
      <c r="E7042" s="1" t="s">
        <v>7823</v>
      </c>
      <c r="F7042" s="1" t="n">
        <v>1</v>
      </c>
      <c r="G7042" s="1" t="str">
        <f aca="false">F7042&amp;"/"&amp;8</f>
        <v>1/8</v>
      </c>
      <c r="H7042" s="1" t="n">
        <v>3000</v>
      </c>
      <c r="I7042" s="1" t="n">
        <v>82</v>
      </c>
      <c r="J7042" s="1" t="n">
        <v>85</v>
      </c>
      <c r="K7042" s="1" t="s">
        <v>357</v>
      </c>
      <c r="L7042" s="1" t="s">
        <v>1728</v>
      </c>
      <c r="M7042" s="1" t="n">
        <v>2015</v>
      </c>
      <c r="N7042" s="1" t="n">
        <v>46.676433134431</v>
      </c>
      <c r="O7042" s="1" t="n">
        <v>-70.364273598094</v>
      </c>
      <c r="Q7042" s="1" t="s">
        <v>7824</v>
      </c>
      <c r="R7042" s="1" t="s">
        <v>24</v>
      </c>
    </row>
    <row r="7043" customFormat="false" ht="15" hidden="false" customHeight="false" outlineLevel="0" collapsed="false">
      <c r="A7043" s="1" t="s">
        <v>6017</v>
      </c>
      <c r="B7043" s="1" t="s">
        <v>6018</v>
      </c>
      <c r="C7043" s="1" t="s">
        <v>7822</v>
      </c>
      <c r="D7043" s="1" t="n">
        <v>24</v>
      </c>
      <c r="E7043" s="1" t="s">
        <v>7825</v>
      </c>
      <c r="F7043" s="1" t="n">
        <v>2</v>
      </c>
      <c r="G7043" s="1" t="str">
        <f aca="false">F7043&amp;"/"&amp;8</f>
        <v>2/8</v>
      </c>
      <c r="H7043" s="1" t="n">
        <v>3000</v>
      </c>
      <c r="I7043" s="1" t="n">
        <v>82</v>
      </c>
      <c r="J7043" s="1" t="n">
        <v>85</v>
      </c>
      <c r="K7043" s="1" t="s">
        <v>357</v>
      </c>
      <c r="L7043" s="1" t="s">
        <v>1728</v>
      </c>
      <c r="M7043" s="1" t="n">
        <v>2015</v>
      </c>
      <c r="N7043" s="1" t="n">
        <v>46.6741361543279</v>
      </c>
      <c r="O7043" s="1" t="n">
        <v>-70.3682608844027</v>
      </c>
      <c r="Q7043" s="1" t="s">
        <v>7824</v>
      </c>
      <c r="R7043" s="1" t="s">
        <v>24</v>
      </c>
    </row>
    <row r="7044" customFormat="false" ht="15" hidden="false" customHeight="false" outlineLevel="0" collapsed="false">
      <c r="A7044" s="1" t="s">
        <v>6017</v>
      </c>
      <c r="B7044" s="1" t="s">
        <v>6018</v>
      </c>
      <c r="C7044" s="1" t="s">
        <v>7822</v>
      </c>
      <c r="D7044" s="1" t="n">
        <v>24</v>
      </c>
      <c r="E7044" s="1" t="s">
        <v>7826</v>
      </c>
      <c r="F7044" s="1" t="n">
        <v>3</v>
      </c>
      <c r="G7044" s="1" t="str">
        <f aca="false">F7044&amp;"/"&amp;8</f>
        <v>3/8</v>
      </c>
      <c r="H7044" s="1" t="n">
        <v>3000</v>
      </c>
      <c r="I7044" s="1" t="n">
        <v>82</v>
      </c>
      <c r="J7044" s="1" t="n">
        <v>85</v>
      </c>
      <c r="K7044" s="1" t="s">
        <v>357</v>
      </c>
      <c r="L7044" s="1" t="s">
        <v>1728</v>
      </c>
      <c r="M7044" s="1" t="n">
        <v>2015</v>
      </c>
      <c r="N7044" s="1" t="n">
        <v>46.6735538636689</v>
      </c>
      <c r="O7044" s="1" t="n">
        <v>-70.3627729112502</v>
      </c>
      <c r="Q7044" s="1" t="s">
        <v>7824</v>
      </c>
      <c r="R7044" s="1" t="s">
        <v>24</v>
      </c>
    </row>
    <row r="7045" customFormat="false" ht="15" hidden="false" customHeight="false" outlineLevel="0" collapsed="false">
      <c r="A7045" s="1" t="s">
        <v>6017</v>
      </c>
      <c r="B7045" s="1" t="s">
        <v>6018</v>
      </c>
      <c r="C7045" s="1" t="s">
        <v>7822</v>
      </c>
      <c r="D7045" s="1" t="n">
        <v>24</v>
      </c>
      <c r="E7045" s="1" t="s">
        <v>7827</v>
      </c>
      <c r="F7045" s="1" t="n">
        <v>4</v>
      </c>
      <c r="G7045" s="1" t="str">
        <f aca="false">F7045&amp;"/"&amp;8</f>
        <v>4/8</v>
      </c>
      <c r="H7045" s="1" t="n">
        <v>3000</v>
      </c>
      <c r="I7045" s="1" t="n">
        <v>82</v>
      </c>
      <c r="J7045" s="1" t="n">
        <v>85</v>
      </c>
      <c r="K7045" s="1" t="s">
        <v>357</v>
      </c>
      <c r="L7045" s="1" t="s">
        <v>1728</v>
      </c>
      <c r="M7045" s="1" t="n">
        <v>2015</v>
      </c>
      <c r="N7045" s="1" t="n">
        <v>46.6726845769656</v>
      </c>
      <c r="O7045" s="1" t="n">
        <v>-70.3731536431814</v>
      </c>
      <c r="Q7045" s="1" t="s">
        <v>7824</v>
      </c>
      <c r="R7045" s="1" t="s">
        <v>24</v>
      </c>
    </row>
    <row r="7046" customFormat="false" ht="15" hidden="false" customHeight="false" outlineLevel="0" collapsed="false">
      <c r="A7046" s="1" t="s">
        <v>6017</v>
      </c>
      <c r="B7046" s="1" t="s">
        <v>6018</v>
      </c>
      <c r="C7046" s="1" t="s">
        <v>7822</v>
      </c>
      <c r="D7046" s="1" t="n">
        <v>24</v>
      </c>
      <c r="E7046" s="1" t="s">
        <v>7828</v>
      </c>
      <c r="F7046" s="1" t="n">
        <v>5</v>
      </c>
      <c r="G7046" s="1" t="str">
        <f aca="false">F7046&amp;"/"&amp;8</f>
        <v>5/8</v>
      </c>
      <c r="H7046" s="1" t="n">
        <v>3000</v>
      </c>
      <c r="I7046" s="1" t="n">
        <v>82</v>
      </c>
      <c r="J7046" s="1" t="n">
        <v>85</v>
      </c>
      <c r="K7046" s="1" t="s">
        <v>357</v>
      </c>
      <c r="L7046" s="1" t="s">
        <v>1728</v>
      </c>
      <c r="M7046" s="1" t="n">
        <v>2015</v>
      </c>
      <c r="N7046" s="1" t="n">
        <v>46.6609281433603</v>
      </c>
      <c r="O7046" s="1" t="n">
        <v>-70.3531362825295</v>
      </c>
      <c r="Q7046" s="1" t="s">
        <v>7824</v>
      </c>
      <c r="R7046" s="1" t="s">
        <v>24</v>
      </c>
    </row>
    <row r="7047" customFormat="false" ht="15" hidden="false" customHeight="false" outlineLevel="0" collapsed="false">
      <c r="A7047" s="1" t="s">
        <v>6017</v>
      </c>
      <c r="B7047" s="1" t="s">
        <v>6018</v>
      </c>
      <c r="C7047" s="1" t="s">
        <v>7822</v>
      </c>
      <c r="D7047" s="1" t="n">
        <v>24</v>
      </c>
      <c r="E7047" s="1" t="s">
        <v>7829</v>
      </c>
      <c r="F7047" s="1" t="n">
        <v>6</v>
      </c>
      <c r="G7047" s="1" t="str">
        <f aca="false">F7047&amp;"/"&amp;8</f>
        <v>6/8</v>
      </c>
      <c r="H7047" s="1" t="n">
        <v>3000</v>
      </c>
      <c r="I7047" s="1" t="n">
        <v>82</v>
      </c>
      <c r="J7047" s="1" t="n">
        <v>85</v>
      </c>
      <c r="K7047" s="1" t="s">
        <v>357</v>
      </c>
      <c r="L7047" s="1" t="s">
        <v>1728</v>
      </c>
      <c r="M7047" s="1" t="n">
        <v>2015</v>
      </c>
      <c r="N7047" s="1" t="n">
        <v>46.6572809183992</v>
      </c>
      <c r="O7047" s="1" t="n">
        <v>-70.3593510241621</v>
      </c>
      <c r="Q7047" s="1" t="s">
        <v>7824</v>
      </c>
      <c r="R7047" s="1" t="s">
        <v>24</v>
      </c>
    </row>
    <row r="7048" customFormat="false" ht="15" hidden="false" customHeight="false" outlineLevel="0" collapsed="false">
      <c r="A7048" s="1" t="s">
        <v>6017</v>
      </c>
      <c r="B7048" s="1" t="s">
        <v>6018</v>
      </c>
      <c r="C7048" s="1" t="s">
        <v>7822</v>
      </c>
      <c r="D7048" s="1" t="n">
        <v>24</v>
      </c>
      <c r="E7048" s="1" t="s">
        <v>7830</v>
      </c>
      <c r="F7048" s="1" t="n">
        <v>7</v>
      </c>
      <c r="G7048" s="1" t="str">
        <f aca="false">F7048&amp;"/"&amp;8</f>
        <v>7/8</v>
      </c>
      <c r="H7048" s="1" t="n">
        <v>3000</v>
      </c>
      <c r="I7048" s="1" t="n">
        <v>82</v>
      </c>
      <c r="J7048" s="1" t="n">
        <v>85</v>
      </c>
      <c r="K7048" s="1" t="s">
        <v>357</v>
      </c>
      <c r="L7048" s="1" t="s">
        <v>1728</v>
      </c>
      <c r="M7048" s="1" t="n">
        <v>2015</v>
      </c>
      <c r="N7048" s="1" t="n">
        <v>46.6565093523506</v>
      </c>
      <c r="O7048" s="1" t="n">
        <v>-70.3719348192344</v>
      </c>
      <c r="Q7048" s="1" t="s">
        <v>7824</v>
      </c>
      <c r="R7048" s="1" t="s">
        <v>24</v>
      </c>
    </row>
    <row r="7049" customFormat="false" ht="15" hidden="false" customHeight="false" outlineLevel="0" collapsed="false">
      <c r="A7049" s="1" t="s">
        <v>6017</v>
      </c>
      <c r="B7049" s="1" t="s">
        <v>6018</v>
      </c>
      <c r="C7049" s="1" t="s">
        <v>7822</v>
      </c>
      <c r="D7049" s="1" t="n">
        <v>24</v>
      </c>
      <c r="E7049" s="1" t="s">
        <v>7831</v>
      </c>
      <c r="F7049" s="1" t="n">
        <v>8</v>
      </c>
      <c r="G7049" s="1" t="str">
        <f aca="false">F7049&amp;"/"&amp;8</f>
        <v>8/8</v>
      </c>
      <c r="H7049" s="1" t="n">
        <v>3000</v>
      </c>
      <c r="I7049" s="1" t="n">
        <v>82</v>
      </c>
      <c r="J7049" s="1" t="n">
        <v>85</v>
      </c>
      <c r="K7049" s="1" t="s">
        <v>357</v>
      </c>
      <c r="L7049" s="1" t="s">
        <v>1728</v>
      </c>
      <c r="M7049" s="1" t="n">
        <v>2015</v>
      </c>
      <c r="N7049" s="1" t="n">
        <v>46.6544456954534</v>
      </c>
      <c r="O7049" s="1" t="n">
        <v>-70.3754020719165</v>
      </c>
      <c r="Q7049" s="1" t="s">
        <v>7824</v>
      </c>
      <c r="R7049" s="1" t="s">
        <v>24</v>
      </c>
    </row>
    <row r="7050" customFormat="false" ht="15" hidden="false" customHeight="false" outlineLevel="0" collapsed="false">
      <c r="A7050" s="1" t="s">
        <v>6017</v>
      </c>
      <c r="B7050" s="1" t="s">
        <v>6018</v>
      </c>
      <c r="C7050" s="1" t="s">
        <v>7832</v>
      </c>
      <c r="D7050" s="1" t="n">
        <v>80</v>
      </c>
      <c r="E7050" s="1" t="s">
        <v>7833</v>
      </c>
      <c r="F7050" s="1" t="n">
        <v>1</v>
      </c>
      <c r="G7050" s="1" t="str">
        <f aca="false">F7050&amp;"/"&amp;40</f>
        <v>1/40</v>
      </c>
      <c r="H7050" s="1" t="n">
        <v>2000</v>
      </c>
      <c r="I7050" s="1" t="n">
        <v>92</v>
      </c>
      <c r="J7050" s="1" t="n">
        <v>80</v>
      </c>
      <c r="K7050" s="1" t="s">
        <v>1951</v>
      </c>
      <c r="L7050" s="1" t="s">
        <v>3801</v>
      </c>
      <c r="M7050" s="1" t="n">
        <v>2012</v>
      </c>
      <c r="N7050" s="1" t="n">
        <v>45.6930454063197</v>
      </c>
      <c r="O7050" s="1" t="n">
        <v>-70.5635879184428</v>
      </c>
      <c r="Q7050" s="1" t="s">
        <v>7834</v>
      </c>
      <c r="R7050" s="1" t="s">
        <v>24</v>
      </c>
    </row>
    <row r="7051" customFormat="false" ht="15" hidden="false" customHeight="false" outlineLevel="0" collapsed="false">
      <c r="A7051" s="1" t="s">
        <v>6017</v>
      </c>
      <c r="B7051" s="1" t="s">
        <v>6018</v>
      </c>
      <c r="C7051" s="1" t="s">
        <v>7832</v>
      </c>
      <c r="D7051" s="1" t="n">
        <v>80</v>
      </c>
      <c r="E7051" s="1" t="s">
        <v>7835</v>
      </c>
      <c r="F7051" s="1" t="n">
        <v>2</v>
      </c>
      <c r="G7051" s="1" t="str">
        <f aca="false">F7051&amp;"/"&amp;40</f>
        <v>2/40</v>
      </c>
      <c r="H7051" s="1" t="n">
        <v>2000</v>
      </c>
      <c r="I7051" s="1" t="n">
        <v>92</v>
      </c>
      <c r="J7051" s="1" t="n">
        <v>80</v>
      </c>
      <c r="K7051" s="1" t="s">
        <v>1951</v>
      </c>
      <c r="L7051" s="1" t="s">
        <v>3801</v>
      </c>
      <c r="M7051" s="1" t="n">
        <v>2012</v>
      </c>
      <c r="N7051" s="1" t="n">
        <v>45.6909006220306</v>
      </c>
      <c r="O7051" s="1" t="n">
        <v>-70.56118505071</v>
      </c>
      <c r="Q7051" s="1" t="s">
        <v>7834</v>
      </c>
      <c r="R7051" s="1" t="s">
        <v>24</v>
      </c>
    </row>
    <row r="7052" customFormat="false" ht="15" hidden="false" customHeight="false" outlineLevel="0" collapsed="false">
      <c r="A7052" s="1" t="s">
        <v>6017</v>
      </c>
      <c r="B7052" s="1" t="s">
        <v>6018</v>
      </c>
      <c r="C7052" s="1" t="s">
        <v>7832</v>
      </c>
      <c r="D7052" s="1" t="n">
        <v>80</v>
      </c>
      <c r="E7052" s="1" t="s">
        <v>7836</v>
      </c>
      <c r="F7052" s="1" t="n">
        <v>3</v>
      </c>
      <c r="G7052" s="1" t="str">
        <f aca="false">F7052&amp;"/"&amp;40</f>
        <v>3/40</v>
      </c>
      <c r="H7052" s="1" t="n">
        <v>2000</v>
      </c>
      <c r="I7052" s="1" t="n">
        <v>92</v>
      </c>
      <c r="J7052" s="1" t="n">
        <v>80</v>
      </c>
      <c r="K7052" s="1" t="s">
        <v>1951</v>
      </c>
      <c r="L7052" s="1" t="s">
        <v>3801</v>
      </c>
      <c r="M7052" s="1" t="n">
        <v>2012</v>
      </c>
      <c r="N7052" s="1" t="n">
        <v>45.6881955545853</v>
      </c>
      <c r="O7052" s="1" t="n">
        <v>-70.5604113649842</v>
      </c>
      <c r="Q7052" s="1" t="s">
        <v>7834</v>
      </c>
      <c r="R7052" s="1" t="s">
        <v>24</v>
      </c>
    </row>
    <row r="7053" customFormat="false" ht="15" hidden="false" customHeight="false" outlineLevel="0" collapsed="false">
      <c r="A7053" s="1" t="s">
        <v>6017</v>
      </c>
      <c r="B7053" s="1" t="s">
        <v>6018</v>
      </c>
      <c r="C7053" s="1" t="s">
        <v>7832</v>
      </c>
      <c r="D7053" s="1" t="n">
        <v>80</v>
      </c>
      <c r="E7053" s="1" t="s">
        <v>7837</v>
      </c>
      <c r="F7053" s="1" t="n">
        <v>4</v>
      </c>
      <c r="G7053" s="1" t="str">
        <f aca="false">F7053&amp;"/"&amp;40</f>
        <v>4/40</v>
      </c>
      <c r="H7053" s="1" t="n">
        <v>2000</v>
      </c>
      <c r="I7053" s="1" t="n">
        <v>92</v>
      </c>
      <c r="J7053" s="1" t="n">
        <v>80</v>
      </c>
      <c r="K7053" s="1" t="s">
        <v>1951</v>
      </c>
      <c r="L7053" s="1" t="s">
        <v>3801</v>
      </c>
      <c r="M7053" s="1" t="n">
        <v>2012</v>
      </c>
      <c r="N7053" s="1" t="n">
        <v>45.6854010241081</v>
      </c>
      <c r="O7053" s="1" t="n">
        <v>-70.5657163390394</v>
      </c>
      <c r="Q7053" s="1" t="s">
        <v>7834</v>
      </c>
      <c r="R7053" s="1" t="s">
        <v>24</v>
      </c>
    </row>
    <row r="7054" customFormat="false" ht="15" hidden="false" customHeight="false" outlineLevel="0" collapsed="false">
      <c r="A7054" s="1" t="s">
        <v>6017</v>
      </c>
      <c r="B7054" s="1" t="s">
        <v>6018</v>
      </c>
      <c r="C7054" s="1" t="s">
        <v>7832</v>
      </c>
      <c r="D7054" s="1" t="n">
        <v>80</v>
      </c>
      <c r="E7054" s="1" t="s">
        <v>7838</v>
      </c>
      <c r="F7054" s="1" t="n">
        <v>5</v>
      </c>
      <c r="G7054" s="1" t="str">
        <f aca="false">F7054&amp;"/"&amp;40</f>
        <v>5/40</v>
      </c>
      <c r="H7054" s="1" t="n">
        <v>2000</v>
      </c>
      <c r="I7054" s="1" t="n">
        <v>92</v>
      </c>
      <c r="J7054" s="1" t="n">
        <v>80</v>
      </c>
      <c r="K7054" s="1" t="s">
        <v>1951</v>
      </c>
      <c r="L7054" s="1" t="s">
        <v>3801</v>
      </c>
      <c r="M7054" s="1" t="n">
        <v>2012</v>
      </c>
      <c r="N7054" s="1" t="n">
        <v>45.6805009646617</v>
      </c>
      <c r="O7054" s="1" t="n">
        <v>-70.5661559675036</v>
      </c>
      <c r="Q7054" s="1" t="s">
        <v>7834</v>
      </c>
      <c r="R7054" s="1" t="s">
        <v>24</v>
      </c>
    </row>
    <row r="7055" customFormat="false" ht="15" hidden="false" customHeight="false" outlineLevel="0" collapsed="false">
      <c r="A7055" s="1" t="s">
        <v>6017</v>
      </c>
      <c r="B7055" s="1" t="s">
        <v>6018</v>
      </c>
      <c r="C7055" s="1" t="s">
        <v>7832</v>
      </c>
      <c r="D7055" s="1" t="n">
        <v>80</v>
      </c>
      <c r="E7055" s="1" t="s">
        <v>7839</v>
      </c>
      <c r="F7055" s="1" t="n">
        <v>6</v>
      </c>
      <c r="G7055" s="1" t="str">
        <f aca="false">F7055&amp;"/"&amp;40</f>
        <v>6/40</v>
      </c>
      <c r="H7055" s="1" t="n">
        <v>2000</v>
      </c>
      <c r="I7055" s="1" t="n">
        <v>92</v>
      </c>
      <c r="J7055" s="1" t="n">
        <v>80</v>
      </c>
      <c r="K7055" s="1" t="s">
        <v>1951</v>
      </c>
      <c r="L7055" s="1" t="s">
        <v>3801</v>
      </c>
      <c r="M7055" s="1" t="n">
        <v>2012</v>
      </c>
      <c r="N7055" s="1" t="n">
        <v>45.6848295095613</v>
      </c>
      <c r="O7055" s="1" t="n">
        <v>-70.5604467673656</v>
      </c>
      <c r="Q7055" s="1" t="s">
        <v>7834</v>
      </c>
      <c r="R7055" s="1" t="s">
        <v>24</v>
      </c>
    </row>
    <row r="7056" customFormat="false" ht="15" hidden="false" customHeight="false" outlineLevel="0" collapsed="false">
      <c r="A7056" s="1" t="s">
        <v>6017</v>
      </c>
      <c r="B7056" s="1" t="s">
        <v>6018</v>
      </c>
      <c r="C7056" s="1" t="s">
        <v>7832</v>
      </c>
      <c r="D7056" s="1" t="n">
        <v>80</v>
      </c>
      <c r="E7056" s="1" t="s">
        <v>7840</v>
      </c>
      <c r="F7056" s="1" t="n">
        <v>7</v>
      </c>
      <c r="G7056" s="1" t="str">
        <f aca="false">F7056&amp;"/"&amp;40</f>
        <v>7/40</v>
      </c>
      <c r="H7056" s="1" t="n">
        <v>2000</v>
      </c>
      <c r="I7056" s="1" t="n">
        <v>92</v>
      </c>
      <c r="J7056" s="1" t="n">
        <v>80</v>
      </c>
      <c r="K7056" s="1" t="s">
        <v>1951</v>
      </c>
      <c r="L7056" s="1" t="s">
        <v>3801</v>
      </c>
      <c r="M7056" s="1" t="n">
        <v>2012</v>
      </c>
      <c r="N7056" s="1" t="n">
        <v>45.6820123778138</v>
      </c>
      <c r="O7056" s="1" t="n">
        <v>-70.5583812944369</v>
      </c>
      <c r="Q7056" s="1" t="s">
        <v>7834</v>
      </c>
      <c r="R7056" s="1" t="s">
        <v>24</v>
      </c>
    </row>
    <row r="7057" customFormat="false" ht="15" hidden="false" customHeight="false" outlineLevel="0" collapsed="false">
      <c r="A7057" s="1" t="s">
        <v>6017</v>
      </c>
      <c r="B7057" s="1" t="s">
        <v>6018</v>
      </c>
      <c r="C7057" s="1" t="s">
        <v>7832</v>
      </c>
      <c r="D7057" s="1" t="n">
        <v>80</v>
      </c>
      <c r="E7057" s="1" t="s">
        <v>7841</v>
      </c>
      <c r="F7057" s="1" t="n">
        <v>8</v>
      </c>
      <c r="G7057" s="1" t="str">
        <f aca="false">F7057&amp;"/"&amp;40</f>
        <v>8/40</v>
      </c>
      <c r="H7057" s="1" t="n">
        <v>2000</v>
      </c>
      <c r="I7057" s="1" t="n">
        <v>92</v>
      </c>
      <c r="J7057" s="1" t="n">
        <v>80</v>
      </c>
      <c r="K7057" s="1" t="s">
        <v>1951</v>
      </c>
      <c r="L7057" s="1" t="s">
        <v>3801</v>
      </c>
      <c r="M7057" s="1" t="n">
        <v>2012</v>
      </c>
      <c r="N7057" s="1" t="n">
        <v>45.6771338973126</v>
      </c>
      <c r="O7057" s="1" t="n">
        <v>-70.5612936725145</v>
      </c>
      <c r="Q7057" s="1" t="s">
        <v>7834</v>
      </c>
      <c r="R7057" s="1" t="s">
        <v>24</v>
      </c>
    </row>
    <row r="7058" customFormat="false" ht="15" hidden="false" customHeight="false" outlineLevel="0" collapsed="false">
      <c r="A7058" s="1" t="s">
        <v>6017</v>
      </c>
      <c r="B7058" s="1" t="s">
        <v>6018</v>
      </c>
      <c r="C7058" s="1" t="s">
        <v>7832</v>
      </c>
      <c r="D7058" s="1" t="n">
        <v>80</v>
      </c>
      <c r="E7058" s="1" t="s">
        <v>7842</v>
      </c>
      <c r="F7058" s="1" t="n">
        <v>9</v>
      </c>
      <c r="G7058" s="1" t="str">
        <f aca="false">F7058&amp;"/"&amp;40</f>
        <v>9/40</v>
      </c>
      <c r="H7058" s="1" t="n">
        <v>2000</v>
      </c>
      <c r="I7058" s="1" t="n">
        <v>92</v>
      </c>
      <c r="J7058" s="1" t="n">
        <v>80</v>
      </c>
      <c r="K7058" s="1" t="s">
        <v>1951</v>
      </c>
      <c r="L7058" s="1" t="s">
        <v>3801</v>
      </c>
      <c r="M7058" s="1" t="n">
        <v>2012</v>
      </c>
      <c r="N7058" s="1" t="n">
        <v>45.6718106295966</v>
      </c>
      <c r="O7058" s="1" t="n">
        <v>-70.5711826000892</v>
      </c>
      <c r="Q7058" s="1" t="s">
        <v>7834</v>
      </c>
      <c r="R7058" s="1" t="s">
        <v>24</v>
      </c>
    </row>
    <row r="7059" customFormat="false" ht="15" hidden="false" customHeight="false" outlineLevel="0" collapsed="false">
      <c r="A7059" s="1" t="s">
        <v>6017</v>
      </c>
      <c r="B7059" s="1" t="s">
        <v>6018</v>
      </c>
      <c r="C7059" s="1" t="s">
        <v>7832</v>
      </c>
      <c r="D7059" s="1" t="n">
        <v>80</v>
      </c>
      <c r="E7059" s="1" t="s">
        <v>7843</v>
      </c>
      <c r="F7059" s="1" t="n">
        <v>10</v>
      </c>
      <c r="G7059" s="1" t="str">
        <f aca="false">F7059&amp;"/"&amp;40</f>
        <v>10/40</v>
      </c>
      <c r="H7059" s="1" t="n">
        <v>2000</v>
      </c>
      <c r="I7059" s="1" t="n">
        <v>92</v>
      </c>
      <c r="J7059" s="1" t="n">
        <v>80</v>
      </c>
      <c r="K7059" s="1" t="s">
        <v>1951</v>
      </c>
      <c r="L7059" s="1" t="s">
        <v>3801</v>
      </c>
      <c r="M7059" s="1" t="n">
        <v>2012</v>
      </c>
      <c r="N7059" s="1" t="n">
        <v>45.6745965730598</v>
      </c>
      <c r="O7059" s="1" t="n">
        <v>-70.5752869962999</v>
      </c>
      <c r="Q7059" s="1" t="s">
        <v>7834</v>
      </c>
      <c r="R7059" s="1" t="s">
        <v>24</v>
      </c>
    </row>
    <row r="7060" customFormat="false" ht="15" hidden="false" customHeight="false" outlineLevel="0" collapsed="false">
      <c r="A7060" s="1" t="s">
        <v>6017</v>
      </c>
      <c r="B7060" s="1" t="s">
        <v>6018</v>
      </c>
      <c r="C7060" s="1" t="s">
        <v>7832</v>
      </c>
      <c r="D7060" s="1" t="n">
        <v>80</v>
      </c>
      <c r="E7060" s="1" t="s">
        <v>7844</v>
      </c>
      <c r="F7060" s="1" t="n">
        <v>11</v>
      </c>
      <c r="G7060" s="1" t="str">
        <f aca="false">F7060&amp;"/"&amp;40</f>
        <v>11/40</v>
      </c>
      <c r="H7060" s="1" t="n">
        <v>2000</v>
      </c>
      <c r="I7060" s="1" t="n">
        <v>92</v>
      </c>
      <c r="J7060" s="1" t="n">
        <v>80</v>
      </c>
      <c r="K7060" s="1" t="s">
        <v>1951</v>
      </c>
      <c r="L7060" s="1" t="s">
        <v>3801</v>
      </c>
      <c r="M7060" s="1" t="n">
        <v>2012</v>
      </c>
      <c r="N7060" s="1" t="n">
        <v>45.6728927947083</v>
      </c>
      <c r="O7060" s="1" t="n">
        <v>-70.5871308838874</v>
      </c>
      <c r="Q7060" s="1" t="s">
        <v>7834</v>
      </c>
      <c r="R7060" s="1" t="s">
        <v>24</v>
      </c>
    </row>
    <row r="7061" customFormat="false" ht="15" hidden="false" customHeight="false" outlineLevel="0" collapsed="false">
      <c r="A7061" s="1" t="s">
        <v>6017</v>
      </c>
      <c r="B7061" s="1" t="s">
        <v>6018</v>
      </c>
      <c r="C7061" s="1" t="s">
        <v>7832</v>
      </c>
      <c r="D7061" s="1" t="n">
        <v>80</v>
      </c>
      <c r="E7061" s="1" t="s">
        <v>7845</v>
      </c>
      <c r="F7061" s="1" t="n">
        <v>12</v>
      </c>
      <c r="G7061" s="1" t="str">
        <f aca="false">F7061&amp;"/"&amp;40</f>
        <v>12/40</v>
      </c>
      <c r="H7061" s="1" t="n">
        <v>2000</v>
      </c>
      <c r="I7061" s="1" t="n">
        <v>92</v>
      </c>
      <c r="J7061" s="1" t="n">
        <v>80</v>
      </c>
      <c r="K7061" s="1" t="s">
        <v>1951</v>
      </c>
      <c r="L7061" s="1" t="s">
        <v>3801</v>
      </c>
      <c r="M7061" s="1" t="n">
        <v>2012</v>
      </c>
      <c r="N7061" s="1" t="n">
        <v>45.6747901328202</v>
      </c>
      <c r="O7061" s="1" t="n">
        <v>-70.5908385739883</v>
      </c>
      <c r="Q7061" s="1" t="s">
        <v>7834</v>
      </c>
      <c r="R7061" s="1" t="s">
        <v>24</v>
      </c>
    </row>
    <row r="7062" customFormat="false" ht="15" hidden="false" customHeight="false" outlineLevel="0" collapsed="false">
      <c r="A7062" s="1" t="s">
        <v>6017</v>
      </c>
      <c r="B7062" s="1" t="s">
        <v>6018</v>
      </c>
      <c r="C7062" s="1" t="s">
        <v>7832</v>
      </c>
      <c r="D7062" s="1" t="n">
        <v>80</v>
      </c>
      <c r="E7062" s="1" t="s">
        <v>7846</v>
      </c>
      <c r="F7062" s="1" t="n">
        <v>13</v>
      </c>
      <c r="G7062" s="1" t="str">
        <f aca="false">F7062&amp;"/"&amp;40</f>
        <v>13/40</v>
      </c>
      <c r="H7062" s="1" t="n">
        <v>2000</v>
      </c>
      <c r="I7062" s="1" t="n">
        <v>92</v>
      </c>
      <c r="J7062" s="1" t="n">
        <v>80</v>
      </c>
      <c r="K7062" s="1" t="s">
        <v>1951</v>
      </c>
      <c r="L7062" s="1" t="s">
        <v>3801</v>
      </c>
      <c r="M7062" s="1" t="n">
        <v>2012</v>
      </c>
      <c r="N7062" s="1" t="n">
        <v>45.6771076601126</v>
      </c>
      <c r="O7062" s="1" t="n">
        <v>-70.5928364673778</v>
      </c>
      <c r="Q7062" s="1" t="s">
        <v>7834</v>
      </c>
      <c r="R7062" s="1" t="s">
        <v>24</v>
      </c>
    </row>
    <row r="7063" customFormat="false" ht="15" hidden="false" customHeight="false" outlineLevel="0" collapsed="false">
      <c r="A7063" s="1" t="s">
        <v>6017</v>
      </c>
      <c r="B7063" s="1" t="s">
        <v>6018</v>
      </c>
      <c r="C7063" s="1" t="s">
        <v>7832</v>
      </c>
      <c r="D7063" s="1" t="n">
        <v>80</v>
      </c>
      <c r="E7063" s="1" t="s">
        <v>7847</v>
      </c>
      <c r="F7063" s="1" t="n">
        <v>14</v>
      </c>
      <c r="G7063" s="1" t="str">
        <f aca="false">F7063&amp;"/"&amp;40</f>
        <v>14/40</v>
      </c>
      <c r="H7063" s="1" t="n">
        <v>2000</v>
      </c>
      <c r="I7063" s="1" t="n">
        <v>92</v>
      </c>
      <c r="J7063" s="1" t="n">
        <v>80</v>
      </c>
      <c r="K7063" s="1" t="s">
        <v>1951</v>
      </c>
      <c r="L7063" s="1" t="s">
        <v>3801</v>
      </c>
      <c r="M7063" s="1" t="n">
        <v>2012</v>
      </c>
      <c r="N7063" s="1" t="n">
        <v>45.6743909744564</v>
      </c>
      <c r="O7063" s="1" t="n">
        <v>-70.5587391731372</v>
      </c>
      <c r="Q7063" s="1" t="s">
        <v>7834</v>
      </c>
      <c r="R7063" s="1" t="s">
        <v>24</v>
      </c>
    </row>
    <row r="7064" customFormat="false" ht="15" hidden="false" customHeight="false" outlineLevel="0" collapsed="false">
      <c r="A7064" s="1" t="s">
        <v>6017</v>
      </c>
      <c r="B7064" s="1" t="s">
        <v>6018</v>
      </c>
      <c r="C7064" s="1" t="s">
        <v>7832</v>
      </c>
      <c r="D7064" s="1" t="n">
        <v>80</v>
      </c>
      <c r="E7064" s="1" t="s">
        <v>7848</v>
      </c>
      <c r="F7064" s="1" t="n">
        <v>15</v>
      </c>
      <c r="G7064" s="1" t="str">
        <f aca="false">F7064&amp;"/"&amp;40</f>
        <v>15/40</v>
      </c>
      <c r="H7064" s="1" t="n">
        <v>2000</v>
      </c>
      <c r="I7064" s="1" t="n">
        <v>92</v>
      </c>
      <c r="J7064" s="1" t="n">
        <v>80</v>
      </c>
      <c r="K7064" s="1" t="s">
        <v>1951</v>
      </c>
      <c r="L7064" s="1" t="s">
        <v>3801</v>
      </c>
      <c r="M7064" s="1" t="n">
        <v>2012</v>
      </c>
      <c r="N7064" s="1" t="n">
        <v>45.6707996307439</v>
      </c>
      <c r="O7064" s="1" t="n">
        <v>-70.5582550479055</v>
      </c>
      <c r="Q7064" s="1" t="s">
        <v>7834</v>
      </c>
      <c r="R7064" s="1" t="s">
        <v>24</v>
      </c>
    </row>
    <row r="7065" customFormat="false" ht="15" hidden="false" customHeight="false" outlineLevel="0" collapsed="false">
      <c r="A7065" s="1" t="s">
        <v>6017</v>
      </c>
      <c r="B7065" s="1" t="s">
        <v>6018</v>
      </c>
      <c r="C7065" s="1" t="s">
        <v>7832</v>
      </c>
      <c r="D7065" s="1" t="n">
        <v>80</v>
      </c>
      <c r="E7065" s="1" t="s">
        <v>7849</v>
      </c>
      <c r="F7065" s="1" t="n">
        <v>16</v>
      </c>
      <c r="G7065" s="1" t="str">
        <f aca="false">F7065&amp;"/"&amp;40</f>
        <v>16/40</v>
      </c>
      <c r="H7065" s="1" t="n">
        <v>2000</v>
      </c>
      <c r="I7065" s="1" t="n">
        <v>92</v>
      </c>
      <c r="J7065" s="1" t="n">
        <v>80</v>
      </c>
      <c r="K7065" s="1" t="s">
        <v>1951</v>
      </c>
      <c r="L7065" s="1" t="s">
        <v>3801</v>
      </c>
      <c r="M7065" s="1" t="n">
        <v>2012</v>
      </c>
      <c r="N7065" s="1" t="n">
        <v>45.6683936664642</v>
      </c>
      <c r="O7065" s="1" t="n">
        <v>-70.5636802104523</v>
      </c>
      <c r="Q7065" s="1" t="s">
        <v>7834</v>
      </c>
      <c r="R7065" s="1" t="s">
        <v>24</v>
      </c>
    </row>
    <row r="7066" customFormat="false" ht="15" hidden="false" customHeight="false" outlineLevel="0" collapsed="false">
      <c r="A7066" s="1" t="s">
        <v>6017</v>
      </c>
      <c r="B7066" s="1" t="s">
        <v>6018</v>
      </c>
      <c r="C7066" s="1" t="s">
        <v>7832</v>
      </c>
      <c r="D7066" s="1" t="n">
        <v>80</v>
      </c>
      <c r="E7066" s="1" t="s">
        <v>7850</v>
      </c>
      <c r="F7066" s="1" t="n">
        <v>17</v>
      </c>
      <c r="G7066" s="1" t="str">
        <f aca="false">F7066&amp;"/"&amp;40</f>
        <v>17/40</v>
      </c>
      <c r="H7066" s="1" t="n">
        <v>2000</v>
      </c>
      <c r="I7066" s="1" t="n">
        <v>92</v>
      </c>
      <c r="J7066" s="1" t="n">
        <v>80</v>
      </c>
      <c r="K7066" s="1" t="s">
        <v>1951</v>
      </c>
      <c r="L7066" s="1" t="s">
        <v>3801</v>
      </c>
      <c r="M7066" s="1" t="n">
        <v>2012</v>
      </c>
      <c r="N7066" s="1" t="n">
        <v>45.6676441573395</v>
      </c>
      <c r="O7066" s="1" t="n">
        <v>-70.5570852626379</v>
      </c>
      <c r="Q7066" s="1" t="s">
        <v>7834</v>
      </c>
      <c r="R7066" s="1" t="s">
        <v>24</v>
      </c>
    </row>
    <row r="7067" customFormat="false" ht="15" hidden="false" customHeight="false" outlineLevel="0" collapsed="false">
      <c r="A7067" s="1" t="s">
        <v>6017</v>
      </c>
      <c r="B7067" s="1" t="s">
        <v>6018</v>
      </c>
      <c r="C7067" s="1" t="s">
        <v>7832</v>
      </c>
      <c r="D7067" s="1" t="n">
        <v>80</v>
      </c>
      <c r="E7067" s="1" t="s">
        <v>7851</v>
      </c>
      <c r="F7067" s="1" t="n">
        <v>18</v>
      </c>
      <c r="G7067" s="1" t="str">
        <f aca="false">F7067&amp;"/"&amp;40</f>
        <v>18/40</v>
      </c>
      <c r="H7067" s="1" t="n">
        <v>2000</v>
      </c>
      <c r="I7067" s="1" t="n">
        <v>92</v>
      </c>
      <c r="J7067" s="1" t="n">
        <v>80</v>
      </c>
      <c r="K7067" s="1" t="s">
        <v>1951</v>
      </c>
      <c r="L7067" s="1" t="s">
        <v>3801</v>
      </c>
      <c r="M7067" s="1" t="n">
        <v>2012</v>
      </c>
      <c r="N7067" s="1" t="n">
        <v>45.6697377645673</v>
      </c>
      <c r="O7067" s="1" t="n">
        <v>-70.5682885670788</v>
      </c>
      <c r="Q7067" s="1" t="s">
        <v>7834</v>
      </c>
      <c r="R7067" s="1" t="s">
        <v>24</v>
      </c>
    </row>
    <row r="7068" customFormat="false" ht="15" hidden="false" customHeight="false" outlineLevel="0" collapsed="false">
      <c r="A7068" s="1" t="s">
        <v>6017</v>
      </c>
      <c r="B7068" s="1" t="s">
        <v>6018</v>
      </c>
      <c r="C7068" s="1" t="s">
        <v>7832</v>
      </c>
      <c r="D7068" s="1" t="n">
        <v>80</v>
      </c>
      <c r="E7068" s="1" t="s">
        <v>7852</v>
      </c>
      <c r="F7068" s="1" t="n">
        <v>19</v>
      </c>
      <c r="G7068" s="1" t="str">
        <f aca="false">F7068&amp;"/"&amp;40</f>
        <v>19/40</v>
      </c>
      <c r="H7068" s="1" t="n">
        <v>2000</v>
      </c>
      <c r="I7068" s="1" t="n">
        <v>92</v>
      </c>
      <c r="J7068" s="1" t="n">
        <v>80</v>
      </c>
      <c r="K7068" s="1" t="s">
        <v>1951</v>
      </c>
      <c r="L7068" s="1" t="s">
        <v>3801</v>
      </c>
      <c r="M7068" s="1" t="n">
        <v>2012</v>
      </c>
      <c r="N7068" s="1" t="n">
        <v>45.6637122780776</v>
      </c>
      <c r="O7068" s="1" t="n">
        <v>-70.5803292034259</v>
      </c>
      <c r="Q7068" s="1" t="s">
        <v>7834</v>
      </c>
      <c r="R7068" s="1" t="s">
        <v>24</v>
      </c>
    </row>
    <row r="7069" customFormat="false" ht="15" hidden="false" customHeight="false" outlineLevel="0" collapsed="false">
      <c r="A7069" s="1" t="s">
        <v>6017</v>
      </c>
      <c r="B7069" s="1" t="s">
        <v>6018</v>
      </c>
      <c r="C7069" s="1" t="s">
        <v>7832</v>
      </c>
      <c r="D7069" s="1" t="n">
        <v>80</v>
      </c>
      <c r="E7069" s="1" t="s">
        <v>7853</v>
      </c>
      <c r="F7069" s="1" t="n">
        <v>20</v>
      </c>
      <c r="G7069" s="1" t="str">
        <f aca="false">F7069&amp;"/"&amp;40</f>
        <v>20/40</v>
      </c>
      <c r="H7069" s="1" t="n">
        <v>2000</v>
      </c>
      <c r="I7069" s="1" t="n">
        <v>92</v>
      </c>
      <c r="J7069" s="1" t="n">
        <v>80</v>
      </c>
      <c r="K7069" s="1" t="s">
        <v>1951</v>
      </c>
      <c r="L7069" s="1" t="s">
        <v>3801</v>
      </c>
      <c r="M7069" s="1" t="n">
        <v>2012</v>
      </c>
      <c r="N7069" s="1" t="n">
        <v>45.6603912521684</v>
      </c>
      <c r="O7069" s="1" t="n">
        <v>-70.5790704925438</v>
      </c>
      <c r="Q7069" s="1" t="s">
        <v>7834</v>
      </c>
      <c r="R7069" s="1" t="s">
        <v>24</v>
      </c>
    </row>
    <row r="7070" customFormat="false" ht="15" hidden="false" customHeight="false" outlineLevel="0" collapsed="false">
      <c r="A7070" s="1" t="s">
        <v>6017</v>
      </c>
      <c r="B7070" s="1" t="s">
        <v>6018</v>
      </c>
      <c r="C7070" s="1" t="s">
        <v>7832</v>
      </c>
      <c r="D7070" s="1" t="n">
        <v>80</v>
      </c>
      <c r="E7070" s="1" t="s">
        <v>7854</v>
      </c>
      <c r="F7070" s="1" t="n">
        <v>21</v>
      </c>
      <c r="G7070" s="1" t="str">
        <f aca="false">F7070&amp;"/"&amp;40</f>
        <v>21/40</v>
      </c>
      <c r="H7070" s="1" t="n">
        <v>2000</v>
      </c>
      <c r="I7070" s="1" t="n">
        <v>92</v>
      </c>
      <c r="J7070" s="1" t="n">
        <v>80</v>
      </c>
      <c r="K7070" s="1" t="s">
        <v>1951</v>
      </c>
      <c r="L7070" s="1" t="s">
        <v>3801</v>
      </c>
      <c r="M7070" s="1" t="n">
        <v>2012</v>
      </c>
      <c r="N7070" s="1" t="n">
        <v>45.6623026430726</v>
      </c>
      <c r="O7070" s="1" t="n">
        <v>-70.5749982174004</v>
      </c>
      <c r="Q7070" s="1" t="s">
        <v>7834</v>
      </c>
      <c r="R7070" s="1" t="s">
        <v>24</v>
      </c>
    </row>
    <row r="7071" customFormat="false" ht="15" hidden="false" customHeight="false" outlineLevel="0" collapsed="false">
      <c r="A7071" s="1" t="s">
        <v>6017</v>
      </c>
      <c r="B7071" s="1" t="s">
        <v>6018</v>
      </c>
      <c r="C7071" s="1" t="s">
        <v>7832</v>
      </c>
      <c r="D7071" s="1" t="n">
        <v>80</v>
      </c>
      <c r="E7071" s="1" t="s">
        <v>7855</v>
      </c>
      <c r="F7071" s="1" t="n">
        <v>22</v>
      </c>
      <c r="G7071" s="1" t="str">
        <f aca="false">F7071&amp;"/"&amp;40</f>
        <v>22/40</v>
      </c>
      <c r="H7071" s="1" t="n">
        <v>2000</v>
      </c>
      <c r="I7071" s="1" t="n">
        <v>92</v>
      </c>
      <c r="J7071" s="1" t="n">
        <v>80</v>
      </c>
      <c r="K7071" s="1" t="s">
        <v>1951</v>
      </c>
      <c r="L7071" s="1" t="s">
        <v>3801</v>
      </c>
      <c r="M7071" s="1" t="n">
        <v>2012</v>
      </c>
      <c r="N7071" s="1" t="n">
        <v>45.6637478865915</v>
      </c>
      <c r="O7071" s="1" t="n">
        <v>-70.571895748214</v>
      </c>
      <c r="Q7071" s="1" t="s">
        <v>7834</v>
      </c>
      <c r="R7071" s="1" t="s">
        <v>24</v>
      </c>
    </row>
    <row r="7072" customFormat="false" ht="15" hidden="false" customHeight="false" outlineLevel="0" collapsed="false">
      <c r="A7072" s="1" t="s">
        <v>6017</v>
      </c>
      <c r="B7072" s="1" t="s">
        <v>6018</v>
      </c>
      <c r="C7072" s="1" t="s">
        <v>7832</v>
      </c>
      <c r="D7072" s="1" t="n">
        <v>80</v>
      </c>
      <c r="E7072" s="1" t="s">
        <v>7856</v>
      </c>
      <c r="F7072" s="1" t="n">
        <v>23</v>
      </c>
      <c r="G7072" s="1" t="str">
        <f aca="false">F7072&amp;"/"&amp;40</f>
        <v>23/40</v>
      </c>
      <c r="H7072" s="1" t="n">
        <v>2000</v>
      </c>
      <c r="I7072" s="1" t="n">
        <v>92</v>
      </c>
      <c r="J7072" s="1" t="n">
        <v>80</v>
      </c>
      <c r="K7072" s="1" t="s">
        <v>1951</v>
      </c>
      <c r="L7072" s="1" t="s">
        <v>3801</v>
      </c>
      <c r="M7072" s="1" t="n">
        <v>2012</v>
      </c>
      <c r="N7072" s="1" t="n">
        <v>45.7143363504276</v>
      </c>
      <c r="O7072" s="1" t="n">
        <v>-70.5159866475126</v>
      </c>
      <c r="Q7072" s="1" t="s">
        <v>7834</v>
      </c>
      <c r="R7072" s="1" t="s">
        <v>24</v>
      </c>
    </row>
    <row r="7073" customFormat="false" ht="15" hidden="false" customHeight="false" outlineLevel="0" collapsed="false">
      <c r="A7073" s="1" t="s">
        <v>6017</v>
      </c>
      <c r="B7073" s="1" t="s">
        <v>6018</v>
      </c>
      <c r="C7073" s="1" t="s">
        <v>7832</v>
      </c>
      <c r="D7073" s="1" t="n">
        <v>80</v>
      </c>
      <c r="E7073" s="1" t="s">
        <v>7857</v>
      </c>
      <c r="F7073" s="1" t="n">
        <v>24</v>
      </c>
      <c r="G7073" s="1" t="str">
        <f aca="false">F7073&amp;"/"&amp;40</f>
        <v>24/40</v>
      </c>
      <c r="H7073" s="1" t="n">
        <v>2000</v>
      </c>
      <c r="I7073" s="1" t="n">
        <v>92</v>
      </c>
      <c r="J7073" s="1" t="n">
        <v>80</v>
      </c>
      <c r="K7073" s="1" t="s">
        <v>1951</v>
      </c>
      <c r="L7073" s="1" t="s">
        <v>3801</v>
      </c>
      <c r="M7073" s="1" t="n">
        <v>2012</v>
      </c>
      <c r="N7073" s="1" t="n">
        <v>45.7109505066913</v>
      </c>
      <c r="O7073" s="1" t="n">
        <v>-70.5120187339117</v>
      </c>
      <c r="Q7073" s="1" t="s">
        <v>7834</v>
      </c>
      <c r="R7073" s="1" t="s">
        <v>24</v>
      </c>
    </row>
    <row r="7074" customFormat="false" ht="15" hidden="false" customHeight="false" outlineLevel="0" collapsed="false">
      <c r="A7074" s="1" t="s">
        <v>6017</v>
      </c>
      <c r="B7074" s="1" t="s">
        <v>6018</v>
      </c>
      <c r="C7074" s="1" t="s">
        <v>7832</v>
      </c>
      <c r="D7074" s="1" t="n">
        <v>80</v>
      </c>
      <c r="E7074" s="1" t="s">
        <v>7858</v>
      </c>
      <c r="F7074" s="1" t="n">
        <v>25</v>
      </c>
      <c r="G7074" s="1" t="str">
        <f aca="false">F7074&amp;"/"&amp;40</f>
        <v>25/40</v>
      </c>
      <c r="H7074" s="1" t="n">
        <v>2000</v>
      </c>
      <c r="I7074" s="1" t="n">
        <v>92</v>
      </c>
      <c r="J7074" s="1" t="n">
        <v>80</v>
      </c>
      <c r="K7074" s="1" t="s">
        <v>1951</v>
      </c>
      <c r="L7074" s="1" t="s">
        <v>3801</v>
      </c>
      <c r="M7074" s="1" t="n">
        <v>2012</v>
      </c>
      <c r="N7074" s="1" t="n">
        <v>45.7082653389797</v>
      </c>
      <c r="O7074" s="1" t="n">
        <v>-70.5112403239915</v>
      </c>
      <c r="Q7074" s="1" t="s">
        <v>7834</v>
      </c>
      <c r="R7074" s="1" t="s">
        <v>24</v>
      </c>
    </row>
    <row r="7075" customFormat="false" ht="15" hidden="false" customHeight="false" outlineLevel="0" collapsed="false">
      <c r="A7075" s="1" t="s">
        <v>6017</v>
      </c>
      <c r="B7075" s="1" t="s">
        <v>6018</v>
      </c>
      <c r="C7075" s="1" t="s">
        <v>7832</v>
      </c>
      <c r="D7075" s="1" t="n">
        <v>80</v>
      </c>
      <c r="E7075" s="1" t="s">
        <v>7859</v>
      </c>
      <c r="F7075" s="1" t="n">
        <v>26</v>
      </c>
      <c r="G7075" s="1" t="str">
        <f aca="false">F7075&amp;"/"&amp;40</f>
        <v>26/40</v>
      </c>
      <c r="H7075" s="1" t="n">
        <v>2000</v>
      </c>
      <c r="I7075" s="1" t="n">
        <v>92</v>
      </c>
      <c r="J7075" s="1" t="n">
        <v>80</v>
      </c>
      <c r="K7075" s="1" t="s">
        <v>1951</v>
      </c>
      <c r="L7075" s="1" t="s">
        <v>3801</v>
      </c>
      <c r="M7075" s="1" t="n">
        <v>2012</v>
      </c>
      <c r="N7075" s="1" t="n">
        <v>45.7063205769264</v>
      </c>
      <c r="O7075" s="1" t="n">
        <v>-70.5174292248958</v>
      </c>
      <c r="Q7075" s="1" t="s">
        <v>7834</v>
      </c>
      <c r="R7075" s="1" t="s">
        <v>24</v>
      </c>
    </row>
    <row r="7076" customFormat="false" ht="15" hidden="false" customHeight="false" outlineLevel="0" collapsed="false">
      <c r="A7076" s="1" t="s">
        <v>6017</v>
      </c>
      <c r="B7076" s="1" t="s">
        <v>6018</v>
      </c>
      <c r="C7076" s="1" t="s">
        <v>7832</v>
      </c>
      <c r="D7076" s="1" t="n">
        <v>80</v>
      </c>
      <c r="E7076" s="1" t="s">
        <v>7860</v>
      </c>
      <c r="F7076" s="1" t="n">
        <v>27</v>
      </c>
      <c r="G7076" s="1" t="str">
        <f aca="false">F7076&amp;"/"&amp;40</f>
        <v>27/40</v>
      </c>
      <c r="H7076" s="1" t="n">
        <v>2000</v>
      </c>
      <c r="I7076" s="1" t="n">
        <v>92</v>
      </c>
      <c r="J7076" s="1" t="n">
        <v>80</v>
      </c>
      <c r="K7076" s="1" t="s">
        <v>1951</v>
      </c>
      <c r="L7076" s="1" t="s">
        <v>3801</v>
      </c>
      <c r="M7076" s="1" t="n">
        <v>2012</v>
      </c>
      <c r="N7076" s="1" t="n">
        <v>45.7043167153207</v>
      </c>
      <c r="O7076" s="1" t="n">
        <v>-70.5111630374488</v>
      </c>
      <c r="Q7076" s="1" t="s">
        <v>7834</v>
      </c>
      <c r="R7076" s="1" t="s">
        <v>24</v>
      </c>
    </row>
    <row r="7077" customFormat="false" ht="15" hidden="false" customHeight="false" outlineLevel="0" collapsed="false">
      <c r="A7077" s="1" t="s">
        <v>6017</v>
      </c>
      <c r="B7077" s="1" t="s">
        <v>6018</v>
      </c>
      <c r="C7077" s="1" t="s">
        <v>7832</v>
      </c>
      <c r="D7077" s="1" t="n">
        <v>80</v>
      </c>
      <c r="E7077" s="1" t="s">
        <v>7861</v>
      </c>
      <c r="F7077" s="1" t="n">
        <v>28</v>
      </c>
      <c r="G7077" s="1" t="str">
        <f aca="false">F7077&amp;"/"&amp;40</f>
        <v>28/40</v>
      </c>
      <c r="H7077" s="1" t="n">
        <v>2000</v>
      </c>
      <c r="I7077" s="1" t="n">
        <v>92</v>
      </c>
      <c r="J7077" s="1" t="n">
        <v>80</v>
      </c>
      <c r="K7077" s="1" t="s">
        <v>1951</v>
      </c>
      <c r="L7077" s="1" t="s">
        <v>3801</v>
      </c>
      <c r="M7077" s="1" t="n">
        <v>2012</v>
      </c>
      <c r="N7077" s="1" t="n">
        <v>45.6992696172745</v>
      </c>
      <c r="O7077" s="1" t="n">
        <v>-70.5057929361637</v>
      </c>
      <c r="Q7077" s="1" t="s">
        <v>7834</v>
      </c>
      <c r="R7077" s="1" t="s">
        <v>24</v>
      </c>
    </row>
    <row r="7078" customFormat="false" ht="15" hidden="false" customHeight="false" outlineLevel="0" collapsed="false">
      <c r="A7078" s="1" t="s">
        <v>6017</v>
      </c>
      <c r="B7078" s="1" t="s">
        <v>6018</v>
      </c>
      <c r="C7078" s="1" t="s">
        <v>7832</v>
      </c>
      <c r="D7078" s="1" t="n">
        <v>80</v>
      </c>
      <c r="E7078" s="1" t="s">
        <v>7862</v>
      </c>
      <c r="F7078" s="1" t="n">
        <v>29</v>
      </c>
      <c r="G7078" s="1" t="str">
        <f aca="false">F7078&amp;"/"&amp;40</f>
        <v>29/40</v>
      </c>
      <c r="H7078" s="1" t="n">
        <v>2000</v>
      </c>
      <c r="I7078" s="1" t="n">
        <v>92</v>
      </c>
      <c r="J7078" s="1" t="n">
        <v>80</v>
      </c>
      <c r="K7078" s="1" t="s">
        <v>1951</v>
      </c>
      <c r="L7078" s="1" t="s">
        <v>3801</v>
      </c>
      <c r="M7078" s="1" t="n">
        <v>2012</v>
      </c>
      <c r="N7078" s="1" t="n">
        <v>45.6980235374578</v>
      </c>
      <c r="O7078" s="1" t="n">
        <v>-70.4995353527517</v>
      </c>
      <c r="Q7078" s="1" t="s">
        <v>7834</v>
      </c>
      <c r="R7078" s="1" t="s">
        <v>24</v>
      </c>
    </row>
    <row r="7079" customFormat="false" ht="15" hidden="false" customHeight="false" outlineLevel="0" collapsed="false">
      <c r="A7079" s="1" t="s">
        <v>6017</v>
      </c>
      <c r="B7079" s="1" t="s">
        <v>6018</v>
      </c>
      <c r="C7079" s="1" t="s">
        <v>7832</v>
      </c>
      <c r="D7079" s="1" t="n">
        <v>80</v>
      </c>
      <c r="E7079" s="1" t="s">
        <v>7863</v>
      </c>
      <c r="F7079" s="1" t="n">
        <v>30</v>
      </c>
      <c r="G7079" s="1" t="str">
        <f aca="false">F7079&amp;"/"&amp;40</f>
        <v>30/40</v>
      </c>
      <c r="H7079" s="1" t="n">
        <v>2000</v>
      </c>
      <c r="I7079" s="1" t="n">
        <v>92</v>
      </c>
      <c r="J7079" s="1" t="n">
        <v>80</v>
      </c>
      <c r="K7079" s="1" t="s">
        <v>1951</v>
      </c>
      <c r="L7079" s="1" t="s">
        <v>3801</v>
      </c>
      <c r="M7079" s="1" t="n">
        <v>2012</v>
      </c>
      <c r="N7079" s="1" t="n">
        <v>45.700323724206</v>
      </c>
      <c r="O7079" s="1" t="n">
        <v>-70.4977093316783</v>
      </c>
      <c r="Q7079" s="1" t="s">
        <v>7834</v>
      </c>
      <c r="R7079" s="1" t="s">
        <v>24</v>
      </c>
    </row>
    <row r="7080" customFormat="false" ht="15" hidden="false" customHeight="false" outlineLevel="0" collapsed="false">
      <c r="A7080" s="1" t="s">
        <v>6017</v>
      </c>
      <c r="B7080" s="1" t="s">
        <v>6018</v>
      </c>
      <c r="C7080" s="1" t="s">
        <v>7832</v>
      </c>
      <c r="D7080" s="1" t="n">
        <v>80</v>
      </c>
      <c r="E7080" s="1" t="s">
        <v>7864</v>
      </c>
      <c r="F7080" s="1" t="n">
        <v>31</v>
      </c>
      <c r="G7080" s="1" t="str">
        <f aca="false">F7080&amp;"/"&amp;40</f>
        <v>31/40</v>
      </c>
      <c r="H7080" s="1" t="n">
        <v>2000</v>
      </c>
      <c r="I7080" s="1" t="n">
        <v>92</v>
      </c>
      <c r="J7080" s="1" t="n">
        <v>80</v>
      </c>
      <c r="K7080" s="1" t="s">
        <v>1951</v>
      </c>
      <c r="L7080" s="1" t="s">
        <v>3801</v>
      </c>
      <c r="M7080" s="1" t="n">
        <v>2012</v>
      </c>
      <c r="N7080" s="1" t="n">
        <v>45.7031823734729</v>
      </c>
      <c r="O7080" s="1" t="n">
        <v>-70.4962753865456</v>
      </c>
      <c r="Q7080" s="1" t="s">
        <v>7834</v>
      </c>
      <c r="R7080" s="1" t="s">
        <v>24</v>
      </c>
    </row>
    <row r="7081" customFormat="false" ht="15" hidden="false" customHeight="false" outlineLevel="0" collapsed="false">
      <c r="A7081" s="1" t="s">
        <v>6017</v>
      </c>
      <c r="B7081" s="1" t="s">
        <v>6018</v>
      </c>
      <c r="C7081" s="1" t="s">
        <v>7832</v>
      </c>
      <c r="D7081" s="1" t="n">
        <v>80</v>
      </c>
      <c r="E7081" s="1" t="s">
        <v>7865</v>
      </c>
      <c r="F7081" s="1" t="n">
        <v>32</v>
      </c>
      <c r="G7081" s="1" t="str">
        <f aca="false">F7081&amp;"/"&amp;40</f>
        <v>32/40</v>
      </c>
      <c r="H7081" s="1" t="n">
        <v>2000</v>
      </c>
      <c r="I7081" s="1" t="n">
        <v>92</v>
      </c>
      <c r="J7081" s="1" t="n">
        <v>80</v>
      </c>
      <c r="K7081" s="1" t="s">
        <v>1951</v>
      </c>
      <c r="L7081" s="1" t="s">
        <v>3801</v>
      </c>
      <c r="M7081" s="1" t="n">
        <v>2012</v>
      </c>
      <c r="N7081" s="1" t="n">
        <v>45.7056536859839</v>
      </c>
      <c r="O7081" s="1" t="n">
        <v>-70.4951012068885</v>
      </c>
      <c r="Q7081" s="1" t="s">
        <v>7834</v>
      </c>
      <c r="R7081" s="1" t="s">
        <v>24</v>
      </c>
    </row>
    <row r="7082" customFormat="false" ht="15" hidden="false" customHeight="false" outlineLevel="0" collapsed="false">
      <c r="A7082" s="1" t="s">
        <v>6017</v>
      </c>
      <c r="B7082" s="1" t="s">
        <v>6018</v>
      </c>
      <c r="C7082" s="1" t="s">
        <v>7832</v>
      </c>
      <c r="D7082" s="1" t="n">
        <v>80</v>
      </c>
      <c r="E7082" s="1" t="s">
        <v>7866</v>
      </c>
      <c r="F7082" s="1" t="n">
        <v>33</v>
      </c>
      <c r="G7082" s="1" t="str">
        <f aca="false">F7082&amp;"/"&amp;40</f>
        <v>33/40</v>
      </c>
      <c r="H7082" s="1" t="n">
        <v>2000</v>
      </c>
      <c r="I7082" s="1" t="n">
        <v>92</v>
      </c>
      <c r="J7082" s="1" t="n">
        <v>80</v>
      </c>
      <c r="K7082" s="1" t="s">
        <v>1951</v>
      </c>
      <c r="L7082" s="1" t="s">
        <v>3801</v>
      </c>
      <c r="M7082" s="1" t="n">
        <v>2012</v>
      </c>
      <c r="N7082" s="1" t="n">
        <v>45.6929897854191</v>
      </c>
      <c r="O7082" s="1" t="n">
        <v>-70.4960976040437</v>
      </c>
      <c r="Q7082" s="1" t="s">
        <v>7834</v>
      </c>
      <c r="R7082" s="1" t="s">
        <v>24</v>
      </c>
    </row>
    <row r="7083" customFormat="false" ht="15" hidden="false" customHeight="false" outlineLevel="0" collapsed="false">
      <c r="A7083" s="1" t="s">
        <v>6017</v>
      </c>
      <c r="B7083" s="1" t="s">
        <v>6018</v>
      </c>
      <c r="C7083" s="1" t="s">
        <v>7832</v>
      </c>
      <c r="D7083" s="1" t="n">
        <v>80</v>
      </c>
      <c r="E7083" s="1" t="s">
        <v>7867</v>
      </c>
      <c r="F7083" s="1" t="n">
        <v>34</v>
      </c>
      <c r="G7083" s="1" t="str">
        <f aca="false">F7083&amp;"/"&amp;40</f>
        <v>34/40</v>
      </c>
      <c r="H7083" s="1" t="n">
        <v>2000</v>
      </c>
      <c r="I7083" s="1" t="n">
        <v>92</v>
      </c>
      <c r="J7083" s="1" t="n">
        <v>80</v>
      </c>
      <c r="K7083" s="1" t="s">
        <v>1951</v>
      </c>
      <c r="L7083" s="1" t="s">
        <v>3801</v>
      </c>
      <c r="M7083" s="1" t="n">
        <v>2012</v>
      </c>
      <c r="N7083" s="1" t="n">
        <v>45.6910200372178</v>
      </c>
      <c r="O7083" s="1" t="n">
        <v>-70.4998836691814</v>
      </c>
      <c r="Q7083" s="1" t="s">
        <v>7834</v>
      </c>
      <c r="R7083" s="1" t="s">
        <v>24</v>
      </c>
    </row>
    <row r="7084" customFormat="false" ht="15" hidden="false" customHeight="false" outlineLevel="0" collapsed="false">
      <c r="A7084" s="1" t="s">
        <v>6017</v>
      </c>
      <c r="B7084" s="1" t="s">
        <v>6018</v>
      </c>
      <c r="C7084" s="1" t="s">
        <v>7832</v>
      </c>
      <c r="D7084" s="1" t="n">
        <v>80</v>
      </c>
      <c r="E7084" s="1" t="s">
        <v>7868</v>
      </c>
      <c r="F7084" s="1" t="n">
        <v>35</v>
      </c>
      <c r="G7084" s="1" t="str">
        <f aca="false">F7084&amp;"/"&amp;40</f>
        <v>35/40</v>
      </c>
      <c r="H7084" s="1" t="n">
        <v>2000</v>
      </c>
      <c r="I7084" s="1" t="n">
        <v>92</v>
      </c>
      <c r="J7084" s="1" t="n">
        <v>80</v>
      </c>
      <c r="K7084" s="1" t="s">
        <v>1951</v>
      </c>
      <c r="L7084" s="1" t="s">
        <v>3801</v>
      </c>
      <c r="M7084" s="1" t="n">
        <v>2012</v>
      </c>
      <c r="N7084" s="1" t="n">
        <v>45.6858766101896</v>
      </c>
      <c r="O7084" s="1" t="n">
        <v>-70.4986869976402</v>
      </c>
      <c r="Q7084" s="1" t="s">
        <v>7834</v>
      </c>
      <c r="R7084" s="1" t="s">
        <v>24</v>
      </c>
    </row>
    <row r="7085" customFormat="false" ht="15" hidden="false" customHeight="false" outlineLevel="0" collapsed="false">
      <c r="A7085" s="1" t="s">
        <v>6017</v>
      </c>
      <c r="B7085" s="1" t="s">
        <v>6018</v>
      </c>
      <c r="C7085" s="1" t="s">
        <v>7832</v>
      </c>
      <c r="D7085" s="1" t="n">
        <v>80</v>
      </c>
      <c r="E7085" s="1" t="s">
        <v>7869</v>
      </c>
      <c r="F7085" s="1" t="n">
        <v>36</v>
      </c>
      <c r="G7085" s="1" t="str">
        <f aca="false">F7085&amp;"/"&amp;40</f>
        <v>36/40</v>
      </c>
      <c r="H7085" s="1" t="n">
        <v>2000</v>
      </c>
      <c r="I7085" s="1" t="n">
        <v>92</v>
      </c>
      <c r="J7085" s="1" t="n">
        <v>80</v>
      </c>
      <c r="K7085" s="1" t="s">
        <v>1951</v>
      </c>
      <c r="L7085" s="1" t="s">
        <v>3801</v>
      </c>
      <c r="M7085" s="1" t="n">
        <v>2012</v>
      </c>
      <c r="N7085" s="1" t="n">
        <v>45.6836862297271</v>
      </c>
      <c r="O7085" s="1" t="n">
        <v>-70.5033505238369</v>
      </c>
      <c r="Q7085" s="1" t="s">
        <v>7834</v>
      </c>
      <c r="R7085" s="1" t="s">
        <v>24</v>
      </c>
    </row>
    <row r="7086" customFormat="false" ht="15" hidden="false" customHeight="false" outlineLevel="0" collapsed="false">
      <c r="A7086" s="1" t="s">
        <v>6017</v>
      </c>
      <c r="B7086" s="1" t="s">
        <v>6018</v>
      </c>
      <c r="C7086" s="1" t="s">
        <v>7832</v>
      </c>
      <c r="D7086" s="1" t="n">
        <v>80</v>
      </c>
      <c r="E7086" s="1" t="s">
        <v>7870</v>
      </c>
      <c r="F7086" s="1" t="n">
        <v>37</v>
      </c>
      <c r="G7086" s="1" t="str">
        <f aca="false">F7086&amp;"/"&amp;40</f>
        <v>37/40</v>
      </c>
      <c r="H7086" s="1" t="n">
        <v>2000</v>
      </c>
      <c r="I7086" s="1" t="n">
        <v>92</v>
      </c>
      <c r="J7086" s="1" t="n">
        <v>80</v>
      </c>
      <c r="K7086" s="1" t="s">
        <v>1951</v>
      </c>
      <c r="L7086" s="1" t="s">
        <v>3801</v>
      </c>
      <c r="M7086" s="1" t="n">
        <v>2012</v>
      </c>
      <c r="N7086" s="1" t="n">
        <v>45.6821679035568</v>
      </c>
      <c r="O7086" s="1" t="n">
        <v>-70.5090294968376</v>
      </c>
      <c r="Q7086" s="1" t="s">
        <v>7834</v>
      </c>
      <c r="R7086" s="1" t="s">
        <v>24</v>
      </c>
    </row>
    <row r="7087" customFormat="false" ht="15" hidden="false" customHeight="false" outlineLevel="0" collapsed="false">
      <c r="A7087" s="1" t="s">
        <v>6017</v>
      </c>
      <c r="B7087" s="1" t="s">
        <v>6018</v>
      </c>
      <c r="C7087" s="1" t="s">
        <v>7832</v>
      </c>
      <c r="D7087" s="1" t="n">
        <v>80</v>
      </c>
      <c r="E7087" s="1" t="s">
        <v>7871</v>
      </c>
      <c r="F7087" s="1" t="n">
        <v>38</v>
      </c>
      <c r="G7087" s="1" t="str">
        <f aca="false">F7087&amp;"/"&amp;40</f>
        <v>38/40</v>
      </c>
      <c r="H7087" s="1" t="n">
        <v>2000</v>
      </c>
      <c r="I7087" s="1" t="n">
        <v>92</v>
      </c>
      <c r="J7087" s="1" t="n">
        <v>80</v>
      </c>
      <c r="K7087" s="1" t="s">
        <v>1951</v>
      </c>
      <c r="L7087" s="1" t="s">
        <v>3801</v>
      </c>
      <c r="M7087" s="1" t="n">
        <v>2012</v>
      </c>
      <c r="N7087" s="1" t="n">
        <v>45.6796884607329</v>
      </c>
      <c r="O7087" s="1" t="n">
        <v>-70.5110993776777</v>
      </c>
      <c r="Q7087" s="1" t="s">
        <v>7834</v>
      </c>
      <c r="R7087" s="1" t="s">
        <v>24</v>
      </c>
    </row>
    <row r="7088" customFormat="false" ht="15" hidden="false" customHeight="false" outlineLevel="0" collapsed="false">
      <c r="A7088" s="1" t="s">
        <v>6017</v>
      </c>
      <c r="B7088" s="1" t="s">
        <v>6018</v>
      </c>
      <c r="C7088" s="1" t="s">
        <v>7832</v>
      </c>
      <c r="D7088" s="1" t="n">
        <v>80</v>
      </c>
      <c r="E7088" s="1" t="s">
        <v>7872</v>
      </c>
      <c r="F7088" s="1" t="n">
        <v>39</v>
      </c>
      <c r="G7088" s="1" t="str">
        <f aca="false">F7088&amp;"/"&amp;40</f>
        <v>39/40</v>
      </c>
      <c r="H7088" s="1" t="n">
        <v>2000</v>
      </c>
      <c r="I7088" s="1" t="n">
        <v>92</v>
      </c>
      <c r="J7088" s="1" t="n">
        <v>80</v>
      </c>
      <c r="K7088" s="1" t="s">
        <v>1951</v>
      </c>
      <c r="L7088" s="1" t="s">
        <v>3801</v>
      </c>
      <c r="M7088" s="1" t="n">
        <v>2012</v>
      </c>
      <c r="N7088" s="1" t="n">
        <v>45.6774278823711</v>
      </c>
      <c r="O7088" s="1" t="n">
        <v>-70.5135064384193</v>
      </c>
      <c r="Q7088" s="1" t="s">
        <v>7834</v>
      </c>
      <c r="R7088" s="1" t="s">
        <v>24</v>
      </c>
    </row>
    <row r="7089" customFormat="false" ht="15" hidden="false" customHeight="false" outlineLevel="0" collapsed="false">
      <c r="A7089" s="1" t="s">
        <v>6017</v>
      </c>
      <c r="B7089" s="1" t="s">
        <v>6018</v>
      </c>
      <c r="C7089" s="1" t="s">
        <v>7832</v>
      </c>
      <c r="D7089" s="1" t="n">
        <v>80</v>
      </c>
      <c r="E7089" s="1" t="s">
        <v>7873</v>
      </c>
      <c r="F7089" s="1" t="n">
        <v>40</v>
      </c>
      <c r="G7089" s="1" t="str">
        <f aca="false">F7089&amp;"/"&amp;40</f>
        <v>40/40</v>
      </c>
      <c r="H7089" s="1" t="n">
        <v>2000</v>
      </c>
      <c r="I7089" s="1" t="n">
        <v>92</v>
      </c>
      <c r="J7089" s="1" t="n">
        <v>80</v>
      </c>
      <c r="K7089" s="1" t="s">
        <v>1951</v>
      </c>
      <c r="L7089" s="1" t="s">
        <v>3801</v>
      </c>
      <c r="M7089" s="1" t="n">
        <v>2012</v>
      </c>
      <c r="N7089" s="1" t="n">
        <v>45.6752674833804</v>
      </c>
      <c r="O7089" s="1" t="n">
        <v>-70.5163369057979</v>
      </c>
      <c r="Q7089" s="1" t="s">
        <v>7834</v>
      </c>
      <c r="R7089" s="1" t="s">
        <v>24</v>
      </c>
    </row>
    <row r="7090" customFormat="false" ht="15" hidden="false" customHeight="false" outlineLevel="0" collapsed="false">
      <c r="A7090" s="1" t="s">
        <v>6017</v>
      </c>
      <c r="B7090" s="1" t="s">
        <v>6018</v>
      </c>
      <c r="C7090" s="1" t="s">
        <v>7874</v>
      </c>
      <c r="D7090" s="1" t="n">
        <v>340</v>
      </c>
      <c r="E7090" s="1" t="s">
        <v>7875</v>
      </c>
      <c r="F7090" s="1" t="n">
        <v>1</v>
      </c>
      <c r="G7090" s="1" t="str">
        <f aca="false">F7090&amp;"/"&amp;154</f>
        <v>1/154</v>
      </c>
      <c r="H7090" s="1" t="n">
        <v>2300</v>
      </c>
      <c r="I7090" s="1" t="n">
        <v>70</v>
      </c>
      <c r="J7090" s="1" t="n">
        <v>85</v>
      </c>
      <c r="K7090" s="1" t="s">
        <v>357</v>
      </c>
      <c r="L7090" s="1" t="s">
        <v>358</v>
      </c>
      <c r="M7090" s="1" t="s">
        <v>7876</v>
      </c>
      <c r="N7090" s="1" t="n">
        <v>47.3325288884033</v>
      </c>
      <c r="O7090" s="1" t="n">
        <v>-70.8280754191786</v>
      </c>
      <c r="P7090" s="1" t="s">
        <v>7877</v>
      </c>
      <c r="Q7090" s="1" t="s">
        <v>7878</v>
      </c>
      <c r="R7090" s="1" t="s">
        <v>24</v>
      </c>
    </row>
    <row r="7091" customFormat="false" ht="15" hidden="false" customHeight="false" outlineLevel="0" collapsed="false">
      <c r="A7091" s="1" t="s">
        <v>6017</v>
      </c>
      <c r="B7091" s="1" t="s">
        <v>6018</v>
      </c>
      <c r="C7091" s="1" t="s">
        <v>7874</v>
      </c>
      <c r="D7091" s="1" t="n">
        <v>340</v>
      </c>
      <c r="E7091" s="1" t="s">
        <v>7879</v>
      </c>
      <c r="F7091" s="1" t="n">
        <v>2</v>
      </c>
      <c r="G7091" s="1" t="str">
        <f aca="false">F7091&amp;"/"&amp;154</f>
        <v>2/154</v>
      </c>
      <c r="H7091" s="1" t="n">
        <v>2300</v>
      </c>
      <c r="I7091" s="1" t="n">
        <v>70</v>
      </c>
      <c r="J7091" s="1" t="n">
        <v>85</v>
      </c>
      <c r="K7091" s="1" t="s">
        <v>357</v>
      </c>
      <c r="L7091" s="1" t="s">
        <v>358</v>
      </c>
      <c r="M7091" s="1" t="s">
        <v>7876</v>
      </c>
      <c r="N7091" s="1" t="n">
        <v>47.3306494896292</v>
      </c>
      <c r="O7091" s="1" t="n">
        <v>-70.8286793057743</v>
      </c>
      <c r="P7091" s="1" t="s">
        <v>7877</v>
      </c>
      <c r="Q7091" s="1" t="s">
        <v>7878</v>
      </c>
      <c r="R7091" s="1" t="s">
        <v>24</v>
      </c>
    </row>
    <row r="7092" customFormat="false" ht="15" hidden="false" customHeight="false" outlineLevel="0" collapsed="false">
      <c r="A7092" s="1" t="s">
        <v>6017</v>
      </c>
      <c r="B7092" s="1" t="s">
        <v>6018</v>
      </c>
      <c r="C7092" s="1" t="s">
        <v>7874</v>
      </c>
      <c r="D7092" s="1" t="n">
        <v>340</v>
      </c>
      <c r="E7092" s="1" t="s">
        <v>7880</v>
      </c>
      <c r="F7092" s="1" t="n">
        <v>3</v>
      </c>
      <c r="G7092" s="1" t="str">
        <f aca="false">F7092&amp;"/"&amp;154</f>
        <v>3/154</v>
      </c>
      <c r="H7092" s="1" t="n">
        <v>2000</v>
      </c>
      <c r="I7092" s="1" t="n">
        <v>82</v>
      </c>
      <c r="J7092" s="1" t="n">
        <v>85</v>
      </c>
      <c r="K7092" s="1" t="s">
        <v>357</v>
      </c>
      <c r="L7092" s="1" t="s">
        <v>2509</v>
      </c>
      <c r="M7092" s="1" t="s">
        <v>7876</v>
      </c>
      <c r="N7092" s="1" t="n">
        <v>47.3433962623756</v>
      </c>
      <c r="O7092" s="1" t="n">
        <v>-70.8684407896907</v>
      </c>
      <c r="P7092" s="1" t="s">
        <v>7877</v>
      </c>
      <c r="Q7092" s="1" t="s">
        <v>7878</v>
      </c>
      <c r="R7092" s="1" t="s">
        <v>24</v>
      </c>
    </row>
    <row r="7093" customFormat="false" ht="15" hidden="false" customHeight="false" outlineLevel="0" collapsed="false">
      <c r="A7093" s="1" t="s">
        <v>6017</v>
      </c>
      <c r="B7093" s="1" t="s">
        <v>6018</v>
      </c>
      <c r="C7093" s="1" t="s">
        <v>7874</v>
      </c>
      <c r="D7093" s="1" t="n">
        <v>340</v>
      </c>
      <c r="E7093" s="1" t="s">
        <v>7881</v>
      </c>
      <c r="F7093" s="1" t="n">
        <v>4</v>
      </c>
      <c r="G7093" s="1" t="str">
        <f aca="false">F7093&amp;"/"&amp;154</f>
        <v>4/154</v>
      </c>
      <c r="H7093" s="1" t="n">
        <v>2300</v>
      </c>
      <c r="I7093" s="1" t="n">
        <v>70</v>
      </c>
      <c r="J7093" s="1" t="n">
        <v>85</v>
      </c>
      <c r="K7093" s="1" t="s">
        <v>357</v>
      </c>
      <c r="L7093" s="1" t="s">
        <v>358</v>
      </c>
      <c r="M7093" s="1" t="s">
        <v>7876</v>
      </c>
      <c r="N7093" s="1" t="n">
        <v>47.3390072682651</v>
      </c>
      <c r="O7093" s="1" t="n">
        <v>-70.8517479421256</v>
      </c>
      <c r="P7093" s="1" t="s">
        <v>7877</v>
      </c>
      <c r="Q7093" s="1" t="s">
        <v>7878</v>
      </c>
      <c r="R7093" s="1" t="s">
        <v>24</v>
      </c>
    </row>
    <row r="7094" customFormat="false" ht="15" hidden="false" customHeight="false" outlineLevel="0" collapsed="false">
      <c r="A7094" s="1" t="s">
        <v>6017</v>
      </c>
      <c r="B7094" s="1" t="s">
        <v>6018</v>
      </c>
      <c r="C7094" s="1" t="s">
        <v>7874</v>
      </c>
      <c r="D7094" s="1" t="n">
        <v>340</v>
      </c>
      <c r="E7094" s="1" t="s">
        <v>7882</v>
      </c>
      <c r="F7094" s="1" t="n">
        <v>5</v>
      </c>
      <c r="G7094" s="1" t="str">
        <f aca="false">F7094&amp;"/"&amp;154</f>
        <v>5/154</v>
      </c>
      <c r="H7094" s="1" t="n">
        <v>2000</v>
      </c>
      <c r="I7094" s="1" t="n">
        <v>82</v>
      </c>
      <c r="J7094" s="1" t="n">
        <v>85</v>
      </c>
      <c r="K7094" s="1" t="s">
        <v>357</v>
      </c>
      <c r="L7094" s="1" t="s">
        <v>2509</v>
      </c>
      <c r="M7094" s="1" t="s">
        <v>7876</v>
      </c>
      <c r="N7094" s="1" t="n">
        <v>47.3482145944855</v>
      </c>
      <c r="O7094" s="1" t="n">
        <v>-70.8725634779232</v>
      </c>
      <c r="P7094" s="1" t="s">
        <v>7877</v>
      </c>
      <c r="Q7094" s="1" t="s">
        <v>7878</v>
      </c>
      <c r="R7094" s="1" t="s">
        <v>24</v>
      </c>
    </row>
    <row r="7095" customFormat="false" ht="15" hidden="false" customHeight="false" outlineLevel="0" collapsed="false">
      <c r="A7095" s="1" t="s">
        <v>6017</v>
      </c>
      <c r="B7095" s="1" t="s">
        <v>6018</v>
      </c>
      <c r="C7095" s="1" t="s">
        <v>7874</v>
      </c>
      <c r="D7095" s="1" t="n">
        <v>340</v>
      </c>
      <c r="E7095" s="1" t="s">
        <v>7883</v>
      </c>
      <c r="F7095" s="1" t="n">
        <v>6</v>
      </c>
      <c r="G7095" s="1" t="str">
        <f aca="false">F7095&amp;"/"&amp;154</f>
        <v>6/154</v>
      </c>
      <c r="H7095" s="1" t="n">
        <v>2300</v>
      </c>
      <c r="I7095" s="1" t="n">
        <v>70</v>
      </c>
      <c r="J7095" s="1" t="n">
        <v>85</v>
      </c>
      <c r="K7095" s="1" t="s">
        <v>357</v>
      </c>
      <c r="L7095" s="1" t="s">
        <v>358</v>
      </c>
      <c r="M7095" s="1" t="s">
        <v>7876</v>
      </c>
      <c r="N7095" s="1" t="n">
        <v>47.3458376071322</v>
      </c>
      <c r="O7095" s="1" t="n">
        <v>-70.8706750665381</v>
      </c>
      <c r="P7095" s="1" t="s">
        <v>7877</v>
      </c>
      <c r="Q7095" s="1" t="s">
        <v>7878</v>
      </c>
      <c r="R7095" s="1" t="s">
        <v>24</v>
      </c>
    </row>
    <row r="7096" customFormat="false" ht="15" hidden="false" customHeight="false" outlineLevel="0" collapsed="false">
      <c r="A7096" s="1" t="s">
        <v>6017</v>
      </c>
      <c r="B7096" s="1" t="s">
        <v>6018</v>
      </c>
      <c r="C7096" s="1" t="s">
        <v>7874</v>
      </c>
      <c r="D7096" s="1" t="n">
        <v>340</v>
      </c>
      <c r="E7096" s="1" t="s">
        <v>7884</v>
      </c>
      <c r="F7096" s="1" t="n">
        <v>7</v>
      </c>
      <c r="G7096" s="1" t="str">
        <f aca="false">F7096&amp;"/"&amp;154</f>
        <v>7/154</v>
      </c>
      <c r="H7096" s="1" t="n">
        <v>2000</v>
      </c>
      <c r="I7096" s="1" t="n">
        <v>82</v>
      </c>
      <c r="J7096" s="1" t="n">
        <v>98</v>
      </c>
      <c r="K7096" s="1" t="s">
        <v>357</v>
      </c>
      <c r="L7096" s="1" t="s">
        <v>2509</v>
      </c>
      <c r="M7096" s="1" t="s">
        <v>7876</v>
      </c>
      <c r="N7096" s="1" t="n">
        <v>47.3645423204005</v>
      </c>
      <c r="O7096" s="1" t="n">
        <v>-70.8716088570724</v>
      </c>
      <c r="P7096" s="1" t="s">
        <v>7877</v>
      </c>
      <c r="Q7096" s="1" t="s">
        <v>7878</v>
      </c>
      <c r="R7096" s="1" t="s">
        <v>24</v>
      </c>
    </row>
    <row r="7097" customFormat="false" ht="15" hidden="false" customHeight="false" outlineLevel="0" collapsed="false">
      <c r="A7097" s="1" t="s">
        <v>6017</v>
      </c>
      <c r="B7097" s="1" t="s">
        <v>6018</v>
      </c>
      <c r="C7097" s="1" t="s">
        <v>7874</v>
      </c>
      <c r="D7097" s="1" t="n">
        <v>340</v>
      </c>
      <c r="E7097" s="1" t="s">
        <v>7885</v>
      </c>
      <c r="F7097" s="1" t="n">
        <v>8</v>
      </c>
      <c r="G7097" s="1" t="str">
        <f aca="false">F7097&amp;"/"&amp;154</f>
        <v>8/154</v>
      </c>
      <c r="H7097" s="1" t="n">
        <v>2000</v>
      </c>
      <c r="I7097" s="1" t="n">
        <v>82</v>
      </c>
      <c r="J7097" s="1" t="n">
        <v>85</v>
      </c>
      <c r="K7097" s="1" t="s">
        <v>357</v>
      </c>
      <c r="L7097" s="1" t="s">
        <v>2509</v>
      </c>
      <c r="M7097" s="1" t="s">
        <v>7876</v>
      </c>
      <c r="N7097" s="1" t="n">
        <v>47.3032827309897</v>
      </c>
      <c r="O7097" s="1" t="n">
        <v>-70.9253787053224</v>
      </c>
      <c r="P7097" s="1" t="s">
        <v>7877</v>
      </c>
      <c r="Q7097" s="1" t="s">
        <v>7878</v>
      </c>
      <c r="R7097" s="1" t="s">
        <v>24</v>
      </c>
    </row>
    <row r="7098" customFormat="false" ht="15" hidden="false" customHeight="false" outlineLevel="0" collapsed="false">
      <c r="A7098" s="1" t="s">
        <v>6017</v>
      </c>
      <c r="B7098" s="1" t="s">
        <v>6018</v>
      </c>
      <c r="C7098" s="1" t="s">
        <v>7874</v>
      </c>
      <c r="D7098" s="1" t="n">
        <v>340</v>
      </c>
      <c r="E7098" s="1" t="s">
        <v>7886</v>
      </c>
      <c r="F7098" s="1" t="n">
        <v>9</v>
      </c>
      <c r="G7098" s="1" t="str">
        <f aca="false">F7098&amp;"/"&amp;154</f>
        <v>9/154</v>
      </c>
      <c r="H7098" s="1" t="n">
        <v>2000</v>
      </c>
      <c r="I7098" s="1" t="n">
        <v>82</v>
      </c>
      <c r="J7098" s="1" t="n">
        <v>85</v>
      </c>
      <c r="K7098" s="1" t="s">
        <v>357</v>
      </c>
      <c r="L7098" s="1" t="s">
        <v>2509</v>
      </c>
      <c r="M7098" s="1" t="s">
        <v>7876</v>
      </c>
      <c r="N7098" s="1" t="n">
        <v>47.3057889684998</v>
      </c>
      <c r="O7098" s="1" t="n">
        <v>-70.923041003515</v>
      </c>
      <c r="P7098" s="1" t="s">
        <v>7877</v>
      </c>
      <c r="Q7098" s="1" t="s">
        <v>7878</v>
      </c>
      <c r="R7098" s="1" t="s">
        <v>24</v>
      </c>
    </row>
    <row r="7099" customFormat="false" ht="15" hidden="false" customHeight="false" outlineLevel="0" collapsed="false">
      <c r="A7099" s="1" t="s">
        <v>6017</v>
      </c>
      <c r="B7099" s="1" t="s">
        <v>6018</v>
      </c>
      <c r="C7099" s="1" t="s">
        <v>7874</v>
      </c>
      <c r="D7099" s="1" t="n">
        <v>340</v>
      </c>
      <c r="E7099" s="1" t="s">
        <v>7887</v>
      </c>
      <c r="F7099" s="1" t="n">
        <v>10</v>
      </c>
      <c r="G7099" s="1" t="str">
        <f aca="false">F7099&amp;"/"&amp;154</f>
        <v>10/154</v>
      </c>
      <c r="H7099" s="1" t="n">
        <v>2000</v>
      </c>
      <c r="I7099" s="1" t="n">
        <v>82</v>
      </c>
      <c r="J7099" s="1" t="n">
        <v>85</v>
      </c>
      <c r="K7099" s="1" t="s">
        <v>357</v>
      </c>
      <c r="L7099" s="1" t="s">
        <v>2509</v>
      </c>
      <c r="M7099" s="1" t="s">
        <v>7876</v>
      </c>
      <c r="N7099" s="1" t="n">
        <v>47.3032865683982</v>
      </c>
      <c r="O7099" s="1" t="n">
        <v>-70.9318917770525</v>
      </c>
      <c r="P7099" s="1" t="s">
        <v>7877</v>
      </c>
      <c r="Q7099" s="1" t="s">
        <v>7878</v>
      </c>
      <c r="R7099" s="1" t="s">
        <v>24</v>
      </c>
    </row>
    <row r="7100" customFormat="false" ht="15" hidden="false" customHeight="false" outlineLevel="0" collapsed="false">
      <c r="A7100" s="1" t="s">
        <v>6017</v>
      </c>
      <c r="B7100" s="1" t="s">
        <v>6018</v>
      </c>
      <c r="C7100" s="1" t="s">
        <v>7874</v>
      </c>
      <c r="D7100" s="1" t="n">
        <v>340</v>
      </c>
      <c r="E7100" s="1" t="s">
        <v>7888</v>
      </c>
      <c r="F7100" s="1" t="n">
        <v>11</v>
      </c>
      <c r="G7100" s="1" t="str">
        <f aca="false">F7100&amp;"/"&amp;154</f>
        <v>11/154</v>
      </c>
      <c r="H7100" s="1" t="n">
        <v>2000</v>
      </c>
      <c r="I7100" s="1" t="n">
        <v>82</v>
      </c>
      <c r="J7100" s="1" t="n">
        <v>85</v>
      </c>
      <c r="K7100" s="1" t="s">
        <v>357</v>
      </c>
      <c r="L7100" s="1" t="s">
        <v>2509</v>
      </c>
      <c r="M7100" s="1" t="s">
        <v>7876</v>
      </c>
      <c r="N7100" s="1" t="n">
        <v>47.3031010819246</v>
      </c>
      <c r="O7100" s="1" t="n">
        <v>-70.9391201751537</v>
      </c>
      <c r="P7100" s="1" t="s">
        <v>7877</v>
      </c>
      <c r="Q7100" s="1" t="s">
        <v>7878</v>
      </c>
      <c r="R7100" s="1" t="s">
        <v>24</v>
      </c>
    </row>
    <row r="7101" customFormat="false" ht="15" hidden="false" customHeight="false" outlineLevel="0" collapsed="false">
      <c r="A7101" s="1" t="s">
        <v>6017</v>
      </c>
      <c r="B7101" s="1" t="s">
        <v>6018</v>
      </c>
      <c r="C7101" s="1" t="s">
        <v>7874</v>
      </c>
      <c r="D7101" s="1" t="n">
        <v>340</v>
      </c>
      <c r="E7101" s="1" t="s">
        <v>7889</v>
      </c>
      <c r="F7101" s="1" t="n">
        <v>12</v>
      </c>
      <c r="G7101" s="1" t="str">
        <f aca="false">F7101&amp;"/"&amp;154</f>
        <v>12/154</v>
      </c>
      <c r="H7101" s="1" t="n">
        <v>2000</v>
      </c>
      <c r="I7101" s="1" t="n">
        <v>82</v>
      </c>
      <c r="J7101" s="1" t="n">
        <v>85</v>
      </c>
      <c r="K7101" s="1" t="s">
        <v>357</v>
      </c>
      <c r="L7101" s="1" t="s">
        <v>2509</v>
      </c>
      <c r="M7101" s="1" t="s">
        <v>7876</v>
      </c>
      <c r="N7101" s="1" t="n">
        <v>47.3063187261532</v>
      </c>
      <c r="O7101" s="1" t="n">
        <v>-70.9430070910445</v>
      </c>
      <c r="P7101" s="1" t="s">
        <v>7877</v>
      </c>
      <c r="Q7101" s="1" t="s">
        <v>7878</v>
      </c>
      <c r="R7101" s="1" t="s">
        <v>24</v>
      </c>
    </row>
    <row r="7102" customFormat="false" ht="15" hidden="false" customHeight="false" outlineLevel="0" collapsed="false">
      <c r="A7102" s="1" t="s">
        <v>6017</v>
      </c>
      <c r="B7102" s="1" t="s">
        <v>6018</v>
      </c>
      <c r="C7102" s="1" t="s">
        <v>7874</v>
      </c>
      <c r="D7102" s="1" t="n">
        <v>340</v>
      </c>
      <c r="E7102" s="1" t="s">
        <v>7890</v>
      </c>
      <c r="F7102" s="1" t="n">
        <v>13</v>
      </c>
      <c r="G7102" s="1" t="str">
        <f aca="false">F7102&amp;"/"&amp;154</f>
        <v>13/154</v>
      </c>
      <c r="H7102" s="1" t="n">
        <v>2000</v>
      </c>
      <c r="I7102" s="1" t="n">
        <v>82</v>
      </c>
      <c r="J7102" s="1" t="n">
        <v>85</v>
      </c>
      <c r="K7102" s="1" t="s">
        <v>357</v>
      </c>
      <c r="L7102" s="1" t="s">
        <v>2509</v>
      </c>
      <c r="M7102" s="1" t="s">
        <v>7876</v>
      </c>
      <c r="N7102" s="1" t="n">
        <v>47.3069815401369</v>
      </c>
      <c r="O7102" s="1" t="n">
        <v>-70.9497913215733</v>
      </c>
      <c r="P7102" s="1" t="s">
        <v>7877</v>
      </c>
      <c r="Q7102" s="1" t="s">
        <v>7878</v>
      </c>
      <c r="R7102" s="1" t="s">
        <v>24</v>
      </c>
    </row>
    <row r="7103" customFormat="false" ht="15" hidden="false" customHeight="false" outlineLevel="0" collapsed="false">
      <c r="A7103" s="1" t="s">
        <v>6017</v>
      </c>
      <c r="B7103" s="1" t="s">
        <v>6018</v>
      </c>
      <c r="C7103" s="1" t="s">
        <v>7874</v>
      </c>
      <c r="D7103" s="1" t="n">
        <v>340</v>
      </c>
      <c r="E7103" s="1" t="s">
        <v>7891</v>
      </c>
      <c r="F7103" s="1" t="n">
        <v>14</v>
      </c>
      <c r="G7103" s="1" t="str">
        <f aca="false">F7103&amp;"/"&amp;154</f>
        <v>14/154</v>
      </c>
      <c r="H7103" s="1" t="n">
        <v>2300</v>
      </c>
      <c r="I7103" s="1" t="n">
        <v>70</v>
      </c>
      <c r="J7103" s="1" t="n">
        <v>85</v>
      </c>
      <c r="K7103" s="1" t="s">
        <v>357</v>
      </c>
      <c r="L7103" s="1" t="s">
        <v>358</v>
      </c>
      <c r="M7103" s="1" t="s">
        <v>7876</v>
      </c>
      <c r="N7103" s="1" t="n">
        <v>47.3171447502559</v>
      </c>
      <c r="O7103" s="1" t="n">
        <v>-70.9479868993543</v>
      </c>
      <c r="P7103" s="1" t="s">
        <v>7877</v>
      </c>
      <c r="Q7103" s="1" t="s">
        <v>7878</v>
      </c>
      <c r="R7103" s="1" t="s">
        <v>24</v>
      </c>
    </row>
    <row r="7104" customFormat="false" ht="15" hidden="false" customHeight="false" outlineLevel="0" collapsed="false">
      <c r="A7104" s="1" t="s">
        <v>6017</v>
      </c>
      <c r="B7104" s="1" t="s">
        <v>6018</v>
      </c>
      <c r="C7104" s="1" t="s">
        <v>7874</v>
      </c>
      <c r="D7104" s="1" t="n">
        <v>340</v>
      </c>
      <c r="E7104" s="1" t="s">
        <v>7892</v>
      </c>
      <c r="F7104" s="1" t="n">
        <v>15</v>
      </c>
      <c r="G7104" s="1" t="str">
        <f aca="false">F7104&amp;"/"&amp;154</f>
        <v>15/154</v>
      </c>
      <c r="H7104" s="1" t="n">
        <v>2300</v>
      </c>
      <c r="I7104" s="1" t="n">
        <v>70</v>
      </c>
      <c r="J7104" s="1" t="n">
        <v>85</v>
      </c>
      <c r="K7104" s="1" t="s">
        <v>357</v>
      </c>
      <c r="L7104" s="1" t="s">
        <v>358</v>
      </c>
      <c r="M7104" s="1" t="s">
        <v>7876</v>
      </c>
      <c r="N7104" s="1" t="n">
        <v>47.318944796685</v>
      </c>
      <c r="O7104" s="1" t="n">
        <v>-70.941412940189</v>
      </c>
      <c r="P7104" s="1" t="s">
        <v>7877</v>
      </c>
      <c r="Q7104" s="1" t="s">
        <v>7878</v>
      </c>
      <c r="R7104" s="1" t="s">
        <v>24</v>
      </c>
    </row>
    <row r="7105" customFormat="false" ht="15" hidden="false" customHeight="false" outlineLevel="0" collapsed="false">
      <c r="A7105" s="1" t="s">
        <v>6017</v>
      </c>
      <c r="B7105" s="1" t="s">
        <v>6018</v>
      </c>
      <c r="C7105" s="1" t="s">
        <v>7874</v>
      </c>
      <c r="D7105" s="1" t="n">
        <v>340</v>
      </c>
      <c r="E7105" s="1" t="s">
        <v>7893</v>
      </c>
      <c r="F7105" s="1" t="n">
        <v>16</v>
      </c>
      <c r="G7105" s="1" t="str">
        <f aca="false">F7105&amp;"/"&amp;154</f>
        <v>16/154</v>
      </c>
      <c r="H7105" s="1" t="n">
        <v>2300</v>
      </c>
      <c r="I7105" s="1" t="n">
        <v>70</v>
      </c>
      <c r="J7105" s="1" t="n">
        <v>85</v>
      </c>
      <c r="K7105" s="1" t="s">
        <v>357</v>
      </c>
      <c r="L7105" s="1" t="s">
        <v>358</v>
      </c>
      <c r="M7105" s="1" t="s">
        <v>7876</v>
      </c>
      <c r="N7105" s="1" t="n">
        <v>47.3223373209192</v>
      </c>
      <c r="O7105" s="1" t="n">
        <v>-70.9402114233127</v>
      </c>
      <c r="P7105" s="1" t="s">
        <v>7877</v>
      </c>
      <c r="Q7105" s="1" t="s">
        <v>7878</v>
      </c>
      <c r="R7105" s="1" t="s">
        <v>24</v>
      </c>
    </row>
    <row r="7106" customFormat="false" ht="15" hidden="false" customHeight="false" outlineLevel="0" collapsed="false">
      <c r="A7106" s="1" t="s">
        <v>6017</v>
      </c>
      <c r="B7106" s="1" t="s">
        <v>6018</v>
      </c>
      <c r="C7106" s="1" t="s">
        <v>7874</v>
      </c>
      <c r="D7106" s="1" t="n">
        <v>340</v>
      </c>
      <c r="E7106" s="1" t="s">
        <v>7894</v>
      </c>
      <c r="F7106" s="1" t="n">
        <v>17</v>
      </c>
      <c r="G7106" s="1" t="str">
        <f aca="false">F7106&amp;"/"&amp;154</f>
        <v>17/154</v>
      </c>
      <c r="H7106" s="1" t="n">
        <v>2300</v>
      </c>
      <c r="I7106" s="1" t="n">
        <v>70</v>
      </c>
      <c r="J7106" s="1" t="n">
        <v>85</v>
      </c>
      <c r="K7106" s="1" t="s">
        <v>357</v>
      </c>
      <c r="L7106" s="1" t="s">
        <v>358</v>
      </c>
      <c r="M7106" s="1" t="s">
        <v>7876</v>
      </c>
      <c r="N7106" s="1" t="n">
        <v>47.3158449544317</v>
      </c>
      <c r="O7106" s="1" t="n">
        <v>-70.9396416860295</v>
      </c>
      <c r="P7106" s="1" t="s">
        <v>7877</v>
      </c>
      <c r="Q7106" s="1" t="s">
        <v>7878</v>
      </c>
      <c r="R7106" s="1" t="s">
        <v>24</v>
      </c>
    </row>
    <row r="7107" customFormat="false" ht="15" hidden="false" customHeight="false" outlineLevel="0" collapsed="false">
      <c r="A7107" s="1" t="s">
        <v>6017</v>
      </c>
      <c r="B7107" s="1" t="s">
        <v>6018</v>
      </c>
      <c r="C7107" s="1" t="s">
        <v>7874</v>
      </c>
      <c r="D7107" s="1" t="n">
        <v>340</v>
      </c>
      <c r="E7107" s="1" t="s">
        <v>7895</v>
      </c>
      <c r="F7107" s="1" t="n">
        <v>18</v>
      </c>
      <c r="G7107" s="1" t="str">
        <f aca="false">F7107&amp;"/"&amp;154</f>
        <v>18/154</v>
      </c>
      <c r="H7107" s="1" t="n">
        <v>2300</v>
      </c>
      <c r="I7107" s="1" t="n">
        <v>70</v>
      </c>
      <c r="J7107" s="1" t="n">
        <v>98</v>
      </c>
      <c r="K7107" s="1" t="s">
        <v>357</v>
      </c>
      <c r="L7107" s="1" t="s">
        <v>358</v>
      </c>
      <c r="M7107" s="1" t="s">
        <v>7876</v>
      </c>
      <c r="N7107" s="1" t="n">
        <v>47.3233122951905</v>
      </c>
      <c r="O7107" s="1" t="n">
        <v>-70.9126290588898</v>
      </c>
      <c r="P7107" s="1" t="s">
        <v>7877</v>
      </c>
      <c r="Q7107" s="1" t="s">
        <v>7878</v>
      </c>
      <c r="R7107" s="1" t="s">
        <v>24</v>
      </c>
    </row>
    <row r="7108" customFormat="false" ht="15" hidden="false" customHeight="false" outlineLevel="0" collapsed="false">
      <c r="A7108" s="1" t="s">
        <v>6017</v>
      </c>
      <c r="B7108" s="1" t="s">
        <v>6018</v>
      </c>
      <c r="C7108" s="1" t="s">
        <v>7874</v>
      </c>
      <c r="D7108" s="1" t="n">
        <v>340</v>
      </c>
      <c r="E7108" s="1" t="s">
        <v>7896</v>
      </c>
      <c r="F7108" s="1" t="n">
        <v>19</v>
      </c>
      <c r="G7108" s="1" t="str">
        <f aca="false">F7108&amp;"/"&amp;154</f>
        <v>19/154</v>
      </c>
      <c r="H7108" s="1" t="n">
        <v>2300</v>
      </c>
      <c r="I7108" s="1" t="n">
        <v>70</v>
      </c>
      <c r="J7108" s="1" t="n">
        <v>85</v>
      </c>
      <c r="K7108" s="1" t="s">
        <v>357</v>
      </c>
      <c r="L7108" s="1" t="s">
        <v>358</v>
      </c>
      <c r="M7108" s="1" t="s">
        <v>7876</v>
      </c>
      <c r="N7108" s="1" t="n">
        <v>47.3259265437652</v>
      </c>
      <c r="O7108" s="1" t="n">
        <v>-70.9154480407205</v>
      </c>
      <c r="P7108" s="1" t="s">
        <v>7877</v>
      </c>
      <c r="Q7108" s="1" t="s">
        <v>7878</v>
      </c>
      <c r="R7108" s="1" t="s">
        <v>24</v>
      </c>
    </row>
    <row r="7109" customFormat="false" ht="15" hidden="false" customHeight="false" outlineLevel="0" collapsed="false">
      <c r="A7109" s="1" t="s">
        <v>6017</v>
      </c>
      <c r="B7109" s="1" t="s">
        <v>6018</v>
      </c>
      <c r="C7109" s="1" t="s">
        <v>7874</v>
      </c>
      <c r="D7109" s="1" t="n">
        <v>340</v>
      </c>
      <c r="E7109" s="1" t="s">
        <v>7897</v>
      </c>
      <c r="F7109" s="1" t="n">
        <v>20</v>
      </c>
      <c r="G7109" s="1" t="str">
        <f aca="false">F7109&amp;"/"&amp;154</f>
        <v>20/154</v>
      </c>
      <c r="H7109" s="1" t="n">
        <v>2000</v>
      </c>
      <c r="I7109" s="1" t="n">
        <v>82</v>
      </c>
      <c r="J7109" s="1" t="n">
        <v>85</v>
      </c>
      <c r="K7109" s="1" t="s">
        <v>357</v>
      </c>
      <c r="L7109" s="1" t="s">
        <v>2509</v>
      </c>
      <c r="M7109" s="1" t="s">
        <v>7876</v>
      </c>
      <c r="N7109" s="1" t="n">
        <v>47.3284009933426</v>
      </c>
      <c r="O7109" s="1" t="n">
        <v>-70.9182033900404</v>
      </c>
      <c r="P7109" s="1" t="s">
        <v>7877</v>
      </c>
      <c r="Q7109" s="1" t="s">
        <v>7878</v>
      </c>
      <c r="R7109" s="1" t="s">
        <v>24</v>
      </c>
    </row>
    <row r="7110" customFormat="false" ht="15" hidden="false" customHeight="false" outlineLevel="0" collapsed="false">
      <c r="A7110" s="1" t="s">
        <v>6017</v>
      </c>
      <c r="B7110" s="1" t="s">
        <v>6018</v>
      </c>
      <c r="C7110" s="1" t="s">
        <v>7874</v>
      </c>
      <c r="D7110" s="1" t="n">
        <v>340</v>
      </c>
      <c r="E7110" s="1" t="s">
        <v>7898</v>
      </c>
      <c r="F7110" s="1" t="n">
        <v>21</v>
      </c>
      <c r="G7110" s="1" t="str">
        <f aca="false">F7110&amp;"/"&amp;154</f>
        <v>21/154</v>
      </c>
      <c r="H7110" s="1" t="n">
        <v>2300</v>
      </c>
      <c r="I7110" s="1" t="n">
        <v>70</v>
      </c>
      <c r="J7110" s="1" t="n">
        <v>85</v>
      </c>
      <c r="K7110" s="1" t="s">
        <v>357</v>
      </c>
      <c r="L7110" s="1" t="s">
        <v>358</v>
      </c>
      <c r="M7110" s="1" t="s">
        <v>7876</v>
      </c>
      <c r="N7110" s="1" t="n">
        <v>47.3233712771568</v>
      </c>
      <c r="O7110" s="1" t="n">
        <v>-70.9596030931568</v>
      </c>
      <c r="P7110" s="1" t="s">
        <v>7877</v>
      </c>
      <c r="Q7110" s="1" t="s">
        <v>7878</v>
      </c>
      <c r="R7110" s="1" t="s">
        <v>24</v>
      </c>
    </row>
    <row r="7111" customFormat="false" ht="15" hidden="false" customHeight="false" outlineLevel="0" collapsed="false">
      <c r="A7111" s="1" t="s">
        <v>6017</v>
      </c>
      <c r="B7111" s="1" t="s">
        <v>6018</v>
      </c>
      <c r="C7111" s="1" t="s">
        <v>7874</v>
      </c>
      <c r="D7111" s="1" t="n">
        <v>340</v>
      </c>
      <c r="E7111" s="1" t="s">
        <v>7899</v>
      </c>
      <c r="F7111" s="1" t="n">
        <v>22</v>
      </c>
      <c r="G7111" s="1" t="str">
        <f aca="false">F7111&amp;"/"&amp;154</f>
        <v>22/154</v>
      </c>
      <c r="H7111" s="1" t="n">
        <v>2300</v>
      </c>
      <c r="I7111" s="1" t="n">
        <v>70</v>
      </c>
      <c r="J7111" s="1" t="n">
        <v>85</v>
      </c>
      <c r="K7111" s="1" t="s">
        <v>357</v>
      </c>
      <c r="L7111" s="1" t="s">
        <v>358</v>
      </c>
      <c r="M7111" s="1" t="s">
        <v>7876</v>
      </c>
      <c r="N7111" s="1" t="n">
        <v>47.3266294904892</v>
      </c>
      <c r="O7111" s="1" t="n">
        <v>-70.9598406341966</v>
      </c>
      <c r="P7111" s="1" t="s">
        <v>7877</v>
      </c>
      <c r="Q7111" s="1" t="s">
        <v>7878</v>
      </c>
      <c r="R7111" s="1" t="s">
        <v>24</v>
      </c>
    </row>
    <row r="7112" customFormat="false" ht="15" hidden="false" customHeight="false" outlineLevel="0" collapsed="false">
      <c r="A7112" s="1" t="s">
        <v>6017</v>
      </c>
      <c r="B7112" s="1" t="s">
        <v>6018</v>
      </c>
      <c r="C7112" s="1" t="s">
        <v>7874</v>
      </c>
      <c r="D7112" s="1" t="n">
        <v>340</v>
      </c>
      <c r="E7112" s="1" t="s">
        <v>7900</v>
      </c>
      <c r="F7112" s="1" t="n">
        <v>23</v>
      </c>
      <c r="G7112" s="1" t="str">
        <f aca="false">F7112&amp;"/"&amp;154</f>
        <v>23/154</v>
      </c>
      <c r="H7112" s="1" t="n">
        <v>2300</v>
      </c>
      <c r="I7112" s="1" t="n">
        <v>70</v>
      </c>
      <c r="J7112" s="1" t="n">
        <v>85</v>
      </c>
      <c r="K7112" s="1" t="s">
        <v>357</v>
      </c>
      <c r="L7112" s="1" t="s">
        <v>358</v>
      </c>
      <c r="M7112" s="1" t="s">
        <v>7876</v>
      </c>
      <c r="N7112" s="1" t="n">
        <v>47.3291461265781</v>
      </c>
      <c r="O7112" s="1" t="n">
        <v>-70.95454088285</v>
      </c>
      <c r="P7112" s="1" t="s">
        <v>7877</v>
      </c>
      <c r="Q7112" s="1" t="s">
        <v>7878</v>
      </c>
      <c r="R7112" s="1" t="s">
        <v>24</v>
      </c>
    </row>
    <row r="7113" customFormat="false" ht="15" hidden="false" customHeight="false" outlineLevel="0" collapsed="false">
      <c r="A7113" s="1" t="s">
        <v>6017</v>
      </c>
      <c r="B7113" s="1" t="s">
        <v>6018</v>
      </c>
      <c r="C7113" s="1" t="s">
        <v>7874</v>
      </c>
      <c r="D7113" s="1" t="n">
        <v>340</v>
      </c>
      <c r="E7113" s="1" t="s">
        <v>7901</v>
      </c>
      <c r="F7113" s="1" t="n">
        <v>24</v>
      </c>
      <c r="G7113" s="1" t="str">
        <f aca="false">F7113&amp;"/"&amp;154</f>
        <v>24/154</v>
      </c>
      <c r="H7113" s="1" t="n">
        <v>2000</v>
      </c>
      <c r="I7113" s="1" t="n">
        <v>82</v>
      </c>
      <c r="J7113" s="1" t="n">
        <v>85</v>
      </c>
      <c r="K7113" s="1" t="s">
        <v>357</v>
      </c>
      <c r="L7113" s="1" t="s">
        <v>2509</v>
      </c>
      <c r="M7113" s="1" t="s">
        <v>7876</v>
      </c>
      <c r="N7113" s="1" t="n">
        <v>47.3321231031941</v>
      </c>
      <c r="O7113" s="1" t="n">
        <v>-70.9539805209713</v>
      </c>
      <c r="P7113" s="1" t="s">
        <v>7877</v>
      </c>
      <c r="Q7113" s="1" t="s">
        <v>7878</v>
      </c>
      <c r="R7113" s="1" t="s">
        <v>24</v>
      </c>
    </row>
    <row r="7114" customFormat="false" ht="15" hidden="false" customHeight="false" outlineLevel="0" collapsed="false">
      <c r="A7114" s="1" t="s">
        <v>6017</v>
      </c>
      <c r="B7114" s="1" t="s">
        <v>6018</v>
      </c>
      <c r="C7114" s="1" t="s">
        <v>7874</v>
      </c>
      <c r="D7114" s="1" t="n">
        <v>340</v>
      </c>
      <c r="E7114" s="1" t="s">
        <v>7902</v>
      </c>
      <c r="F7114" s="1" t="n">
        <v>25</v>
      </c>
      <c r="G7114" s="1" t="str">
        <f aca="false">F7114&amp;"/"&amp;154</f>
        <v>25/154</v>
      </c>
      <c r="H7114" s="1" t="n">
        <v>2300</v>
      </c>
      <c r="I7114" s="1" t="n">
        <v>70</v>
      </c>
      <c r="J7114" s="1" t="n">
        <v>85</v>
      </c>
      <c r="K7114" s="1" t="s">
        <v>357</v>
      </c>
      <c r="L7114" s="1" t="s">
        <v>358</v>
      </c>
      <c r="M7114" s="1" t="s">
        <v>7876</v>
      </c>
      <c r="N7114" s="1" t="n">
        <v>47.3352334920195</v>
      </c>
      <c r="O7114" s="1" t="n">
        <v>-70.9531447209022</v>
      </c>
      <c r="P7114" s="1" t="s">
        <v>7877</v>
      </c>
      <c r="Q7114" s="1" t="s">
        <v>7878</v>
      </c>
      <c r="R7114" s="1" t="s">
        <v>24</v>
      </c>
    </row>
    <row r="7115" customFormat="false" ht="15" hidden="false" customHeight="false" outlineLevel="0" collapsed="false">
      <c r="A7115" s="1" t="s">
        <v>6017</v>
      </c>
      <c r="B7115" s="1" t="s">
        <v>6018</v>
      </c>
      <c r="C7115" s="1" t="s">
        <v>7874</v>
      </c>
      <c r="D7115" s="1" t="n">
        <v>340</v>
      </c>
      <c r="E7115" s="1" t="s">
        <v>7903</v>
      </c>
      <c r="F7115" s="1" t="n">
        <v>26</v>
      </c>
      <c r="G7115" s="1" t="str">
        <f aca="false">F7115&amp;"/"&amp;154</f>
        <v>26/154</v>
      </c>
      <c r="H7115" s="1" t="n">
        <v>2300</v>
      </c>
      <c r="I7115" s="1" t="n">
        <v>82</v>
      </c>
      <c r="J7115" s="1" t="n">
        <v>85</v>
      </c>
      <c r="K7115" s="1" t="s">
        <v>357</v>
      </c>
      <c r="L7115" s="1" t="s">
        <v>2588</v>
      </c>
      <c r="M7115" s="1" t="s">
        <v>7876</v>
      </c>
      <c r="N7115" s="1" t="n">
        <v>47.2727795610066</v>
      </c>
      <c r="O7115" s="1" t="n">
        <v>-70.9956360173067</v>
      </c>
      <c r="Q7115" s="1" t="s">
        <v>7904</v>
      </c>
      <c r="R7115" s="1" t="s">
        <v>24</v>
      </c>
    </row>
    <row r="7116" customFormat="false" ht="15" hidden="false" customHeight="false" outlineLevel="0" collapsed="false">
      <c r="A7116" s="1" t="s">
        <v>6017</v>
      </c>
      <c r="B7116" s="1" t="s">
        <v>6018</v>
      </c>
      <c r="C7116" s="1" t="s">
        <v>7874</v>
      </c>
      <c r="D7116" s="1" t="n">
        <v>340</v>
      </c>
      <c r="E7116" s="1" t="s">
        <v>7905</v>
      </c>
      <c r="F7116" s="1" t="n">
        <v>27</v>
      </c>
      <c r="G7116" s="1" t="str">
        <f aca="false">F7116&amp;"/"&amp;154</f>
        <v>27/154</v>
      </c>
      <c r="H7116" s="1" t="n">
        <v>2300</v>
      </c>
      <c r="I7116" s="1" t="n">
        <v>82</v>
      </c>
      <c r="J7116" s="1" t="n">
        <v>85</v>
      </c>
      <c r="K7116" s="1" t="s">
        <v>357</v>
      </c>
      <c r="L7116" s="1" t="s">
        <v>2588</v>
      </c>
      <c r="M7116" s="1" t="s">
        <v>7876</v>
      </c>
      <c r="N7116" s="1" t="n">
        <v>47.270634061456</v>
      </c>
      <c r="O7116" s="1" t="n">
        <v>-70.9959470909248</v>
      </c>
      <c r="Q7116" s="1" t="s">
        <v>7904</v>
      </c>
      <c r="R7116" s="1" t="s">
        <v>24</v>
      </c>
    </row>
    <row r="7117" customFormat="false" ht="15" hidden="false" customHeight="false" outlineLevel="0" collapsed="false">
      <c r="A7117" s="1" t="s">
        <v>6017</v>
      </c>
      <c r="B7117" s="1" t="s">
        <v>6018</v>
      </c>
      <c r="C7117" s="1" t="s">
        <v>7874</v>
      </c>
      <c r="D7117" s="1" t="n">
        <v>340</v>
      </c>
      <c r="E7117" s="1" t="s">
        <v>7906</v>
      </c>
      <c r="F7117" s="1" t="n">
        <v>28</v>
      </c>
      <c r="G7117" s="1" t="str">
        <f aca="false">F7117&amp;"/"&amp;154</f>
        <v>28/154</v>
      </c>
      <c r="H7117" s="1" t="n">
        <v>2300</v>
      </c>
      <c r="I7117" s="1" t="n">
        <v>82</v>
      </c>
      <c r="J7117" s="1" t="n">
        <v>85</v>
      </c>
      <c r="K7117" s="1" t="s">
        <v>357</v>
      </c>
      <c r="L7117" s="1" t="s">
        <v>2588</v>
      </c>
      <c r="M7117" s="1" t="s">
        <v>7876</v>
      </c>
      <c r="N7117" s="1" t="n">
        <v>47.2680396423603</v>
      </c>
      <c r="O7117" s="1" t="n">
        <v>-70.9934479149398</v>
      </c>
      <c r="Q7117" s="1" t="s">
        <v>7904</v>
      </c>
      <c r="R7117" s="1" t="s">
        <v>24</v>
      </c>
    </row>
    <row r="7118" customFormat="false" ht="15" hidden="false" customHeight="false" outlineLevel="0" collapsed="false">
      <c r="A7118" s="1" t="s">
        <v>6017</v>
      </c>
      <c r="B7118" s="1" t="s">
        <v>6018</v>
      </c>
      <c r="C7118" s="1" t="s">
        <v>7874</v>
      </c>
      <c r="D7118" s="1" t="n">
        <v>340</v>
      </c>
      <c r="E7118" s="1" t="s">
        <v>7907</v>
      </c>
      <c r="F7118" s="1" t="n">
        <v>29</v>
      </c>
      <c r="G7118" s="1" t="str">
        <f aca="false">F7118&amp;"/"&amp;154</f>
        <v>29/154</v>
      </c>
      <c r="H7118" s="1" t="n">
        <v>2300</v>
      </c>
      <c r="I7118" s="1" t="n">
        <v>82</v>
      </c>
      <c r="J7118" s="1" t="n">
        <v>85</v>
      </c>
      <c r="K7118" s="1" t="s">
        <v>357</v>
      </c>
      <c r="L7118" s="1" t="s">
        <v>2588</v>
      </c>
      <c r="M7118" s="1" t="s">
        <v>7876</v>
      </c>
      <c r="N7118" s="1" t="n">
        <v>47.2646456216129</v>
      </c>
      <c r="O7118" s="1" t="n">
        <v>-70.9918796613178</v>
      </c>
      <c r="Q7118" s="1" t="s">
        <v>7904</v>
      </c>
      <c r="R7118" s="1" t="s">
        <v>24</v>
      </c>
    </row>
    <row r="7119" customFormat="false" ht="15" hidden="false" customHeight="false" outlineLevel="0" collapsed="false">
      <c r="A7119" s="1" t="s">
        <v>6017</v>
      </c>
      <c r="B7119" s="1" t="s">
        <v>6018</v>
      </c>
      <c r="C7119" s="1" t="s">
        <v>7874</v>
      </c>
      <c r="D7119" s="1" t="n">
        <v>340</v>
      </c>
      <c r="E7119" s="1" t="s">
        <v>7908</v>
      </c>
      <c r="F7119" s="1" t="n">
        <v>30</v>
      </c>
      <c r="G7119" s="1" t="str">
        <f aca="false">F7119&amp;"/"&amp;154</f>
        <v>30/154</v>
      </c>
      <c r="H7119" s="1" t="n">
        <v>2300</v>
      </c>
      <c r="I7119" s="1" t="n">
        <v>82</v>
      </c>
      <c r="J7119" s="1" t="n">
        <v>85</v>
      </c>
      <c r="K7119" s="1" t="s">
        <v>357</v>
      </c>
      <c r="L7119" s="1" t="s">
        <v>2588</v>
      </c>
      <c r="M7119" s="1" t="s">
        <v>7876</v>
      </c>
      <c r="N7119" s="1" t="n">
        <v>47.2625000023702</v>
      </c>
      <c r="O7119" s="1" t="n">
        <v>-70.9900093105082</v>
      </c>
      <c r="Q7119" s="1" t="s">
        <v>7904</v>
      </c>
      <c r="R7119" s="1" t="s">
        <v>24</v>
      </c>
    </row>
    <row r="7120" customFormat="false" ht="15" hidden="false" customHeight="false" outlineLevel="0" collapsed="false">
      <c r="A7120" s="1" t="s">
        <v>6017</v>
      </c>
      <c r="B7120" s="1" t="s">
        <v>6018</v>
      </c>
      <c r="C7120" s="1" t="s">
        <v>7874</v>
      </c>
      <c r="D7120" s="1" t="n">
        <v>340</v>
      </c>
      <c r="E7120" s="1" t="s">
        <v>7909</v>
      </c>
      <c r="F7120" s="1" t="n">
        <v>31</v>
      </c>
      <c r="G7120" s="1" t="str">
        <f aca="false">F7120&amp;"/"&amp;154</f>
        <v>31/154</v>
      </c>
      <c r="H7120" s="1" t="n">
        <v>2300</v>
      </c>
      <c r="I7120" s="1" t="n">
        <v>82</v>
      </c>
      <c r="J7120" s="1" t="n">
        <v>85</v>
      </c>
      <c r="K7120" s="1" t="s">
        <v>357</v>
      </c>
      <c r="L7120" s="1" t="s">
        <v>2588</v>
      </c>
      <c r="M7120" s="1" t="s">
        <v>7876</v>
      </c>
      <c r="N7120" s="1" t="n">
        <v>47.2549619958213</v>
      </c>
      <c r="O7120" s="1" t="n">
        <v>-70.9909982853287</v>
      </c>
      <c r="Q7120" s="1" t="s">
        <v>7904</v>
      </c>
      <c r="R7120" s="1" t="s">
        <v>24</v>
      </c>
    </row>
    <row r="7121" customFormat="false" ht="15" hidden="false" customHeight="false" outlineLevel="0" collapsed="false">
      <c r="A7121" s="1" t="s">
        <v>6017</v>
      </c>
      <c r="B7121" s="1" t="s">
        <v>6018</v>
      </c>
      <c r="C7121" s="1" t="s">
        <v>7874</v>
      </c>
      <c r="D7121" s="1" t="n">
        <v>340</v>
      </c>
      <c r="E7121" s="1" t="s">
        <v>7910</v>
      </c>
      <c r="F7121" s="1" t="n">
        <v>32</v>
      </c>
      <c r="G7121" s="1" t="str">
        <f aca="false">F7121&amp;"/"&amp;154</f>
        <v>32/154</v>
      </c>
      <c r="H7121" s="1" t="n">
        <v>2300</v>
      </c>
      <c r="I7121" s="1" t="n">
        <v>82</v>
      </c>
      <c r="J7121" s="1" t="n">
        <v>85</v>
      </c>
      <c r="K7121" s="1" t="s">
        <v>357</v>
      </c>
      <c r="L7121" s="1" t="s">
        <v>2588</v>
      </c>
      <c r="M7121" s="1" t="s">
        <v>7876</v>
      </c>
      <c r="N7121" s="1" t="n">
        <v>47.2580960300878</v>
      </c>
      <c r="O7121" s="1" t="n">
        <v>-70.9884381249106</v>
      </c>
      <c r="Q7121" s="1" t="s">
        <v>7904</v>
      </c>
      <c r="R7121" s="1" t="s">
        <v>24</v>
      </c>
    </row>
    <row r="7122" customFormat="false" ht="15" hidden="false" customHeight="false" outlineLevel="0" collapsed="false">
      <c r="A7122" s="1" t="s">
        <v>6017</v>
      </c>
      <c r="B7122" s="1" t="s">
        <v>6018</v>
      </c>
      <c r="C7122" s="1" t="s">
        <v>7874</v>
      </c>
      <c r="D7122" s="1" t="n">
        <v>340</v>
      </c>
      <c r="E7122" s="1" t="s">
        <v>7911</v>
      </c>
      <c r="F7122" s="1" t="n">
        <v>33</v>
      </c>
      <c r="G7122" s="1" t="str">
        <f aca="false">F7122&amp;"/"&amp;154</f>
        <v>33/154</v>
      </c>
      <c r="H7122" s="1" t="n">
        <v>2300</v>
      </c>
      <c r="I7122" s="1" t="n">
        <v>82</v>
      </c>
      <c r="J7122" s="1" t="n">
        <v>85</v>
      </c>
      <c r="K7122" s="1" t="s">
        <v>357</v>
      </c>
      <c r="L7122" s="1" t="s">
        <v>2588</v>
      </c>
      <c r="M7122" s="1" t="s">
        <v>7876</v>
      </c>
      <c r="N7122" s="1" t="n">
        <v>47.2604026316877</v>
      </c>
      <c r="O7122" s="1" t="n">
        <v>-70.9893209215576</v>
      </c>
      <c r="Q7122" s="1" t="s">
        <v>7904</v>
      </c>
      <c r="R7122" s="1" t="s">
        <v>24</v>
      </c>
    </row>
    <row r="7123" customFormat="false" ht="15" hidden="false" customHeight="false" outlineLevel="0" collapsed="false">
      <c r="A7123" s="1" t="s">
        <v>6017</v>
      </c>
      <c r="B7123" s="1" t="s">
        <v>6018</v>
      </c>
      <c r="C7123" s="1" t="s">
        <v>7874</v>
      </c>
      <c r="D7123" s="1" t="n">
        <v>340</v>
      </c>
      <c r="E7123" s="1" t="s">
        <v>7912</v>
      </c>
      <c r="F7123" s="1" t="n">
        <v>34</v>
      </c>
      <c r="G7123" s="1" t="str">
        <f aca="false">F7123&amp;"/"&amp;154</f>
        <v>34/154</v>
      </c>
      <c r="H7123" s="1" t="n">
        <v>2300</v>
      </c>
      <c r="I7123" s="1" t="n">
        <v>82</v>
      </c>
      <c r="J7123" s="1" t="n">
        <v>85</v>
      </c>
      <c r="K7123" s="1" t="s">
        <v>357</v>
      </c>
      <c r="L7123" s="1" t="s">
        <v>2588</v>
      </c>
      <c r="M7123" s="1" t="s">
        <v>7876</v>
      </c>
      <c r="N7123" s="1" t="n">
        <v>47.2556072288903</v>
      </c>
      <c r="O7123" s="1" t="n">
        <v>-70.9746565095193</v>
      </c>
      <c r="Q7123" s="1" t="s">
        <v>7904</v>
      </c>
      <c r="R7123" s="1" t="s">
        <v>24</v>
      </c>
    </row>
    <row r="7124" customFormat="false" ht="15" hidden="false" customHeight="false" outlineLevel="0" collapsed="false">
      <c r="A7124" s="1" t="s">
        <v>6017</v>
      </c>
      <c r="B7124" s="1" t="s">
        <v>6018</v>
      </c>
      <c r="C7124" s="1" t="s">
        <v>7874</v>
      </c>
      <c r="D7124" s="1" t="n">
        <v>340</v>
      </c>
      <c r="E7124" s="1" t="s">
        <v>7913</v>
      </c>
      <c r="F7124" s="1" t="n">
        <v>35</v>
      </c>
      <c r="G7124" s="1" t="str">
        <f aca="false">F7124&amp;"/"&amp;154</f>
        <v>35/154</v>
      </c>
      <c r="H7124" s="1" t="n">
        <v>2300</v>
      </c>
      <c r="I7124" s="1" t="n">
        <v>82</v>
      </c>
      <c r="J7124" s="1" t="n">
        <v>85</v>
      </c>
      <c r="K7124" s="1" t="s">
        <v>357</v>
      </c>
      <c r="L7124" s="1" t="s">
        <v>2588</v>
      </c>
      <c r="M7124" s="1" t="s">
        <v>7876</v>
      </c>
      <c r="N7124" s="1" t="n">
        <v>47.253063509428</v>
      </c>
      <c r="O7124" s="1" t="n">
        <v>-70.975458115819</v>
      </c>
      <c r="Q7124" s="1" t="s">
        <v>7904</v>
      </c>
      <c r="R7124" s="1" t="s">
        <v>24</v>
      </c>
    </row>
    <row r="7125" customFormat="false" ht="15" hidden="false" customHeight="false" outlineLevel="0" collapsed="false">
      <c r="A7125" s="1" t="s">
        <v>6017</v>
      </c>
      <c r="B7125" s="1" t="s">
        <v>6018</v>
      </c>
      <c r="C7125" s="1" t="s">
        <v>7874</v>
      </c>
      <c r="D7125" s="1" t="n">
        <v>340</v>
      </c>
      <c r="E7125" s="1" t="s">
        <v>7914</v>
      </c>
      <c r="F7125" s="1" t="n">
        <v>36</v>
      </c>
      <c r="G7125" s="1" t="str">
        <f aca="false">F7125&amp;"/"&amp;154</f>
        <v>36/154</v>
      </c>
      <c r="H7125" s="1" t="n">
        <v>2300</v>
      </c>
      <c r="I7125" s="1" t="n">
        <v>82</v>
      </c>
      <c r="J7125" s="1" t="n">
        <v>85</v>
      </c>
      <c r="K7125" s="1" t="s">
        <v>357</v>
      </c>
      <c r="L7125" s="1" t="s">
        <v>2588</v>
      </c>
      <c r="M7125" s="1" t="s">
        <v>7876</v>
      </c>
      <c r="N7125" s="1" t="n">
        <v>47.2607887229712</v>
      </c>
      <c r="O7125" s="1" t="n">
        <v>-70.9667162384571</v>
      </c>
      <c r="Q7125" s="1" t="s">
        <v>7904</v>
      </c>
      <c r="R7125" s="1" t="s">
        <v>24</v>
      </c>
    </row>
    <row r="7126" customFormat="false" ht="15" hidden="false" customHeight="false" outlineLevel="0" collapsed="false">
      <c r="A7126" s="1" t="s">
        <v>6017</v>
      </c>
      <c r="B7126" s="1" t="s">
        <v>6018</v>
      </c>
      <c r="C7126" s="1" t="s">
        <v>7874</v>
      </c>
      <c r="D7126" s="1" t="n">
        <v>340</v>
      </c>
      <c r="E7126" s="1" t="s">
        <v>7915</v>
      </c>
      <c r="F7126" s="1" t="n">
        <v>37</v>
      </c>
      <c r="G7126" s="1" t="str">
        <f aca="false">F7126&amp;"/"&amp;154</f>
        <v>37/154</v>
      </c>
      <c r="H7126" s="1" t="n">
        <v>2300</v>
      </c>
      <c r="I7126" s="1" t="n">
        <v>82</v>
      </c>
      <c r="J7126" s="1" t="n">
        <v>85</v>
      </c>
      <c r="K7126" s="1" t="s">
        <v>357</v>
      </c>
      <c r="L7126" s="1" t="s">
        <v>2588</v>
      </c>
      <c r="M7126" s="1" t="s">
        <v>7876</v>
      </c>
      <c r="N7126" s="1" t="n">
        <v>47.2637343622334</v>
      </c>
      <c r="O7126" s="1" t="n">
        <v>-70.965895668413</v>
      </c>
      <c r="Q7126" s="1" t="s">
        <v>7904</v>
      </c>
      <c r="R7126" s="1" t="s">
        <v>24</v>
      </c>
    </row>
    <row r="7127" customFormat="false" ht="15" hidden="false" customHeight="false" outlineLevel="0" collapsed="false">
      <c r="A7127" s="1" t="s">
        <v>6017</v>
      </c>
      <c r="B7127" s="1" t="s">
        <v>6018</v>
      </c>
      <c r="C7127" s="1" t="s">
        <v>7874</v>
      </c>
      <c r="D7127" s="1" t="n">
        <v>340</v>
      </c>
      <c r="E7127" s="1" t="s">
        <v>7916</v>
      </c>
      <c r="F7127" s="1" t="n">
        <v>38</v>
      </c>
      <c r="G7127" s="1" t="str">
        <f aca="false">F7127&amp;"/"&amp;154</f>
        <v>38/154</v>
      </c>
      <c r="H7127" s="1" t="n">
        <v>2300</v>
      </c>
      <c r="I7127" s="1" t="n">
        <v>82</v>
      </c>
      <c r="J7127" s="1" t="n">
        <v>85</v>
      </c>
      <c r="K7127" s="1" t="s">
        <v>357</v>
      </c>
      <c r="L7127" s="1" t="s">
        <v>2588</v>
      </c>
      <c r="M7127" s="1" t="s">
        <v>7876</v>
      </c>
      <c r="N7127" s="1" t="n">
        <v>47.2682871011604</v>
      </c>
      <c r="O7127" s="1" t="n">
        <v>-70.9661145005363</v>
      </c>
      <c r="Q7127" s="1" t="s">
        <v>7904</v>
      </c>
      <c r="R7127" s="1" t="s">
        <v>24</v>
      </c>
    </row>
    <row r="7128" customFormat="false" ht="15" hidden="false" customHeight="false" outlineLevel="0" collapsed="false">
      <c r="A7128" s="1" t="s">
        <v>6017</v>
      </c>
      <c r="B7128" s="1" t="s">
        <v>6018</v>
      </c>
      <c r="C7128" s="1" t="s">
        <v>7874</v>
      </c>
      <c r="D7128" s="1" t="n">
        <v>340</v>
      </c>
      <c r="E7128" s="1" t="s">
        <v>7917</v>
      </c>
      <c r="F7128" s="1" t="n">
        <v>39</v>
      </c>
      <c r="G7128" s="1" t="str">
        <f aca="false">F7128&amp;"/"&amp;154</f>
        <v>39/154</v>
      </c>
      <c r="H7128" s="1" t="n">
        <v>2300</v>
      </c>
      <c r="I7128" s="1" t="n">
        <v>82</v>
      </c>
      <c r="J7128" s="1" t="n">
        <v>85</v>
      </c>
      <c r="K7128" s="1" t="s">
        <v>357</v>
      </c>
      <c r="L7128" s="1" t="s">
        <v>2588</v>
      </c>
      <c r="M7128" s="1" t="s">
        <v>7876</v>
      </c>
      <c r="N7128" s="1" t="n">
        <v>47.2699255654265</v>
      </c>
      <c r="O7128" s="1" t="n">
        <v>-70.962679477098</v>
      </c>
      <c r="Q7128" s="1" t="s">
        <v>7904</v>
      </c>
      <c r="R7128" s="1" t="s">
        <v>24</v>
      </c>
    </row>
    <row r="7129" customFormat="false" ht="15" hidden="false" customHeight="false" outlineLevel="0" collapsed="false">
      <c r="A7129" s="1" t="s">
        <v>6017</v>
      </c>
      <c r="B7129" s="1" t="s">
        <v>6018</v>
      </c>
      <c r="C7129" s="1" t="s">
        <v>7874</v>
      </c>
      <c r="D7129" s="1" t="n">
        <v>340</v>
      </c>
      <c r="E7129" s="1" t="s">
        <v>7918</v>
      </c>
      <c r="F7129" s="1" t="n">
        <v>40</v>
      </c>
      <c r="G7129" s="1" t="str">
        <f aca="false">F7129&amp;"/"&amp;154</f>
        <v>40/154</v>
      </c>
      <c r="H7129" s="1" t="n">
        <v>3000</v>
      </c>
      <c r="I7129" s="1" t="n">
        <v>82</v>
      </c>
      <c r="J7129" s="1" t="n">
        <v>85</v>
      </c>
      <c r="K7129" s="1" t="s">
        <v>357</v>
      </c>
      <c r="L7129" s="1" t="s">
        <v>1728</v>
      </c>
      <c r="M7129" s="1" t="s">
        <v>7876</v>
      </c>
      <c r="N7129" s="1" t="n">
        <v>47.2722785108348</v>
      </c>
      <c r="O7129" s="1" t="n">
        <v>-70.9454157980254</v>
      </c>
      <c r="Q7129" s="1" t="s">
        <v>7904</v>
      </c>
      <c r="R7129" s="1" t="s">
        <v>24</v>
      </c>
    </row>
    <row r="7130" customFormat="false" ht="15" hidden="false" customHeight="false" outlineLevel="0" collapsed="false">
      <c r="A7130" s="1" t="s">
        <v>6017</v>
      </c>
      <c r="B7130" s="1" t="s">
        <v>6018</v>
      </c>
      <c r="C7130" s="1" t="s">
        <v>7874</v>
      </c>
      <c r="D7130" s="1" t="n">
        <v>340</v>
      </c>
      <c r="E7130" s="1" t="s">
        <v>7919</v>
      </c>
      <c r="F7130" s="1" t="n">
        <v>41</v>
      </c>
      <c r="G7130" s="1" t="str">
        <f aca="false">F7130&amp;"/"&amp;154</f>
        <v>41/154</v>
      </c>
      <c r="H7130" s="1" t="n">
        <v>3000</v>
      </c>
      <c r="I7130" s="1" t="n">
        <v>82</v>
      </c>
      <c r="J7130" s="1" t="n">
        <v>85</v>
      </c>
      <c r="K7130" s="1" t="s">
        <v>357</v>
      </c>
      <c r="L7130" s="1" t="s">
        <v>1728</v>
      </c>
      <c r="M7130" s="1" t="s">
        <v>7876</v>
      </c>
      <c r="N7130" s="1" t="n">
        <v>47.2702074361507</v>
      </c>
      <c r="O7130" s="1" t="n">
        <v>-70.9443585135942</v>
      </c>
      <c r="Q7130" s="1" t="s">
        <v>7904</v>
      </c>
      <c r="R7130" s="1" t="s">
        <v>24</v>
      </c>
    </row>
    <row r="7131" customFormat="false" ht="15" hidden="false" customHeight="false" outlineLevel="0" collapsed="false">
      <c r="A7131" s="1" t="s">
        <v>6017</v>
      </c>
      <c r="B7131" s="1" t="s">
        <v>6018</v>
      </c>
      <c r="C7131" s="1" t="s">
        <v>7874</v>
      </c>
      <c r="D7131" s="1" t="n">
        <v>340</v>
      </c>
      <c r="E7131" s="1" t="s">
        <v>7920</v>
      </c>
      <c r="F7131" s="1" t="n">
        <v>42</v>
      </c>
      <c r="G7131" s="1" t="str">
        <f aca="false">F7131&amp;"/"&amp;154</f>
        <v>42/154</v>
      </c>
      <c r="H7131" s="1" t="n">
        <v>2300</v>
      </c>
      <c r="I7131" s="1" t="n">
        <v>82</v>
      </c>
      <c r="J7131" s="1" t="n">
        <v>85</v>
      </c>
      <c r="K7131" s="1" t="s">
        <v>357</v>
      </c>
      <c r="L7131" s="1" t="s">
        <v>2588</v>
      </c>
      <c r="M7131" s="1" t="s">
        <v>7876</v>
      </c>
      <c r="N7131" s="1" t="n">
        <v>47.26767787535</v>
      </c>
      <c r="O7131" s="1" t="n">
        <v>-70.9398776543789</v>
      </c>
      <c r="Q7131" s="1" t="s">
        <v>7904</v>
      </c>
      <c r="R7131" s="1" t="s">
        <v>24</v>
      </c>
    </row>
    <row r="7132" customFormat="false" ht="15" hidden="false" customHeight="false" outlineLevel="0" collapsed="false">
      <c r="A7132" s="1" t="s">
        <v>6017</v>
      </c>
      <c r="B7132" s="1" t="s">
        <v>6018</v>
      </c>
      <c r="C7132" s="1" t="s">
        <v>7874</v>
      </c>
      <c r="D7132" s="1" t="n">
        <v>340</v>
      </c>
      <c r="E7132" s="1" t="s">
        <v>7921</v>
      </c>
      <c r="F7132" s="1" t="n">
        <v>43</v>
      </c>
      <c r="G7132" s="1" t="str">
        <f aca="false">F7132&amp;"/"&amp;154</f>
        <v>43/154</v>
      </c>
      <c r="H7132" s="1" t="n">
        <v>2300</v>
      </c>
      <c r="I7132" s="1" t="n">
        <v>82</v>
      </c>
      <c r="J7132" s="1" t="n">
        <v>85</v>
      </c>
      <c r="K7132" s="1" t="s">
        <v>357</v>
      </c>
      <c r="L7132" s="1" t="s">
        <v>2588</v>
      </c>
      <c r="M7132" s="1" t="s">
        <v>7876</v>
      </c>
      <c r="N7132" s="1" t="n">
        <v>47.2648537411359</v>
      </c>
      <c r="O7132" s="1" t="n">
        <v>-70.9363471142813</v>
      </c>
      <c r="Q7132" s="1" t="s">
        <v>7904</v>
      </c>
      <c r="R7132" s="1" t="s">
        <v>24</v>
      </c>
    </row>
    <row r="7133" customFormat="false" ht="15" hidden="false" customHeight="false" outlineLevel="0" collapsed="false">
      <c r="A7133" s="1" t="s">
        <v>6017</v>
      </c>
      <c r="B7133" s="1" t="s">
        <v>6018</v>
      </c>
      <c r="C7133" s="1" t="s">
        <v>7874</v>
      </c>
      <c r="D7133" s="1" t="n">
        <v>340</v>
      </c>
      <c r="E7133" s="1" t="s">
        <v>7922</v>
      </c>
      <c r="F7133" s="1" t="n">
        <v>44</v>
      </c>
      <c r="G7133" s="1" t="str">
        <f aca="false">F7133&amp;"/"&amp;154</f>
        <v>44/154</v>
      </c>
      <c r="H7133" s="1" t="n">
        <v>2300</v>
      </c>
      <c r="I7133" s="1" t="n">
        <v>82</v>
      </c>
      <c r="J7133" s="1" t="n">
        <v>85</v>
      </c>
      <c r="K7133" s="1" t="s">
        <v>357</v>
      </c>
      <c r="L7133" s="1" t="s">
        <v>2588</v>
      </c>
      <c r="M7133" s="1" t="s">
        <v>7876</v>
      </c>
      <c r="N7133" s="1" t="n">
        <v>47.2495075859442</v>
      </c>
      <c r="O7133" s="1" t="n">
        <v>-70.9293844140508</v>
      </c>
      <c r="Q7133" s="1" t="s">
        <v>7904</v>
      </c>
      <c r="R7133" s="1" t="s">
        <v>24</v>
      </c>
    </row>
    <row r="7134" customFormat="false" ht="15" hidden="false" customHeight="false" outlineLevel="0" collapsed="false">
      <c r="A7134" s="1" t="s">
        <v>6017</v>
      </c>
      <c r="B7134" s="1" t="s">
        <v>6018</v>
      </c>
      <c r="C7134" s="1" t="s">
        <v>7874</v>
      </c>
      <c r="D7134" s="1" t="n">
        <v>340</v>
      </c>
      <c r="E7134" s="1" t="s">
        <v>7923</v>
      </c>
      <c r="F7134" s="1" t="n">
        <v>45</v>
      </c>
      <c r="G7134" s="1" t="str">
        <f aca="false">F7134&amp;"/"&amp;154</f>
        <v>45/154</v>
      </c>
      <c r="H7134" s="1" t="n">
        <v>2300</v>
      </c>
      <c r="I7134" s="1" t="n">
        <v>82</v>
      </c>
      <c r="J7134" s="1" t="n">
        <v>85</v>
      </c>
      <c r="K7134" s="1" t="s">
        <v>357</v>
      </c>
      <c r="L7134" s="1" t="s">
        <v>2588</v>
      </c>
      <c r="M7134" s="1" t="s">
        <v>7876</v>
      </c>
      <c r="N7134" s="1" t="n">
        <v>47.2489337402502</v>
      </c>
      <c r="O7134" s="1" t="n">
        <v>-70.9229106691094</v>
      </c>
      <c r="Q7134" s="1" t="s">
        <v>7904</v>
      </c>
      <c r="R7134" s="1" t="s">
        <v>24</v>
      </c>
    </row>
    <row r="7135" customFormat="false" ht="15" hidden="false" customHeight="false" outlineLevel="0" collapsed="false">
      <c r="A7135" s="1" t="s">
        <v>6017</v>
      </c>
      <c r="B7135" s="1" t="s">
        <v>6018</v>
      </c>
      <c r="C7135" s="1" t="s">
        <v>7874</v>
      </c>
      <c r="D7135" s="1" t="n">
        <v>340</v>
      </c>
      <c r="E7135" s="1" t="s">
        <v>7924</v>
      </c>
      <c r="F7135" s="1" t="n">
        <v>46</v>
      </c>
      <c r="G7135" s="1" t="str">
        <f aca="false">F7135&amp;"/"&amp;154</f>
        <v>46/154</v>
      </c>
      <c r="H7135" s="1" t="n">
        <v>2300</v>
      </c>
      <c r="I7135" s="1" t="n">
        <v>82</v>
      </c>
      <c r="J7135" s="1" t="n">
        <v>85</v>
      </c>
      <c r="K7135" s="1" t="s">
        <v>357</v>
      </c>
      <c r="L7135" s="1" t="s">
        <v>2588</v>
      </c>
      <c r="M7135" s="1" t="s">
        <v>7876</v>
      </c>
      <c r="N7135" s="1" t="n">
        <v>47.2494292528388</v>
      </c>
      <c r="O7135" s="1" t="n">
        <v>-70.9136087080421</v>
      </c>
      <c r="Q7135" s="1" t="s">
        <v>7904</v>
      </c>
      <c r="R7135" s="1" t="s">
        <v>24</v>
      </c>
    </row>
    <row r="7136" customFormat="false" ht="15" hidden="false" customHeight="false" outlineLevel="0" collapsed="false">
      <c r="A7136" s="1" t="s">
        <v>6017</v>
      </c>
      <c r="B7136" s="1" t="s">
        <v>6018</v>
      </c>
      <c r="C7136" s="1" t="s">
        <v>7874</v>
      </c>
      <c r="D7136" s="1" t="n">
        <v>340</v>
      </c>
      <c r="E7136" s="1" t="s">
        <v>7925</v>
      </c>
      <c r="F7136" s="1" t="n">
        <v>47</v>
      </c>
      <c r="G7136" s="1" t="str">
        <f aca="false">F7136&amp;"/"&amp;154</f>
        <v>47/154</v>
      </c>
      <c r="H7136" s="1" t="n">
        <v>2300</v>
      </c>
      <c r="I7136" s="1" t="n">
        <v>82</v>
      </c>
      <c r="J7136" s="1" t="n">
        <v>85</v>
      </c>
      <c r="K7136" s="1" t="s">
        <v>357</v>
      </c>
      <c r="L7136" s="1" t="s">
        <v>2588</v>
      </c>
      <c r="M7136" s="1" t="s">
        <v>7876</v>
      </c>
      <c r="N7136" s="1" t="n">
        <v>47.2484396162477</v>
      </c>
      <c r="O7136" s="1" t="n">
        <v>-70.9082083416786</v>
      </c>
      <c r="Q7136" s="1" t="s">
        <v>7904</v>
      </c>
      <c r="R7136" s="1" t="s">
        <v>24</v>
      </c>
    </row>
    <row r="7137" customFormat="false" ht="15" hidden="false" customHeight="false" outlineLevel="0" collapsed="false">
      <c r="A7137" s="1" t="s">
        <v>6017</v>
      </c>
      <c r="B7137" s="1" t="s">
        <v>6018</v>
      </c>
      <c r="C7137" s="1" t="s">
        <v>7874</v>
      </c>
      <c r="D7137" s="1" t="n">
        <v>340</v>
      </c>
      <c r="E7137" s="1" t="s">
        <v>7926</v>
      </c>
      <c r="F7137" s="1" t="n">
        <v>48</v>
      </c>
      <c r="G7137" s="1" t="str">
        <f aca="false">F7137&amp;"/"&amp;154</f>
        <v>48/154</v>
      </c>
      <c r="H7137" s="1" t="n">
        <v>3000</v>
      </c>
      <c r="I7137" s="1" t="n">
        <v>82</v>
      </c>
      <c r="J7137" s="1" t="n">
        <v>85</v>
      </c>
      <c r="K7137" s="1" t="s">
        <v>357</v>
      </c>
      <c r="L7137" s="1" t="s">
        <v>1728</v>
      </c>
      <c r="M7137" s="1" t="s">
        <v>7876</v>
      </c>
      <c r="N7137" s="1" t="n">
        <v>47.2626714667798</v>
      </c>
      <c r="O7137" s="1" t="n">
        <v>-70.9164906842253</v>
      </c>
      <c r="Q7137" s="1" t="s">
        <v>7904</v>
      </c>
      <c r="R7137" s="1" t="s">
        <v>24</v>
      </c>
    </row>
    <row r="7138" customFormat="false" ht="15" hidden="false" customHeight="false" outlineLevel="0" collapsed="false">
      <c r="A7138" s="1" t="s">
        <v>6017</v>
      </c>
      <c r="B7138" s="1" t="s">
        <v>6018</v>
      </c>
      <c r="C7138" s="1" t="s">
        <v>7874</v>
      </c>
      <c r="D7138" s="1" t="n">
        <v>340</v>
      </c>
      <c r="E7138" s="1" t="s">
        <v>7927</v>
      </c>
      <c r="F7138" s="1" t="n">
        <v>49</v>
      </c>
      <c r="G7138" s="1" t="str">
        <f aca="false">F7138&amp;"/"&amp;154</f>
        <v>49/154</v>
      </c>
      <c r="H7138" s="1" t="n">
        <v>3000</v>
      </c>
      <c r="I7138" s="1" t="n">
        <v>82</v>
      </c>
      <c r="J7138" s="1" t="n">
        <v>85</v>
      </c>
      <c r="K7138" s="1" t="s">
        <v>357</v>
      </c>
      <c r="L7138" s="1" t="s">
        <v>1728</v>
      </c>
      <c r="M7138" s="1" t="s">
        <v>7876</v>
      </c>
      <c r="N7138" s="1" t="n">
        <v>47.2646867416531</v>
      </c>
      <c r="O7138" s="1" t="n">
        <v>-70.9192295455388</v>
      </c>
      <c r="Q7138" s="1" t="s">
        <v>7904</v>
      </c>
      <c r="R7138" s="1" t="s">
        <v>24</v>
      </c>
    </row>
    <row r="7139" customFormat="false" ht="15" hidden="false" customHeight="false" outlineLevel="0" collapsed="false">
      <c r="A7139" s="1" t="s">
        <v>6017</v>
      </c>
      <c r="B7139" s="1" t="s">
        <v>6018</v>
      </c>
      <c r="C7139" s="1" t="s">
        <v>7874</v>
      </c>
      <c r="D7139" s="1" t="n">
        <v>340</v>
      </c>
      <c r="E7139" s="1" t="s">
        <v>7928</v>
      </c>
      <c r="F7139" s="1" t="n">
        <v>50</v>
      </c>
      <c r="G7139" s="1" t="str">
        <f aca="false">F7139&amp;"/"&amp;154</f>
        <v>50/154</v>
      </c>
      <c r="H7139" s="1" t="n">
        <v>3000</v>
      </c>
      <c r="I7139" s="1" t="n">
        <v>82</v>
      </c>
      <c r="J7139" s="1" t="n">
        <v>85</v>
      </c>
      <c r="K7139" s="1" t="s">
        <v>357</v>
      </c>
      <c r="L7139" s="1" t="s">
        <v>1728</v>
      </c>
      <c r="M7139" s="1" t="s">
        <v>7876</v>
      </c>
      <c r="N7139" s="1" t="n">
        <v>47.2675135122072</v>
      </c>
      <c r="O7139" s="1" t="n">
        <v>-70.9219029241298</v>
      </c>
      <c r="Q7139" s="1" t="s">
        <v>7904</v>
      </c>
      <c r="R7139" s="1" t="s">
        <v>24</v>
      </c>
    </row>
    <row r="7140" customFormat="false" ht="15" hidden="false" customHeight="false" outlineLevel="0" collapsed="false">
      <c r="A7140" s="1" t="s">
        <v>6017</v>
      </c>
      <c r="B7140" s="1" t="s">
        <v>6018</v>
      </c>
      <c r="C7140" s="1" t="s">
        <v>7874</v>
      </c>
      <c r="D7140" s="1" t="n">
        <v>340</v>
      </c>
      <c r="E7140" s="1" t="s">
        <v>7929</v>
      </c>
      <c r="F7140" s="1" t="n">
        <v>51</v>
      </c>
      <c r="G7140" s="1" t="str">
        <f aca="false">F7140&amp;"/"&amp;154</f>
        <v>51/154</v>
      </c>
      <c r="H7140" s="1" t="n">
        <v>2300</v>
      </c>
      <c r="I7140" s="1" t="n">
        <v>82</v>
      </c>
      <c r="J7140" s="1" t="n">
        <v>85</v>
      </c>
      <c r="K7140" s="1" t="s">
        <v>357</v>
      </c>
      <c r="L7140" s="1" t="s">
        <v>2588</v>
      </c>
      <c r="M7140" s="1" t="s">
        <v>7876</v>
      </c>
      <c r="N7140" s="1" t="n">
        <v>47.2697945065183</v>
      </c>
      <c r="O7140" s="1" t="n">
        <v>-70.9272039940538</v>
      </c>
      <c r="Q7140" s="1" t="s">
        <v>7904</v>
      </c>
      <c r="R7140" s="1" t="s">
        <v>24</v>
      </c>
    </row>
    <row r="7141" customFormat="false" ht="15" hidden="false" customHeight="false" outlineLevel="0" collapsed="false">
      <c r="A7141" s="1" t="s">
        <v>6017</v>
      </c>
      <c r="B7141" s="1" t="s">
        <v>6018</v>
      </c>
      <c r="C7141" s="1" t="s">
        <v>7874</v>
      </c>
      <c r="D7141" s="1" t="n">
        <v>340</v>
      </c>
      <c r="E7141" s="1" t="s">
        <v>7930</v>
      </c>
      <c r="F7141" s="1" t="n">
        <v>52</v>
      </c>
      <c r="G7141" s="1" t="str">
        <f aca="false">F7141&amp;"/"&amp;154</f>
        <v>52/154</v>
      </c>
      <c r="H7141" s="1" t="n">
        <v>2300</v>
      </c>
      <c r="I7141" s="1" t="n">
        <v>82</v>
      </c>
      <c r="J7141" s="1" t="n">
        <v>85</v>
      </c>
      <c r="K7141" s="1" t="s">
        <v>357</v>
      </c>
      <c r="L7141" s="1" t="s">
        <v>2588</v>
      </c>
      <c r="M7141" s="1" t="s">
        <v>7876</v>
      </c>
      <c r="N7141" s="1" t="n">
        <v>47.276005029325</v>
      </c>
      <c r="O7141" s="1" t="n">
        <v>-70.9327267809077</v>
      </c>
      <c r="Q7141" s="1" t="s">
        <v>7904</v>
      </c>
      <c r="R7141" s="1" t="s">
        <v>24</v>
      </c>
    </row>
    <row r="7142" customFormat="false" ht="15" hidden="false" customHeight="false" outlineLevel="0" collapsed="false">
      <c r="A7142" s="1" t="s">
        <v>6017</v>
      </c>
      <c r="B7142" s="1" t="s">
        <v>6018</v>
      </c>
      <c r="C7142" s="1" t="s">
        <v>7874</v>
      </c>
      <c r="D7142" s="1" t="n">
        <v>340</v>
      </c>
      <c r="E7142" s="1" t="s">
        <v>7931</v>
      </c>
      <c r="F7142" s="1" t="n">
        <v>53</v>
      </c>
      <c r="G7142" s="1" t="str">
        <f aca="false">F7142&amp;"/"&amp;154</f>
        <v>53/154</v>
      </c>
      <c r="H7142" s="1" t="n">
        <v>2300</v>
      </c>
      <c r="I7142" s="1" t="n">
        <v>82</v>
      </c>
      <c r="J7142" s="1" t="n">
        <v>85</v>
      </c>
      <c r="K7142" s="1" t="s">
        <v>357</v>
      </c>
      <c r="L7142" s="1" t="s">
        <v>2588</v>
      </c>
      <c r="M7142" s="1" t="s">
        <v>7876</v>
      </c>
      <c r="N7142" s="1" t="n">
        <v>47.2783971182355</v>
      </c>
      <c r="O7142" s="1" t="n">
        <v>-70.9334710478953</v>
      </c>
      <c r="Q7142" s="1" t="s">
        <v>7904</v>
      </c>
      <c r="R7142" s="1" t="s">
        <v>24</v>
      </c>
    </row>
    <row r="7143" customFormat="false" ht="15" hidden="false" customHeight="false" outlineLevel="0" collapsed="false">
      <c r="A7143" s="1" t="s">
        <v>6017</v>
      </c>
      <c r="B7143" s="1" t="s">
        <v>6018</v>
      </c>
      <c r="C7143" s="1" t="s">
        <v>7874</v>
      </c>
      <c r="D7143" s="1" t="n">
        <v>340</v>
      </c>
      <c r="E7143" s="1" t="s">
        <v>7932</v>
      </c>
      <c r="F7143" s="1" t="n">
        <v>54</v>
      </c>
      <c r="G7143" s="1" t="str">
        <f aca="false">F7143&amp;"/"&amp;154</f>
        <v>54/154</v>
      </c>
      <c r="H7143" s="1" t="n">
        <v>2300</v>
      </c>
      <c r="I7143" s="1" t="n">
        <v>70</v>
      </c>
      <c r="J7143" s="1" t="n">
        <v>85</v>
      </c>
      <c r="K7143" s="1" t="s">
        <v>357</v>
      </c>
      <c r="L7143" s="1" t="s">
        <v>358</v>
      </c>
      <c r="M7143" s="1" t="s">
        <v>7876</v>
      </c>
      <c r="N7143" s="1" t="n">
        <v>47.2946629925854</v>
      </c>
      <c r="O7143" s="1" t="n">
        <v>-70.9269924704636</v>
      </c>
      <c r="P7143" s="1" t="s">
        <v>7877</v>
      </c>
      <c r="Q7143" s="1" t="s">
        <v>7878</v>
      </c>
      <c r="R7143" s="1" t="s">
        <v>24</v>
      </c>
    </row>
    <row r="7144" customFormat="false" ht="15" hidden="false" customHeight="false" outlineLevel="0" collapsed="false">
      <c r="A7144" s="1" t="s">
        <v>6017</v>
      </c>
      <c r="B7144" s="1" t="s">
        <v>6018</v>
      </c>
      <c r="C7144" s="1" t="s">
        <v>7874</v>
      </c>
      <c r="D7144" s="1" t="n">
        <v>340</v>
      </c>
      <c r="E7144" s="1" t="s">
        <v>7933</v>
      </c>
      <c r="F7144" s="1" t="n">
        <v>55</v>
      </c>
      <c r="G7144" s="1" t="str">
        <f aca="false">F7144&amp;"/"&amp;154</f>
        <v>55/154</v>
      </c>
      <c r="H7144" s="1" t="n">
        <v>2300</v>
      </c>
      <c r="I7144" s="1" t="n">
        <v>70</v>
      </c>
      <c r="J7144" s="1" t="n">
        <v>85</v>
      </c>
      <c r="K7144" s="1" t="s">
        <v>357</v>
      </c>
      <c r="L7144" s="1" t="s">
        <v>358</v>
      </c>
      <c r="M7144" s="1" t="s">
        <v>7876</v>
      </c>
      <c r="N7144" s="1" t="n">
        <v>47.2926318249358</v>
      </c>
      <c r="O7144" s="1" t="n">
        <v>-70.9223418135912</v>
      </c>
      <c r="P7144" s="1" t="s">
        <v>7877</v>
      </c>
      <c r="Q7144" s="1" t="s">
        <v>7878</v>
      </c>
      <c r="R7144" s="1" t="s">
        <v>24</v>
      </c>
    </row>
    <row r="7145" customFormat="false" ht="15" hidden="false" customHeight="false" outlineLevel="0" collapsed="false">
      <c r="A7145" s="1" t="s">
        <v>6017</v>
      </c>
      <c r="B7145" s="1" t="s">
        <v>6018</v>
      </c>
      <c r="C7145" s="1" t="s">
        <v>7874</v>
      </c>
      <c r="D7145" s="1" t="n">
        <v>340</v>
      </c>
      <c r="E7145" s="1" t="s">
        <v>7934</v>
      </c>
      <c r="F7145" s="1" t="n">
        <v>56</v>
      </c>
      <c r="G7145" s="1" t="str">
        <f aca="false">F7145&amp;"/"&amp;154</f>
        <v>56/154</v>
      </c>
      <c r="H7145" s="1" t="n">
        <v>2300</v>
      </c>
      <c r="I7145" s="1" t="n">
        <v>70</v>
      </c>
      <c r="J7145" s="1" t="n">
        <v>85</v>
      </c>
      <c r="K7145" s="1" t="s">
        <v>357</v>
      </c>
      <c r="L7145" s="1" t="s">
        <v>358</v>
      </c>
      <c r="M7145" s="1" t="s">
        <v>7876</v>
      </c>
      <c r="N7145" s="1" t="n">
        <v>47.2905460602236</v>
      </c>
      <c r="O7145" s="1" t="n">
        <v>-70.9165458129101</v>
      </c>
      <c r="P7145" s="1" t="s">
        <v>7877</v>
      </c>
      <c r="Q7145" s="1" t="s">
        <v>7878</v>
      </c>
      <c r="R7145" s="1" t="s">
        <v>24</v>
      </c>
    </row>
    <row r="7146" customFormat="false" ht="15" hidden="false" customHeight="false" outlineLevel="0" collapsed="false">
      <c r="A7146" s="1" t="s">
        <v>6017</v>
      </c>
      <c r="B7146" s="1" t="s">
        <v>6018</v>
      </c>
      <c r="C7146" s="1" t="s">
        <v>7874</v>
      </c>
      <c r="D7146" s="1" t="n">
        <v>340</v>
      </c>
      <c r="E7146" s="1" t="s">
        <v>7935</v>
      </c>
      <c r="F7146" s="1" t="n">
        <v>57</v>
      </c>
      <c r="G7146" s="1" t="str">
        <f aca="false">F7146&amp;"/"&amp;154</f>
        <v>57/154</v>
      </c>
      <c r="H7146" s="1" t="n">
        <v>2300</v>
      </c>
      <c r="I7146" s="1" t="n">
        <v>70</v>
      </c>
      <c r="J7146" s="1" t="n">
        <v>85</v>
      </c>
      <c r="K7146" s="1" t="s">
        <v>357</v>
      </c>
      <c r="L7146" s="1" t="s">
        <v>358</v>
      </c>
      <c r="M7146" s="1" t="s">
        <v>7876</v>
      </c>
      <c r="N7146" s="1" t="n">
        <v>47.2878706227403</v>
      </c>
      <c r="O7146" s="1" t="n">
        <v>-70.9164894463302</v>
      </c>
      <c r="P7146" s="1" t="s">
        <v>7877</v>
      </c>
      <c r="Q7146" s="1" t="s">
        <v>7878</v>
      </c>
      <c r="R7146" s="1" t="s">
        <v>24</v>
      </c>
    </row>
    <row r="7147" customFormat="false" ht="15" hidden="false" customHeight="false" outlineLevel="0" collapsed="false">
      <c r="A7147" s="1" t="s">
        <v>6017</v>
      </c>
      <c r="B7147" s="1" t="s">
        <v>6018</v>
      </c>
      <c r="C7147" s="1" t="s">
        <v>7874</v>
      </c>
      <c r="D7147" s="1" t="n">
        <v>340</v>
      </c>
      <c r="E7147" s="1" t="s">
        <v>7936</v>
      </c>
      <c r="F7147" s="1" t="n">
        <v>58</v>
      </c>
      <c r="G7147" s="1" t="str">
        <f aca="false">F7147&amp;"/"&amp;154</f>
        <v>58/154</v>
      </c>
      <c r="H7147" s="1" t="n">
        <v>2300</v>
      </c>
      <c r="I7147" s="1" t="n">
        <v>70</v>
      </c>
      <c r="J7147" s="1" t="n">
        <v>85</v>
      </c>
      <c r="K7147" s="1" t="s">
        <v>357</v>
      </c>
      <c r="L7147" s="1" t="s">
        <v>358</v>
      </c>
      <c r="M7147" s="1" t="s">
        <v>7876</v>
      </c>
      <c r="N7147" s="1" t="n">
        <v>47.2861452775881</v>
      </c>
      <c r="O7147" s="1" t="n">
        <v>-70.9090240247064</v>
      </c>
      <c r="P7147" s="1" t="s">
        <v>7877</v>
      </c>
      <c r="Q7147" s="1" t="s">
        <v>7878</v>
      </c>
      <c r="R7147" s="1" t="s">
        <v>24</v>
      </c>
    </row>
    <row r="7148" customFormat="false" ht="15" hidden="false" customHeight="false" outlineLevel="0" collapsed="false">
      <c r="A7148" s="1" t="s">
        <v>6017</v>
      </c>
      <c r="B7148" s="1" t="s">
        <v>6018</v>
      </c>
      <c r="C7148" s="1" t="s">
        <v>7874</v>
      </c>
      <c r="D7148" s="1" t="n">
        <v>340</v>
      </c>
      <c r="E7148" s="1" t="s">
        <v>7937</v>
      </c>
      <c r="F7148" s="1" t="n">
        <v>59</v>
      </c>
      <c r="G7148" s="1" t="str">
        <f aca="false">F7148&amp;"/"&amp;154</f>
        <v>59/154</v>
      </c>
      <c r="H7148" s="1" t="n">
        <v>2300</v>
      </c>
      <c r="I7148" s="1" t="n">
        <v>70</v>
      </c>
      <c r="J7148" s="1" t="n">
        <v>85</v>
      </c>
      <c r="K7148" s="1" t="s">
        <v>357</v>
      </c>
      <c r="L7148" s="1" t="s">
        <v>358</v>
      </c>
      <c r="M7148" s="1" t="s">
        <v>7876</v>
      </c>
      <c r="N7148" s="1" t="n">
        <v>47.2935790550076</v>
      </c>
      <c r="O7148" s="1" t="n">
        <v>-70.9168641886968</v>
      </c>
      <c r="P7148" s="1" t="s">
        <v>7877</v>
      </c>
      <c r="Q7148" s="1" t="s">
        <v>7878</v>
      </c>
      <c r="R7148" s="1" t="s">
        <v>24</v>
      </c>
    </row>
    <row r="7149" customFormat="false" ht="15" hidden="false" customHeight="false" outlineLevel="0" collapsed="false">
      <c r="A7149" s="1" t="s">
        <v>6017</v>
      </c>
      <c r="B7149" s="1" t="s">
        <v>6018</v>
      </c>
      <c r="C7149" s="1" t="s">
        <v>7874</v>
      </c>
      <c r="D7149" s="1" t="n">
        <v>340</v>
      </c>
      <c r="E7149" s="1" t="s">
        <v>7938</v>
      </c>
      <c r="F7149" s="1" t="n">
        <v>60</v>
      </c>
      <c r="G7149" s="1" t="str">
        <f aca="false">F7149&amp;"/"&amp;154</f>
        <v>60/154</v>
      </c>
      <c r="H7149" s="1" t="n">
        <v>2000</v>
      </c>
      <c r="I7149" s="1" t="n">
        <v>82</v>
      </c>
      <c r="J7149" s="1" t="n">
        <v>85</v>
      </c>
      <c r="K7149" s="1" t="s">
        <v>357</v>
      </c>
      <c r="L7149" s="1" t="s">
        <v>2509</v>
      </c>
      <c r="M7149" s="1" t="s">
        <v>7876</v>
      </c>
      <c r="N7149" s="1" t="n">
        <v>47.2963620121058</v>
      </c>
      <c r="O7149" s="1" t="n">
        <v>-70.9152019130991</v>
      </c>
      <c r="P7149" s="1" t="s">
        <v>7877</v>
      </c>
      <c r="Q7149" s="1" t="s">
        <v>7878</v>
      </c>
      <c r="R7149" s="1" t="s">
        <v>24</v>
      </c>
    </row>
    <row r="7150" customFormat="false" ht="15" hidden="false" customHeight="false" outlineLevel="0" collapsed="false">
      <c r="A7150" s="1" t="s">
        <v>6017</v>
      </c>
      <c r="B7150" s="1" t="s">
        <v>6018</v>
      </c>
      <c r="C7150" s="1" t="s">
        <v>7874</v>
      </c>
      <c r="D7150" s="1" t="n">
        <v>340</v>
      </c>
      <c r="E7150" s="1" t="s">
        <v>7939</v>
      </c>
      <c r="F7150" s="1" t="n">
        <v>61</v>
      </c>
      <c r="G7150" s="1" t="str">
        <f aca="false">F7150&amp;"/"&amp;154</f>
        <v>61/154</v>
      </c>
      <c r="H7150" s="1" t="n">
        <v>2300</v>
      </c>
      <c r="I7150" s="1" t="n">
        <v>70</v>
      </c>
      <c r="J7150" s="1" t="n">
        <v>85</v>
      </c>
      <c r="K7150" s="1" t="s">
        <v>357</v>
      </c>
      <c r="L7150" s="1" t="s">
        <v>358</v>
      </c>
      <c r="M7150" s="1" t="s">
        <v>7876</v>
      </c>
      <c r="N7150" s="1" t="n">
        <v>47.3009256</v>
      </c>
      <c r="O7150" s="1" t="n">
        <v>-70.8482485</v>
      </c>
      <c r="P7150" s="1" t="s">
        <v>7877</v>
      </c>
      <c r="Q7150" s="1" t="s">
        <v>7878</v>
      </c>
      <c r="R7150" s="1" t="s">
        <v>24</v>
      </c>
    </row>
    <row r="7151" customFormat="false" ht="15" hidden="false" customHeight="false" outlineLevel="0" collapsed="false">
      <c r="A7151" s="1" t="s">
        <v>6017</v>
      </c>
      <c r="B7151" s="1" t="s">
        <v>6018</v>
      </c>
      <c r="C7151" s="1" t="s">
        <v>7874</v>
      </c>
      <c r="D7151" s="1" t="n">
        <v>340</v>
      </c>
      <c r="E7151" s="1" t="s">
        <v>7940</v>
      </c>
      <c r="F7151" s="1" t="n">
        <v>62</v>
      </c>
      <c r="G7151" s="1" t="str">
        <f aca="false">F7151&amp;"/"&amp;154</f>
        <v>62/154</v>
      </c>
      <c r="H7151" s="1" t="n">
        <v>2000</v>
      </c>
      <c r="I7151" s="1" t="n">
        <v>82</v>
      </c>
      <c r="J7151" s="1" t="n">
        <v>85</v>
      </c>
      <c r="K7151" s="1" t="s">
        <v>357</v>
      </c>
      <c r="L7151" s="1" t="s">
        <v>2509</v>
      </c>
      <c r="M7151" s="1" t="s">
        <v>7876</v>
      </c>
      <c r="N7151" s="1" t="n">
        <v>47.3027934408869</v>
      </c>
      <c r="O7151" s="1" t="n">
        <v>-70.8438665769786</v>
      </c>
      <c r="P7151" s="1" t="s">
        <v>7877</v>
      </c>
      <c r="Q7151" s="1" t="s">
        <v>7878</v>
      </c>
      <c r="R7151" s="1" t="s">
        <v>24</v>
      </c>
    </row>
    <row r="7152" customFormat="false" ht="15" hidden="false" customHeight="false" outlineLevel="0" collapsed="false">
      <c r="A7152" s="1" t="s">
        <v>6017</v>
      </c>
      <c r="B7152" s="1" t="s">
        <v>6018</v>
      </c>
      <c r="C7152" s="1" t="s">
        <v>7874</v>
      </c>
      <c r="D7152" s="1" t="n">
        <v>340</v>
      </c>
      <c r="E7152" s="1" t="s">
        <v>7941</v>
      </c>
      <c r="F7152" s="1" t="n">
        <v>63</v>
      </c>
      <c r="G7152" s="1" t="str">
        <f aca="false">F7152&amp;"/"&amp;154</f>
        <v>63/154</v>
      </c>
      <c r="H7152" s="1" t="n">
        <v>2300</v>
      </c>
      <c r="I7152" s="1" t="n">
        <v>70</v>
      </c>
      <c r="J7152" s="1" t="n">
        <v>85</v>
      </c>
      <c r="K7152" s="1" t="s">
        <v>357</v>
      </c>
      <c r="L7152" s="1" t="s">
        <v>358</v>
      </c>
      <c r="M7152" s="1" t="s">
        <v>7876</v>
      </c>
      <c r="N7152" s="1" t="n">
        <v>47.3063275905646</v>
      </c>
      <c r="O7152" s="1" t="n">
        <v>-70.8368175572374</v>
      </c>
      <c r="P7152" s="1" t="s">
        <v>7877</v>
      </c>
      <c r="Q7152" s="1" t="s">
        <v>7878</v>
      </c>
      <c r="R7152" s="1" t="s">
        <v>24</v>
      </c>
    </row>
    <row r="7153" customFormat="false" ht="15" hidden="false" customHeight="false" outlineLevel="0" collapsed="false">
      <c r="A7153" s="1" t="s">
        <v>6017</v>
      </c>
      <c r="B7153" s="1" t="s">
        <v>6018</v>
      </c>
      <c r="C7153" s="1" t="s">
        <v>7874</v>
      </c>
      <c r="D7153" s="1" t="n">
        <v>340</v>
      </c>
      <c r="E7153" s="1" t="s">
        <v>7942</v>
      </c>
      <c r="F7153" s="1" t="n">
        <v>64</v>
      </c>
      <c r="G7153" s="1" t="str">
        <f aca="false">F7153&amp;"/"&amp;154</f>
        <v>64/154</v>
      </c>
      <c r="H7153" s="1" t="n">
        <v>2300</v>
      </c>
      <c r="I7153" s="1" t="n">
        <v>70</v>
      </c>
      <c r="J7153" s="1" t="n">
        <v>85</v>
      </c>
      <c r="K7153" s="1" t="s">
        <v>357</v>
      </c>
      <c r="L7153" s="1" t="s">
        <v>358</v>
      </c>
      <c r="M7153" s="1" t="s">
        <v>7876</v>
      </c>
      <c r="N7153" s="1" t="n">
        <v>47.3044298044561</v>
      </c>
      <c r="O7153" s="1" t="n">
        <v>-70.8373279352027</v>
      </c>
      <c r="P7153" s="1" t="s">
        <v>7877</v>
      </c>
      <c r="Q7153" s="1" t="s">
        <v>7878</v>
      </c>
      <c r="R7153" s="1" t="s">
        <v>24</v>
      </c>
    </row>
    <row r="7154" customFormat="false" ht="15" hidden="false" customHeight="false" outlineLevel="0" collapsed="false">
      <c r="A7154" s="1" t="s">
        <v>6017</v>
      </c>
      <c r="B7154" s="1" t="s">
        <v>6018</v>
      </c>
      <c r="C7154" s="1" t="s">
        <v>7874</v>
      </c>
      <c r="D7154" s="1" t="n">
        <v>340</v>
      </c>
      <c r="E7154" s="1" t="s">
        <v>7943</v>
      </c>
      <c r="F7154" s="1" t="n">
        <v>65</v>
      </c>
      <c r="G7154" s="1" t="str">
        <f aca="false">F7154&amp;"/"&amp;154</f>
        <v>65/154</v>
      </c>
      <c r="H7154" s="1" t="n">
        <v>2300</v>
      </c>
      <c r="I7154" s="1" t="n">
        <v>70</v>
      </c>
      <c r="J7154" s="1" t="n">
        <v>85</v>
      </c>
      <c r="K7154" s="1" t="s">
        <v>357</v>
      </c>
      <c r="L7154" s="1" t="s">
        <v>358</v>
      </c>
      <c r="M7154" s="1" t="s">
        <v>7876</v>
      </c>
      <c r="N7154" s="1" t="n">
        <v>47.3020373847502</v>
      </c>
      <c r="O7154" s="1" t="n">
        <v>-70.8367800651234</v>
      </c>
      <c r="P7154" s="1" t="s">
        <v>7877</v>
      </c>
      <c r="Q7154" s="1" t="s">
        <v>7878</v>
      </c>
      <c r="R7154" s="1" t="s">
        <v>24</v>
      </c>
    </row>
    <row r="7155" customFormat="false" ht="15" hidden="false" customHeight="false" outlineLevel="0" collapsed="false">
      <c r="A7155" s="1" t="s">
        <v>6017</v>
      </c>
      <c r="B7155" s="1" t="s">
        <v>6018</v>
      </c>
      <c r="C7155" s="1" t="s">
        <v>7874</v>
      </c>
      <c r="D7155" s="1" t="n">
        <v>340</v>
      </c>
      <c r="E7155" s="1" t="s">
        <v>7944</v>
      </c>
      <c r="F7155" s="1" t="n">
        <v>66</v>
      </c>
      <c r="G7155" s="1" t="str">
        <f aca="false">F7155&amp;"/"&amp;154</f>
        <v>66/154</v>
      </c>
      <c r="H7155" s="1" t="n">
        <v>2300</v>
      </c>
      <c r="I7155" s="1" t="n">
        <v>70</v>
      </c>
      <c r="J7155" s="1" t="n">
        <v>85</v>
      </c>
      <c r="K7155" s="1" t="s">
        <v>357</v>
      </c>
      <c r="L7155" s="1" t="s">
        <v>358</v>
      </c>
      <c r="M7155" s="1" t="s">
        <v>7876</v>
      </c>
      <c r="N7155" s="1" t="n">
        <v>47.3085597039903</v>
      </c>
      <c r="O7155" s="1" t="n">
        <v>-70.8347559390214</v>
      </c>
      <c r="P7155" s="1" t="s">
        <v>7877</v>
      </c>
      <c r="Q7155" s="1" t="s">
        <v>7878</v>
      </c>
      <c r="R7155" s="1" t="s">
        <v>24</v>
      </c>
    </row>
    <row r="7156" customFormat="false" ht="15" hidden="false" customHeight="false" outlineLevel="0" collapsed="false">
      <c r="A7156" s="1" t="s">
        <v>6017</v>
      </c>
      <c r="B7156" s="1" t="s">
        <v>6018</v>
      </c>
      <c r="C7156" s="1" t="s">
        <v>7874</v>
      </c>
      <c r="D7156" s="1" t="n">
        <v>340</v>
      </c>
      <c r="E7156" s="1" t="s">
        <v>7945</v>
      </c>
      <c r="F7156" s="1" t="n">
        <v>67</v>
      </c>
      <c r="G7156" s="1" t="str">
        <f aca="false">F7156&amp;"/"&amp;154</f>
        <v>67/154</v>
      </c>
      <c r="H7156" s="1" t="n">
        <v>2300</v>
      </c>
      <c r="I7156" s="1" t="n">
        <v>70</v>
      </c>
      <c r="J7156" s="1" t="n">
        <v>85</v>
      </c>
      <c r="K7156" s="1" t="s">
        <v>357</v>
      </c>
      <c r="L7156" s="1" t="s">
        <v>358</v>
      </c>
      <c r="M7156" s="1" t="s">
        <v>7876</v>
      </c>
      <c r="N7156" s="1" t="n">
        <v>47.3104053429809</v>
      </c>
      <c r="O7156" s="1" t="n">
        <v>-70.8313550925661</v>
      </c>
      <c r="P7156" s="1" t="s">
        <v>7877</v>
      </c>
      <c r="Q7156" s="1" t="s">
        <v>7878</v>
      </c>
      <c r="R7156" s="1" t="s">
        <v>24</v>
      </c>
    </row>
    <row r="7157" customFormat="false" ht="15" hidden="false" customHeight="false" outlineLevel="0" collapsed="false">
      <c r="A7157" s="1" t="s">
        <v>6017</v>
      </c>
      <c r="B7157" s="1" t="s">
        <v>6018</v>
      </c>
      <c r="C7157" s="1" t="s">
        <v>7874</v>
      </c>
      <c r="D7157" s="1" t="n">
        <v>340</v>
      </c>
      <c r="E7157" s="1" t="s">
        <v>7946</v>
      </c>
      <c r="F7157" s="1" t="n">
        <v>68</v>
      </c>
      <c r="G7157" s="1" t="str">
        <f aca="false">F7157&amp;"/"&amp;154</f>
        <v>68/154</v>
      </c>
      <c r="H7157" s="1" t="n">
        <v>2300</v>
      </c>
      <c r="I7157" s="1" t="n">
        <v>70</v>
      </c>
      <c r="J7157" s="1" t="n">
        <v>85</v>
      </c>
      <c r="K7157" s="1" t="s">
        <v>357</v>
      </c>
      <c r="L7157" s="1" t="s">
        <v>358</v>
      </c>
      <c r="M7157" s="1" t="s">
        <v>7876</v>
      </c>
      <c r="N7157" s="1" t="n">
        <v>47.3114471000899</v>
      </c>
      <c r="O7157" s="1" t="n">
        <v>-70.8261639923699</v>
      </c>
      <c r="P7157" s="1" t="s">
        <v>7877</v>
      </c>
      <c r="Q7157" s="1" t="s">
        <v>7878</v>
      </c>
      <c r="R7157" s="1" t="s">
        <v>24</v>
      </c>
    </row>
    <row r="7158" customFormat="false" ht="15" hidden="false" customHeight="false" outlineLevel="0" collapsed="false">
      <c r="A7158" s="1" t="s">
        <v>6017</v>
      </c>
      <c r="B7158" s="1" t="s">
        <v>6018</v>
      </c>
      <c r="C7158" s="1" t="s">
        <v>7874</v>
      </c>
      <c r="D7158" s="1" t="n">
        <v>340</v>
      </c>
      <c r="E7158" s="1" t="s">
        <v>7947</v>
      </c>
      <c r="F7158" s="1" t="n">
        <v>69</v>
      </c>
      <c r="G7158" s="1" t="str">
        <f aca="false">F7158&amp;"/"&amp;154</f>
        <v>69/154</v>
      </c>
      <c r="H7158" s="1" t="n">
        <v>2300</v>
      </c>
      <c r="I7158" s="1" t="n">
        <v>70</v>
      </c>
      <c r="J7158" s="1" t="n">
        <v>85</v>
      </c>
      <c r="K7158" s="1" t="s">
        <v>357</v>
      </c>
      <c r="L7158" s="1" t="s">
        <v>358</v>
      </c>
      <c r="M7158" s="1" t="s">
        <v>7876</v>
      </c>
      <c r="N7158" s="1" t="n">
        <v>47.3139585837017</v>
      </c>
      <c r="O7158" s="1" t="n">
        <v>-70.8262300723837</v>
      </c>
      <c r="P7158" s="1" t="s">
        <v>7877</v>
      </c>
      <c r="Q7158" s="1" t="s">
        <v>7878</v>
      </c>
      <c r="R7158" s="1" t="s">
        <v>24</v>
      </c>
    </row>
    <row r="7159" customFormat="false" ht="15" hidden="false" customHeight="false" outlineLevel="0" collapsed="false">
      <c r="A7159" s="1" t="s">
        <v>6017</v>
      </c>
      <c r="B7159" s="1" t="s">
        <v>6018</v>
      </c>
      <c r="C7159" s="1" t="s">
        <v>7874</v>
      </c>
      <c r="D7159" s="1" t="n">
        <v>340</v>
      </c>
      <c r="E7159" s="1" t="s">
        <v>7948</v>
      </c>
      <c r="F7159" s="1" t="n">
        <v>70</v>
      </c>
      <c r="G7159" s="1" t="str">
        <f aca="false">F7159&amp;"/"&amp;154</f>
        <v>70/154</v>
      </c>
      <c r="H7159" s="1" t="n">
        <v>2300</v>
      </c>
      <c r="I7159" s="1" t="n">
        <v>70</v>
      </c>
      <c r="J7159" s="1" t="n">
        <v>85</v>
      </c>
      <c r="K7159" s="1" t="s">
        <v>357</v>
      </c>
      <c r="L7159" s="1" t="s">
        <v>358</v>
      </c>
      <c r="M7159" s="1" t="s">
        <v>7876</v>
      </c>
      <c r="N7159" s="1" t="n">
        <v>47.315443836454</v>
      </c>
      <c r="O7159" s="1" t="n">
        <v>-70.8320624085066</v>
      </c>
      <c r="P7159" s="1" t="s">
        <v>7877</v>
      </c>
      <c r="Q7159" s="1" t="s">
        <v>7878</v>
      </c>
      <c r="R7159" s="1" t="s">
        <v>24</v>
      </c>
    </row>
    <row r="7160" customFormat="false" ht="15" hidden="false" customHeight="false" outlineLevel="0" collapsed="false">
      <c r="A7160" s="1" t="s">
        <v>6017</v>
      </c>
      <c r="B7160" s="1" t="s">
        <v>6018</v>
      </c>
      <c r="C7160" s="1" t="s">
        <v>7874</v>
      </c>
      <c r="D7160" s="1" t="n">
        <v>340</v>
      </c>
      <c r="E7160" s="1" t="s">
        <v>7949</v>
      </c>
      <c r="F7160" s="1" t="n">
        <v>71</v>
      </c>
      <c r="G7160" s="1" t="str">
        <f aca="false">F7160&amp;"/"&amp;154</f>
        <v>71/154</v>
      </c>
      <c r="H7160" s="1" t="n">
        <v>2300</v>
      </c>
      <c r="I7160" s="1" t="n">
        <v>70</v>
      </c>
      <c r="J7160" s="1" t="n">
        <v>85</v>
      </c>
      <c r="K7160" s="1" t="s">
        <v>357</v>
      </c>
      <c r="L7160" s="1" t="s">
        <v>358</v>
      </c>
      <c r="M7160" s="1" t="s">
        <v>7876</v>
      </c>
      <c r="N7160" s="1" t="n">
        <v>47.3256201224981</v>
      </c>
      <c r="O7160" s="1" t="n">
        <v>-70.8245764783078</v>
      </c>
      <c r="P7160" s="1" t="s">
        <v>7877</v>
      </c>
      <c r="Q7160" s="1" t="s">
        <v>7878</v>
      </c>
      <c r="R7160" s="1" t="s">
        <v>24</v>
      </c>
    </row>
    <row r="7161" customFormat="false" ht="15" hidden="false" customHeight="false" outlineLevel="0" collapsed="false">
      <c r="A7161" s="1" t="s">
        <v>6017</v>
      </c>
      <c r="B7161" s="1" t="s">
        <v>6018</v>
      </c>
      <c r="C7161" s="1" t="s">
        <v>7874</v>
      </c>
      <c r="D7161" s="1" t="n">
        <v>340</v>
      </c>
      <c r="E7161" s="1" t="s">
        <v>7950</v>
      </c>
      <c r="F7161" s="1" t="n">
        <v>72</v>
      </c>
      <c r="G7161" s="1" t="str">
        <f aca="false">F7161&amp;"/"&amp;154</f>
        <v>72/154</v>
      </c>
      <c r="H7161" s="1" t="n">
        <v>2300</v>
      </c>
      <c r="I7161" s="1" t="n">
        <v>70</v>
      </c>
      <c r="J7161" s="1" t="n">
        <v>85</v>
      </c>
      <c r="K7161" s="1" t="s">
        <v>357</v>
      </c>
      <c r="L7161" s="1" t="s">
        <v>358</v>
      </c>
      <c r="M7161" s="1" t="s">
        <v>7876</v>
      </c>
      <c r="N7161" s="1" t="n">
        <v>47.3279249798024</v>
      </c>
      <c r="O7161" s="1" t="n">
        <v>-70.8282431329759</v>
      </c>
      <c r="P7161" s="1" t="s">
        <v>7877</v>
      </c>
      <c r="Q7161" s="1" t="s">
        <v>7878</v>
      </c>
      <c r="R7161" s="1" t="s">
        <v>24</v>
      </c>
    </row>
    <row r="7162" customFormat="false" ht="15" hidden="false" customHeight="false" outlineLevel="0" collapsed="false">
      <c r="A7162" s="1" t="s">
        <v>6017</v>
      </c>
      <c r="B7162" s="1" t="s">
        <v>6018</v>
      </c>
      <c r="C7162" s="1" t="s">
        <v>7874</v>
      </c>
      <c r="D7162" s="1" t="n">
        <v>340</v>
      </c>
      <c r="E7162" s="1" t="s">
        <v>7951</v>
      </c>
      <c r="F7162" s="1" t="n">
        <v>73</v>
      </c>
      <c r="G7162" s="1" t="str">
        <f aca="false">F7162&amp;"/"&amp;154</f>
        <v>73/154</v>
      </c>
      <c r="H7162" s="1" t="n">
        <v>2300</v>
      </c>
      <c r="I7162" s="1" t="n">
        <v>70</v>
      </c>
      <c r="J7162" s="1" t="n">
        <v>85</v>
      </c>
      <c r="K7162" s="1" t="s">
        <v>357</v>
      </c>
      <c r="L7162" s="1" t="s">
        <v>358</v>
      </c>
      <c r="M7162" s="1" t="s">
        <v>7876</v>
      </c>
      <c r="N7162" s="1" t="n">
        <v>47.3279734916654</v>
      </c>
      <c r="O7162" s="1" t="n">
        <v>-70.8182720090629</v>
      </c>
      <c r="P7162" s="1" t="s">
        <v>7877</v>
      </c>
      <c r="Q7162" s="1" t="s">
        <v>7878</v>
      </c>
      <c r="R7162" s="1" t="s">
        <v>24</v>
      </c>
    </row>
    <row r="7163" customFormat="false" ht="15" hidden="false" customHeight="false" outlineLevel="0" collapsed="false">
      <c r="A7163" s="1" t="s">
        <v>6017</v>
      </c>
      <c r="B7163" s="1" t="s">
        <v>6018</v>
      </c>
      <c r="C7163" s="1" t="s">
        <v>7874</v>
      </c>
      <c r="D7163" s="1" t="n">
        <v>340</v>
      </c>
      <c r="E7163" s="1" t="s">
        <v>7952</v>
      </c>
      <c r="F7163" s="1" t="n">
        <v>74</v>
      </c>
      <c r="G7163" s="1" t="str">
        <f aca="false">F7163&amp;"/"&amp;154</f>
        <v>74/154</v>
      </c>
      <c r="H7163" s="1" t="n">
        <v>2300</v>
      </c>
      <c r="I7163" s="1" t="n">
        <v>70</v>
      </c>
      <c r="J7163" s="1" t="n">
        <v>85</v>
      </c>
      <c r="K7163" s="1" t="s">
        <v>357</v>
      </c>
      <c r="L7163" s="1" t="s">
        <v>358</v>
      </c>
      <c r="M7163" s="1" t="s">
        <v>7876</v>
      </c>
      <c r="N7163" s="1" t="n">
        <v>47.3281955920482</v>
      </c>
      <c r="O7163" s="1" t="n">
        <v>-70.8123776578086</v>
      </c>
      <c r="P7163" s="1" t="s">
        <v>7877</v>
      </c>
      <c r="Q7163" s="1" t="s">
        <v>7878</v>
      </c>
      <c r="R7163" s="1" t="s">
        <v>24</v>
      </c>
    </row>
    <row r="7164" customFormat="false" ht="15" hidden="false" customHeight="false" outlineLevel="0" collapsed="false">
      <c r="A7164" s="1" t="s">
        <v>6017</v>
      </c>
      <c r="B7164" s="1" t="s">
        <v>6018</v>
      </c>
      <c r="C7164" s="1" t="s">
        <v>7874</v>
      </c>
      <c r="D7164" s="1" t="n">
        <v>340</v>
      </c>
      <c r="E7164" s="1" t="s">
        <v>7953</v>
      </c>
      <c r="F7164" s="1" t="n">
        <v>75</v>
      </c>
      <c r="G7164" s="1" t="str">
        <f aca="false">F7164&amp;"/"&amp;154</f>
        <v>75/154</v>
      </c>
      <c r="H7164" s="1" t="n">
        <v>2000</v>
      </c>
      <c r="I7164" s="1" t="n">
        <v>82</v>
      </c>
      <c r="J7164" s="1" t="n">
        <v>85</v>
      </c>
      <c r="K7164" s="1" t="s">
        <v>357</v>
      </c>
      <c r="L7164" s="1" t="s">
        <v>2509</v>
      </c>
      <c r="M7164" s="1" t="s">
        <v>7876</v>
      </c>
      <c r="N7164" s="1" t="n">
        <v>47.3318366236055</v>
      </c>
      <c r="O7164" s="1" t="n">
        <v>-70.8104537485977</v>
      </c>
      <c r="P7164" s="1" t="s">
        <v>7877</v>
      </c>
      <c r="Q7164" s="1" t="s">
        <v>7878</v>
      </c>
      <c r="R7164" s="1" t="s">
        <v>24</v>
      </c>
    </row>
    <row r="7165" customFormat="false" ht="15" hidden="false" customHeight="false" outlineLevel="0" collapsed="false">
      <c r="A7165" s="1" t="s">
        <v>6017</v>
      </c>
      <c r="B7165" s="1" t="s">
        <v>6018</v>
      </c>
      <c r="C7165" s="1" t="s">
        <v>7874</v>
      </c>
      <c r="D7165" s="1" t="n">
        <v>340</v>
      </c>
      <c r="E7165" s="1" t="s">
        <v>7954</v>
      </c>
      <c r="F7165" s="1" t="n">
        <v>76</v>
      </c>
      <c r="G7165" s="1" t="str">
        <f aca="false">F7165&amp;"/"&amp;154</f>
        <v>76/154</v>
      </c>
      <c r="H7165" s="1" t="n">
        <v>2000</v>
      </c>
      <c r="I7165" s="1" t="n">
        <v>82</v>
      </c>
      <c r="J7165" s="1" t="n">
        <v>85</v>
      </c>
      <c r="K7165" s="1" t="s">
        <v>357</v>
      </c>
      <c r="L7165" s="1" t="s">
        <v>2509</v>
      </c>
      <c r="M7165" s="1" t="s">
        <v>7876</v>
      </c>
      <c r="N7165" s="1" t="n">
        <v>47.3337969866554</v>
      </c>
      <c r="O7165" s="1" t="n">
        <v>-70.8158064107475</v>
      </c>
      <c r="P7165" s="1" t="s">
        <v>7877</v>
      </c>
      <c r="Q7165" s="1" t="s">
        <v>7878</v>
      </c>
      <c r="R7165" s="1" t="s">
        <v>24</v>
      </c>
    </row>
    <row r="7166" customFormat="false" ht="15" hidden="false" customHeight="false" outlineLevel="0" collapsed="false">
      <c r="A7166" s="1" t="s">
        <v>6017</v>
      </c>
      <c r="B7166" s="1" t="s">
        <v>6018</v>
      </c>
      <c r="C7166" s="1" t="s">
        <v>7874</v>
      </c>
      <c r="D7166" s="1" t="n">
        <v>340</v>
      </c>
      <c r="E7166" s="1" t="s">
        <v>7955</v>
      </c>
      <c r="F7166" s="1" t="n">
        <v>77</v>
      </c>
      <c r="G7166" s="1" t="str">
        <f aca="false">F7166&amp;"/"&amp;154</f>
        <v>77/154</v>
      </c>
      <c r="H7166" s="1" t="n">
        <v>2000</v>
      </c>
      <c r="I7166" s="1" t="n">
        <v>82</v>
      </c>
      <c r="J7166" s="1" t="n">
        <v>85</v>
      </c>
      <c r="K7166" s="1" t="s">
        <v>357</v>
      </c>
      <c r="L7166" s="1" t="s">
        <v>2509</v>
      </c>
      <c r="M7166" s="1" t="s">
        <v>7876</v>
      </c>
      <c r="N7166" s="1" t="n">
        <v>47.336471</v>
      </c>
      <c r="O7166" s="1" t="n">
        <v>-70.815422</v>
      </c>
      <c r="P7166" s="1" t="s">
        <v>7877</v>
      </c>
      <c r="Q7166" s="1" t="s">
        <v>7878</v>
      </c>
      <c r="R7166" s="1" t="s">
        <v>24</v>
      </c>
    </row>
    <row r="7167" customFormat="false" ht="15" hidden="false" customHeight="false" outlineLevel="0" collapsed="false">
      <c r="A7167" s="1" t="s">
        <v>6017</v>
      </c>
      <c r="B7167" s="1" t="s">
        <v>6018</v>
      </c>
      <c r="C7167" s="1" t="s">
        <v>7874</v>
      </c>
      <c r="D7167" s="1" t="n">
        <v>340</v>
      </c>
      <c r="E7167" s="1" t="s">
        <v>7956</v>
      </c>
      <c r="F7167" s="1" t="n">
        <v>78</v>
      </c>
      <c r="G7167" s="1" t="str">
        <f aca="false">F7167&amp;"/"&amp;154</f>
        <v>78/154</v>
      </c>
      <c r="H7167" s="1" t="n">
        <v>2300</v>
      </c>
      <c r="I7167" s="1" t="n">
        <v>70</v>
      </c>
      <c r="J7167" s="1" t="n">
        <v>85</v>
      </c>
      <c r="K7167" s="1" t="s">
        <v>357</v>
      </c>
      <c r="L7167" s="1" t="s">
        <v>358</v>
      </c>
      <c r="M7167" s="1" t="s">
        <v>7876</v>
      </c>
      <c r="N7167" s="1" t="n">
        <v>47.3420857737735</v>
      </c>
      <c r="O7167" s="1" t="n">
        <v>-70.8092234130853</v>
      </c>
      <c r="P7167" s="1" t="s">
        <v>7877</v>
      </c>
      <c r="Q7167" s="1" t="s">
        <v>7878</v>
      </c>
      <c r="R7167" s="1" t="s">
        <v>24</v>
      </c>
    </row>
    <row r="7168" customFormat="false" ht="15" hidden="false" customHeight="false" outlineLevel="0" collapsed="false">
      <c r="A7168" s="1" t="s">
        <v>6017</v>
      </c>
      <c r="B7168" s="1" t="s">
        <v>6018</v>
      </c>
      <c r="C7168" s="1" t="s">
        <v>7874</v>
      </c>
      <c r="D7168" s="1" t="n">
        <v>340</v>
      </c>
      <c r="E7168" s="1" t="s">
        <v>7957</v>
      </c>
      <c r="F7168" s="1" t="n">
        <v>79</v>
      </c>
      <c r="G7168" s="1" t="str">
        <f aca="false">F7168&amp;"/"&amp;154</f>
        <v>79/154</v>
      </c>
      <c r="H7168" s="1" t="n">
        <v>2300</v>
      </c>
      <c r="I7168" s="1" t="n">
        <v>70</v>
      </c>
      <c r="J7168" s="1" t="n">
        <v>85</v>
      </c>
      <c r="K7168" s="1" t="s">
        <v>357</v>
      </c>
      <c r="L7168" s="1" t="s">
        <v>358</v>
      </c>
      <c r="M7168" s="1" t="s">
        <v>7876</v>
      </c>
      <c r="N7168" s="1" t="n">
        <v>47.3414040186137</v>
      </c>
      <c r="O7168" s="1" t="n">
        <v>-70.7998522864374</v>
      </c>
      <c r="P7168" s="1" t="s">
        <v>7877</v>
      </c>
      <c r="Q7168" s="1" t="s">
        <v>7878</v>
      </c>
      <c r="R7168" s="1" t="s">
        <v>24</v>
      </c>
    </row>
    <row r="7169" customFormat="false" ht="15" hidden="false" customHeight="false" outlineLevel="0" collapsed="false">
      <c r="A7169" s="1" t="s">
        <v>6017</v>
      </c>
      <c r="B7169" s="1" t="s">
        <v>6018</v>
      </c>
      <c r="C7169" s="1" t="s">
        <v>7874</v>
      </c>
      <c r="D7169" s="1" t="n">
        <v>340</v>
      </c>
      <c r="E7169" s="1" t="s">
        <v>7958</v>
      </c>
      <c r="F7169" s="1" t="n">
        <v>80</v>
      </c>
      <c r="G7169" s="1" t="str">
        <f aca="false">F7169&amp;"/"&amp;154</f>
        <v>80/154</v>
      </c>
      <c r="H7169" s="1" t="n">
        <v>2000</v>
      </c>
      <c r="I7169" s="1" t="n">
        <v>82</v>
      </c>
      <c r="J7169" s="1" t="n">
        <v>85</v>
      </c>
      <c r="K7169" s="1" t="s">
        <v>357</v>
      </c>
      <c r="L7169" s="1" t="s">
        <v>2509</v>
      </c>
      <c r="M7169" s="1" t="s">
        <v>7876</v>
      </c>
      <c r="N7169" s="1" t="n">
        <v>47.3337428788939</v>
      </c>
      <c r="O7169" s="1" t="n">
        <v>-70.8026097886355</v>
      </c>
      <c r="P7169" s="1" t="s">
        <v>7877</v>
      </c>
      <c r="Q7169" s="1" t="s">
        <v>7878</v>
      </c>
      <c r="R7169" s="1" t="s">
        <v>24</v>
      </c>
    </row>
    <row r="7170" customFormat="false" ht="15" hidden="false" customHeight="false" outlineLevel="0" collapsed="false">
      <c r="A7170" s="1" t="s">
        <v>6017</v>
      </c>
      <c r="B7170" s="1" t="s">
        <v>6018</v>
      </c>
      <c r="C7170" s="1" t="s">
        <v>7874</v>
      </c>
      <c r="D7170" s="1" t="n">
        <v>340</v>
      </c>
      <c r="E7170" s="1" t="s">
        <v>7959</v>
      </c>
      <c r="F7170" s="1" t="n">
        <v>81</v>
      </c>
      <c r="G7170" s="1" t="str">
        <f aca="false">F7170&amp;"/"&amp;154</f>
        <v>81/154</v>
      </c>
      <c r="H7170" s="1" t="n">
        <v>2000</v>
      </c>
      <c r="I7170" s="1" t="n">
        <v>82</v>
      </c>
      <c r="J7170" s="1" t="n">
        <v>85</v>
      </c>
      <c r="K7170" s="1" t="s">
        <v>357</v>
      </c>
      <c r="L7170" s="1" t="s">
        <v>2509</v>
      </c>
      <c r="M7170" s="1" t="s">
        <v>7876</v>
      </c>
      <c r="N7170" s="1" t="n">
        <v>47.3304739081202</v>
      </c>
      <c r="O7170" s="1" t="n">
        <v>-70.8032224242137</v>
      </c>
      <c r="P7170" s="1" t="s">
        <v>7877</v>
      </c>
      <c r="Q7170" s="1" t="s">
        <v>7878</v>
      </c>
      <c r="R7170" s="1" t="s">
        <v>24</v>
      </c>
    </row>
    <row r="7171" customFormat="false" ht="15" hidden="false" customHeight="false" outlineLevel="0" collapsed="false">
      <c r="A7171" s="1" t="s">
        <v>6017</v>
      </c>
      <c r="B7171" s="1" t="s">
        <v>6018</v>
      </c>
      <c r="C7171" s="1" t="s">
        <v>7874</v>
      </c>
      <c r="D7171" s="1" t="n">
        <v>340</v>
      </c>
      <c r="E7171" s="1" t="s">
        <v>7960</v>
      </c>
      <c r="F7171" s="1" t="n">
        <v>82</v>
      </c>
      <c r="G7171" s="1" t="str">
        <f aca="false">F7171&amp;"/"&amp;154</f>
        <v>82/154</v>
      </c>
      <c r="H7171" s="1" t="n">
        <v>2000</v>
      </c>
      <c r="I7171" s="1" t="n">
        <v>82</v>
      </c>
      <c r="J7171" s="1" t="n">
        <v>85</v>
      </c>
      <c r="K7171" s="1" t="s">
        <v>357</v>
      </c>
      <c r="L7171" s="1" t="s">
        <v>2509</v>
      </c>
      <c r="M7171" s="1" t="s">
        <v>7876</v>
      </c>
      <c r="N7171" s="1" t="n">
        <v>47.3143509940508</v>
      </c>
      <c r="O7171" s="1" t="n">
        <v>-70.8442009674689</v>
      </c>
      <c r="P7171" s="1" t="s">
        <v>7877</v>
      </c>
      <c r="Q7171" s="1" t="s">
        <v>7878</v>
      </c>
      <c r="R7171" s="1" t="s">
        <v>24</v>
      </c>
    </row>
    <row r="7172" customFormat="false" ht="15" hidden="false" customHeight="false" outlineLevel="0" collapsed="false">
      <c r="A7172" s="1" t="s">
        <v>6017</v>
      </c>
      <c r="B7172" s="1" t="s">
        <v>6018</v>
      </c>
      <c r="C7172" s="1" t="s">
        <v>7874</v>
      </c>
      <c r="D7172" s="1" t="n">
        <v>340</v>
      </c>
      <c r="E7172" s="1" t="s">
        <v>7961</v>
      </c>
      <c r="F7172" s="1" t="n">
        <v>83</v>
      </c>
      <c r="G7172" s="1" t="str">
        <f aca="false">F7172&amp;"/"&amp;154</f>
        <v>83/154</v>
      </c>
      <c r="H7172" s="1" t="n">
        <v>2300</v>
      </c>
      <c r="I7172" s="1" t="n">
        <v>70</v>
      </c>
      <c r="J7172" s="1" t="n">
        <v>85</v>
      </c>
      <c r="K7172" s="1" t="s">
        <v>357</v>
      </c>
      <c r="L7172" s="1" t="s">
        <v>358</v>
      </c>
      <c r="M7172" s="1" t="s">
        <v>7876</v>
      </c>
      <c r="N7172" s="1" t="n">
        <v>47.3107116825062</v>
      </c>
      <c r="O7172" s="1" t="n">
        <v>-70.8462223576417</v>
      </c>
      <c r="P7172" s="1" t="s">
        <v>7877</v>
      </c>
      <c r="Q7172" s="1" t="s">
        <v>7878</v>
      </c>
      <c r="R7172" s="1" t="s">
        <v>24</v>
      </c>
    </row>
    <row r="7173" customFormat="false" ht="15" hidden="false" customHeight="false" outlineLevel="0" collapsed="false">
      <c r="A7173" s="1" t="s">
        <v>6017</v>
      </c>
      <c r="B7173" s="1" t="s">
        <v>6018</v>
      </c>
      <c r="C7173" s="1" t="s">
        <v>7874</v>
      </c>
      <c r="D7173" s="1" t="n">
        <v>340</v>
      </c>
      <c r="E7173" s="1" t="s">
        <v>7962</v>
      </c>
      <c r="F7173" s="1" t="n">
        <v>84</v>
      </c>
      <c r="G7173" s="1" t="str">
        <f aca="false">F7173&amp;"/"&amp;154</f>
        <v>84/154</v>
      </c>
      <c r="H7173" s="1" t="n">
        <v>2000</v>
      </c>
      <c r="I7173" s="1" t="n">
        <v>82</v>
      </c>
      <c r="J7173" s="1" t="n">
        <v>85</v>
      </c>
      <c r="K7173" s="1" t="s">
        <v>357</v>
      </c>
      <c r="L7173" s="1" t="s">
        <v>2509</v>
      </c>
      <c r="M7173" s="1" t="s">
        <v>7876</v>
      </c>
      <c r="N7173" s="1" t="n">
        <v>47.3388886666093</v>
      </c>
      <c r="O7173" s="1" t="n">
        <v>-70.8360991486159</v>
      </c>
      <c r="P7173" s="1" t="s">
        <v>7877</v>
      </c>
      <c r="Q7173" s="1" t="s">
        <v>7878</v>
      </c>
      <c r="R7173" s="1" t="s">
        <v>24</v>
      </c>
    </row>
    <row r="7174" customFormat="false" ht="15" hidden="false" customHeight="false" outlineLevel="0" collapsed="false">
      <c r="A7174" s="1" t="s">
        <v>6017</v>
      </c>
      <c r="B7174" s="1" t="s">
        <v>6018</v>
      </c>
      <c r="C7174" s="1" t="s">
        <v>7874</v>
      </c>
      <c r="D7174" s="1" t="n">
        <v>340</v>
      </c>
      <c r="E7174" s="1" t="s">
        <v>7963</v>
      </c>
      <c r="F7174" s="1" t="n">
        <v>85</v>
      </c>
      <c r="G7174" s="1" t="str">
        <f aca="false">F7174&amp;"/"&amp;154</f>
        <v>85/154</v>
      </c>
      <c r="H7174" s="1" t="n">
        <v>2000</v>
      </c>
      <c r="I7174" s="1" t="n">
        <v>82</v>
      </c>
      <c r="J7174" s="1" t="n">
        <v>85</v>
      </c>
      <c r="K7174" s="1" t="s">
        <v>357</v>
      </c>
      <c r="L7174" s="1" t="s">
        <v>2509</v>
      </c>
      <c r="M7174" s="1" t="s">
        <v>7876</v>
      </c>
      <c r="N7174" s="1" t="n">
        <v>47.3355835661216</v>
      </c>
      <c r="O7174" s="1" t="n">
        <v>-70.8258340655403</v>
      </c>
      <c r="P7174" s="1" t="s">
        <v>7877</v>
      </c>
      <c r="Q7174" s="1" t="s">
        <v>7878</v>
      </c>
      <c r="R7174" s="1" t="s">
        <v>24</v>
      </c>
    </row>
    <row r="7175" customFormat="false" ht="15" hidden="false" customHeight="false" outlineLevel="0" collapsed="false">
      <c r="A7175" s="1" t="s">
        <v>6017</v>
      </c>
      <c r="B7175" s="1" t="s">
        <v>6018</v>
      </c>
      <c r="C7175" s="1" t="s">
        <v>7874</v>
      </c>
      <c r="D7175" s="1" t="n">
        <v>340</v>
      </c>
      <c r="E7175" s="1" t="s">
        <v>7964</v>
      </c>
      <c r="F7175" s="1" t="n">
        <v>86</v>
      </c>
      <c r="G7175" s="1" t="str">
        <f aca="false">F7175&amp;"/"&amp;154</f>
        <v>86/154</v>
      </c>
      <c r="H7175" s="1" t="n">
        <v>2300</v>
      </c>
      <c r="I7175" s="1" t="n">
        <v>70</v>
      </c>
      <c r="J7175" s="1" t="n">
        <v>85</v>
      </c>
      <c r="K7175" s="1" t="s">
        <v>357</v>
      </c>
      <c r="L7175" s="1" t="s">
        <v>358</v>
      </c>
      <c r="M7175" s="1" t="s">
        <v>7876</v>
      </c>
      <c r="N7175" s="1" t="n">
        <v>47.3335933762633</v>
      </c>
      <c r="O7175" s="1" t="n">
        <v>-70.8642995104217</v>
      </c>
      <c r="P7175" s="1" t="s">
        <v>7877</v>
      </c>
      <c r="Q7175" s="1" t="s">
        <v>7878</v>
      </c>
      <c r="R7175" s="1" t="s">
        <v>24</v>
      </c>
    </row>
    <row r="7176" customFormat="false" ht="15" hidden="false" customHeight="false" outlineLevel="0" collapsed="false">
      <c r="A7176" s="1" t="s">
        <v>6017</v>
      </c>
      <c r="B7176" s="1" t="s">
        <v>6018</v>
      </c>
      <c r="C7176" s="1" t="s">
        <v>7874</v>
      </c>
      <c r="D7176" s="1" t="n">
        <v>340</v>
      </c>
      <c r="E7176" s="1" t="s">
        <v>7965</v>
      </c>
      <c r="F7176" s="1" t="n">
        <v>87</v>
      </c>
      <c r="G7176" s="1" t="str">
        <f aca="false">F7176&amp;"/"&amp;154</f>
        <v>87/154</v>
      </c>
      <c r="H7176" s="1" t="n">
        <v>2300</v>
      </c>
      <c r="I7176" s="1" t="n">
        <v>70</v>
      </c>
      <c r="J7176" s="1" t="n">
        <v>85</v>
      </c>
      <c r="K7176" s="1" t="s">
        <v>357</v>
      </c>
      <c r="L7176" s="1" t="s">
        <v>358</v>
      </c>
      <c r="M7176" s="1" t="s">
        <v>7876</v>
      </c>
      <c r="N7176" s="1" t="n">
        <v>47.3365336026886</v>
      </c>
      <c r="O7176" s="1" t="n">
        <v>-70.8601799383742</v>
      </c>
      <c r="P7176" s="1" t="s">
        <v>7877</v>
      </c>
      <c r="Q7176" s="1" t="s">
        <v>7878</v>
      </c>
      <c r="R7176" s="1" t="s">
        <v>24</v>
      </c>
    </row>
    <row r="7177" customFormat="false" ht="15" hidden="false" customHeight="false" outlineLevel="0" collapsed="false">
      <c r="A7177" s="1" t="s">
        <v>6017</v>
      </c>
      <c r="B7177" s="1" t="s">
        <v>6018</v>
      </c>
      <c r="C7177" s="1" t="s">
        <v>7874</v>
      </c>
      <c r="D7177" s="1" t="n">
        <v>340</v>
      </c>
      <c r="E7177" s="1" t="s">
        <v>7966</v>
      </c>
      <c r="F7177" s="1" t="n">
        <v>88</v>
      </c>
      <c r="G7177" s="1" t="str">
        <f aca="false">F7177&amp;"/"&amp;154</f>
        <v>88/154</v>
      </c>
      <c r="H7177" s="1" t="n">
        <v>2300</v>
      </c>
      <c r="I7177" s="1" t="n">
        <v>70</v>
      </c>
      <c r="J7177" s="1" t="n">
        <v>85</v>
      </c>
      <c r="K7177" s="1" t="s">
        <v>357</v>
      </c>
      <c r="L7177" s="1" t="s">
        <v>358</v>
      </c>
      <c r="M7177" s="1" t="s">
        <v>7876</v>
      </c>
      <c r="N7177" s="1" t="n">
        <v>47.3394059112137</v>
      </c>
      <c r="O7177" s="1" t="n">
        <v>-70.8585915433865</v>
      </c>
      <c r="P7177" s="1" t="s">
        <v>7877</v>
      </c>
      <c r="Q7177" s="1" t="s">
        <v>7878</v>
      </c>
      <c r="R7177" s="1" t="s">
        <v>24</v>
      </c>
    </row>
    <row r="7178" customFormat="false" ht="15" hidden="false" customHeight="false" outlineLevel="0" collapsed="false">
      <c r="A7178" s="1" t="s">
        <v>6017</v>
      </c>
      <c r="B7178" s="1" t="s">
        <v>6018</v>
      </c>
      <c r="C7178" s="1" t="s">
        <v>7874</v>
      </c>
      <c r="D7178" s="1" t="n">
        <v>340</v>
      </c>
      <c r="E7178" s="1" t="s">
        <v>7967</v>
      </c>
      <c r="F7178" s="1" t="n">
        <v>89</v>
      </c>
      <c r="G7178" s="1" t="str">
        <f aca="false">F7178&amp;"/"&amp;154</f>
        <v>89/154</v>
      </c>
      <c r="H7178" s="1" t="n">
        <v>2300</v>
      </c>
      <c r="I7178" s="1" t="n">
        <v>70</v>
      </c>
      <c r="J7178" s="1" t="n">
        <v>85</v>
      </c>
      <c r="K7178" s="1" t="s">
        <v>357</v>
      </c>
      <c r="L7178" s="1" t="s">
        <v>358</v>
      </c>
      <c r="M7178" s="1" t="s">
        <v>7876</v>
      </c>
      <c r="N7178" s="1" t="n">
        <v>47.3427033941863</v>
      </c>
      <c r="O7178" s="1" t="n">
        <v>-70.857307343071</v>
      </c>
      <c r="P7178" s="1" t="s">
        <v>7877</v>
      </c>
      <c r="Q7178" s="1" t="s">
        <v>7878</v>
      </c>
      <c r="R7178" s="1" t="s">
        <v>24</v>
      </c>
    </row>
    <row r="7179" customFormat="false" ht="15" hidden="false" customHeight="false" outlineLevel="0" collapsed="false">
      <c r="A7179" s="1" t="s">
        <v>6017</v>
      </c>
      <c r="B7179" s="1" t="s">
        <v>6018</v>
      </c>
      <c r="C7179" s="1" t="s">
        <v>7874</v>
      </c>
      <c r="D7179" s="1" t="n">
        <v>340</v>
      </c>
      <c r="E7179" s="1" t="s">
        <v>7968</v>
      </c>
      <c r="F7179" s="1" t="n">
        <v>90</v>
      </c>
      <c r="G7179" s="1" t="str">
        <f aca="false">F7179&amp;"/"&amp;154</f>
        <v>90/154</v>
      </c>
      <c r="H7179" s="1" t="n">
        <v>2000</v>
      </c>
      <c r="I7179" s="1" t="n">
        <v>82</v>
      </c>
      <c r="J7179" s="1" t="n">
        <v>85</v>
      </c>
      <c r="K7179" s="1" t="s">
        <v>357</v>
      </c>
      <c r="L7179" s="1" t="s">
        <v>2509</v>
      </c>
      <c r="M7179" s="1" t="s">
        <v>7876</v>
      </c>
      <c r="N7179" s="1" t="n">
        <v>47.3448331039621</v>
      </c>
      <c r="O7179" s="1" t="n">
        <v>-70.8595297676613</v>
      </c>
      <c r="P7179" s="1" t="s">
        <v>7877</v>
      </c>
      <c r="Q7179" s="1" t="s">
        <v>7878</v>
      </c>
      <c r="R7179" s="1" t="s">
        <v>24</v>
      </c>
    </row>
    <row r="7180" customFormat="false" ht="15" hidden="false" customHeight="false" outlineLevel="0" collapsed="false">
      <c r="A7180" s="1" t="s">
        <v>6017</v>
      </c>
      <c r="B7180" s="1" t="s">
        <v>6018</v>
      </c>
      <c r="C7180" s="1" t="s">
        <v>7874</v>
      </c>
      <c r="D7180" s="1" t="n">
        <v>340</v>
      </c>
      <c r="E7180" s="1" t="s">
        <v>7969</v>
      </c>
      <c r="F7180" s="1" t="n">
        <v>91</v>
      </c>
      <c r="G7180" s="1" t="str">
        <f aca="false">F7180&amp;"/"&amp;154</f>
        <v>91/154</v>
      </c>
      <c r="H7180" s="1" t="n">
        <v>2300</v>
      </c>
      <c r="I7180" s="1" t="n">
        <v>70</v>
      </c>
      <c r="J7180" s="1" t="n">
        <v>85</v>
      </c>
      <c r="K7180" s="1" t="s">
        <v>357</v>
      </c>
      <c r="L7180" s="1" t="s">
        <v>358</v>
      </c>
      <c r="M7180" s="1" t="s">
        <v>7876</v>
      </c>
      <c r="N7180" s="1" t="n">
        <v>47.3474884114919</v>
      </c>
      <c r="O7180" s="1" t="n">
        <v>-70.8615330043544</v>
      </c>
      <c r="P7180" s="1" t="s">
        <v>7877</v>
      </c>
      <c r="Q7180" s="1" t="s">
        <v>7878</v>
      </c>
      <c r="R7180" s="1" t="s">
        <v>24</v>
      </c>
    </row>
    <row r="7181" customFormat="false" ht="15" hidden="false" customHeight="false" outlineLevel="0" collapsed="false">
      <c r="A7181" s="1" t="s">
        <v>6017</v>
      </c>
      <c r="B7181" s="1" t="s">
        <v>6018</v>
      </c>
      <c r="C7181" s="1" t="s">
        <v>7874</v>
      </c>
      <c r="D7181" s="1" t="n">
        <v>340</v>
      </c>
      <c r="E7181" s="1" t="s">
        <v>7970</v>
      </c>
      <c r="F7181" s="1" t="n">
        <v>92</v>
      </c>
      <c r="G7181" s="1" t="str">
        <f aca="false">F7181&amp;"/"&amp;154</f>
        <v>92/154</v>
      </c>
      <c r="H7181" s="1" t="n">
        <v>2300</v>
      </c>
      <c r="I7181" s="1" t="n">
        <v>70</v>
      </c>
      <c r="J7181" s="1" t="n">
        <v>85</v>
      </c>
      <c r="K7181" s="1" t="s">
        <v>357</v>
      </c>
      <c r="L7181" s="1" t="s">
        <v>358</v>
      </c>
      <c r="M7181" s="1" t="s">
        <v>7876</v>
      </c>
      <c r="N7181" s="1" t="n">
        <v>47.3500639206606</v>
      </c>
      <c r="O7181" s="1" t="n">
        <v>-70.8621765311433</v>
      </c>
      <c r="P7181" s="1" t="s">
        <v>7877</v>
      </c>
      <c r="Q7181" s="1" t="s">
        <v>7878</v>
      </c>
      <c r="R7181" s="1" t="s">
        <v>24</v>
      </c>
    </row>
    <row r="7182" customFormat="false" ht="15" hidden="false" customHeight="false" outlineLevel="0" collapsed="false">
      <c r="A7182" s="1" t="s">
        <v>6017</v>
      </c>
      <c r="B7182" s="1" t="s">
        <v>6018</v>
      </c>
      <c r="C7182" s="1" t="s">
        <v>7874</v>
      </c>
      <c r="D7182" s="1" t="n">
        <v>340</v>
      </c>
      <c r="E7182" s="1" t="s">
        <v>7971</v>
      </c>
      <c r="F7182" s="1" t="n">
        <v>93</v>
      </c>
      <c r="G7182" s="1" t="str">
        <f aca="false">F7182&amp;"/"&amp;154</f>
        <v>93/154</v>
      </c>
      <c r="H7182" s="1" t="n">
        <v>2300</v>
      </c>
      <c r="I7182" s="1" t="n">
        <v>70</v>
      </c>
      <c r="J7182" s="1" t="n">
        <v>85</v>
      </c>
      <c r="K7182" s="1" t="s">
        <v>357</v>
      </c>
      <c r="L7182" s="1" t="s">
        <v>358</v>
      </c>
      <c r="M7182" s="1" t="s">
        <v>7876</v>
      </c>
      <c r="N7182" s="1" t="n">
        <v>47.3526907656899</v>
      </c>
      <c r="O7182" s="1" t="n">
        <v>-70.8629451680998</v>
      </c>
      <c r="P7182" s="1" t="s">
        <v>7877</v>
      </c>
      <c r="Q7182" s="1" t="s">
        <v>7878</v>
      </c>
      <c r="R7182" s="1" t="s">
        <v>24</v>
      </c>
    </row>
    <row r="7183" customFormat="false" ht="15" hidden="false" customHeight="false" outlineLevel="0" collapsed="false">
      <c r="A7183" s="1" t="s">
        <v>6017</v>
      </c>
      <c r="B7183" s="1" t="s">
        <v>6018</v>
      </c>
      <c r="C7183" s="1" t="s">
        <v>7874</v>
      </c>
      <c r="D7183" s="1" t="n">
        <v>340</v>
      </c>
      <c r="E7183" s="1" t="s">
        <v>7972</v>
      </c>
      <c r="F7183" s="1" t="n">
        <v>94</v>
      </c>
      <c r="G7183" s="1" t="str">
        <f aca="false">F7183&amp;"/"&amp;154</f>
        <v>94/154</v>
      </c>
      <c r="H7183" s="1" t="n">
        <v>2300</v>
      </c>
      <c r="I7183" s="1" t="n">
        <v>70</v>
      </c>
      <c r="J7183" s="1" t="n">
        <v>85</v>
      </c>
      <c r="K7183" s="1" t="s">
        <v>357</v>
      </c>
      <c r="L7183" s="1" t="s">
        <v>358</v>
      </c>
      <c r="M7183" s="1" t="s">
        <v>7876</v>
      </c>
      <c r="N7183" s="1" t="n">
        <v>47.35535414077</v>
      </c>
      <c r="O7183" s="1" t="n">
        <v>-70.8645439484746</v>
      </c>
      <c r="P7183" s="1" t="s">
        <v>7877</v>
      </c>
      <c r="Q7183" s="1" t="s">
        <v>7878</v>
      </c>
      <c r="R7183" s="1" t="s">
        <v>24</v>
      </c>
    </row>
    <row r="7184" customFormat="false" ht="15" hidden="false" customHeight="false" outlineLevel="0" collapsed="false">
      <c r="A7184" s="1" t="s">
        <v>6017</v>
      </c>
      <c r="B7184" s="1" t="s">
        <v>6018</v>
      </c>
      <c r="C7184" s="1" t="s">
        <v>7874</v>
      </c>
      <c r="D7184" s="1" t="n">
        <v>340</v>
      </c>
      <c r="E7184" s="1" t="s">
        <v>7973</v>
      </c>
      <c r="F7184" s="1" t="n">
        <v>95</v>
      </c>
      <c r="G7184" s="1" t="str">
        <f aca="false">F7184&amp;"/"&amp;154</f>
        <v>95/154</v>
      </c>
      <c r="H7184" s="1" t="n">
        <v>2300</v>
      </c>
      <c r="I7184" s="1" t="n">
        <v>70</v>
      </c>
      <c r="J7184" s="1" t="n">
        <v>85</v>
      </c>
      <c r="K7184" s="1" t="s">
        <v>357</v>
      </c>
      <c r="L7184" s="1" t="s">
        <v>358</v>
      </c>
      <c r="M7184" s="1" t="s">
        <v>7876</v>
      </c>
      <c r="N7184" s="1" t="n">
        <v>47.3574350777267</v>
      </c>
      <c r="O7184" s="1" t="n">
        <v>-70.8702883755438</v>
      </c>
      <c r="P7184" s="1" t="s">
        <v>7877</v>
      </c>
      <c r="Q7184" s="1" t="s">
        <v>7878</v>
      </c>
      <c r="R7184" s="1" t="s">
        <v>24</v>
      </c>
    </row>
    <row r="7185" customFormat="false" ht="15" hidden="false" customHeight="false" outlineLevel="0" collapsed="false">
      <c r="A7185" s="1" t="s">
        <v>6017</v>
      </c>
      <c r="B7185" s="1" t="s">
        <v>6018</v>
      </c>
      <c r="C7185" s="1" t="s">
        <v>7874</v>
      </c>
      <c r="D7185" s="1" t="n">
        <v>340</v>
      </c>
      <c r="E7185" s="1" t="s">
        <v>7974</v>
      </c>
      <c r="F7185" s="1" t="n">
        <v>96</v>
      </c>
      <c r="G7185" s="1" t="str">
        <f aca="false">F7185&amp;"/"&amp;154</f>
        <v>96/154</v>
      </c>
      <c r="H7185" s="1" t="n">
        <v>2000</v>
      </c>
      <c r="I7185" s="1" t="n">
        <v>82</v>
      </c>
      <c r="J7185" s="1" t="n">
        <v>85</v>
      </c>
      <c r="K7185" s="1" t="s">
        <v>357</v>
      </c>
      <c r="L7185" s="1" t="s">
        <v>2509</v>
      </c>
      <c r="M7185" s="1" t="s">
        <v>7876</v>
      </c>
      <c r="N7185" s="1" t="n">
        <v>47.3542344207395</v>
      </c>
      <c r="O7185" s="1" t="n">
        <v>-70.8710974223278</v>
      </c>
      <c r="P7185" s="1" t="s">
        <v>7877</v>
      </c>
      <c r="Q7185" s="1" t="s">
        <v>7878</v>
      </c>
      <c r="R7185" s="1" t="s">
        <v>24</v>
      </c>
    </row>
    <row r="7186" customFormat="false" ht="15" hidden="false" customHeight="false" outlineLevel="0" collapsed="false">
      <c r="A7186" s="1" t="s">
        <v>6017</v>
      </c>
      <c r="B7186" s="1" t="s">
        <v>6018</v>
      </c>
      <c r="C7186" s="1" t="s">
        <v>7874</v>
      </c>
      <c r="D7186" s="1" t="n">
        <v>340</v>
      </c>
      <c r="E7186" s="1" t="s">
        <v>7975</v>
      </c>
      <c r="F7186" s="1" t="n">
        <v>97</v>
      </c>
      <c r="G7186" s="1" t="str">
        <f aca="false">F7186&amp;"/"&amp;154</f>
        <v>97/154</v>
      </c>
      <c r="H7186" s="1" t="n">
        <v>2000</v>
      </c>
      <c r="I7186" s="1" t="n">
        <v>82</v>
      </c>
      <c r="J7186" s="1" t="n">
        <v>85</v>
      </c>
      <c r="K7186" s="1" t="s">
        <v>357</v>
      </c>
      <c r="L7186" s="1" t="s">
        <v>2509</v>
      </c>
      <c r="M7186" s="1" t="s">
        <v>7876</v>
      </c>
      <c r="N7186" s="1" t="n">
        <v>47.3524752495118</v>
      </c>
      <c r="O7186" s="1" t="n">
        <v>-70.875265160606</v>
      </c>
      <c r="P7186" s="1" t="s">
        <v>7877</v>
      </c>
      <c r="Q7186" s="1" t="s">
        <v>7878</v>
      </c>
      <c r="R7186" s="1" t="s">
        <v>24</v>
      </c>
    </row>
    <row r="7187" customFormat="false" ht="15" hidden="false" customHeight="false" outlineLevel="0" collapsed="false">
      <c r="A7187" s="1" t="s">
        <v>6017</v>
      </c>
      <c r="B7187" s="1" t="s">
        <v>6018</v>
      </c>
      <c r="C7187" s="1" t="s">
        <v>7874</v>
      </c>
      <c r="D7187" s="1" t="n">
        <v>340</v>
      </c>
      <c r="E7187" s="1" t="s">
        <v>7976</v>
      </c>
      <c r="F7187" s="1" t="n">
        <v>98</v>
      </c>
      <c r="G7187" s="1" t="str">
        <f aca="false">F7187&amp;"/"&amp;154</f>
        <v>98/154</v>
      </c>
      <c r="H7187" s="1" t="n">
        <v>2300</v>
      </c>
      <c r="I7187" s="1" t="n">
        <v>70</v>
      </c>
      <c r="J7187" s="1" t="n">
        <v>85</v>
      </c>
      <c r="K7187" s="1" t="s">
        <v>357</v>
      </c>
      <c r="L7187" s="1" t="s">
        <v>358</v>
      </c>
      <c r="M7187" s="1" t="s">
        <v>7876</v>
      </c>
      <c r="N7187" s="1" t="n">
        <v>47.3513596961219</v>
      </c>
      <c r="O7187" s="1" t="n">
        <v>-70.880941638552</v>
      </c>
      <c r="P7187" s="1" t="s">
        <v>7877</v>
      </c>
      <c r="Q7187" s="1" t="s">
        <v>7878</v>
      </c>
      <c r="R7187" s="1" t="s">
        <v>24</v>
      </c>
    </row>
    <row r="7188" customFormat="false" ht="15" hidden="false" customHeight="false" outlineLevel="0" collapsed="false">
      <c r="A7188" s="1" t="s">
        <v>6017</v>
      </c>
      <c r="B7188" s="1" t="s">
        <v>6018</v>
      </c>
      <c r="C7188" s="1" t="s">
        <v>7874</v>
      </c>
      <c r="D7188" s="1" t="n">
        <v>340</v>
      </c>
      <c r="E7188" s="1" t="s">
        <v>7977</v>
      </c>
      <c r="F7188" s="1" t="n">
        <v>99</v>
      </c>
      <c r="G7188" s="1" t="str">
        <f aca="false">F7188&amp;"/"&amp;154</f>
        <v>99/154</v>
      </c>
      <c r="H7188" s="1" t="n">
        <v>2300</v>
      </c>
      <c r="I7188" s="1" t="n">
        <v>70</v>
      </c>
      <c r="J7188" s="1" t="n">
        <v>85</v>
      </c>
      <c r="K7188" s="1" t="s">
        <v>357</v>
      </c>
      <c r="L7188" s="1" t="s">
        <v>358</v>
      </c>
      <c r="M7188" s="1" t="s">
        <v>7876</v>
      </c>
      <c r="N7188" s="1" t="n">
        <v>47.357829212203</v>
      </c>
      <c r="O7188" s="1" t="n">
        <v>-70.8773456756616</v>
      </c>
      <c r="P7188" s="1" t="s">
        <v>7877</v>
      </c>
      <c r="Q7188" s="1" t="s">
        <v>7878</v>
      </c>
      <c r="R7188" s="1" t="s">
        <v>24</v>
      </c>
    </row>
    <row r="7189" customFormat="false" ht="15" hidden="false" customHeight="false" outlineLevel="0" collapsed="false">
      <c r="A7189" s="1" t="s">
        <v>6017</v>
      </c>
      <c r="B7189" s="1" t="s">
        <v>6018</v>
      </c>
      <c r="C7189" s="1" t="s">
        <v>7874</v>
      </c>
      <c r="D7189" s="1" t="n">
        <v>340</v>
      </c>
      <c r="E7189" s="1" t="s">
        <v>7978</v>
      </c>
      <c r="F7189" s="1" t="n">
        <v>100</v>
      </c>
      <c r="G7189" s="1" t="str">
        <f aca="false">F7189&amp;"/"&amp;154</f>
        <v>100/154</v>
      </c>
      <c r="H7189" s="1" t="n">
        <v>2000</v>
      </c>
      <c r="I7189" s="1" t="n">
        <v>82</v>
      </c>
      <c r="J7189" s="1" t="n">
        <v>85</v>
      </c>
      <c r="K7189" s="1" t="s">
        <v>357</v>
      </c>
      <c r="L7189" s="1" t="s">
        <v>2509</v>
      </c>
      <c r="M7189" s="1" t="s">
        <v>7876</v>
      </c>
      <c r="N7189" s="1" t="n">
        <v>47.3616791249285</v>
      </c>
      <c r="O7189" s="1" t="n">
        <v>-70.8715580987337</v>
      </c>
      <c r="P7189" s="1" t="s">
        <v>7877</v>
      </c>
      <c r="Q7189" s="1" t="s">
        <v>7878</v>
      </c>
      <c r="R7189" s="1" t="s">
        <v>24</v>
      </c>
    </row>
    <row r="7190" customFormat="false" ht="15" hidden="false" customHeight="false" outlineLevel="0" collapsed="false">
      <c r="A7190" s="1" t="s">
        <v>6017</v>
      </c>
      <c r="B7190" s="1" t="s">
        <v>6018</v>
      </c>
      <c r="C7190" s="1" t="s">
        <v>7874</v>
      </c>
      <c r="D7190" s="1" t="n">
        <v>340</v>
      </c>
      <c r="E7190" s="1" t="s">
        <v>7979</v>
      </c>
      <c r="F7190" s="1" t="n">
        <v>101</v>
      </c>
      <c r="G7190" s="1" t="str">
        <f aca="false">F7190&amp;"/"&amp;154</f>
        <v>101/154</v>
      </c>
      <c r="H7190" s="1" t="n">
        <v>2000</v>
      </c>
      <c r="I7190" s="1" t="n">
        <v>82</v>
      </c>
      <c r="J7190" s="1" t="n">
        <v>85</v>
      </c>
      <c r="K7190" s="1" t="s">
        <v>357</v>
      </c>
      <c r="L7190" s="1" t="s">
        <v>2509</v>
      </c>
      <c r="M7190" s="1" t="s">
        <v>7876</v>
      </c>
      <c r="N7190" s="1" t="n">
        <v>47.3574229123441</v>
      </c>
      <c r="O7190" s="1" t="n">
        <v>-70.859858150752</v>
      </c>
      <c r="P7190" s="1" t="s">
        <v>7877</v>
      </c>
      <c r="Q7190" s="1" t="s">
        <v>7878</v>
      </c>
      <c r="R7190" s="1" t="s">
        <v>24</v>
      </c>
    </row>
    <row r="7191" customFormat="false" ht="15" hidden="false" customHeight="false" outlineLevel="0" collapsed="false">
      <c r="A7191" s="1" t="s">
        <v>6017</v>
      </c>
      <c r="B7191" s="1" t="s">
        <v>6018</v>
      </c>
      <c r="C7191" s="1" t="s">
        <v>7874</v>
      </c>
      <c r="D7191" s="1" t="n">
        <v>340</v>
      </c>
      <c r="E7191" s="1" t="s">
        <v>7980</v>
      </c>
      <c r="F7191" s="1" t="n">
        <v>102</v>
      </c>
      <c r="G7191" s="1" t="str">
        <f aca="false">F7191&amp;"/"&amp;154</f>
        <v>102/154</v>
      </c>
      <c r="H7191" s="1" t="n">
        <v>2300</v>
      </c>
      <c r="I7191" s="1" t="n">
        <v>70</v>
      </c>
      <c r="J7191" s="1" t="n">
        <v>85</v>
      </c>
      <c r="K7191" s="1" t="s">
        <v>357</v>
      </c>
      <c r="L7191" s="1" t="s">
        <v>358</v>
      </c>
      <c r="M7191" s="1" t="s">
        <v>7876</v>
      </c>
      <c r="N7191" s="1" t="n">
        <v>47.3599821465758</v>
      </c>
      <c r="O7191" s="1" t="n">
        <v>-70.8576774243084</v>
      </c>
      <c r="P7191" s="1" t="s">
        <v>7877</v>
      </c>
      <c r="Q7191" s="1" t="s">
        <v>7878</v>
      </c>
      <c r="R7191" s="1" t="s">
        <v>24</v>
      </c>
    </row>
    <row r="7192" customFormat="false" ht="15" hidden="false" customHeight="false" outlineLevel="0" collapsed="false">
      <c r="A7192" s="1" t="s">
        <v>6017</v>
      </c>
      <c r="B7192" s="1" t="s">
        <v>6018</v>
      </c>
      <c r="C7192" s="1" t="s">
        <v>7874</v>
      </c>
      <c r="D7192" s="1" t="n">
        <v>340</v>
      </c>
      <c r="E7192" s="1" t="s">
        <v>7981</v>
      </c>
      <c r="F7192" s="1" t="n">
        <v>103</v>
      </c>
      <c r="G7192" s="1" t="str">
        <f aca="false">F7192&amp;"/"&amp;154</f>
        <v>103/154</v>
      </c>
      <c r="H7192" s="1" t="n">
        <v>2300</v>
      </c>
      <c r="I7192" s="1" t="n">
        <v>70</v>
      </c>
      <c r="J7192" s="1" t="n">
        <v>85</v>
      </c>
      <c r="K7192" s="1" t="s">
        <v>357</v>
      </c>
      <c r="L7192" s="1" t="s">
        <v>358</v>
      </c>
      <c r="M7192" s="1" t="s">
        <v>7876</v>
      </c>
      <c r="N7192" s="1" t="n">
        <v>47.3630630417672</v>
      </c>
      <c r="O7192" s="1" t="n">
        <v>-70.8582829797202</v>
      </c>
      <c r="P7192" s="1" t="s">
        <v>7877</v>
      </c>
      <c r="Q7192" s="1" t="s">
        <v>7878</v>
      </c>
      <c r="R7192" s="1" t="s">
        <v>24</v>
      </c>
    </row>
    <row r="7193" customFormat="false" ht="15" hidden="false" customHeight="false" outlineLevel="0" collapsed="false">
      <c r="A7193" s="1" t="s">
        <v>6017</v>
      </c>
      <c r="B7193" s="1" t="s">
        <v>6018</v>
      </c>
      <c r="C7193" s="1" t="s">
        <v>7874</v>
      </c>
      <c r="D7193" s="1" t="n">
        <v>340</v>
      </c>
      <c r="E7193" s="1" t="s">
        <v>7982</v>
      </c>
      <c r="F7193" s="1" t="n">
        <v>104</v>
      </c>
      <c r="G7193" s="1" t="str">
        <f aca="false">F7193&amp;"/"&amp;154</f>
        <v>104/154</v>
      </c>
      <c r="H7193" s="1" t="n">
        <v>2300</v>
      </c>
      <c r="I7193" s="1" t="n">
        <v>70</v>
      </c>
      <c r="J7193" s="1" t="n">
        <v>85</v>
      </c>
      <c r="K7193" s="1" t="s">
        <v>357</v>
      </c>
      <c r="L7193" s="1" t="s">
        <v>358</v>
      </c>
      <c r="M7193" s="1" t="s">
        <v>7876</v>
      </c>
      <c r="N7193" s="1" t="n">
        <v>47.3648839110802</v>
      </c>
      <c r="O7193" s="1" t="n">
        <v>-70.8536725902267</v>
      </c>
      <c r="P7193" s="1" t="s">
        <v>7877</v>
      </c>
      <c r="Q7193" s="1" t="s">
        <v>7878</v>
      </c>
      <c r="R7193" s="1" t="s">
        <v>24</v>
      </c>
    </row>
    <row r="7194" customFormat="false" ht="15" hidden="false" customHeight="false" outlineLevel="0" collapsed="false">
      <c r="A7194" s="1" t="s">
        <v>6017</v>
      </c>
      <c r="B7194" s="1" t="s">
        <v>6018</v>
      </c>
      <c r="C7194" s="1" t="s">
        <v>7874</v>
      </c>
      <c r="D7194" s="1" t="n">
        <v>340</v>
      </c>
      <c r="E7194" s="1" t="s">
        <v>7983</v>
      </c>
      <c r="F7194" s="1" t="n">
        <v>105</v>
      </c>
      <c r="G7194" s="1" t="str">
        <f aca="false">F7194&amp;"/"&amp;154</f>
        <v>105/154</v>
      </c>
      <c r="H7194" s="1" t="n">
        <v>2000</v>
      </c>
      <c r="I7194" s="1" t="n">
        <v>82</v>
      </c>
      <c r="J7194" s="1" t="n">
        <v>85</v>
      </c>
      <c r="K7194" s="1" t="s">
        <v>357</v>
      </c>
      <c r="L7194" s="1" t="s">
        <v>2509</v>
      </c>
      <c r="M7194" s="1" t="s">
        <v>7876</v>
      </c>
      <c r="N7194" s="1" t="n">
        <v>47.3647721324429</v>
      </c>
      <c r="O7194" s="1" t="n">
        <v>-70.846612672224</v>
      </c>
      <c r="P7194" s="1" t="s">
        <v>7877</v>
      </c>
      <c r="Q7194" s="1" t="s">
        <v>7878</v>
      </c>
      <c r="R7194" s="1" t="s">
        <v>24</v>
      </c>
    </row>
    <row r="7195" customFormat="false" ht="15" hidden="false" customHeight="false" outlineLevel="0" collapsed="false">
      <c r="A7195" s="1" t="s">
        <v>6017</v>
      </c>
      <c r="B7195" s="1" t="s">
        <v>6018</v>
      </c>
      <c r="C7195" s="1" t="s">
        <v>7874</v>
      </c>
      <c r="D7195" s="1" t="n">
        <v>340</v>
      </c>
      <c r="E7195" s="1" t="s">
        <v>7984</v>
      </c>
      <c r="F7195" s="1" t="n">
        <v>106</v>
      </c>
      <c r="G7195" s="1" t="str">
        <f aca="false">F7195&amp;"/"&amp;154</f>
        <v>106/154</v>
      </c>
      <c r="H7195" s="1" t="n">
        <v>2000</v>
      </c>
      <c r="I7195" s="1" t="n">
        <v>82</v>
      </c>
      <c r="J7195" s="1" t="n">
        <v>85</v>
      </c>
      <c r="K7195" s="1" t="s">
        <v>357</v>
      </c>
      <c r="L7195" s="1" t="s">
        <v>2509</v>
      </c>
      <c r="M7195" s="1" t="s">
        <v>7876</v>
      </c>
      <c r="N7195" s="1" t="n">
        <v>47.3670855105202</v>
      </c>
      <c r="O7195" s="1" t="n">
        <v>-70.8468306109695</v>
      </c>
      <c r="P7195" s="1" t="s">
        <v>7877</v>
      </c>
      <c r="Q7195" s="1" t="s">
        <v>7878</v>
      </c>
      <c r="R7195" s="1" t="s">
        <v>24</v>
      </c>
    </row>
    <row r="7196" customFormat="false" ht="15" hidden="false" customHeight="false" outlineLevel="0" collapsed="false">
      <c r="A7196" s="1" t="s">
        <v>6017</v>
      </c>
      <c r="B7196" s="1" t="s">
        <v>6018</v>
      </c>
      <c r="C7196" s="1" t="s">
        <v>7874</v>
      </c>
      <c r="D7196" s="1" t="n">
        <v>340</v>
      </c>
      <c r="E7196" s="1" t="s">
        <v>7985</v>
      </c>
      <c r="F7196" s="1" t="n">
        <v>107</v>
      </c>
      <c r="G7196" s="1" t="str">
        <f aca="false">F7196&amp;"/"&amp;154</f>
        <v>107/154</v>
      </c>
      <c r="H7196" s="1" t="n">
        <v>2000</v>
      </c>
      <c r="I7196" s="1" t="n">
        <v>82</v>
      </c>
      <c r="J7196" s="1" t="n">
        <v>85</v>
      </c>
      <c r="K7196" s="1" t="s">
        <v>357</v>
      </c>
      <c r="L7196" s="1" t="s">
        <v>2509</v>
      </c>
      <c r="M7196" s="1" t="s">
        <v>7876</v>
      </c>
      <c r="N7196" s="1" t="n">
        <v>47.3692877183093</v>
      </c>
      <c r="O7196" s="1" t="n">
        <v>-70.8474122547589</v>
      </c>
      <c r="P7196" s="1" t="s">
        <v>7877</v>
      </c>
      <c r="Q7196" s="1" t="s">
        <v>7878</v>
      </c>
      <c r="R7196" s="1" t="s">
        <v>24</v>
      </c>
    </row>
    <row r="7197" customFormat="false" ht="15" hidden="false" customHeight="false" outlineLevel="0" collapsed="false">
      <c r="A7197" s="1" t="s">
        <v>6017</v>
      </c>
      <c r="B7197" s="1" t="s">
        <v>6018</v>
      </c>
      <c r="C7197" s="1" t="s">
        <v>7874</v>
      </c>
      <c r="D7197" s="1" t="n">
        <v>340</v>
      </c>
      <c r="E7197" s="1" t="s">
        <v>7986</v>
      </c>
      <c r="F7197" s="1" t="n">
        <v>108</v>
      </c>
      <c r="G7197" s="1" t="str">
        <f aca="false">F7197&amp;"/"&amp;154</f>
        <v>108/154</v>
      </c>
      <c r="H7197" s="1" t="n">
        <v>2000</v>
      </c>
      <c r="I7197" s="1" t="n">
        <v>82</v>
      </c>
      <c r="J7197" s="1" t="n">
        <v>85</v>
      </c>
      <c r="K7197" s="1" t="s">
        <v>357</v>
      </c>
      <c r="L7197" s="1" t="s">
        <v>2509</v>
      </c>
      <c r="M7197" s="1" t="s">
        <v>7876</v>
      </c>
      <c r="N7197" s="1" t="n">
        <v>47.3716684730416</v>
      </c>
      <c r="O7197" s="1" t="n">
        <v>-70.8465267915016</v>
      </c>
      <c r="P7197" s="1" t="s">
        <v>7877</v>
      </c>
      <c r="Q7197" s="1" t="s">
        <v>7878</v>
      </c>
      <c r="R7197" s="1" t="s">
        <v>24</v>
      </c>
    </row>
    <row r="7198" customFormat="false" ht="15" hidden="false" customHeight="false" outlineLevel="0" collapsed="false">
      <c r="A7198" s="1" t="s">
        <v>6017</v>
      </c>
      <c r="B7198" s="1" t="s">
        <v>6018</v>
      </c>
      <c r="C7198" s="1" t="s">
        <v>7874</v>
      </c>
      <c r="D7198" s="1" t="n">
        <v>340</v>
      </c>
      <c r="E7198" s="1" t="s">
        <v>7987</v>
      </c>
      <c r="F7198" s="1" t="n">
        <v>109</v>
      </c>
      <c r="G7198" s="1" t="str">
        <f aca="false">F7198&amp;"/"&amp;154</f>
        <v>109/154</v>
      </c>
      <c r="H7198" s="1" t="n">
        <v>2300</v>
      </c>
      <c r="I7198" s="1" t="n">
        <v>70</v>
      </c>
      <c r="J7198" s="1" t="n">
        <v>85</v>
      </c>
      <c r="K7198" s="1" t="s">
        <v>357</v>
      </c>
      <c r="L7198" s="1" t="s">
        <v>358</v>
      </c>
      <c r="M7198" s="1" t="s">
        <v>7876</v>
      </c>
      <c r="N7198" s="1" t="n">
        <v>47.3488046905391</v>
      </c>
      <c r="O7198" s="1" t="n">
        <v>-70.8333344929163</v>
      </c>
      <c r="P7198" s="1" t="s">
        <v>7877</v>
      </c>
      <c r="Q7198" s="1" t="s">
        <v>7878</v>
      </c>
      <c r="R7198" s="1" t="s">
        <v>24</v>
      </c>
    </row>
    <row r="7199" customFormat="false" ht="15" hidden="false" customHeight="false" outlineLevel="0" collapsed="false">
      <c r="A7199" s="1" t="s">
        <v>6017</v>
      </c>
      <c r="B7199" s="1" t="s">
        <v>6018</v>
      </c>
      <c r="C7199" s="1" t="s">
        <v>7874</v>
      </c>
      <c r="D7199" s="1" t="n">
        <v>340</v>
      </c>
      <c r="E7199" s="1" t="s">
        <v>7988</v>
      </c>
      <c r="F7199" s="1" t="n">
        <v>110</v>
      </c>
      <c r="G7199" s="1" t="str">
        <f aca="false">F7199&amp;"/"&amp;154</f>
        <v>110/154</v>
      </c>
      <c r="H7199" s="1" t="n">
        <v>2300</v>
      </c>
      <c r="I7199" s="1" t="n">
        <v>70</v>
      </c>
      <c r="J7199" s="1" t="n">
        <v>85</v>
      </c>
      <c r="K7199" s="1" t="s">
        <v>357</v>
      </c>
      <c r="L7199" s="1" t="s">
        <v>358</v>
      </c>
      <c r="M7199" s="1" t="s">
        <v>7876</v>
      </c>
      <c r="N7199" s="1" t="n">
        <v>47.346765968469</v>
      </c>
      <c r="O7199" s="1" t="n">
        <v>-70.8314284885634</v>
      </c>
      <c r="P7199" s="1" t="s">
        <v>7877</v>
      </c>
      <c r="Q7199" s="1" t="s">
        <v>7878</v>
      </c>
      <c r="R7199" s="1" t="s">
        <v>24</v>
      </c>
    </row>
    <row r="7200" customFormat="false" ht="15" hidden="false" customHeight="false" outlineLevel="0" collapsed="false">
      <c r="A7200" s="1" t="s">
        <v>6017</v>
      </c>
      <c r="B7200" s="1" t="s">
        <v>6018</v>
      </c>
      <c r="C7200" s="1" t="s">
        <v>7874</v>
      </c>
      <c r="D7200" s="1" t="n">
        <v>340</v>
      </c>
      <c r="E7200" s="1" t="s">
        <v>7989</v>
      </c>
      <c r="F7200" s="1" t="n">
        <v>111</v>
      </c>
      <c r="G7200" s="1" t="str">
        <f aca="false">F7200&amp;"/"&amp;154</f>
        <v>111/154</v>
      </c>
      <c r="H7200" s="1" t="n">
        <v>2000</v>
      </c>
      <c r="I7200" s="1" t="n">
        <v>82</v>
      </c>
      <c r="J7200" s="1" t="n">
        <v>85</v>
      </c>
      <c r="K7200" s="1" t="s">
        <v>357</v>
      </c>
      <c r="L7200" s="1" t="s">
        <v>2509</v>
      </c>
      <c r="M7200" s="1" t="s">
        <v>7876</v>
      </c>
      <c r="N7200" s="1" t="n">
        <v>47.3513884143906</v>
      </c>
      <c r="O7200" s="1" t="n">
        <v>-70.8328660118158</v>
      </c>
      <c r="P7200" s="1" t="s">
        <v>7877</v>
      </c>
      <c r="Q7200" s="1" t="s">
        <v>7878</v>
      </c>
      <c r="R7200" s="1" t="s">
        <v>24</v>
      </c>
    </row>
    <row r="7201" customFormat="false" ht="15" hidden="false" customHeight="false" outlineLevel="0" collapsed="false">
      <c r="A7201" s="1" t="s">
        <v>6017</v>
      </c>
      <c r="B7201" s="1" t="s">
        <v>6018</v>
      </c>
      <c r="C7201" s="1" t="s">
        <v>7874</v>
      </c>
      <c r="D7201" s="1" t="n">
        <v>340</v>
      </c>
      <c r="E7201" s="1" t="s">
        <v>7990</v>
      </c>
      <c r="F7201" s="1" t="n">
        <v>112</v>
      </c>
      <c r="G7201" s="1" t="str">
        <f aca="false">F7201&amp;"/"&amp;154</f>
        <v>112/154</v>
      </c>
      <c r="H7201" s="1" t="n">
        <v>2000</v>
      </c>
      <c r="I7201" s="1" t="n">
        <v>82</v>
      </c>
      <c r="J7201" s="1" t="n">
        <v>85</v>
      </c>
      <c r="K7201" s="1" t="s">
        <v>357</v>
      </c>
      <c r="L7201" s="1" t="s">
        <v>2509</v>
      </c>
      <c r="M7201" s="1" t="s">
        <v>7876</v>
      </c>
      <c r="N7201" s="1" t="n">
        <v>47.3510340982652</v>
      </c>
      <c r="O7201" s="1" t="n">
        <v>-70.8402561447067</v>
      </c>
      <c r="P7201" s="1" t="s">
        <v>7877</v>
      </c>
      <c r="Q7201" s="1" t="s">
        <v>7878</v>
      </c>
      <c r="R7201" s="1" t="s">
        <v>24</v>
      </c>
    </row>
    <row r="7202" customFormat="false" ht="15" hidden="false" customHeight="false" outlineLevel="0" collapsed="false">
      <c r="A7202" s="1" t="s">
        <v>6017</v>
      </c>
      <c r="B7202" s="1" t="s">
        <v>6018</v>
      </c>
      <c r="C7202" s="1" t="s">
        <v>7874</v>
      </c>
      <c r="D7202" s="1" t="n">
        <v>340</v>
      </c>
      <c r="E7202" s="1" t="s">
        <v>7991</v>
      </c>
      <c r="F7202" s="1" t="n">
        <v>113</v>
      </c>
      <c r="G7202" s="1" t="str">
        <f aca="false">F7202&amp;"/"&amp;154</f>
        <v>113/154</v>
      </c>
      <c r="H7202" s="1" t="n">
        <v>2300</v>
      </c>
      <c r="I7202" s="1" t="n">
        <v>70</v>
      </c>
      <c r="J7202" s="1" t="n">
        <v>85</v>
      </c>
      <c r="K7202" s="1" t="s">
        <v>357</v>
      </c>
      <c r="L7202" s="1" t="s">
        <v>358</v>
      </c>
      <c r="M7202" s="1" t="s">
        <v>7876</v>
      </c>
      <c r="N7202" s="1" t="n">
        <v>47.3591240808326</v>
      </c>
      <c r="O7202" s="1" t="n">
        <v>-70.8093671476662</v>
      </c>
      <c r="P7202" s="1" t="s">
        <v>7877</v>
      </c>
      <c r="Q7202" s="1" t="s">
        <v>7878</v>
      </c>
      <c r="R7202" s="1" t="s">
        <v>24</v>
      </c>
    </row>
    <row r="7203" customFormat="false" ht="15" hidden="false" customHeight="false" outlineLevel="0" collapsed="false">
      <c r="A7203" s="1" t="s">
        <v>6017</v>
      </c>
      <c r="B7203" s="1" t="s">
        <v>6018</v>
      </c>
      <c r="C7203" s="1" t="s">
        <v>7874</v>
      </c>
      <c r="D7203" s="1" t="n">
        <v>340</v>
      </c>
      <c r="E7203" s="1" t="s">
        <v>7992</v>
      </c>
      <c r="F7203" s="1" t="n">
        <v>114</v>
      </c>
      <c r="G7203" s="1" t="str">
        <f aca="false">F7203&amp;"/"&amp;154</f>
        <v>114/154</v>
      </c>
      <c r="H7203" s="1" t="n">
        <v>2000</v>
      </c>
      <c r="I7203" s="1" t="n">
        <v>82</v>
      </c>
      <c r="J7203" s="1" t="n">
        <v>85</v>
      </c>
      <c r="K7203" s="1" t="s">
        <v>357</v>
      </c>
      <c r="L7203" s="1" t="s">
        <v>2509</v>
      </c>
      <c r="M7203" s="1" t="s">
        <v>7876</v>
      </c>
      <c r="N7203" s="1" t="n">
        <v>47.3567028149187</v>
      </c>
      <c r="O7203" s="1" t="n">
        <v>-70.8117003880133</v>
      </c>
      <c r="P7203" s="1" t="s">
        <v>7877</v>
      </c>
      <c r="Q7203" s="1" t="s">
        <v>7878</v>
      </c>
      <c r="R7203" s="1" t="s">
        <v>24</v>
      </c>
    </row>
    <row r="7204" customFormat="false" ht="15" hidden="false" customHeight="false" outlineLevel="0" collapsed="false">
      <c r="A7204" s="1" t="s">
        <v>6017</v>
      </c>
      <c r="B7204" s="1" t="s">
        <v>6018</v>
      </c>
      <c r="C7204" s="1" t="s">
        <v>7874</v>
      </c>
      <c r="D7204" s="1" t="n">
        <v>340</v>
      </c>
      <c r="E7204" s="1" t="s">
        <v>7993</v>
      </c>
      <c r="F7204" s="1" t="n">
        <v>115</v>
      </c>
      <c r="G7204" s="1" t="str">
        <f aca="false">F7204&amp;"/"&amp;154</f>
        <v>115/154</v>
      </c>
      <c r="H7204" s="1" t="n">
        <v>2000</v>
      </c>
      <c r="I7204" s="1" t="n">
        <v>82</v>
      </c>
      <c r="J7204" s="1" t="n">
        <v>85</v>
      </c>
      <c r="K7204" s="1" t="s">
        <v>357</v>
      </c>
      <c r="L7204" s="1" t="s">
        <v>2509</v>
      </c>
      <c r="M7204" s="1" t="s">
        <v>7876</v>
      </c>
      <c r="N7204" s="1" t="n">
        <v>47.3552372101061</v>
      </c>
      <c r="O7204" s="1" t="n">
        <v>-70.8176063471618</v>
      </c>
      <c r="P7204" s="1" t="s">
        <v>7877</v>
      </c>
      <c r="Q7204" s="1" t="s">
        <v>7878</v>
      </c>
      <c r="R7204" s="1" t="s">
        <v>24</v>
      </c>
    </row>
    <row r="7205" customFormat="false" ht="15" hidden="false" customHeight="false" outlineLevel="0" collapsed="false">
      <c r="A7205" s="1" t="s">
        <v>6017</v>
      </c>
      <c r="B7205" s="1" t="s">
        <v>6018</v>
      </c>
      <c r="C7205" s="1" t="s">
        <v>7874</v>
      </c>
      <c r="D7205" s="1" t="n">
        <v>340</v>
      </c>
      <c r="E7205" s="1" t="s">
        <v>7994</v>
      </c>
      <c r="F7205" s="1" t="n">
        <v>116</v>
      </c>
      <c r="G7205" s="1" t="str">
        <f aca="false">F7205&amp;"/"&amp;154</f>
        <v>116/154</v>
      </c>
      <c r="H7205" s="1" t="n">
        <v>2000</v>
      </c>
      <c r="I7205" s="1" t="n">
        <v>82</v>
      </c>
      <c r="J7205" s="1" t="n">
        <v>85</v>
      </c>
      <c r="K7205" s="1" t="s">
        <v>357</v>
      </c>
      <c r="L7205" s="1" t="s">
        <v>2509</v>
      </c>
      <c r="M7205" s="1" t="s">
        <v>7876</v>
      </c>
      <c r="N7205" s="1" t="n">
        <v>47.3531572532617</v>
      </c>
      <c r="O7205" s="1" t="n">
        <v>-70.8203289690694</v>
      </c>
      <c r="P7205" s="1" t="s">
        <v>7877</v>
      </c>
      <c r="Q7205" s="1" t="s">
        <v>7878</v>
      </c>
      <c r="R7205" s="1" t="s">
        <v>24</v>
      </c>
    </row>
    <row r="7206" customFormat="false" ht="15" hidden="false" customHeight="false" outlineLevel="0" collapsed="false">
      <c r="A7206" s="1" t="s">
        <v>6017</v>
      </c>
      <c r="B7206" s="1" t="s">
        <v>6018</v>
      </c>
      <c r="C7206" s="1" t="s">
        <v>7874</v>
      </c>
      <c r="D7206" s="1" t="n">
        <v>340</v>
      </c>
      <c r="E7206" s="1" t="s">
        <v>7995</v>
      </c>
      <c r="F7206" s="1" t="n">
        <v>117</v>
      </c>
      <c r="G7206" s="1" t="str">
        <f aca="false">F7206&amp;"/"&amp;154</f>
        <v>117/154</v>
      </c>
      <c r="H7206" s="1" t="n">
        <v>2000</v>
      </c>
      <c r="I7206" s="1" t="n">
        <v>82</v>
      </c>
      <c r="J7206" s="1" t="n">
        <v>85</v>
      </c>
      <c r="K7206" s="1" t="s">
        <v>357</v>
      </c>
      <c r="L7206" s="1" t="s">
        <v>2509</v>
      </c>
      <c r="M7206" s="1" t="s">
        <v>7876</v>
      </c>
      <c r="N7206" s="1" t="n">
        <v>47.3508364603367</v>
      </c>
      <c r="O7206" s="1" t="n">
        <v>-70.8217046744101</v>
      </c>
      <c r="P7206" s="1" t="s">
        <v>7877</v>
      </c>
      <c r="Q7206" s="1" t="s">
        <v>7878</v>
      </c>
      <c r="R7206" s="1" t="s">
        <v>24</v>
      </c>
    </row>
    <row r="7207" customFormat="false" ht="15" hidden="false" customHeight="false" outlineLevel="0" collapsed="false">
      <c r="A7207" s="1" t="s">
        <v>6017</v>
      </c>
      <c r="B7207" s="1" t="s">
        <v>6018</v>
      </c>
      <c r="C7207" s="1" t="s">
        <v>7874</v>
      </c>
      <c r="D7207" s="1" t="n">
        <v>340</v>
      </c>
      <c r="E7207" s="1" t="s">
        <v>7996</v>
      </c>
      <c r="F7207" s="1" t="n">
        <v>118</v>
      </c>
      <c r="G7207" s="1" t="str">
        <f aca="false">F7207&amp;"/"&amp;154</f>
        <v>118/154</v>
      </c>
      <c r="H7207" s="1" t="n">
        <v>2000</v>
      </c>
      <c r="I7207" s="1" t="n">
        <v>82</v>
      </c>
      <c r="J7207" s="1" t="n">
        <v>85</v>
      </c>
      <c r="K7207" s="1" t="s">
        <v>357</v>
      </c>
      <c r="L7207" s="1" t="s">
        <v>2509</v>
      </c>
      <c r="M7207" s="1" t="s">
        <v>7876</v>
      </c>
      <c r="N7207" s="1" t="n">
        <v>47.3484738995087</v>
      </c>
      <c r="O7207" s="1" t="n">
        <v>-70.8236457279699</v>
      </c>
      <c r="P7207" s="1" t="s">
        <v>7877</v>
      </c>
      <c r="Q7207" s="1" t="s">
        <v>7878</v>
      </c>
      <c r="R7207" s="1" t="s">
        <v>24</v>
      </c>
    </row>
    <row r="7208" customFormat="false" ht="15" hidden="false" customHeight="false" outlineLevel="0" collapsed="false">
      <c r="A7208" s="1" t="s">
        <v>6017</v>
      </c>
      <c r="B7208" s="1" t="s">
        <v>6018</v>
      </c>
      <c r="C7208" s="1" t="s">
        <v>7874</v>
      </c>
      <c r="D7208" s="1" t="n">
        <v>340</v>
      </c>
      <c r="E7208" s="1" t="s">
        <v>7997</v>
      </c>
      <c r="F7208" s="1" t="n">
        <v>119</v>
      </c>
      <c r="G7208" s="1" t="str">
        <f aca="false">F7208&amp;"/"&amp;154</f>
        <v>119/154</v>
      </c>
      <c r="H7208" s="1" t="n">
        <v>2000</v>
      </c>
      <c r="I7208" s="1" t="n">
        <v>82</v>
      </c>
      <c r="J7208" s="1" t="n">
        <v>85</v>
      </c>
      <c r="K7208" s="1" t="s">
        <v>357</v>
      </c>
      <c r="L7208" s="1" t="s">
        <v>2509</v>
      </c>
      <c r="M7208" s="1" t="s">
        <v>7876</v>
      </c>
      <c r="N7208" s="1" t="n">
        <v>47.362192207984</v>
      </c>
      <c r="O7208" s="1" t="n">
        <v>-70.8241313656787</v>
      </c>
      <c r="P7208" s="1" t="s">
        <v>7877</v>
      </c>
      <c r="Q7208" s="1" t="s">
        <v>7878</v>
      </c>
      <c r="R7208" s="1" t="s">
        <v>24</v>
      </c>
    </row>
    <row r="7209" customFormat="false" ht="15" hidden="false" customHeight="false" outlineLevel="0" collapsed="false">
      <c r="A7209" s="1" t="s">
        <v>6017</v>
      </c>
      <c r="B7209" s="1" t="s">
        <v>6018</v>
      </c>
      <c r="C7209" s="1" t="s">
        <v>7874</v>
      </c>
      <c r="D7209" s="1" t="n">
        <v>340</v>
      </c>
      <c r="E7209" s="1" t="s">
        <v>7998</v>
      </c>
      <c r="F7209" s="1" t="n">
        <v>120</v>
      </c>
      <c r="G7209" s="1" t="str">
        <f aca="false">F7209&amp;"/"&amp;154</f>
        <v>120/154</v>
      </c>
      <c r="H7209" s="1" t="n">
        <v>2000</v>
      </c>
      <c r="I7209" s="1" t="n">
        <v>82</v>
      </c>
      <c r="J7209" s="1" t="n">
        <v>85</v>
      </c>
      <c r="K7209" s="1" t="s">
        <v>357</v>
      </c>
      <c r="L7209" s="1" t="s">
        <v>2509</v>
      </c>
      <c r="M7209" s="1" t="s">
        <v>7876</v>
      </c>
      <c r="N7209" s="1" t="n">
        <v>47.3642029635706</v>
      </c>
      <c r="O7209" s="1" t="n">
        <v>-70.8226500740533</v>
      </c>
      <c r="P7209" s="1" t="s">
        <v>7877</v>
      </c>
      <c r="Q7209" s="1" t="s">
        <v>7878</v>
      </c>
      <c r="R7209" s="1" t="s">
        <v>24</v>
      </c>
    </row>
    <row r="7210" customFormat="false" ht="15" hidden="false" customHeight="false" outlineLevel="0" collapsed="false">
      <c r="A7210" s="1" t="s">
        <v>6017</v>
      </c>
      <c r="B7210" s="1" t="s">
        <v>6018</v>
      </c>
      <c r="C7210" s="1" t="s">
        <v>7874</v>
      </c>
      <c r="D7210" s="1" t="n">
        <v>340</v>
      </c>
      <c r="E7210" s="1" t="s">
        <v>7999</v>
      </c>
      <c r="F7210" s="1" t="n">
        <v>121</v>
      </c>
      <c r="G7210" s="1" t="str">
        <f aca="false">F7210&amp;"/"&amp;154</f>
        <v>121/154</v>
      </c>
      <c r="H7210" s="1" t="n">
        <v>2000</v>
      </c>
      <c r="I7210" s="1" t="n">
        <v>82</v>
      </c>
      <c r="J7210" s="1" t="n">
        <v>85</v>
      </c>
      <c r="K7210" s="1" t="s">
        <v>357</v>
      </c>
      <c r="L7210" s="1" t="s">
        <v>2509</v>
      </c>
      <c r="M7210" s="1" t="s">
        <v>7876</v>
      </c>
      <c r="N7210" s="1" t="n">
        <v>47.3632376368856</v>
      </c>
      <c r="O7210" s="1" t="n">
        <v>-70.8298799491505</v>
      </c>
      <c r="P7210" s="1" t="s">
        <v>7877</v>
      </c>
      <c r="Q7210" s="1" t="s">
        <v>7878</v>
      </c>
      <c r="R7210" s="1" t="s">
        <v>24</v>
      </c>
    </row>
    <row r="7211" customFormat="false" ht="15" hidden="false" customHeight="false" outlineLevel="0" collapsed="false">
      <c r="A7211" s="1" t="s">
        <v>6017</v>
      </c>
      <c r="B7211" s="1" t="s">
        <v>6018</v>
      </c>
      <c r="C7211" s="1" t="s">
        <v>7874</v>
      </c>
      <c r="D7211" s="1" t="n">
        <v>340</v>
      </c>
      <c r="E7211" s="1" t="s">
        <v>8000</v>
      </c>
      <c r="F7211" s="1" t="n">
        <v>122</v>
      </c>
      <c r="G7211" s="1" t="str">
        <f aca="false">F7211&amp;"/"&amp;154</f>
        <v>122/154</v>
      </c>
      <c r="H7211" s="1" t="n">
        <v>2000</v>
      </c>
      <c r="I7211" s="1" t="n">
        <v>82</v>
      </c>
      <c r="J7211" s="1" t="n">
        <v>85</v>
      </c>
      <c r="K7211" s="1" t="s">
        <v>357</v>
      </c>
      <c r="L7211" s="1" t="s">
        <v>2509</v>
      </c>
      <c r="M7211" s="1" t="s">
        <v>7876</v>
      </c>
      <c r="N7211" s="1" t="n">
        <v>47.3671047664449</v>
      </c>
      <c r="O7211" s="1" t="n">
        <v>-70.8308537270189</v>
      </c>
      <c r="P7211" s="1" t="s">
        <v>7877</v>
      </c>
      <c r="Q7211" s="1" t="s">
        <v>7878</v>
      </c>
      <c r="R7211" s="1" t="s">
        <v>24</v>
      </c>
    </row>
    <row r="7212" customFormat="false" ht="15" hidden="false" customHeight="false" outlineLevel="0" collapsed="false">
      <c r="A7212" s="1" t="s">
        <v>6017</v>
      </c>
      <c r="B7212" s="1" t="s">
        <v>6018</v>
      </c>
      <c r="C7212" s="1" t="s">
        <v>7874</v>
      </c>
      <c r="D7212" s="1" t="n">
        <v>340</v>
      </c>
      <c r="E7212" s="1" t="s">
        <v>8001</v>
      </c>
      <c r="F7212" s="1" t="n">
        <v>123</v>
      </c>
      <c r="G7212" s="1" t="str">
        <f aca="false">F7212&amp;"/"&amp;154</f>
        <v>123/154</v>
      </c>
      <c r="H7212" s="1" t="n">
        <v>2000</v>
      </c>
      <c r="I7212" s="1" t="n">
        <v>82</v>
      </c>
      <c r="J7212" s="1" t="n">
        <v>85</v>
      </c>
      <c r="K7212" s="1" t="s">
        <v>357</v>
      </c>
      <c r="L7212" s="1" t="s">
        <v>2509</v>
      </c>
      <c r="M7212" s="1" t="s">
        <v>7876</v>
      </c>
      <c r="N7212" s="1" t="n">
        <v>47.3720650882654</v>
      </c>
      <c r="O7212" s="1" t="n">
        <v>-70.8326471633389</v>
      </c>
      <c r="P7212" s="1" t="s">
        <v>7877</v>
      </c>
      <c r="Q7212" s="1" t="s">
        <v>7878</v>
      </c>
      <c r="R7212" s="1" t="s">
        <v>24</v>
      </c>
    </row>
    <row r="7213" customFormat="false" ht="15" hidden="false" customHeight="false" outlineLevel="0" collapsed="false">
      <c r="A7213" s="1" t="s">
        <v>6017</v>
      </c>
      <c r="B7213" s="1" t="s">
        <v>6018</v>
      </c>
      <c r="C7213" s="1" t="s">
        <v>7874</v>
      </c>
      <c r="D7213" s="1" t="n">
        <v>340</v>
      </c>
      <c r="E7213" s="1" t="s">
        <v>8002</v>
      </c>
      <c r="F7213" s="1" t="n">
        <v>124</v>
      </c>
      <c r="G7213" s="1" t="str">
        <f aca="false">F7213&amp;"/"&amp;154</f>
        <v>124/154</v>
      </c>
      <c r="H7213" s="1" t="n">
        <v>2300</v>
      </c>
      <c r="I7213" s="1" t="n">
        <v>70</v>
      </c>
      <c r="J7213" s="1" t="n">
        <v>85</v>
      </c>
      <c r="K7213" s="1" t="s">
        <v>357</v>
      </c>
      <c r="L7213" s="1" t="s">
        <v>358</v>
      </c>
      <c r="M7213" s="1" t="s">
        <v>7876</v>
      </c>
      <c r="N7213" s="1" t="n">
        <v>47.4151816528917</v>
      </c>
      <c r="O7213" s="1" t="n">
        <v>-70.8679126978246</v>
      </c>
      <c r="P7213" s="1" t="s">
        <v>7877</v>
      </c>
      <c r="Q7213" s="1" t="s">
        <v>7878</v>
      </c>
      <c r="R7213" s="1" t="s">
        <v>24</v>
      </c>
    </row>
    <row r="7214" customFormat="false" ht="15" hidden="false" customHeight="false" outlineLevel="0" collapsed="false">
      <c r="A7214" s="1" t="s">
        <v>6017</v>
      </c>
      <c r="B7214" s="1" t="s">
        <v>6018</v>
      </c>
      <c r="C7214" s="1" t="s">
        <v>7874</v>
      </c>
      <c r="D7214" s="1" t="n">
        <v>340</v>
      </c>
      <c r="E7214" s="1" t="s">
        <v>8003</v>
      </c>
      <c r="F7214" s="1" t="n">
        <v>125</v>
      </c>
      <c r="G7214" s="1" t="str">
        <f aca="false">F7214&amp;"/"&amp;154</f>
        <v>125/154</v>
      </c>
      <c r="H7214" s="1" t="n">
        <v>2000</v>
      </c>
      <c r="I7214" s="1" t="n">
        <v>82</v>
      </c>
      <c r="J7214" s="1" t="n">
        <v>85</v>
      </c>
      <c r="K7214" s="1" t="s">
        <v>357</v>
      </c>
      <c r="L7214" s="1" t="s">
        <v>2509</v>
      </c>
      <c r="M7214" s="1" t="s">
        <v>7876</v>
      </c>
      <c r="N7214" s="1" t="n">
        <v>47.4115218548122</v>
      </c>
      <c r="O7214" s="1" t="n">
        <v>-70.8649132042338</v>
      </c>
      <c r="P7214" s="1" t="s">
        <v>7877</v>
      </c>
      <c r="Q7214" s="1" t="s">
        <v>7878</v>
      </c>
      <c r="R7214" s="1" t="s">
        <v>24</v>
      </c>
    </row>
    <row r="7215" customFormat="false" ht="15" hidden="false" customHeight="false" outlineLevel="0" collapsed="false">
      <c r="A7215" s="1" t="s">
        <v>6017</v>
      </c>
      <c r="B7215" s="1" t="s">
        <v>6018</v>
      </c>
      <c r="C7215" s="1" t="s">
        <v>7874</v>
      </c>
      <c r="D7215" s="1" t="n">
        <v>340</v>
      </c>
      <c r="E7215" s="1" t="s">
        <v>8004</v>
      </c>
      <c r="F7215" s="1" t="n">
        <v>126</v>
      </c>
      <c r="G7215" s="1" t="str">
        <f aca="false">F7215&amp;"/"&amp;154</f>
        <v>126/154</v>
      </c>
      <c r="H7215" s="1" t="n">
        <v>2000</v>
      </c>
      <c r="I7215" s="1" t="n">
        <v>82</v>
      </c>
      <c r="J7215" s="1" t="n">
        <v>85</v>
      </c>
      <c r="K7215" s="1" t="s">
        <v>357</v>
      </c>
      <c r="L7215" s="1" t="s">
        <v>2509</v>
      </c>
      <c r="M7215" s="1" t="s">
        <v>7876</v>
      </c>
      <c r="N7215" s="1" t="n">
        <v>47.4090949845451</v>
      </c>
      <c r="O7215" s="1" t="n">
        <v>-70.8646520426145</v>
      </c>
      <c r="P7215" s="1" t="s">
        <v>7877</v>
      </c>
      <c r="Q7215" s="1" t="s">
        <v>7878</v>
      </c>
      <c r="R7215" s="1" t="s">
        <v>24</v>
      </c>
    </row>
    <row r="7216" customFormat="false" ht="15" hidden="false" customHeight="false" outlineLevel="0" collapsed="false">
      <c r="A7216" s="1" t="s">
        <v>6017</v>
      </c>
      <c r="B7216" s="1" t="s">
        <v>6018</v>
      </c>
      <c r="C7216" s="1" t="s">
        <v>7874</v>
      </c>
      <c r="D7216" s="1" t="n">
        <v>340</v>
      </c>
      <c r="E7216" s="1" t="s">
        <v>8005</v>
      </c>
      <c r="F7216" s="1" t="n">
        <v>127</v>
      </c>
      <c r="G7216" s="1" t="str">
        <f aca="false">F7216&amp;"/"&amp;154</f>
        <v>127/154</v>
      </c>
      <c r="H7216" s="1" t="n">
        <v>2000</v>
      </c>
      <c r="I7216" s="1" t="n">
        <v>82</v>
      </c>
      <c r="J7216" s="1" t="n">
        <v>85</v>
      </c>
      <c r="K7216" s="1" t="s">
        <v>357</v>
      </c>
      <c r="L7216" s="1" t="s">
        <v>2509</v>
      </c>
      <c r="M7216" s="1" t="s">
        <v>7876</v>
      </c>
      <c r="N7216" s="1" t="n">
        <v>47.4051598979549</v>
      </c>
      <c r="O7216" s="1" t="n">
        <v>-70.867339456816</v>
      </c>
      <c r="P7216" s="1" t="s">
        <v>7877</v>
      </c>
      <c r="Q7216" s="1" t="s">
        <v>7878</v>
      </c>
      <c r="R7216" s="1" t="s">
        <v>24</v>
      </c>
    </row>
    <row r="7217" customFormat="false" ht="15" hidden="false" customHeight="false" outlineLevel="0" collapsed="false">
      <c r="A7217" s="1" t="s">
        <v>6017</v>
      </c>
      <c r="B7217" s="1" t="s">
        <v>6018</v>
      </c>
      <c r="C7217" s="1" t="s">
        <v>7874</v>
      </c>
      <c r="D7217" s="1" t="n">
        <v>340</v>
      </c>
      <c r="E7217" s="1" t="s">
        <v>8006</v>
      </c>
      <c r="F7217" s="1" t="n">
        <v>128</v>
      </c>
      <c r="G7217" s="1" t="str">
        <f aca="false">F7217&amp;"/"&amp;154</f>
        <v>128/154</v>
      </c>
      <c r="H7217" s="1" t="n">
        <v>2300</v>
      </c>
      <c r="I7217" s="1" t="n">
        <v>70</v>
      </c>
      <c r="J7217" s="1" t="n">
        <v>85</v>
      </c>
      <c r="K7217" s="1" t="s">
        <v>357</v>
      </c>
      <c r="L7217" s="1" t="s">
        <v>358</v>
      </c>
      <c r="M7217" s="1" t="s">
        <v>7876</v>
      </c>
      <c r="N7217" s="1" t="n">
        <v>47.3987662844772</v>
      </c>
      <c r="O7217" s="1" t="n">
        <v>-70.8716530411441</v>
      </c>
      <c r="P7217" s="1" t="s">
        <v>7877</v>
      </c>
      <c r="Q7217" s="1" t="s">
        <v>7878</v>
      </c>
      <c r="R7217" s="1" t="s">
        <v>24</v>
      </c>
    </row>
    <row r="7218" customFormat="false" ht="15" hidden="false" customHeight="false" outlineLevel="0" collapsed="false">
      <c r="A7218" s="1" t="s">
        <v>6017</v>
      </c>
      <c r="B7218" s="1" t="s">
        <v>6018</v>
      </c>
      <c r="C7218" s="1" t="s">
        <v>7874</v>
      </c>
      <c r="D7218" s="1" t="n">
        <v>340</v>
      </c>
      <c r="E7218" s="1" t="s">
        <v>8007</v>
      </c>
      <c r="F7218" s="1" t="n">
        <v>129</v>
      </c>
      <c r="G7218" s="1" t="str">
        <f aca="false">F7218&amp;"/"&amp;154</f>
        <v>129/154</v>
      </c>
      <c r="H7218" s="1" t="n">
        <v>2300</v>
      </c>
      <c r="I7218" s="1" t="n">
        <v>70</v>
      </c>
      <c r="J7218" s="1" t="n">
        <v>85</v>
      </c>
      <c r="K7218" s="1" t="s">
        <v>357</v>
      </c>
      <c r="L7218" s="1" t="s">
        <v>358</v>
      </c>
      <c r="M7218" s="1" t="s">
        <v>7876</v>
      </c>
      <c r="N7218" s="1" t="n">
        <v>47.4010374338348</v>
      </c>
      <c r="O7218" s="1" t="n">
        <v>-70.8700008278176</v>
      </c>
      <c r="P7218" s="1" t="s">
        <v>7877</v>
      </c>
      <c r="Q7218" s="1" t="s">
        <v>7878</v>
      </c>
      <c r="R7218" s="1" t="s">
        <v>24</v>
      </c>
    </row>
    <row r="7219" customFormat="false" ht="15" hidden="false" customHeight="false" outlineLevel="0" collapsed="false">
      <c r="A7219" s="1" t="s">
        <v>6017</v>
      </c>
      <c r="B7219" s="1" t="s">
        <v>6018</v>
      </c>
      <c r="C7219" s="1" t="s">
        <v>7874</v>
      </c>
      <c r="D7219" s="1" t="n">
        <v>340</v>
      </c>
      <c r="E7219" s="1" t="s">
        <v>8008</v>
      </c>
      <c r="F7219" s="1" t="n">
        <v>130</v>
      </c>
      <c r="G7219" s="1" t="str">
        <f aca="false">F7219&amp;"/"&amp;154</f>
        <v>130/154</v>
      </c>
      <c r="H7219" s="1" t="n">
        <v>2300</v>
      </c>
      <c r="I7219" s="1" t="n">
        <v>70</v>
      </c>
      <c r="J7219" s="1" t="n">
        <v>85</v>
      </c>
      <c r="K7219" s="1" t="s">
        <v>357</v>
      </c>
      <c r="L7219" s="1" t="s">
        <v>358</v>
      </c>
      <c r="M7219" s="1" t="s">
        <v>7876</v>
      </c>
      <c r="N7219" s="1" t="n">
        <v>47.4022828408533</v>
      </c>
      <c r="O7219" s="1" t="n">
        <v>-70.865614392664</v>
      </c>
      <c r="P7219" s="1" t="s">
        <v>7877</v>
      </c>
      <c r="Q7219" s="1" t="s">
        <v>7878</v>
      </c>
      <c r="R7219" s="1" t="s">
        <v>24</v>
      </c>
    </row>
    <row r="7220" customFormat="false" ht="15" hidden="false" customHeight="false" outlineLevel="0" collapsed="false">
      <c r="A7220" s="1" t="s">
        <v>6017</v>
      </c>
      <c r="B7220" s="1" t="s">
        <v>6018</v>
      </c>
      <c r="C7220" s="1" t="s">
        <v>7874</v>
      </c>
      <c r="D7220" s="1" t="n">
        <v>340</v>
      </c>
      <c r="E7220" s="1" t="s">
        <v>8009</v>
      </c>
      <c r="F7220" s="1" t="n">
        <v>131</v>
      </c>
      <c r="G7220" s="1" t="str">
        <f aca="false">F7220&amp;"/"&amp;154</f>
        <v>131/154</v>
      </c>
      <c r="H7220" s="1" t="n">
        <v>2300</v>
      </c>
      <c r="I7220" s="1" t="n">
        <v>70</v>
      </c>
      <c r="J7220" s="1" t="n">
        <v>85</v>
      </c>
      <c r="K7220" s="1" t="s">
        <v>357</v>
      </c>
      <c r="L7220" s="1" t="s">
        <v>358</v>
      </c>
      <c r="M7220" s="1" t="s">
        <v>7876</v>
      </c>
      <c r="N7220" s="1" t="n">
        <v>47.3996450491387</v>
      </c>
      <c r="O7220" s="1" t="n">
        <v>-70.8625758600082</v>
      </c>
      <c r="P7220" s="1" t="s">
        <v>7877</v>
      </c>
      <c r="Q7220" s="1" t="s">
        <v>7878</v>
      </c>
      <c r="R7220" s="1" t="s">
        <v>24</v>
      </c>
    </row>
    <row r="7221" customFormat="false" ht="15" hidden="false" customHeight="false" outlineLevel="0" collapsed="false">
      <c r="A7221" s="1" t="s">
        <v>6017</v>
      </c>
      <c r="B7221" s="1" t="s">
        <v>6018</v>
      </c>
      <c r="C7221" s="1" t="s">
        <v>7874</v>
      </c>
      <c r="D7221" s="1" t="n">
        <v>340</v>
      </c>
      <c r="E7221" s="1" t="s">
        <v>8010</v>
      </c>
      <c r="F7221" s="1" t="n">
        <v>132</v>
      </c>
      <c r="G7221" s="1" t="str">
        <f aca="false">F7221&amp;"/"&amp;154</f>
        <v>132/154</v>
      </c>
      <c r="H7221" s="1" t="n">
        <v>2300</v>
      </c>
      <c r="I7221" s="1" t="n">
        <v>70</v>
      </c>
      <c r="J7221" s="1" t="n">
        <v>85</v>
      </c>
      <c r="K7221" s="1" t="s">
        <v>357</v>
      </c>
      <c r="L7221" s="1" t="s">
        <v>358</v>
      </c>
      <c r="M7221" s="1" t="s">
        <v>7876</v>
      </c>
      <c r="N7221" s="1" t="n">
        <v>47.3983963510271</v>
      </c>
      <c r="O7221" s="1" t="n">
        <v>-70.855247260573</v>
      </c>
      <c r="P7221" s="1" t="s">
        <v>7877</v>
      </c>
      <c r="Q7221" s="1" t="s">
        <v>7878</v>
      </c>
      <c r="R7221" s="1" t="s">
        <v>24</v>
      </c>
    </row>
    <row r="7222" customFormat="false" ht="15" hidden="false" customHeight="false" outlineLevel="0" collapsed="false">
      <c r="A7222" s="1" t="s">
        <v>6017</v>
      </c>
      <c r="B7222" s="1" t="s">
        <v>6018</v>
      </c>
      <c r="C7222" s="1" t="s">
        <v>7874</v>
      </c>
      <c r="D7222" s="1" t="n">
        <v>340</v>
      </c>
      <c r="E7222" s="1" t="s">
        <v>8011</v>
      </c>
      <c r="F7222" s="1" t="n">
        <v>133</v>
      </c>
      <c r="G7222" s="1" t="str">
        <f aca="false">F7222&amp;"/"&amp;154</f>
        <v>133/154</v>
      </c>
      <c r="H7222" s="1" t="n">
        <v>2000</v>
      </c>
      <c r="I7222" s="1" t="n">
        <v>82</v>
      </c>
      <c r="J7222" s="1" t="n">
        <v>85</v>
      </c>
      <c r="K7222" s="1" t="s">
        <v>357</v>
      </c>
      <c r="L7222" s="1" t="s">
        <v>2509</v>
      </c>
      <c r="M7222" s="1" t="s">
        <v>7876</v>
      </c>
      <c r="N7222" s="1" t="n">
        <v>47.3962047878217</v>
      </c>
      <c r="O7222" s="1" t="n">
        <v>-70.8523884916568</v>
      </c>
      <c r="P7222" s="1" t="s">
        <v>7877</v>
      </c>
      <c r="Q7222" s="1" t="s">
        <v>7878</v>
      </c>
      <c r="R7222" s="1" t="s">
        <v>24</v>
      </c>
    </row>
    <row r="7223" customFormat="false" ht="15" hidden="false" customHeight="false" outlineLevel="0" collapsed="false">
      <c r="A7223" s="1" t="s">
        <v>6017</v>
      </c>
      <c r="B7223" s="1" t="s">
        <v>6018</v>
      </c>
      <c r="C7223" s="1" t="s">
        <v>7874</v>
      </c>
      <c r="D7223" s="1" t="n">
        <v>340</v>
      </c>
      <c r="E7223" s="1" t="s">
        <v>8012</v>
      </c>
      <c r="F7223" s="1" t="n">
        <v>134</v>
      </c>
      <c r="G7223" s="1" t="str">
        <f aca="false">F7223&amp;"/"&amp;154</f>
        <v>134/154</v>
      </c>
      <c r="H7223" s="1" t="n">
        <v>2300</v>
      </c>
      <c r="I7223" s="1" t="n">
        <v>70</v>
      </c>
      <c r="J7223" s="1" t="n">
        <v>85</v>
      </c>
      <c r="K7223" s="1" t="s">
        <v>357</v>
      </c>
      <c r="L7223" s="1" t="s">
        <v>358</v>
      </c>
      <c r="M7223" s="1" t="s">
        <v>7876</v>
      </c>
      <c r="N7223" s="1" t="n">
        <v>47.3940268754915</v>
      </c>
      <c r="O7223" s="1" t="n">
        <v>-70.8492175177287</v>
      </c>
      <c r="P7223" s="1" t="s">
        <v>7877</v>
      </c>
      <c r="Q7223" s="1" t="s">
        <v>7878</v>
      </c>
      <c r="R7223" s="1" t="s">
        <v>24</v>
      </c>
    </row>
    <row r="7224" customFormat="false" ht="15" hidden="false" customHeight="false" outlineLevel="0" collapsed="false">
      <c r="A7224" s="1" t="s">
        <v>6017</v>
      </c>
      <c r="B7224" s="1" t="s">
        <v>6018</v>
      </c>
      <c r="C7224" s="1" t="s">
        <v>7874</v>
      </c>
      <c r="D7224" s="1" t="n">
        <v>340</v>
      </c>
      <c r="E7224" s="1" t="s">
        <v>8013</v>
      </c>
      <c r="F7224" s="1" t="n">
        <v>135</v>
      </c>
      <c r="G7224" s="1" t="str">
        <f aca="false">F7224&amp;"/"&amp;154</f>
        <v>135/154</v>
      </c>
      <c r="H7224" s="1" t="n">
        <v>2300</v>
      </c>
      <c r="I7224" s="1" t="n">
        <v>70</v>
      </c>
      <c r="J7224" s="1" t="n">
        <v>85</v>
      </c>
      <c r="K7224" s="1" t="s">
        <v>357</v>
      </c>
      <c r="L7224" s="1" t="s">
        <v>358</v>
      </c>
      <c r="M7224" s="1" t="s">
        <v>7876</v>
      </c>
      <c r="N7224" s="1" t="n">
        <v>47.3919356736073</v>
      </c>
      <c r="O7224" s="1" t="n">
        <v>-70.8475255561217</v>
      </c>
      <c r="P7224" s="1" t="s">
        <v>7877</v>
      </c>
      <c r="Q7224" s="1" t="s">
        <v>7878</v>
      </c>
      <c r="R7224" s="1" t="s">
        <v>24</v>
      </c>
    </row>
    <row r="7225" customFormat="false" ht="15" hidden="false" customHeight="false" outlineLevel="0" collapsed="false">
      <c r="A7225" s="1" t="s">
        <v>6017</v>
      </c>
      <c r="B7225" s="1" t="s">
        <v>6018</v>
      </c>
      <c r="C7225" s="1" t="s">
        <v>7874</v>
      </c>
      <c r="D7225" s="1" t="n">
        <v>340</v>
      </c>
      <c r="E7225" s="1" t="s">
        <v>8014</v>
      </c>
      <c r="F7225" s="1" t="n">
        <v>136</v>
      </c>
      <c r="G7225" s="1" t="str">
        <f aca="false">F7225&amp;"/"&amp;154</f>
        <v>136/154</v>
      </c>
      <c r="H7225" s="1" t="n">
        <v>2300</v>
      </c>
      <c r="I7225" s="1" t="n">
        <v>70</v>
      </c>
      <c r="J7225" s="1" t="n">
        <v>85</v>
      </c>
      <c r="K7225" s="1" t="s">
        <v>357</v>
      </c>
      <c r="L7225" s="1" t="s">
        <v>358</v>
      </c>
      <c r="M7225" s="1" t="s">
        <v>7876</v>
      </c>
      <c r="N7225" s="1" t="n">
        <v>47.3896849540953</v>
      </c>
      <c r="O7225" s="1" t="n">
        <v>-70.8457332414601</v>
      </c>
      <c r="P7225" s="1" t="s">
        <v>7877</v>
      </c>
      <c r="Q7225" s="1" t="s">
        <v>7878</v>
      </c>
      <c r="R7225" s="1" t="s">
        <v>24</v>
      </c>
    </row>
    <row r="7226" customFormat="false" ht="15" hidden="false" customHeight="false" outlineLevel="0" collapsed="false">
      <c r="A7226" s="1" t="s">
        <v>6017</v>
      </c>
      <c r="B7226" s="1" t="s">
        <v>6018</v>
      </c>
      <c r="C7226" s="1" t="s">
        <v>7874</v>
      </c>
      <c r="D7226" s="1" t="n">
        <v>340</v>
      </c>
      <c r="E7226" s="1" t="s">
        <v>8015</v>
      </c>
      <c r="F7226" s="1" t="n">
        <v>137</v>
      </c>
      <c r="G7226" s="1" t="str">
        <f aca="false">F7226&amp;"/"&amp;154</f>
        <v>137/154</v>
      </c>
      <c r="H7226" s="1" t="n">
        <v>2300</v>
      </c>
      <c r="I7226" s="1" t="n">
        <v>70</v>
      </c>
      <c r="J7226" s="1" t="n">
        <v>85</v>
      </c>
      <c r="K7226" s="1" t="s">
        <v>357</v>
      </c>
      <c r="L7226" s="1" t="s">
        <v>358</v>
      </c>
      <c r="M7226" s="1" t="s">
        <v>7876</v>
      </c>
      <c r="N7226" s="1" t="n">
        <v>47.3873828818074</v>
      </c>
      <c r="O7226" s="1" t="n">
        <v>-70.844634404567</v>
      </c>
      <c r="P7226" s="1" t="s">
        <v>7877</v>
      </c>
      <c r="Q7226" s="1" t="s">
        <v>7878</v>
      </c>
      <c r="R7226" s="1" t="s">
        <v>24</v>
      </c>
    </row>
    <row r="7227" customFormat="false" ht="15" hidden="false" customHeight="false" outlineLevel="0" collapsed="false">
      <c r="A7227" s="1" t="s">
        <v>6017</v>
      </c>
      <c r="B7227" s="1" t="s">
        <v>6018</v>
      </c>
      <c r="C7227" s="1" t="s">
        <v>7874</v>
      </c>
      <c r="D7227" s="1" t="n">
        <v>340</v>
      </c>
      <c r="E7227" s="1" t="s">
        <v>8016</v>
      </c>
      <c r="F7227" s="1" t="n">
        <v>138</v>
      </c>
      <c r="G7227" s="1" t="str">
        <f aca="false">F7227&amp;"/"&amp;154</f>
        <v>138/154</v>
      </c>
      <c r="H7227" s="1" t="n">
        <v>2000</v>
      </c>
      <c r="I7227" s="1" t="n">
        <v>82</v>
      </c>
      <c r="J7227" s="1" t="n">
        <v>85</v>
      </c>
      <c r="K7227" s="1" t="s">
        <v>357</v>
      </c>
      <c r="L7227" s="1" t="s">
        <v>2509</v>
      </c>
      <c r="M7227" s="1" t="s">
        <v>7876</v>
      </c>
      <c r="N7227" s="1" t="n">
        <v>47.3862211528355</v>
      </c>
      <c r="O7227" s="1" t="n">
        <v>-70.850451170357</v>
      </c>
      <c r="P7227" s="1" t="s">
        <v>7877</v>
      </c>
      <c r="Q7227" s="1" t="s">
        <v>7878</v>
      </c>
      <c r="R7227" s="1" t="s">
        <v>24</v>
      </c>
    </row>
    <row r="7228" customFormat="false" ht="15" hidden="false" customHeight="false" outlineLevel="0" collapsed="false">
      <c r="A7228" s="1" t="s">
        <v>6017</v>
      </c>
      <c r="B7228" s="1" t="s">
        <v>6018</v>
      </c>
      <c r="C7228" s="1" t="s">
        <v>7874</v>
      </c>
      <c r="D7228" s="1" t="n">
        <v>340</v>
      </c>
      <c r="E7228" s="1" t="s">
        <v>8017</v>
      </c>
      <c r="F7228" s="1" t="n">
        <v>139</v>
      </c>
      <c r="G7228" s="1" t="str">
        <f aca="false">F7228&amp;"/"&amp;154</f>
        <v>139/154</v>
      </c>
      <c r="H7228" s="1" t="n">
        <v>2000</v>
      </c>
      <c r="I7228" s="1" t="n">
        <v>82</v>
      </c>
      <c r="J7228" s="1" t="n">
        <v>85</v>
      </c>
      <c r="K7228" s="1" t="s">
        <v>357</v>
      </c>
      <c r="L7228" s="1" t="s">
        <v>2509</v>
      </c>
      <c r="M7228" s="1" t="s">
        <v>7876</v>
      </c>
      <c r="N7228" s="1" t="n">
        <v>47.3789889050116</v>
      </c>
      <c r="O7228" s="1" t="n">
        <v>-70.8520965140236</v>
      </c>
      <c r="P7228" s="1" t="s">
        <v>7877</v>
      </c>
      <c r="Q7228" s="1" t="s">
        <v>7878</v>
      </c>
      <c r="R7228" s="1" t="s">
        <v>24</v>
      </c>
    </row>
    <row r="7229" customFormat="false" ht="15" hidden="false" customHeight="false" outlineLevel="0" collapsed="false">
      <c r="A7229" s="1" t="s">
        <v>6017</v>
      </c>
      <c r="B7229" s="1" t="s">
        <v>6018</v>
      </c>
      <c r="C7229" s="1" t="s">
        <v>7874</v>
      </c>
      <c r="D7229" s="1" t="n">
        <v>340</v>
      </c>
      <c r="E7229" s="1" t="s">
        <v>8018</v>
      </c>
      <c r="F7229" s="1" t="n">
        <v>140</v>
      </c>
      <c r="G7229" s="1" t="str">
        <f aca="false">F7229&amp;"/"&amp;154</f>
        <v>140/154</v>
      </c>
      <c r="H7229" s="1" t="n">
        <v>2000</v>
      </c>
      <c r="I7229" s="1" t="n">
        <v>82</v>
      </c>
      <c r="J7229" s="1" t="n">
        <v>85</v>
      </c>
      <c r="K7229" s="1" t="s">
        <v>357</v>
      </c>
      <c r="L7229" s="1" t="s">
        <v>2509</v>
      </c>
      <c r="M7229" s="1" t="s">
        <v>7876</v>
      </c>
      <c r="N7229" s="1" t="n">
        <v>47.3764683130537</v>
      </c>
      <c r="O7229" s="1" t="n">
        <v>-70.8500609098622</v>
      </c>
      <c r="P7229" s="1" t="s">
        <v>7877</v>
      </c>
      <c r="Q7229" s="1" t="s">
        <v>7878</v>
      </c>
      <c r="R7229" s="1" t="s">
        <v>24</v>
      </c>
    </row>
    <row r="7230" customFormat="false" ht="15" hidden="false" customHeight="false" outlineLevel="0" collapsed="false">
      <c r="A7230" s="1" t="s">
        <v>6017</v>
      </c>
      <c r="B7230" s="1" t="s">
        <v>6018</v>
      </c>
      <c r="C7230" s="1" t="s">
        <v>7874</v>
      </c>
      <c r="D7230" s="1" t="n">
        <v>340</v>
      </c>
      <c r="E7230" s="1" t="s">
        <v>8019</v>
      </c>
      <c r="F7230" s="1" t="n">
        <v>141</v>
      </c>
      <c r="G7230" s="1" t="str">
        <f aca="false">F7230&amp;"/"&amp;154</f>
        <v>141/154</v>
      </c>
      <c r="H7230" s="1" t="n">
        <v>2300</v>
      </c>
      <c r="I7230" s="1" t="n">
        <v>70</v>
      </c>
      <c r="J7230" s="1" t="n">
        <v>85</v>
      </c>
      <c r="K7230" s="1" t="s">
        <v>357</v>
      </c>
      <c r="L7230" s="1" t="s">
        <v>358</v>
      </c>
      <c r="M7230" s="1" t="s">
        <v>7876</v>
      </c>
      <c r="N7230" s="1" t="n">
        <v>47.3740074837407</v>
      </c>
      <c r="O7230" s="1" t="n">
        <v>-70.8478976525486</v>
      </c>
      <c r="P7230" s="1" t="s">
        <v>7877</v>
      </c>
      <c r="Q7230" s="1" t="s">
        <v>7878</v>
      </c>
      <c r="R7230" s="1" t="s">
        <v>24</v>
      </c>
    </row>
    <row r="7231" customFormat="false" ht="15" hidden="false" customHeight="false" outlineLevel="0" collapsed="false">
      <c r="A7231" s="1" t="s">
        <v>6017</v>
      </c>
      <c r="B7231" s="1" t="s">
        <v>6018</v>
      </c>
      <c r="C7231" s="1" t="s">
        <v>7874</v>
      </c>
      <c r="D7231" s="1" t="n">
        <v>340</v>
      </c>
      <c r="E7231" s="1" t="s">
        <v>8020</v>
      </c>
      <c r="F7231" s="1" t="n">
        <v>142</v>
      </c>
      <c r="G7231" s="1" t="str">
        <f aca="false">F7231&amp;"/"&amp;154</f>
        <v>142/154</v>
      </c>
      <c r="H7231" s="1" t="n">
        <v>2000</v>
      </c>
      <c r="I7231" s="1" t="n">
        <v>82</v>
      </c>
      <c r="J7231" s="1" t="n">
        <v>85</v>
      </c>
      <c r="K7231" s="1" t="s">
        <v>357</v>
      </c>
      <c r="L7231" s="1" t="s">
        <v>2509</v>
      </c>
      <c r="M7231" s="1" t="s">
        <v>7876</v>
      </c>
      <c r="N7231" s="1" t="n">
        <v>47.3944531442991</v>
      </c>
      <c r="O7231" s="1" t="n">
        <v>-70.8769736071448</v>
      </c>
      <c r="P7231" s="1" t="s">
        <v>7877</v>
      </c>
      <c r="Q7231" s="1" t="s">
        <v>7878</v>
      </c>
      <c r="R7231" s="1" t="s">
        <v>24</v>
      </c>
    </row>
    <row r="7232" customFormat="false" ht="15" hidden="false" customHeight="false" outlineLevel="0" collapsed="false">
      <c r="A7232" s="1" t="s">
        <v>6017</v>
      </c>
      <c r="B7232" s="1" t="s">
        <v>6018</v>
      </c>
      <c r="C7232" s="1" t="s">
        <v>7874</v>
      </c>
      <c r="D7232" s="1" t="n">
        <v>340</v>
      </c>
      <c r="E7232" s="1" t="s">
        <v>8021</v>
      </c>
      <c r="F7232" s="1" t="n">
        <v>143</v>
      </c>
      <c r="G7232" s="1" t="str">
        <f aca="false">F7232&amp;"/"&amp;154</f>
        <v>143/154</v>
      </c>
      <c r="H7232" s="1" t="n">
        <v>2000</v>
      </c>
      <c r="I7232" s="1" t="n">
        <v>82</v>
      </c>
      <c r="J7232" s="1" t="n">
        <v>85</v>
      </c>
      <c r="K7232" s="1" t="s">
        <v>357</v>
      </c>
      <c r="L7232" s="1" t="s">
        <v>2509</v>
      </c>
      <c r="M7232" s="1" t="s">
        <v>7876</v>
      </c>
      <c r="N7232" s="1" t="n">
        <v>47.3861039743148</v>
      </c>
      <c r="O7232" s="1" t="n">
        <v>-70.8866920407889</v>
      </c>
      <c r="P7232" s="1" t="s">
        <v>7877</v>
      </c>
      <c r="Q7232" s="1" t="s">
        <v>7878</v>
      </c>
      <c r="R7232" s="1" t="s">
        <v>24</v>
      </c>
    </row>
    <row r="7233" customFormat="false" ht="15" hidden="false" customHeight="false" outlineLevel="0" collapsed="false">
      <c r="A7233" s="1" t="s">
        <v>6017</v>
      </c>
      <c r="B7233" s="1" t="s">
        <v>6018</v>
      </c>
      <c r="C7233" s="1" t="s">
        <v>7874</v>
      </c>
      <c r="D7233" s="1" t="n">
        <v>340</v>
      </c>
      <c r="E7233" s="1" t="s">
        <v>8022</v>
      </c>
      <c r="F7233" s="1" t="n">
        <v>144</v>
      </c>
      <c r="G7233" s="1" t="str">
        <f aca="false">F7233&amp;"/"&amp;154</f>
        <v>144/154</v>
      </c>
      <c r="H7233" s="1" t="n">
        <v>2000</v>
      </c>
      <c r="I7233" s="1" t="n">
        <v>82</v>
      </c>
      <c r="J7233" s="1" t="n">
        <v>85</v>
      </c>
      <c r="K7233" s="1" t="s">
        <v>357</v>
      </c>
      <c r="L7233" s="1" t="s">
        <v>2509</v>
      </c>
      <c r="M7233" s="1" t="s">
        <v>7876</v>
      </c>
      <c r="N7233" s="1" t="n">
        <v>47.3837756301592</v>
      </c>
      <c r="O7233" s="1" t="n">
        <v>-70.8841949681156</v>
      </c>
      <c r="P7233" s="1" t="s">
        <v>7877</v>
      </c>
      <c r="Q7233" s="1" t="s">
        <v>7878</v>
      </c>
      <c r="R7233" s="1" t="s">
        <v>24</v>
      </c>
    </row>
    <row r="7234" customFormat="false" ht="15" hidden="false" customHeight="false" outlineLevel="0" collapsed="false">
      <c r="A7234" s="1" t="s">
        <v>6017</v>
      </c>
      <c r="B7234" s="1" t="s">
        <v>6018</v>
      </c>
      <c r="C7234" s="1" t="s">
        <v>7874</v>
      </c>
      <c r="D7234" s="1" t="n">
        <v>340</v>
      </c>
      <c r="E7234" s="1" t="s">
        <v>8023</v>
      </c>
      <c r="F7234" s="1" t="n">
        <v>145</v>
      </c>
      <c r="G7234" s="1" t="str">
        <f aca="false">F7234&amp;"/"&amp;154</f>
        <v>145/154</v>
      </c>
      <c r="H7234" s="1" t="n">
        <v>2000</v>
      </c>
      <c r="I7234" s="1" t="n">
        <v>82</v>
      </c>
      <c r="J7234" s="1" t="n">
        <v>85</v>
      </c>
      <c r="K7234" s="1" t="s">
        <v>357</v>
      </c>
      <c r="L7234" s="1" t="s">
        <v>2509</v>
      </c>
      <c r="M7234" s="1" t="s">
        <v>7876</v>
      </c>
      <c r="N7234" s="1" t="n">
        <v>47.3815347251195</v>
      </c>
      <c r="O7234" s="1" t="n">
        <v>-70.8833900600255</v>
      </c>
      <c r="P7234" s="1" t="s">
        <v>7877</v>
      </c>
      <c r="Q7234" s="1" t="s">
        <v>7878</v>
      </c>
      <c r="R7234" s="1" t="s">
        <v>24</v>
      </c>
    </row>
    <row r="7235" customFormat="false" ht="15" hidden="false" customHeight="false" outlineLevel="0" collapsed="false">
      <c r="A7235" s="1" t="s">
        <v>6017</v>
      </c>
      <c r="B7235" s="1" t="s">
        <v>6018</v>
      </c>
      <c r="C7235" s="1" t="s">
        <v>7874</v>
      </c>
      <c r="D7235" s="1" t="n">
        <v>340</v>
      </c>
      <c r="E7235" s="1" t="s">
        <v>8024</v>
      </c>
      <c r="F7235" s="1" t="n">
        <v>146</v>
      </c>
      <c r="G7235" s="1" t="str">
        <f aca="false">F7235&amp;"/"&amp;154</f>
        <v>146/154</v>
      </c>
      <c r="H7235" s="1" t="n">
        <v>2000</v>
      </c>
      <c r="I7235" s="1" t="n">
        <v>82</v>
      </c>
      <c r="J7235" s="1" t="n">
        <v>85</v>
      </c>
      <c r="K7235" s="1" t="s">
        <v>357</v>
      </c>
      <c r="L7235" s="1" t="s">
        <v>2509</v>
      </c>
      <c r="M7235" s="1" t="s">
        <v>7876</v>
      </c>
      <c r="N7235" s="1" t="n">
        <v>47.3792398266777</v>
      </c>
      <c r="O7235" s="1" t="n">
        <v>-70.8834149402416</v>
      </c>
      <c r="P7235" s="1" t="s">
        <v>7877</v>
      </c>
      <c r="Q7235" s="1" t="s">
        <v>7878</v>
      </c>
      <c r="R7235" s="1" t="s">
        <v>24</v>
      </c>
    </row>
    <row r="7236" customFormat="false" ht="15" hidden="false" customHeight="false" outlineLevel="0" collapsed="false">
      <c r="A7236" s="1" t="s">
        <v>6017</v>
      </c>
      <c r="B7236" s="1" t="s">
        <v>6018</v>
      </c>
      <c r="C7236" s="1" t="s">
        <v>7874</v>
      </c>
      <c r="D7236" s="1" t="n">
        <v>340</v>
      </c>
      <c r="E7236" s="1" t="s">
        <v>8025</v>
      </c>
      <c r="F7236" s="1" t="n">
        <v>147</v>
      </c>
      <c r="G7236" s="1" t="str">
        <f aca="false">F7236&amp;"/"&amp;154</f>
        <v>147/154</v>
      </c>
      <c r="H7236" s="1" t="n">
        <v>2000</v>
      </c>
      <c r="I7236" s="1" t="n">
        <v>82</v>
      </c>
      <c r="J7236" s="1" t="n">
        <v>85</v>
      </c>
      <c r="K7236" s="1" t="s">
        <v>357</v>
      </c>
      <c r="L7236" s="1" t="s">
        <v>2509</v>
      </c>
      <c r="M7236" s="1" t="s">
        <v>7876</v>
      </c>
      <c r="N7236" s="1" t="n">
        <v>47.3771082325617</v>
      </c>
      <c r="O7236" s="1" t="n">
        <v>-70.884145831739</v>
      </c>
      <c r="P7236" s="1" t="s">
        <v>7877</v>
      </c>
      <c r="Q7236" s="1" t="s">
        <v>7878</v>
      </c>
      <c r="R7236" s="1" t="s">
        <v>24</v>
      </c>
    </row>
    <row r="7237" customFormat="false" ht="15" hidden="false" customHeight="false" outlineLevel="0" collapsed="false">
      <c r="A7237" s="1" t="s">
        <v>6017</v>
      </c>
      <c r="B7237" s="1" t="s">
        <v>6018</v>
      </c>
      <c r="C7237" s="1" t="s">
        <v>7874</v>
      </c>
      <c r="D7237" s="1" t="n">
        <v>340</v>
      </c>
      <c r="E7237" s="1" t="s">
        <v>8026</v>
      </c>
      <c r="F7237" s="1" t="n">
        <v>148</v>
      </c>
      <c r="G7237" s="1" t="str">
        <f aca="false">F7237&amp;"/"&amp;154</f>
        <v>148/154</v>
      </c>
      <c r="H7237" s="1" t="n">
        <v>2000</v>
      </c>
      <c r="I7237" s="1" t="n">
        <v>82</v>
      </c>
      <c r="J7237" s="1" t="n">
        <v>85</v>
      </c>
      <c r="K7237" s="1" t="s">
        <v>357</v>
      </c>
      <c r="L7237" s="1" t="s">
        <v>2509</v>
      </c>
      <c r="M7237" s="1" t="s">
        <v>7876</v>
      </c>
      <c r="N7237" s="1" t="n">
        <v>47.3748686123661</v>
      </c>
      <c r="O7237" s="1" t="n">
        <v>-70.8846749212715</v>
      </c>
      <c r="P7237" s="1" t="s">
        <v>7877</v>
      </c>
      <c r="Q7237" s="1" t="s">
        <v>7878</v>
      </c>
      <c r="R7237" s="1" t="s">
        <v>24</v>
      </c>
    </row>
    <row r="7238" customFormat="false" ht="15" hidden="false" customHeight="false" outlineLevel="0" collapsed="false">
      <c r="A7238" s="1" t="s">
        <v>6017</v>
      </c>
      <c r="B7238" s="1" t="s">
        <v>6018</v>
      </c>
      <c r="C7238" s="1" t="s">
        <v>7874</v>
      </c>
      <c r="D7238" s="1" t="n">
        <v>340</v>
      </c>
      <c r="E7238" s="1" t="s">
        <v>8027</v>
      </c>
      <c r="F7238" s="1" t="n">
        <v>149</v>
      </c>
      <c r="G7238" s="1" t="str">
        <f aca="false">F7238&amp;"/"&amp;154</f>
        <v>149/154</v>
      </c>
      <c r="H7238" s="1" t="n">
        <v>2000</v>
      </c>
      <c r="I7238" s="1" t="n">
        <v>82</v>
      </c>
      <c r="J7238" s="1" t="n">
        <v>85</v>
      </c>
      <c r="K7238" s="1" t="s">
        <v>357</v>
      </c>
      <c r="L7238" s="1" t="s">
        <v>2509</v>
      </c>
      <c r="M7238" s="1" t="s">
        <v>7876</v>
      </c>
      <c r="N7238" s="1" t="n">
        <v>47.3724084621772</v>
      </c>
      <c r="O7238" s="1" t="n">
        <v>-70.8853696282921</v>
      </c>
      <c r="P7238" s="1" t="s">
        <v>7877</v>
      </c>
      <c r="Q7238" s="1" t="s">
        <v>7878</v>
      </c>
      <c r="R7238" s="1" t="s">
        <v>24</v>
      </c>
    </row>
    <row r="7239" customFormat="false" ht="15" hidden="false" customHeight="false" outlineLevel="0" collapsed="false">
      <c r="A7239" s="1" t="s">
        <v>6017</v>
      </c>
      <c r="B7239" s="1" t="s">
        <v>6018</v>
      </c>
      <c r="C7239" s="1" t="s">
        <v>7874</v>
      </c>
      <c r="D7239" s="1" t="n">
        <v>340</v>
      </c>
      <c r="E7239" s="1" t="s">
        <v>8028</v>
      </c>
      <c r="F7239" s="1" t="n">
        <v>150</v>
      </c>
      <c r="G7239" s="1" t="str">
        <f aca="false">F7239&amp;"/"&amp;154</f>
        <v>150/154</v>
      </c>
      <c r="H7239" s="1" t="n">
        <v>2000</v>
      </c>
      <c r="I7239" s="1" t="n">
        <v>82</v>
      </c>
      <c r="J7239" s="1" t="n">
        <v>85</v>
      </c>
      <c r="K7239" s="1" t="s">
        <v>357</v>
      </c>
      <c r="L7239" s="1" t="s">
        <v>2509</v>
      </c>
      <c r="M7239" s="1" t="s">
        <v>7876</v>
      </c>
      <c r="N7239" s="1" t="n">
        <v>47.3708150264392</v>
      </c>
      <c r="O7239" s="1" t="n">
        <v>-70.8778090934342</v>
      </c>
      <c r="P7239" s="1" t="s">
        <v>7877</v>
      </c>
      <c r="Q7239" s="1" t="s">
        <v>7878</v>
      </c>
      <c r="R7239" s="1" t="s">
        <v>24</v>
      </c>
    </row>
    <row r="7240" customFormat="false" ht="15" hidden="false" customHeight="false" outlineLevel="0" collapsed="false">
      <c r="A7240" s="1" t="s">
        <v>6017</v>
      </c>
      <c r="B7240" s="1" t="s">
        <v>6018</v>
      </c>
      <c r="C7240" s="1" t="s">
        <v>7874</v>
      </c>
      <c r="D7240" s="1" t="n">
        <v>340</v>
      </c>
      <c r="E7240" s="1" t="s">
        <v>8029</v>
      </c>
      <c r="F7240" s="1" t="n">
        <v>151</v>
      </c>
      <c r="G7240" s="1" t="str">
        <f aca="false">F7240&amp;"/"&amp;154</f>
        <v>151/154</v>
      </c>
      <c r="H7240" s="1" t="n">
        <v>2300</v>
      </c>
      <c r="I7240" s="1" t="n">
        <v>70</v>
      </c>
      <c r="J7240" s="1" t="n">
        <v>85</v>
      </c>
      <c r="K7240" s="1" t="s">
        <v>357</v>
      </c>
      <c r="L7240" s="1" t="s">
        <v>358</v>
      </c>
      <c r="M7240" s="1" t="s">
        <v>7876</v>
      </c>
      <c r="N7240" s="1" t="n">
        <v>47.3715948188694</v>
      </c>
      <c r="O7240" s="1" t="n">
        <v>-70.8699829455668</v>
      </c>
      <c r="P7240" s="1" t="s">
        <v>7877</v>
      </c>
      <c r="Q7240" s="1" t="s">
        <v>7878</v>
      </c>
      <c r="R7240" s="1" t="s">
        <v>24</v>
      </c>
    </row>
    <row r="7241" customFormat="false" ht="15" hidden="false" customHeight="false" outlineLevel="0" collapsed="false">
      <c r="A7241" s="1" t="s">
        <v>6017</v>
      </c>
      <c r="B7241" s="1" t="s">
        <v>6018</v>
      </c>
      <c r="C7241" s="1" t="s">
        <v>7874</v>
      </c>
      <c r="D7241" s="1" t="n">
        <v>340</v>
      </c>
      <c r="E7241" s="1" t="s">
        <v>8030</v>
      </c>
      <c r="F7241" s="1" t="n">
        <v>152</v>
      </c>
      <c r="G7241" s="1" t="str">
        <f aca="false">F7241&amp;"/"&amp;154</f>
        <v>152/154</v>
      </c>
      <c r="H7241" s="1" t="n">
        <v>2300</v>
      </c>
      <c r="I7241" s="1" t="n">
        <v>70</v>
      </c>
      <c r="J7241" s="1" t="n">
        <v>85</v>
      </c>
      <c r="K7241" s="1" t="s">
        <v>357</v>
      </c>
      <c r="L7241" s="1" t="s">
        <v>358</v>
      </c>
      <c r="M7241" s="1" t="s">
        <v>7876</v>
      </c>
      <c r="N7241" s="1" t="n">
        <v>47.3686505203133</v>
      </c>
      <c r="O7241" s="1" t="n">
        <v>-70.8738094132985</v>
      </c>
      <c r="P7241" s="1" t="s">
        <v>7877</v>
      </c>
      <c r="Q7241" s="1" t="s">
        <v>7878</v>
      </c>
      <c r="R7241" s="1" t="s">
        <v>24</v>
      </c>
    </row>
    <row r="7242" customFormat="false" ht="15" hidden="false" customHeight="false" outlineLevel="0" collapsed="false">
      <c r="A7242" s="1" t="s">
        <v>6017</v>
      </c>
      <c r="B7242" s="1" t="s">
        <v>6018</v>
      </c>
      <c r="C7242" s="1" t="s">
        <v>7874</v>
      </c>
      <c r="D7242" s="1" t="n">
        <v>340</v>
      </c>
      <c r="E7242" s="1" t="s">
        <v>8031</v>
      </c>
      <c r="F7242" s="1" t="n">
        <v>153</v>
      </c>
      <c r="G7242" s="1" t="str">
        <f aca="false">F7242&amp;"/"&amp;154</f>
        <v>153/154</v>
      </c>
      <c r="H7242" s="1" t="n">
        <v>2000</v>
      </c>
      <c r="I7242" s="1" t="n">
        <v>82</v>
      </c>
      <c r="J7242" s="1" t="n">
        <v>85</v>
      </c>
      <c r="K7242" s="1" t="s">
        <v>357</v>
      </c>
      <c r="L7242" s="1" t="s">
        <v>2509</v>
      </c>
      <c r="M7242" s="1" t="s">
        <v>7876</v>
      </c>
      <c r="N7242" s="1" t="n">
        <v>47.3748774719371</v>
      </c>
      <c r="O7242" s="1" t="n">
        <v>-70.8725011637758</v>
      </c>
      <c r="P7242" s="1" t="s">
        <v>7877</v>
      </c>
      <c r="Q7242" s="1" t="s">
        <v>7878</v>
      </c>
      <c r="R7242" s="1" t="s">
        <v>24</v>
      </c>
    </row>
    <row r="7243" customFormat="false" ht="15" hidden="false" customHeight="false" outlineLevel="0" collapsed="false">
      <c r="A7243" s="1" t="s">
        <v>6017</v>
      </c>
      <c r="B7243" s="1" t="s">
        <v>6018</v>
      </c>
      <c r="C7243" s="1" t="s">
        <v>7874</v>
      </c>
      <c r="D7243" s="1" t="n">
        <v>340</v>
      </c>
      <c r="E7243" s="1" t="s">
        <v>8032</v>
      </c>
      <c r="F7243" s="1" t="n">
        <v>154</v>
      </c>
      <c r="G7243" s="1" t="str">
        <f aca="false">F7243&amp;"/"&amp;154</f>
        <v>154/154</v>
      </c>
      <c r="H7243" s="1" t="n">
        <v>2000</v>
      </c>
      <c r="I7243" s="1" t="n">
        <v>82</v>
      </c>
      <c r="J7243" s="1" t="n">
        <v>85</v>
      </c>
      <c r="K7243" s="1" t="s">
        <v>357</v>
      </c>
      <c r="L7243" s="1" t="s">
        <v>2509</v>
      </c>
      <c r="M7243" s="1" t="s">
        <v>7876</v>
      </c>
      <c r="N7243" s="1" t="n">
        <v>47.3848010666604</v>
      </c>
      <c r="O7243" s="1" t="n">
        <v>-70.8714594375841</v>
      </c>
      <c r="P7243" s="1" t="s">
        <v>7877</v>
      </c>
      <c r="Q7243" s="1" t="s">
        <v>7878</v>
      </c>
      <c r="R7243" s="1" t="s">
        <v>24</v>
      </c>
    </row>
    <row r="7244" customFormat="false" ht="15" hidden="false" customHeight="false" outlineLevel="0" collapsed="false">
      <c r="A7244" s="1" t="s">
        <v>6017</v>
      </c>
      <c r="B7244" s="1" t="s">
        <v>6018</v>
      </c>
      <c r="C7244" s="1" t="s">
        <v>8033</v>
      </c>
      <c r="D7244" s="1" t="n">
        <v>4.1</v>
      </c>
      <c r="E7244" s="1" t="s">
        <v>8034</v>
      </c>
      <c r="F7244" s="1" t="n">
        <v>1</v>
      </c>
      <c r="G7244" s="1" t="str">
        <f aca="false">F7244&amp;"/"&amp;2</f>
        <v>1/2</v>
      </c>
      <c r="H7244" s="1" t="n">
        <v>2050</v>
      </c>
      <c r="I7244" s="1" t="n">
        <v>92.5</v>
      </c>
      <c r="J7244" s="1" t="n">
        <v>80</v>
      </c>
      <c r="K7244" s="1" t="s">
        <v>1951</v>
      </c>
      <c r="L7244" s="1" t="s">
        <v>8035</v>
      </c>
      <c r="M7244" s="1" t="n">
        <v>2010</v>
      </c>
      <c r="N7244" s="1" t="n">
        <v>48.986696</v>
      </c>
      <c r="O7244" s="1" t="n">
        <v>-64.455198</v>
      </c>
      <c r="Q7244" s="1" t="s">
        <v>8036</v>
      </c>
      <c r="R7244" s="1" t="s">
        <v>24</v>
      </c>
    </row>
    <row r="7245" customFormat="false" ht="15" hidden="false" customHeight="false" outlineLevel="0" collapsed="false">
      <c r="A7245" s="1" t="s">
        <v>6017</v>
      </c>
      <c r="B7245" s="1" t="s">
        <v>6018</v>
      </c>
      <c r="C7245" s="1" t="s">
        <v>8033</v>
      </c>
      <c r="D7245" s="1" t="n">
        <v>4.1</v>
      </c>
      <c r="E7245" s="1" t="s">
        <v>8037</v>
      </c>
      <c r="F7245" s="1" t="n">
        <v>2</v>
      </c>
      <c r="G7245" s="1" t="str">
        <f aca="false">F7245&amp;"/"&amp;2</f>
        <v>2/2</v>
      </c>
      <c r="H7245" s="1" t="n">
        <v>2050</v>
      </c>
      <c r="I7245" s="1" t="n">
        <v>92.5</v>
      </c>
      <c r="J7245" s="1" t="n">
        <v>80</v>
      </c>
      <c r="K7245" s="1" t="s">
        <v>1951</v>
      </c>
      <c r="L7245" s="1" t="s">
        <v>8035</v>
      </c>
      <c r="M7245" s="1" t="n">
        <v>2010</v>
      </c>
      <c r="N7245" s="1" t="n">
        <v>48.9891348</v>
      </c>
      <c r="O7245" s="1" t="n">
        <v>-64.4504581</v>
      </c>
      <c r="Q7245" s="1" t="s">
        <v>8036</v>
      </c>
      <c r="R7245" s="1" t="s">
        <v>24</v>
      </c>
    </row>
    <row r="7246" customFormat="false" ht="15" hidden="false" customHeight="false" outlineLevel="0" collapsed="false">
      <c r="A7246" s="1" t="s">
        <v>6017</v>
      </c>
      <c r="B7246" s="1" t="s">
        <v>6018</v>
      </c>
      <c r="C7246" s="1" t="s">
        <v>8038</v>
      </c>
      <c r="D7246" s="1" t="n">
        <v>75.2</v>
      </c>
      <c r="E7246" s="1" t="s">
        <v>8039</v>
      </c>
      <c r="F7246" s="1" t="n">
        <v>1</v>
      </c>
      <c r="G7246" s="1" t="str">
        <f aca="false">F7246&amp;"/"&amp;32</f>
        <v>1/32</v>
      </c>
      <c r="H7246" s="1" t="n">
        <v>2350</v>
      </c>
      <c r="I7246" s="1" t="n">
        <v>92</v>
      </c>
      <c r="J7246" s="1" t="n">
        <v>85</v>
      </c>
      <c r="K7246" s="1" t="s">
        <v>357</v>
      </c>
      <c r="L7246" s="1" t="s">
        <v>2218</v>
      </c>
      <c r="M7246" s="1" t="s">
        <v>7596</v>
      </c>
      <c r="N7246" s="1" t="n">
        <v>47.5976038917176</v>
      </c>
      <c r="O7246" s="1" t="n">
        <v>-69.1448076134859</v>
      </c>
      <c r="Q7246" s="1" t="s">
        <v>8040</v>
      </c>
      <c r="R7246" s="1" t="s">
        <v>24</v>
      </c>
    </row>
    <row r="7247" customFormat="false" ht="15" hidden="false" customHeight="false" outlineLevel="0" collapsed="false">
      <c r="A7247" s="1" t="s">
        <v>6017</v>
      </c>
      <c r="B7247" s="1" t="s">
        <v>6018</v>
      </c>
      <c r="C7247" s="1" t="s">
        <v>8038</v>
      </c>
      <c r="D7247" s="1" t="n">
        <v>75.2</v>
      </c>
      <c r="E7247" s="1" t="s">
        <v>8041</v>
      </c>
      <c r="F7247" s="1" t="n">
        <v>2</v>
      </c>
      <c r="G7247" s="1" t="str">
        <f aca="false">F7247&amp;"/"&amp;32</f>
        <v>2/32</v>
      </c>
      <c r="H7247" s="1" t="n">
        <v>2350</v>
      </c>
      <c r="I7247" s="1" t="n">
        <v>92</v>
      </c>
      <c r="J7247" s="1" t="n">
        <v>85</v>
      </c>
      <c r="K7247" s="1" t="s">
        <v>357</v>
      </c>
      <c r="L7247" s="1" t="s">
        <v>2218</v>
      </c>
      <c r="M7247" s="1" t="s">
        <v>7596</v>
      </c>
      <c r="N7247" s="1" t="n">
        <v>47.5998310035172</v>
      </c>
      <c r="O7247" s="1" t="n">
        <v>-69.1454779352465</v>
      </c>
      <c r="Q7247" s="1" t="s">
        <v>8040</v>
      </c>
      <c r="R7247" s="1" t="s">
        <v>24</v>
      </c>
    </row>
    <row r="7248" customFormat="false" ht="15" hidden="false" customHeight="false" outlineLevel="0" collapsed="false">
      <c r="A7248" s="1" t="s">
        <v>6017</v>
      </c>
      <c r="B7248" s="1" t="s">
        <v>6018</v>
      </c>
      <c r="C7248" s="1" t="s">
        <v>8038</v>
      </c>
      <c r="D7248" s="1" t="n">
        <v>75.2</v>
      </c>
      <c r="E7248" s="1" t="s">
        <v>8042</v>
      </c>
      <c r="F7248" s="1" t="n">
        <v>3</v>
      </c>
      <c r="G7248" s="1" t="str">
        <f aca="false">F7248&amp;"/"&amp;32</f>
        <v>3/32</v>
      </c>
      <c r="H7248" s="1" t="n">
        <v>2350</v>
      </c>
      <c r="I7248" s="1" t="n">
        <v>92</v>
      </c>
      <c r="J7248" s="1" t="n">
        <v>85</v>
      </c>
      <c r="K7248" s="1" t="s">
        <v>357</v>
      </c>
      <c r="L7248" s="1" t="s">
        <v>2218</v>
      </c>
      <c r="M7248" s="1" t="s">
        <v>7596</v>
      </c>
      <c r="N7248" s="1" t="n">
        <v>47.6020761698443</v>
      </c>
      <c r="O7248" s="1" t="n">
        <v>-69.1457447873801</v>
      </c>
      <c r="Q7248" s="1" t="s">
        <v>8040</v>
      </c>
      <c r="R7248" s="1" t="s">
        <v>24</v>
      </c>
    </row>
    <row r="7249" customFormat="false" ht="15" hidden="false" customHeight="false" outlineLevel="0" collapsed="false">
      <c r="A7249" s="1" t="s">
        <v>6017</v>
      </c>
      <c r="B7249" s="1" t="s">
        <v>6018</v>
      </c>
      <c r="C7249" s="1" t="s">
        <v>8038</v>
      </c>
      <c r="D7249" s="1" t="n">
        <v>75.2</v>
      </c>
      <c r="E7249" s="1" t="s">
        <v>8043</v>
      </c>
      <c r="F7249" s="1" t="n">
        <v>4</v>
      </c>
      <c r="G7249" s="1" t="str">
        <f aca="false">F7249&amp;"/"&amp;32</f>
        <v>4/32</v>
      </c>
      <c r="H7249" s="1" t="n">
        <v>2350</v>
      </c>
      <c r="I7249" s="1" t="n">
        <v>92</v>
      </c>
      <c r="J7249" s="1" t="n">
        <v>85</v>
      </c>
      <c r="K7249" s="1" t="s">
        <v>357</v>
      </c>
      <c r="L7249" s="1" t="s">
        <v>2218</v>
      </c>
      <c r="M7249" s="1" t="s">
        <v>7596</v>
      </c>
      <c r="N7249" s="1" t="n">
        <v>47.6045251893819</v>
      </c>
      <c r="O7249" s="1" t="n">
        <v>-69.1472516901511</v>
      </c>
      <c r="Q7249" s="1" t="s">
        <v>8040</v>
      </c>
      <c r="R7249" s="1" t="s">
        <v>24</v>
      </c>
    </row>
    <row r="7250" customFormat="false" ht="15" hidden="false" customHeight="false" outlineLevel="0" collapsed="false">
      <c r="A7250" s="1" t="s">
        <v>6017</v>
      </c>
      <c r="B7250" s="1" t="s">
        <v>6018</v>
      </c>
      <c r="C7250" s="1" t="s">
        <v>8038</v>
      </c>
      <c r="D7250" s="1" t="n">
        <v>75.2</v>
      </c>
      <c r="E7250" s="1" t="s">
        <v>8044</v>
      </c>
      <c r="F7250" s="1" t="n">
        <v>5</v>
      </c>
      <c r="G7250" s="1" t="str">
        <f aca="false">F7250&amp;"/"&amp;32</f>
        <v>5/32</v>
      </c>
      <c r="H7250" s="1" t="n">
        <v>2350</v>
      </c>
      <c r="I7250" s="1" t="n">
        <v>92</v>
      </c>
      <c r="J7250" s="1" t="n">
        <v>85</v>
      </c>
      <c r="K7250" s="1" t="s">
        <v>357</v>
      </c>
      <c r="L7250" s="1" t="s">
        <v>2218</v>
      </c>
      <c r="M7250" s="1" t="s">
        <v>7596</v>
      </c>
      <c r="N7250" s="1" t="n">
        <v>47.6053269049507</v>
      </c>
      <c r="O7250" s="1" t="n">
        <v>-69.1557537936287</v>
      </c>
      <c r="Q7250" s="1" t="s">
        <v>8040</v>
      </c>
      <c r="R7250" s="1" t="s">
        <v>24</v>
      </c>
    </row>
    <row r="7251" customFormat="false" ht="15" hidden="false" customHeight="false" outlineLevel="0" collapsed="false">
      <c r="A7251" s="1" t="s">
        <v>6017</v>
      </c>
      <c r="B7251" s="1" t="s">
        <v>6018</v>
      </c>
      <c r="C7251" s="1" t="s">
        <v>8038</v>
      </c>
      <c r="D7251" s="1" t="n">
        <v>75.2</v>
      </c>
      <c r="E7251" s="1" t="s">
        <v>8045</v>
      </c>
      <c r="F7251" s="1" t="n">
        <v>6</v>
      </c>
      <c r="G7251" s="1" t="str">
        <f aca="false">F7251&amp;"/"&amp;32</f>
        <v>6/32</v>
      </c>
      <c r="H7251" s="1" t="n">
        <v>2350</v>
      </c>
      <c r="I7251" s="1" t="n">
        <v>92</v>
      </c>
      <c r="J7251" s="1" t="n">
        <v>85</v>
      </c>
      <c r="K7251" s="1" t="s">
        <v>357</v>
      </c>
      <c r="L7251" s="1" t="s">
        <v>2218</v>
      </c>
      <c r="M7251" s="1" t="s">
        <v>7596</v>
      </c>
      <c r="N7251" s="1" t="n">
        <v>47.6073501209213</v>
      </c>
      <c r="O7251" s="1" t="n">
        <v>-69.1540535486907</v>
      </c>
      <c r="Q7251" s="1" t="s">
        <v>8040</v>
      </c>
      <c r="R7251" s="1" t="s">
        <v>24</v>
      </c>
    </row>
    <row r="7252" customFormat="false" ht="15" hidden="false" customHeight="false" outlineLevel="0" collapsed="false">
      <c r="A7252" s="1" t="s">
        <v>6017</v>
      </c>
      <c r="B7252" s="1" t="s">
        <v>6018</v>
      </c>
      <c r="C7252" s="1" t="s">
        <v>8038</v>
      </c>
      <c r="D7252" s="1" t="n">
        <v>75.2</v>
      </c>
      <c r="E7252" s="1" t="s">
        <v>8046</v>
      </c>
      <c r="F7252" s="1" t="n">
        <v>7</v>
      </c>
      <c r="G7252" s="1" t="str">
        <f aca="false">F7252&amp;"/"&amp;32</f>
        <v>7/32</v>
      </c>
      <c r="H7252" s="1" t="n">
        <v>2350</v>
      </c>
      <c r="I7252" s="1" t="n">
        <v>92</v>
      </c>
      <c r="J7252" s="1" t="n">
        <v>85</v>
      </c>
      <c r="K7252" s="1" t="s">
        <v>357</v>
      </c>
      <c r="L7252" s="1" t="s">
        <v>2218</v>
      </c>
      <c r="M7252" s="1" t="s">
        <v>7596</v>
      </c>
      <c r="N7252" s="1" t="n">
        <v>47.6039916268141</v>
      </c>
      <c r="O7252" s="1" t="n">
        <v>-69.162453478593</v>
      </c>
      <c r="Q7252" s="1" t="s">
        <v>8040</v>
      </c>
      <c r="R7252" s="1" t="s">
        <v>24</v>
      </c>
    </row>
    <row r="7253" customFormat="false" ht="15" hidden="false" customHeight="false" outlineLevel="0" collapsed="false">
      <c r="A7253" s="1" t="s">
        <v>6017</v>
      </c>
      <c r="B7253" s="1" t="s">
        <v>6018</v>
      </c>
      <c r="C7253" s="1" t="s">
        <v>8038</v>
      </c>
      <c r="D7253" s="1" t="n">
        <v>75.2</v>
      </c>
      <c r="E7253" s="1" t="s">
        <v>8047</v>
      </c>
      <c r="F7253" s="1" t="n">
        <v>8</v>
      </c>
      <c r="G7253" s="1" t="str">
        <f aca="false">F7253&amp;"/"&amp;32</f>
        <v>8/32</v>
      </c>
      <c r="H7253" s="1" t="n">
        <v>2350</v>
      </c>
      <c r="I7253" s="1" t="n">
        <v>92</v>
      </c>
      <c r="J7253" s="1" t="n">
        <v>85</v>
      </c>
      <c r="K7253" s="1" t="s">
        <v>357</v>
      </c>
      <c r="L7253" s="1" t="s">
        <v>2218</v>
      </c>
      <c r="M7253" s="1" t="s">
        <v>7596</v>
      </c>
      <c r="N7253" s="1" t="n">
        <v>47.6224907715745</v>
      </c>
      <c r="O7253" s="1" t="n">
        <v>-69.1241068071303</v>
      </c>
      <c r="Q7253" s="1" t="s">
        <v>8040</v>
      </c>
      <c r="R7253" s="1" t="s">
        <v>24</v>
      </c>
    </row>
    <row r="7254" customFormat="false" ht="15" hidden="false" customHeight="false" outlineLevel="0" collapsed="false">
      <c r="A7254" s="1" t="s">
        <v>6017</v>
      </c>
      <c r="B7254" s="1" t="s">
        <v>6018</v>
      </c>
      <c r="C7254" s="1" t="s">
        <v>8038</v>
      </c>
      <c r="D7254" s="1" t="n">
        <v>75.2</v>
      </c>
      <c r="E7254" s="1" t="s">
        <v>8048</v>
      </c>
      <c r="F7254" s="1" t="n">
        <v>9</v>
      </c>
      <c r="G7254" s="1" t="str">
        <f aca="false">F7254&amp;"/"&amp;32</f>
        <v>9/32</v>
      </c>
      <c r="H7254" s="1" t="n">
        <v>2350</v>
      </c>
      <c r="I7254" s="1" t="n">
        <v>92</v>
      </c>
      <c r="J7254" s="1" t="n">
        <v>85</v>
      </c>
      <c r="K7254" s="1" t="s">
        <v>357</v>
      </c>
      <c r="L7254" s="1" t="s">
        <v>2218</v>
      </c>
      <c r="M7254" s="1" t="s">
        <v>7596</v>
      </c>
      <c r="N7254" s="1" t="n">
        <v>47.6256838799639</v>
      </c>
      <c r="O7254" s="1" t="n">
        <v>-69.1213015546043</v>
      </c>
      <c r="Q7254" s="1" t="s">
        <v>8040</v>
      </c>
      <c r="R7254" s="1" t="s">
        <v>24</v>
      </c>
    </row>
    <row r="7255" customFormat="false" ht="15" hidden="false" customHeight="false" outlineLevel="0" collapsed="false">
      <c r="A7255" s="1" t="s">
        <v>6017</v>
      </c>
      <c r="B7255" s="1" t="s">
        <v>6018</v>
      </c>
      <c r="C7255" s="1" t="s">
        <v>8038</v>
      </c>
      <c r="D7255" s="1" t="n">
        <v>75.2</v>
      </c>
      <c r="E7255" s="1" t="s">
        <v>8049</v>
      </c>
      <c r="F7255" s="1" t="n">
        <v>10</v>
      </c>
      <c r="G7255" s="1" t="str">
        <f aca="false">F7255&amp;"/"&amp;32</f>
        <v>10/32</v>
      </c>
      <c r="H7255" s="1" t="n">
        <v>2350</v>
      </c>
      <c r="I7255" s="1" t="n">
        <v>92</v>
      </c>
      <c r="J7255" s="1" t="n">
        <v>85</v>
      </c>
      <c r="K7255" s="1" t="s">
        <v>357</v>
      </c>
      <c r="L7255" s="1" t="s">
        <v>2218</v>
      </c>
      <c r="M7255" s="1" t="s">
        <v>7596</v>
      </c>
      <c r="N7255" s="1" t="n">
        <v>47.6283181167605</v>
      </c>
      <c r="O7255" s="1" t="n">
        <v>-69.1201918170342</v>
      </c>
      <c r="Q7255" s="1" t="s">
        <v>8040</v>
      </c>
      <c r="R7255" s="1" t="s">
        <v>24</v>
      </c>
    </row>
    <row r="7256" customFormat="false" ht="15" hidden="false" customHeight="false" outlineLevel="0" collapsed="false">
      <c r="A7256" s="1" t="s">
        <v>6017</v>
      </c>
      <c r="B7256" s="1" t="s">
        <v>6018</v>
      </c>
      <c r="C7256" s="1" t="s">
        <v>8038</v>
      </c>
      <c r="D7256" s="1" t="n">
        <v>75.2</v>
      </c>
      <c r="E7256" s="1" t="s">
        <v>8050</v>
      </c>
      <c r="F7256" s="1" t="n">
        <v>11</v>
      </c>
      <c r="G7256" s="1" t="str">
        <f aca="false">F7256&amp;"/"&amp;32</f>
        <v>11/32</v>
      </c>
      <c r="H7256" s="1" t="n">
        <v>2350</v>
      </c>
      <c r="I7256" s="1" t="n">
        <v>92</v>
      </c>
      <c r="J7256" s="1" t="n">
        <v>85</v>
      </c>
      <c r="K7256" s="1" t="s">
        <v>357</v>
      </c>
      <c r="L7256" s="1" t="s">
        <v>2218</v>
      </c>
      <c r="M7256" s="1" t="s">
        <v>7596</v>
      </c>
      <c r="N7256" s="1" t="n">
        <v>47.6243521656204</v>
      </c>
      <c r="O7256" s="1" t="n">
        <v>-69.1135076836903</v>
      </c>
      <c r="Q7256" s="1" t="s">
        <v>8040</v>
      </c>
      <c r="R7256" s="1" t="s">
        <v>24</v>
      </c>
    </row>
    <row r="7257" customFormat="false" ht="15" hidden="false" customHeight="false" outlineLevel="0" collapsed="false">
      <c r="A7257" s="1" t="s">
        <v>6017</v>
      </c>
      <c r="B7257" s="1" t="s">
        <v>6018</v>
      </c>
      <c r="C7257" s="1" t="s">
        <v>8038</v>
      </c>
      <c r="D7257" s="1" t="n">
        <v>75.2</v>
      </c>
      <c r="E7257" s="1" t="s">
        <v>8051</v>
      </c>
      <c r="F7257" s="1" t="n">
        <v>12</v>
      </c>
      <c r="G7257" s="1" t="str">
        <f aca="false">F7257&amp;"/"&amp;32</f>
        <v>12/32</v>
      </c>
      <c r="H7257" s="1" t="n">
        <v>2350</v>
      </c>
      <c r="I7257" s="1" t="n">
        <v>92</v>
      </c>
      <c r="J7257" s="1" t="n">
        <v>85</v>
      </c>
      <c r="K7257" s="1" t="s">
        <v>357</v>
      </c>
      <c r="L7257" s="1" t="s">
        <v>2218</v>
      </c>
      <c r="M7257" s="1" t="s">
        <v>7596</v>
      </c>
      <c r="N7257" s="1" t="n">
        <v>47.6262306098896</v>
      </c>
      <c r="O7257" s="1" t="n">
        <v>-69.1118029431639</v>
      </c>
      <c r="Q7257" s="1" t="s">
        <v>8040</v>
      </c>
      <c r="R7257" s="1" t="s">
        <v>24</v>
      </c>
    </row>
    <row r="7258" customFormat="false" ht="15" hidden="false" customHeight="false" outlineLevel="0" collapsed="false">
      <c r="A7258" s="1" t="s">
        <v>6017</v>
      </c>
      <c r="B7258" s="1" t="s">
        <v>6018</v>
      </c>
      <c r="C7258" s="1" t="s">
        <v>8038</v>
      </c>
      <c r="D7258" s="1" t="n">
        <v>75.2</v>
      </c>
      <c r="E7258" s="1" t="s">
        <v>8052</v>
      </c>
      <c r="F7258" s="1" t="n">
        <v>13</v>
      </c>
      <c r="G7258" s="1" t="str">
        <f aca="false">F7258&amp;"/"&amp;32</f>
        <v>13/32</v>
      </c>
      <c r="H7258" s="1" t="n">
        <v>2350</v>
      </c>
      <c r="I7258" s="1" t="n">
        <v>92</v>
      </c>
      <c r="J7258" s="1" t="n">
        <v>85</v>
      </c>
      <c r="K7258" s="1" t="s">
        <v>357</v>
      </c>
      <c r="L7258" s="1" t="s">
        <v>2218</v>
      </c>
      <c r="M7258" s="1" t="s">
        <v>7596</v>
      </c>
      <c r="N7258" s="1" t="n">
        <v>47.6285077170841</v>
      </c>
      <c r="O7258" s="1" t="n">
        <v>-69.1112875129187</v>
      </c>
      <c r="Q7258" s="1" t="s">
        <v>8040</v>
      </c>
      <c r="R7258" s="1" t="s">
        <v>24</v>
      </c>
    </row>
    <row r="7259" customFormat="false" ht="15" hidden="false" customHeight="false" outlineLevel="0" collapsed="false">
      <c r="A7259" s="1" t="s">
        <v>6017</v>
      </c>
      <c r="B7259" s="1" t="s">
        <v>6018</v>
      </c>
      <c r="C7259" s="1" t="s">
        <v>8038</v>
      </c>
      <c r="D7259" s="1" t="n">
        <v>75.2</v>
      </c>
      <c r="E7259" s="1" t="s">
        <v>8053</v>
      </c>
      <c r="F7259" s="1" t="n">
        <v>14</v>
      </c>
      <c r="G7259" s="1" t="str">
        <f aca="false">F7259&amp;"/"&amp;32</f>
        <v>14/32</v>
      </c>
      <c r="H7259" s="1" t="n">
        <v>2350</v>
      </c>
      <c r="I7259" s="1" t="n">
        <v>92</v>
      </c>
      <c r="J7259" s="1" t="n">
        <v>85</v>
      </c>
      <c r="K7259" s="1" t="s">
        <v>357</v>
      </c>
      <c r="L7259" s="1" t="s">
        <v>2218</v>
      </c>
      <c r="M7259" s="1" t="s">
        <v>7596</v>
      </c>
      <c r="N7259" s="1" t="n">
        <v>47.6308568262986</v>
      </c>
      <c r="O7259" s="1" t="n">
        <v>-69.1094288098136</v>
      </c>
      <c r="Q7259" s="1" t="s">
        <v>8040</v>
      </c>
      <c r="R7259" s="1" t="s">
        <v>24</v>
      </c>
    </row>
    <row r="7260" customFormat="false" ht="15" hidden="false" customHeight="false" outlineLevel="0" collapsed="false">
      <c r="A7260" s="1" t="s">
        <v>6017</v>
      </c>
      <c r="B7260" s="1" t="s">
        <v>6018</v>
      </c>
      <c r="C7260" s="1" t="s">
        <v>8038</v>
      </c>
      <c r="D7260" s="1" t="n">
        <v>75.2</v>
      </c>
      <c r="E7260" s="1" t="s">
        <v>8054</v>
      </c>
      <c r="F7260" s="1" t="n">
        <v>15</v>
      </c>
      <c r="G7260" s="1" t="str">
        <f aca="false">F7260&amp;"/"&amp;32</f>
        <v>15/32</v>
      </c>
      <c r="H7260" s="1" t="n">
        <v>2350</v>
      </c>
      <c r="I7260" s="1" t="n">
        <v>92</v>
      </c>
      <c r="J7260" s="1" t="n">
        <v>85</v>
      </c>
      <c r="K7260" s="1" t="s">
        <v>357</v>
      </c>
      <c r="L7260" s="1" t="s">
        <v>2218</v>
      </c>
      <c r="M7260" s="1" t="s">
        <v>7596</v>
      </c>
      <c r="N7260" s="1" t="n">
        <v>47.6331481922088</v>
      </c>
      <c r="O7260" s="1" t="n">
        <v>-69.1108224830691</v>
      </c>
      <c r="Q7260" s="1" t="s">
        <v>8040</v>
      </c>
      <c r="R7260" s="1" t="s">
        <v>24</v>
      </c>
    </row>
    <row r="7261" customFormat="false" ht="15" hidden="false" customHeight="false" outlineLevel="0" collapsed="false">
      <c r="A7261" s="1" t="s">
        <v>6017</v>
      </c>
      <c r="B7261" s="1" t="s">
        <v>6018</v>
      </c>
      <c r="C7261" s="1" t="s">
        <v>8038</v>
      </c>
      <c r="D7261" s="1" t="n">
        <v>75.2</v>
      </c>
      <c r="E7261" s="1" t="s">
        <v>8055</v>
      </c>
      <c r="F7261" s="1" t="n">
        <v>16</v>
      </c>
      <c r="G7261" s="1" t="str">
        <f aca="false">F7261&amp;"/"&amp;32</f>
        <v>16/32</v>
      </c>
      <c r="H7261" s="1" t="n">
        <v>2350</v>
      </c>
      <c r="I7261" s="1" t="n">
        <v>92</v>
      </c>
      <c r="J7261" s="1" t="n">
        <v>85</v>
      </c>
      <c r="K7261" s="1" t="s">
        <v>357</v>
      </c>
      <c r="L7261" s="1" t="s">
        <v>2218</v>
      </c>
      <c r="M7261" s="1" t="s">
        <v>7596</v>
      </c>
      <c r="N7261" s="1" t="n">
        <v>47.642003789072</v>
      </c>
      <c r="O7261" s="1" t="n">
        <v>-69.1131549017842</v>
      </c>
      <c r="Q7261" s="1" t="s">
        <v>8040</v>
      </c>
      <c r="R7261" s="1" t="s">
        <v>24</v>
      </c>
    </row>
    <row r="7262" customFormat="false" ht="15" hidden="false" customHeight="false" outlineLevel="0" collapsed="false">
      <c r="A7262" s="1" t="s">
        <v>6017</v>
      </c>
      <c r="B7262" s="1" t="s">
        <v>6018</v>
      </c>
      <c r="C7262" s="1" t="s">
        <v>8038</v>
      </c>
      <c r="D7262" s="1" t="n">
        <v>75.2</v>
      </c>
      <c r="E7262" s="1" t="s">
        <v>8056</v>
      </c>
      <c r="F7262" s="1" t="n">
        <v>17</v>
      </c>
      <c r="G7262" s="1" t="str">
        <f aca="false">F7262&amp;"/"&amp;32</f>
        <v>17/32</v>
      </c>
      <c r="H7262" s="1" t="n">
        <v>2350</v>
      </c>
      <c r="I7262" s="1" t="n">
        <v>92</v>
      </c>
      <c r="J7262" s="1" t="n">
        <v>85</v>
      </c>
      <c r="K7262" s="1" t="s">
        <v>357</v>
      </c>
      <c r="L7262" s="1" t="s">
        <v>2218</v>
      </c>
      <c r="M7262" s="1" t="s">
        <v>7596</v>
      </c>
      <c r="N7262" s="1" t="n">
        <v>47.6444025138025</v>
      </c>
      <c r="O7262" s="1" t="n">
        <v>-69.112780717033</v>
      </c>
      <c r="Q7262" s="1" t="s">
        <v>8040</v>
      </c>
      <c r="R7262" s="1" t="s">
        <v>24</v>
      </c>
    </row>
    <row r="7263" customFormat="false" ht="15" hidden="false" customHeight="false" outlineLevel="0" collapsed="false">
      <c r="A7263" s="1" t="s">
        <v>6017</v>
      </c>
      <c r="B7263" s="1" t="s">
        <v>6018</v>
      </c>
      <c r="C7263" s="1" t="s">
        <v>8038</v>
      </c>
      <c r="D7263" s="1" t="n">
        <v>75.2</v>
      </c>
      <c r="E7263" s="1" t="s">
        <v>8057</v>
      </c>
      <c r="F7263" s="1" t="n">
        <v>18</v>
      </c>
      <c r="G7263" s="1" t="str">
        <f aca="false">F7263&amp;"/"&amp;32</f>
        <v>18/32</v>
      </c>
      <c r="H7263" s="1" t="n">
        <v>2350</v>
      </c>
      <c r="I7263" s="1" t="n">
        <v>92</v>
      </c>
      <c r="J7263" s="1" t="n">
        <v>85</v>
      </c>
      <c r="K7263" s="1" t="s">
        <v>357</v>
      </c>
      <c r="L7263" s="1" t="s">
        <v>2218</v>
      </c>
      <c r="M7263" s="1" t="s">
        <v>7596</v>
      </c>
      <c r="N7263" s="1" t="n">
        <v>47.6428237751888</v>
      </c>
      <c r="O7263" s="1" t="n">
        <v>-69.1054123464225</v>
      </c>
      <c r="Q7263" s="1" t="s">
        <v>8040</v>
      </c>
      <c r="R7263" s="1" t="s">
        <v>24</v>
      </c>
    </row>
    <row r="7264" customFormat="false" ht="15" hidden="false" customHeight="false" outlineLevel="0" collapsed="false">
      <c r="A7264" s="1" t="s">
        <v>6017</v>
      </c>
      <c r="B7264" s="1" t="s">
        <v>6018</v>
      </c>
      <c r="C7264" s="1" t="s">
        <v>8038</v>
      </c>
      <c r="D7264" s="1" t="n">
        <v>75.2</v>
      </c>
      <c r="E7264" s="1" t="s">
        <v>8058</v>
      </c>
      <c r="F7264" s="1" t="n">
        <v>19</v>
      </c>
      <c r="G7264" s="1" t="str">
        <f aca="false">F7264&amp;"/"&amp;32</f>
        <v>19/32</v>
      </c>
      <c r="H7264" s="1" t="n">
        <v>2350</v>
      </c>
      <c r="I7264" s="1" t="n">
        <v>92</v>
      </c>
      <c r="J7264" s="1" t="n">
        <v>85</v>
      </c>
      <c r="K7264" s="1" t="s">
        <v>357</v>
      </c>
      <c r="L7264" s="1" t="s">
        <v>2218</v>
      </c>
      <c r="M7264" s="1" t="s">
        <v>7596</v>
      </c>
      <c r="N7264" s="1" t="n">
        <v>47.646507505951</v>
      </c>
      <c r="O7264" s="1" t="n">
        <v>-69.108151912901</v>
      </c>
      <c r="Q7264" s="1" t="s">
        <v>8040</v>
      </c>
      <c r="R7264" s="1" t="s">
        <v>24</v>
      </c>
    </row>
    <row r="7265" customFormat="false" ht="15" hidden="false" customHeight="false" outlineLevel="0" collapsed="false">
      <c r="A7265" s="1" t="s">
        <v>6017</v>
      </c>
      <c r="B7265" s="1" t="s">
        <v>6018</v>
      </c>
      <c r="C7265" s="1" t="s">
        <v>8038</v>
      </c>
      <c r="D7265" s="1" t="n">
        <v>75.2</v>
      </c>
      <c r="E7265" s="1" t="s">
        <v>8059</v>
      </c>
      <c r="F7265" s="1" t="n">
        <v>20</v>
      </c>
      <c r="G7265" s="1" t="str">
        <f aca="false">F7265&amp;"/"&amp;32</f>
        <v>20/32</v>
      </c>
      <c r="H7265" s="1" t="n">
        <v>2350</v>
      </c>
      <c r="I7265" s="1" t="n">
        <v>92</v>
      </c>
      <c r="J7265" s="1" t="n">
        <v>85</v>
      </c>
      <c r="K7265" s="1" t="s">
        <v>357</v>
      </c>
      <c r="L7265" s="1" t="s">
        <v>2218</v>
      </c>
      <c r="M7265" s="1" t="s">
        <v>7596</v>
      </c>
      <c r="N7265" s="1" t="n">
        <v>47.6387046119332</v>
      </c>
      <c r="O7265" s="1" t="n">
        <v>-69.1011243333694</v>
      </c>
      <c r="Q7265" s="1" t="s">
        <v>8040</v>
      </c>
      <c r="R7265" s="1" t="s">
        <v>24</v>
      </c>
    </row>
    <row r="7266" customFormat="false" ht="15" hidden="false" customHeight="false" outlineLevel="0" collapsed="false">
      <c r="A7266" s="1" t="s">
        <v>6017</v>
      </c>
      <c r="B7266" s="1" t="s">
        <v>6018</v>
      </c>
      <c r="C7266" s="1" t="s">
        <v>8038</v>
      </c>
      <c r="D7266" s="1" t="n">
        <v>75.2</v>
      </c>
      <c r="E7266" s="1" t="s">
        <v>8060</v>
      </c>
      <c r="F7266" s="1" t="n">
        <v>21</v>
      </c>
      <c r="G7266" s="1" t="str">
        <f aca="false">F7266&amp;"/"&amp;32</f>
        <v>21/32</v>
      </c>
      <c r="H7266" s="1" t="n">
        <v>2350</v>
      </c>
      <c r="I7266" s="1" t="n">
        <v>92</v>
      </c>
      <c r="J7266" s="1" t="n">
        <v>85</v>
      </c>
      <c r="K7266" s="1" t="s">
        <v>357</v>
      </c>
      <c r="L7266" s="1" t="s">
        <v>2218</v>
      </c>
      <c r="M7266" s="1" t="s">
        <v>7596</v>
      </c>
      <c r="N7266" s="1" t="n">
        <v>47.6403469121951</v>
      </c>
      <c r="O7266" s="1" t="n">
        <v>-69.0986209198643</v>
      </c>
      <c r="Q7266" s="1" t="s">
        <v>8040</v>
      </c>
      <c r="R7266" s="1" t="s">
        <v>24</v>
      </c>
    </row>
    <row r="7267" customFormat="false" ht="15" hidden="false" customHeight="false" outlineLevel="0" collapsed="false">
      <c r="A7267" s="1" t="s">
        <v>6017</v>
      </c>
      <c r="B7267" s="1" t="s">
        <v>6018</v>
      </c>
      <c r="C7267" s="1" t="s">
        <v>8038</v>
      </c>
      <c r="D7267" s="1" t="n">
        <v>75.2</v>
      </c>
      <c r="E7267" s="1" t="s">
        <v>8061</v>
      </c>
      <c r="F7267" s="1" t="n">
        <v>22</v>
      </c>
      <c r="G7267" s="1" t="str">
        <f aca="false">F7267&amp;"/"&amp;32</f>
        <v>22/32</v>
      </c>
      <c r="H7267" s="1" t="n">
        <v>2350</v>
      </c>
      <c r="I7267" s="1" t="n">
        <v>92</v>
      </c>
      <c r="J7267" s="1" t="n">
        <v>85</v>
      </c>
      <c r="K7267" s="1" t="s">
        <v>357</v>
      </c>
      <c r="L7267" s="1" t="s">
        <v>2218</v>
      </c>
      <c r="M7267" s="1" t="s">
        <v>7596</v>
      </c>
      <c r="N7267" s="1" t="n">
        <v>47.642994661468</v>
      </c>
      <c r="O7267" s="1" t="n">
        <v>-69.0961492556064</v>
      </c>
      <c r="Q7267" s="1" t="s">
        <v>8040</v>
      </c>
      <c r="R7267" s="1" t="s">
        <v>24</v>
      </c>
    </row>
    <row r="7268" customFormat="false" ht="15" hidden="false" customHeight="false" outlineLevel="0" collapsed="false">
      <c r="A7268" s="1" t="s">
        <v>6017</v>
      </c>
      <c r="B7268" s="1" t="s">
        <v>6018</v>
      </c>
      <c r="C7268" s="1" t="s">
        <v>8038</v>
      </c>
      <c r="D7268" s="1" t="n">
        <v>75.2</v>
      </c>
      <c r="E7268" s="1" t="s">
        <v>8062</v>
      </c>
      <c r="F7268" s="1" t="n">
        <v>23</v>
      </c>
      <c r="G7268" s="1" t="str">
        <f aca="false">F7268&amp;"/"&amp;32</f>
        <v>23/32</v>
      </c>
      <c r="H7268" s="1" t="n">
        <v>2350</v>
      </c>
      <c r="I7268" s="1" t="n">
        <v>92</v>
      </c>
      <c r="J7268" s="1" t="n">
        <v>85</v>
      </c>
      <c r="K7268" s="1" t="s">
        <v>357</v>
      </c>
      <c r="L7268" s="1" t="s">
        <v>2218</v>
      </c>
      <c r="M7268" s="1" t="s">
        <v>7596</v>
      </c>
      <c r="N7268" s="1" t="n">
        <v>47.6454019232945</v>
      </c>
      <c r="O7268" s="1" t="n">
        <v>-69.0990228520501</v>
      </c>
      <c r="Q7268" s="1" t="s">
        <v>8040</v>
      </c>
      <c r="R7268" s="1" t="s">
        <v>24</v>
      </c>
    </row>
    <row r="7269" customFormat="false" ht="15" hidden="false" customHeight="false" outlineLevel="0" collapsed="false">
      <c r="A7269" s="1" t="s">
        <v>6017</v>
      </c>
      <c r="B7269" s="1" t="s">
        <v>6018</v>
      </c>
      <c r="C7269" s="1" t="s">
        <v>8038</v>
      </c>
      <c r="D7269" s="1" t="n">
        <v>75.2</v>
      </c>
      <c r="E7269" s="1" t="s">
        <v>8063</v>
      </c>
      <c r="F7269" s="1" t="n">
        <v>24</v>
      </c>
      <c r="G7269" s="1" t="str">
        <f aca="false">F7269&amp;"/"&amp;32</f>
        <v>24/32</v>
      </c>
      <c r="H7269" s="1" t="n">
        <v>2350</v>
      </c>
      <c r="I7269" s="1" t="n">
        <v>92</v>
      </c>
      <c r="J7269" s="1" t="n">
        <v>85</v>
      </c>
      <c r="K7269" s="1" t="s">
        <v>357</v>
      </c>
      <c r="L7269" s="1" t="s">
        <v>2218</v>
      </c>
      <c r="M7269" s="1" t="s">
        <v>7596</v>
      </c>
      <c r="N7269" s="1" t="n">
        <v>47.6476400936237</v>
      </c>
      <c r="O7269" s="1" t="n">
        <v>-69.0989148113941</v>
      </c>
      <c r="Q7269" s="1" t="s">
        <v>8040</v>
      </c>
      <c r="R7269" s="1" t="s">
        <v>24</v>
      </c>
    </row>
    <row r="7270" customFormat="false" ht="15" hidden="false" customHeight="false" outlineLevel="0" collapsed="false">
      <c r="A7270" s="1" t="s">
        <v>6017</v>
      </c>
      <c r="B7270" s="1" t="s">
        <v>6018</v>
      </c>
      <c r="C7270" s="1" t="s">
        <v>8038</v>
      </c>
      <c r="D7270" s="1" t="n">
        <v>75.2</v>
      </c>
      <c r="E7270" s="1" t="s">
        <v>8064</v>
      </c>
      <c r="F7270" s="1" t="n">
        <v>25</v>
      </c>
      <c r="G7270" s="1" t="str">
        <f aca="false">F7270&amp;"/"&amp;32</f>
        <v>25/32</v>
      </c>
      <c r="H7270" s="1" t="n">
        <v>2350</v>
      </c>
      <c r="I7270" s="1" t="n">
        <v>92</v>
      </c>
      <c r="J7270" s="1" t="n">
        <v>85</v>
      </c>
      <c r="K7270" s="1" t="s">
        <v>357</v>
      </c>
      <c r="L7270" s="1" t="s">
        <v>2218</v>
      </c>
      <c r="M7270" s="1" t="s">
        <v>7596</v>
      </c>
      <c r="N7270" s="1" t="n">
        <v>47.6495270180355</v>
      </c>
      <c r="O7270" s="1" t="n">
        <v>-69.0969294193547</v>
      </c>
      <c r="Q7270" s="1" t="s">
        <v>8040</v>
      </c>
      <c r="R7270" s="1" t="s">
        <v>24</v>
      </c>
    </row>
    <row r="7271" customFormat="false" ht="15" hidden="false" customHeight="false" outlineLevel="0" collapsed="false">
      <c r="A7271" s="1" t="s">
        <v>6017</v>
      </c>
      <c r="B7271" s="1" t="s">
        <v>6018</v>
      </c>
      <c r="C7271" s="1" t="s">
        <v>8038</v>
      </c>
      <c r="D7271" s="1" t="n">
        <v>75.2</v>
      </c>
      <c r="E7271" s="1" t="s">
        <v>8065</v>
      </c>
      <c r="F7271" s="1" t="n">
        <v>26</v>
      </c>
      <c r="G7271" s="1" t="str">
        <f aca="false">F7271&amp;"/"&amp;32</f>
        <v>26/32</v>
      </c>
      <c r="H7271" s="1" t="n">
        <v>2350</v>
      </c>
      <c r="I7271" s="1" t="n">
        <v>92</v>
      </c>
      <c r="J7271" s="1" t="n">
        <v>85</v>
      </c>
      <c r="K7271" s="1" t="s">
        <v>357</v>
      </c>
      <c r="L7271" s="1" t="s">
        <v>2218</v>
      </c>
      <c r="M7271" s="1" t="s">
        <v>7596</v>
      </c>
      <c r="N7271" s="1" t="n">
        <v>47.6530312164263</v>
      </c>
      <c r="O7271" s="1" t="n">
        <v>-69.0975403071723</v>
      </c>
      <c r="Q7271" s="1" t="s">
        <v>8040</v>
      </c>
      <c r="R7271" s="1" t="s">
        <v>24</v>
      </c>
    </row>
    <row r="7272" customFormat="false" ht="15" hidden="false" customHeight="false" outlineLevel="0" collapsed="false">
      <c r="A7272" s="1" t="s">
        <v>6017</v>
      </c>
      <c r="B7272" s="1" t="s">
        <v>6018</v>
      </c>
      <c r="C7272" s="1" t="s">
        <v>8038</v>
      </c>
      <c r="D7272" s="1" t="n">
        <v>75.2</v>
      </c>
      <c r="E7272" s="1" t="s">
        <v>8066</v>
      </c>
      <c r="F7272" s="1" t="n">
        <v>27</v>
      </c>
      <c r="G7272" s="1" t="str">
        <f aca="false">F7272&amp;"/"&amp;32</f>
        <v>27/32</v>
      </c>
      <c r="H7272" s="1" t="n">
        <v>2350</v>
      </c>
      <c r="I7272" s="1" t="n">
        <v>92</v>
      </c>
      <c r="J7272" s="1" t="n">
        <v>85</v>
      </c>
      <c r="K7272" s="1" t="s">
        <v>357</v>
      </c>
      <c r="L7272" s="1" t="s">
        <v>2218</v>
      </c>
      <c r="M7272" s="1" t="s">
        <v>7596</v>
      </c>
      <c r="N7272" s="1" t="n">
        <v>47.650539792592</v>
      </c>
      <c r="O7272" s="1" t="n">
        <v>-69.1042097973548</v>
      </c>
      <c r="Q7272" s="1" t="s">
        <v>8040</v>
      </c>
      <c r="R7272" s="1" t="s">
        <v>24</v>
      </c>
    </row>
    <row r="7273" customFormat="false" ht="15" hidden="false" customHeight="false" outlineLevel="0" collapsed="false">
      <c r="A7273" s="1" t="s">
        <v>6017</v>
      </c>
      <c r="B7273" s="1" t="s">
        <v>6018</v>
      </c>
      <c r="C7273" s="1" t="s">
        <v>8038</v>
      </c>
      <c r="D7273" s="1" t="n">
        <v>75.2</v>
      </c>
      <c r="E7273" s="1" t="s">
        <v>8067</v>
      </c>
      <c r="F7273" s="1" t="n">
        <v>28</v>
      </c>
      <c r="G7273" s="1" t="str">
        <f aca="false">F7273&amp;"/"&amp;32</f>
        <v>28/32</v>
      </c>
      <c r="H7273" s="1" t="n">
        <v>2350</v>
      </c>
      <c r="I7273" s="1" t="n">
        <v>92</v>
      </c>
      <c r="J7273" s="1" t="n">
        <v>85</v>
      </c>
      <c r="K7273" s="1" t="s">
        <v>357</v>
      </c>
      <c r="L7273" s="1" t="s">
        <v>2218</v>
      </c>
      <c r="M7273" s="1" t="s">
        <v>7596</v>
      </c>
      <c r="N7273" s="1" t="n">
        <v>47.6528025600771</v>
      </c>
      <c r="O7273" s="1" t="n">
        <v>-69.1045158371537</v>
      </c>
      <c r="Q7273" s="1" t="s">
        <v>8040</v>
      </c>
      <c r="R7273" s="1" t="s">
        <v>24</v>
      </c>
    </row>
    <row r="7274" customFormat="false" ht="15" hidden="false" customHeight="false" outlineLevel="0" collapsed="false">
      <c r="A7274" s="1" t="s">
        <v>6017</v>
      </c>
      <c r="B7274" s="1" t="s">
        <v>6018</v>
      </c>
      <c r="C7274" s="1" t="s">
        <v>8038</v>
      </c>
      <c r="D7274" s="1" t="n">
        <v>75.2</v>
      </c>
      <c r="E7274" s="1" t="s">
        <v>8068</v>
      </c>
      <c r="F7274" s="1" t="n">
        <v>29</v>
      </c>
      <c r="G7274" s="1" t="str">
        <f aca="false">F7274&amp;"/"&amp;32</f>
        <v>29/32</v>
      </c>
      <c r="H7274" s="1" t="n">
        <v>2350</v>
      </c>
      <c r="I7274" s="1" t="n">
        <v>92</v>
      </c>
      <c r="J7274" s="1" t="n">
        <v>85</v>
      </c>
      <c r="K7274" s="1" t="s">
        <v>357</v>
      </c>
      <c r="L7274" s="1" t="s">
        <v>2218</v>
      </c>
      <c r="M7274" s="1" t="s">
        <v>7596</v>
      </c>
      <c r="N7274" s="1" t="n">
        <v>47.6548781756885</v>
      </c>
      <c r="O7274" s="1" t="n">
        <v>-69.1016720842794</v>
      </c>
      <c r="Q7274" s="1" t="s">
        <v>8040</v>
      </c>
      <c r="R7274" s="1" t="s">
        <v>24</v>
      </c>
    </row>
    <row r="7275" customFormat="false" ht="15" hidden="false" customHeight="false" outlineLevel="0" collapsed="false">
      <c r="A7275" s="1" t="s">
        <v>6017</v>
      </c>
      <c r="B7275" s="1" t="s">
        <v>6018</v>
      </c>
      <c r="C7275" s="1" t="s">
        <v>8038</v>
      </c>
      <c r="D7275" s="1" t="n">
        <v>75.2</v>
      </c>
      <c r="E7275" s="1" t="s">
        <v>8069</v>
      </c>
      <c r="F7275" s="1" t="n">
        <v>30</v>
      </c>
      <c r="G7275" s="1" t="str">
        <f aca="false">F7275&amp;"/"&amp;32</f>
        <v>30/32</v>
      </c>
      <c r="H7275" s="1" t="n">
        <v>2350</v>
      </c>
      <c r="I7275" s="1" t="n">
        <v>92</v>
      </c>
      <c r="J7275" s="1" t="n">
        <v>85</v>
      </c>
      <c r="K7275" s="1" t="s">
        <v>357</v>
      </c>
      <c r="L7275" s="1" t="s">
        <v>2218</v>
      </c>
      <c r="M7275" s="1" t="s">
        <v>7596</v>
      </c>
      <c r="N7275" s="1" t="n">
        <v>47.6576070142409</v>
      </c>
      <c r="O7275" s="1" t="n">
        <v>-69.0988637049112</v>
      </c>
      <c r="Q7275" s="1" t="s">
        <v>8040</v>
      </c>
      <c r="R7275" s="1" t="s">
        <v>24</v>
      </c>
    </row>
    <row r="7276" customFormat="false" ht="15" hidden="false" customHeight="false" outlineLevel="0" collapsed="false">
      <c r="A7276" s="1" t="s">
        <v>6017</v>
      </c>
      <c r="B7276" s="1" t="s">
        <v>6018</v>
      </c>
      <c r="C7276" s="1" t="s">
        <v>8038</v>
      </c>
      <c r="D7276" s="1" t="n">
        <v>75.2</v>
      </c>
      <c r="E7276" s="1" t="s">
        <v>8070</v>
      </c>
      <c r="F7276" s="1" t="n">
        <v>31</v>
      </c>
      <c r="G7276" s="1" t="str">
        <f aca="false">F7276&amp;"/"&amp;32</f>
        <v>31/32</v>
      </c>
      <c r="H7276" s="1" t="n">
        <v>2350</v>
      </c>
      <c r="I7276" s="1" t="n">
        <v>92</v>
      </c>
      <c r="J7276" s="1" t="n">
        <v>85</v>
      </c>
      <c r="K7276" s="1" t="s">
        <v>357</v>
      </c>
      <c r="L7276" s="1" t="s">
        <v>2218</v>
      </c>
      <c r="M7276" s="1" t="s">
        <v>7596</v>
      </c>
      <c r="N7276" s="1" t="n">
        <v>47.6598240366172</v>
      </c>
      <c r="O7276" s="1" t="n">
        <v>-69.0964078692762</v>
      </c>
      <c r="Q7276" s="1" t="s">
        <v>8040</v>
      </c>
      <c r="R7276" s="1" t="s">
        <v>24</v>
      </c>
    </row>
    <row r="7277" customFormat="false" ht="15" hidden="false" customHeight="false" outlineLevel="0" collapsed="false">
      <c r="A7277" s="1" t="s">
        <v>6017</v>
      </c>
      <c r="B7277" s="1" t="s">
        <v>6018</v>
      </c>
      <c r="C7277" s="1" t="s">
        <v>8038</v>
      </c>
      <c r="D7277" s="1" t="n">
        <v>75.2</v>
      </c>
      <c r="E7277" s="1" t="s">
        <v>8071</v>
      </c>
      <c r="F7277" s="1" t="n">
        <v>32</v>
      </c>
      <c r="G7277" s="1" t="str">
        <f aca="false">F7277&amp;"/"&amp;32</f>
        <v>32/32</v>
      </c>
      <c r="H7277" s="1" t="n">
        <v>2350</v>
      </c>
      <c r="I7277" s="1" t="n">
        <v>92</v>
      </c>
      <c r="J7277" s="1" t="n">
        <v>85</v>
      </c>
      <c r="K7277" s="1" t="s">
        <v>357</v>
      </c>
      <c r="L7277" s="1" t="s">
        <v>2218</v>
      </c>
      <c r="M7277" s="1" t="s">
        <v>7596</v>
      </c>
      <c r="N7277" s="1" t="n">
        <v>47.6615608712975</v>
      </c>
      <c r="O7277" s="1" t="n">
        <v>-69.0936253237566</v>
      </c>
      <c r="Q7277" s="1" t="s">
        <v>8040</v>
      </c>
      <c r="R7277" s="1" t="s">
        <v>24</v>
      </c>
    </row>
    <row r="7278" customFormat="false" ht="15" hidden="false" customHeight="false" outlineLevel="0" collapsed="false">
      <c r="A7278" s="1" t="s">
        <v>6017</v>
      </c>
      <c r="B7278" s="1" t="s">
        <v>6018</v>
      </c>
      <c r="C7278" s="1" t="s">
        <v>8072</v>
      </c>
      <c r="D7278" s="1" t="n">
        <v>101.05</v>
      </c>
      <c r="E7278" s="1" t="s">
        <v>8073</v>
      </c>
      <c r="F7278" s="1" t="n">
        <v>1</v>
      </c>
      <c r="G7278" s="1" t="str">
        <f aca="false">F7278&amp;"/"&amp;43</f>
        <v>1/43</v>
      </c>
      <c r="H7278" s="1" t="n">
        <v>2350</v>
      </c>
      <c r="I7278" s="1" t="n">
        <v>92</v>
      </c>
      <c r="J7278" s="1" t="n">
        <v>98</v>
      </c>
      <c r="K7278" s="1" t="s">
        <v>357</v>
      </c>
      <c r="L7278" s="1" t="s">
        <v>2218</v>
      </c>
      <c r="M7278" s="1" t="n">
        <v>2014</v>
      </c>
      <c r="N7278" s="1" t="n">
        <v>48.3226912207019</v>
      </c>
      <c r="O7278" s="1" t="n">
        <v>-67.1811586077786</v>
      </c>
      <c r="Q7278" s="1" t="s">
        <v>8074</v>
      </c>
      <c r="R7278" s="1" t="s">
        <v>24</v>
      </c>
    </row>
    <row r="7279" customFormat="false" ht="15" hidden="false" customHeight="false" outlineLevel="0" collapsed="false">
      <c r="A7279" s="1" t="s">
        <v>6017</v>
      </c>
      <c r="B7279" s="1" t="s">
        <v>6018</v>
      </c>
      <c r="C7279" s="1" t="s">
        <v>8072</v>
      </c>
      <c r="D7279" s="1" t="n">
        <v>101.05</v>
      </c>
      <c r="E7279" s="1" t="s">
        <v>8075</v>
      </c>
      <c r="F7279" s="1" t="n">
        <v>2</v>
      </c>
      <c r="G7279" s="1" t="str">
        <f aca="false">F7279&amp;"/"&amp;43</f>
        <v>2/43</v>
      </c>
      <c r="H7279" s="1" t="n">
        <v>2350</v>
      </c>
      <c r="I7279" s="1" t="n">
        <v>92</v>
      </c>
      <c r="J7279" s="1" t="n">
        <v>98</v>
      </c>
      <c r="K7279" s="1" t="s">
        <v>357</v>
      </c>
      <c r="L7279" s="1" t="s">
        <v>2218</v>
      </c>
      <c r="M7279" s="1" t="n">
        <v>2014</v>
      </c>
      <c r="N7279" s="1" t="n">
        <v>48.3240176312876</v>
      </c>
      <c r="O7279" s="1" t="n">
        <v>-67.1784692441739</v>
      </c>
      <c r="Q7279" s="1" t="s">
        <v>8074</v>
      </c>
      <c r="R7279" s="1" t="s">
        <v>24</v>
      </c>
    </row>
    <row r="7280" customFormat="false" ht="15" hidden="false" customHeight="false" outlineLevel="0" collapsed="false">
      <c r="A7280" s="1" t="s">
        <v>6017</v>
      </c>
      <c r="B7280" s="1" t="s">
        <v>6018</v>
      </c>
      <c r="C7280" s="1" t="s">
        <v>8072</v>
      </c>
      <c r="D7280" s="1" t="n">
        <v>101.05</v>
      </c>
      <c r="E7280" s="1" t="s">
        <v>8076</v>
      </c>
      <c r="F7280" s="1" t="n">
        <v>3</v>
      </c>
      <c r="G7280" s="1" t="str">
        <f aca="false">F7280&amp;"/"&amp;43</f>
        <v>3/43</v>
      </c>
      <c r="H7280" s="1" t="n">
        <v>2350</v>
      </c>
      <c r="I7280" s="1" t="n">
        <v>92</v>
      </c>
      <c r="J7280" s="1" t="n">
        <v>98</v>
      </c>
      <c r="K7280" s="1" t="s">
        <v>357</v>
      </c>
      <c r="L7280" s="1" t="s">
        <v>2218</v>
      </c>
      <c r="M7280" s="1" t="n">
        <v>2014</v>
      </c>
      <c r="N7280" s="1" t="n">
        <v>48.3253296928648</v>
      </c>
      <c r="O7280" s="1" t="n">
        <v>-67.1758137275752</v>
      </c>
      <c r="Q7280" s="1" t="s">
        <v>8074</v>
      </c>
      <c r="R7280" s="1" t="s">
        <v>24</v>
      </c>
    </row>
    <row r="7281" customFormat="false" ht="15" hidden="false" customHeight="false" outlineLevel="0" collapsed="false">
      <c r="A7281" s="1" t="s">
        <v>6017</v>
      </c>
      <c r="B7281" s="1" t="s">
        <v>6018</v>
      </c>
      <c r="C7281" s="1" t="s">
        <v>8072</v>
      </c>
      <c r="D7281" s="1" t="n">
        <v>101.05</v>
      </c>
      <c r="E7281" s="1" t="s">
        <v>8077</v>
      </c>
      <c r="F7281" s="1" t="n">
        <v>4</v>
      </c>
      <c r="G7281" s="1" t="str">
        <f aca="false">F7281&amp;"/"&amp;43</f>
        <v>4/43</v>
      </c>
      <c r="H7281" s="1" t="n">
        <v>2350</v>
      </c>
      <c r="I7281" s="1" t="n">
        <v>92</v>
      </c>
      <c r="J7281" s="1" t="n">
        <v>98</v>
      </c>
      <c r="K7281" s="1" t="s">
        <v>357</v>
      </c>
      <c r="L7281" s="1" t="s">
        <v>2218</v>
      </c>
      <c r="M7281" s="1" t="n">
        <v>2014</v>
      </c>
      <c r="N7281" s="1" t="n">
        <v>48.3254945385594</v>
      </c>
      <c r="O7281" s="1" t="n">
        <v>-67.1718028537522</v>
      </c>
      <c r="Q7281" s="1" t="s">
        <v>8074</v>
      </c>
      <c r="R7281" s="1" t="s">
        <v>24</v>
      </c>
    </row>
    <row r="7282" customFormat="false" ht="15" hidden="false" customHeight="false" outlineLevel="0" collapsed="false">
      <c r="A7282" s="1" t="s">
        <v>6017</v>
      </c>
      <c r="B7282" s="1" t="s">
        <v>6018</v>
      </c>
      <c r="C7282" s="1" t="s">
        <v>8072</v>
      </c>
      <c r="D7282" s="1" t="n">
        <v>101.05</v>
      </c>
      <c r="E7282" s="1" t="s">
        <v>8078</v>
      </c>
      <c r="F7282" s="1" t="n">
        <v>5</v>
      </c>
      <c r="G7282" s="1" t="str">
        <f aca="false">F7282&amp;"/"&amp;43</f>
        <v>5/43</v>
      </c>
      <c r="H7282" s="1" t="n">
        <v>2350</v>
      </c>
      <c r="I7282" s="1" t="n">
        <v>92</v>
      </c>
      <c r="J7282" s="1" t="n">
        <v>98</v>
      </c>
      <c r="K7282" s="1" t="s">
        <v>357</v>
      </c>
      <c r="L7282" s="1" t="s">
        <v>2218</v>
      </c>
      <c r="M7282" s="1" t="n">
        <v>2014</v>
      </c>
      <c r="N7282" s="1" t="n">
        <v>48.3308176024993</v>
      </c>
      <c r="O7282" s="1" t="n">
        <v>-67.1674803849823</v>
      </c>
      <c r="Q7282" s="1" t="s">
        <v>8074</v>
      </c>
      <c r="R7282" s="1" t="s">
        <v>24</v>
      </c>
    </row>
    <row r="7283" customFormat="false" ht="15" hidden="false" customHeight="false" outlineLevel="0" collapsed="false">
      <c r="A7283" s="1" t="s">
        <v>6017</v>
      </c>
      <c r="B7283" s="1" t="s">
        <v>6018</v>
      </c>
      <c r="C7283" s="1" t="s">
        <v>8072</v>
      </c>
      <c r="D7283" s="1" t="n">
        <v>101.05</v>
      </c>
      <c r="E7283" s="1" t="s">
        <v>8079</v>
      </c>
      <c r="F7283" s="1" t="n">
        <v>6</v>
      </c>
      <c r="G7283" s="1" t="str">
        <f aca="false">F7283&amp;"/"&amp;43</f>
        <v>6/43</v>
      </c>
      <c r="H7283" s="1" t="n">
        <v>2350</v>
      </c>
      <c r="I7283" s="1" t="n">
        <v>92</v>
      </c>
      <c r="J7283" s="1" t="n">
        <v>98</v>
      </c>
      <c r="K7283" s="1" t="s">
        <v>357</v>
      </c>
      <c r="L7283" s="1" t="s">
        <v>2218</v>
      </c>
      <c r="M7283" s="1" t="n">
        <v>2014</v>
      </c>
      <c r="N7283" s="1" t="n">
        <v>48.333296023261</v>
      </c>
      <c r="O7283" s="1" t="n">
        <v>-67.1652467863335</v>
      </c>
      <c r="Q7283" s="1" t="s">
        <v>8074</v>
      </c>
      <c r="R7283" s="1" t="s">
        <v>24</v>
      </c>
    </row>
    <row r="7284" customFormat="false" ht="15" hidden="false" customHeight="false" outlineLevel="0" collapsed="false">
      <c r="A7284" s="1" t="s">
        <v>6017</v>
      </c>
      <c r="B7284" s="1" t="s">
        <v>6018</v>
      </c>
      <c r="C7284" s="1" t="s">
        <v>8072</v>
      </c>
      <c r="D7284" s="1" t="n">
        <v>101.05</v>
      </c>
      <c r="E7284" s="1" t="s">
        <v>8080</v>
      </c>
      <c r="F7284" s="1" t="n">
        <v>7</v>
      </c>
      <c r="G7284" s="1" t="str">
        <f aca="false">F7284&amp;"/"&amp;43</f>
        <v>7/43</v>
      </c>
      <c r="H7284" s="1" t="n">
        <v>2350</v>
      </c>
      <c r="I7284" s="1" t="n">
        <v>92</v>
      </c>
      <c r="J7284" s="1" t="n">
        <v>98</v>
      </c>
      <c r="K7284" s="1" t="s">
        <v>357</v>
      </c>
      <c r="L7284" s="1" t="s">
        <v>2218</v>
      </c>
      <c r="M7284" s="1" t="n">
        <v>2014</v>
      </c>
      <c r="N7284" s="1" t="n">
        <v>48.3266861690347</v>
      </c>
      <c r="O7284" s="1" t="n">
        <v>-67.1645080320096</v>
      </c>
      <c r="Q7284" s="1" t="s">
        <v>8074</v>
      </c>
      <c r="R7284" s="1" t="s">
        <v>24</v>
      </c>
    </row>
    <row r="7285" customFormat="false" ht="15" hidden="false" customHeight="false" outlineLevel="0" collapsed="false">
      <c r="A7285" s="1" t="s">
        <v>6017</v>
      </c>
      <c r="B7285" s="1" t="s">
        <v>6018</v>
      </c>
      <c r="C7285" s="1" t="s">
        <v>8072</v>
      </c>
      <c r="D7285" s="1" t="n">
        <v>101.05</v>
      </c>
      <c r="E7285" s="1" t="s">
        <v>8081</v>
      </c>
      <c r="F7285" s="1" t="n">
        <v>8</v>
      </c>
      <c r="G7285" s="1" t="str">
        <f aca="false">F7285&amp;"/"&amp;43</f>
        <v>8/43</v>
      </c>
      <c r="H7285" s="1" t="n">
        <v>2350</v>
      </c>
      <c r="I7285" s="1" t="n">
        <v>92</v>
      </c>
      <c r="J7285" s="1" t="n">
        <v>98</v>
      </c>
      <c r="K7285" s="1" t="s">
        <v>357</v>
      </c>
      <c r="L7285" s="1" t="s">
        <v>2218</v>
      </c>
      <c r="M7285" s="1" t="n">
        <v>2014</v>
      </c>
      <c r="N7285" s="1" t="n">
        <v>48.3289475589305</v>
      </c>
      <c r="O7285" s="1" t="n">
        <v>-67.1627217026408</v>
      </c>
      <c r="Q7285" s="1" t="s">
        <v>8074</v>
      </c>
      <c r="R7285" s="1" t="s">
        <v>24</v>
      </c>
    </row>
    <row r="7286" customFormat="false" ht="15" hidden="false" customHeight="false" outlineLevel="0" collapsed="false">
      <c r="A7286" s="1" t="s">
        <v>6017</v>
      </c>
      <c r="B7286" s="1" t="s">
        <v>6018</v>
      </c>
      <c r="C7286" s="1" t="s">
        <v>8072</v>
      </c>
      <c r="D7286" s="1" t="n">
        <v>101.05</v>
      </c>
      <c r="E7286" s="1" t="s">
        <v>8082</v>
      </c>
      <c r="F7286" s="1" t="n">
        <v>9</v>
      </c>
      <c r="G7286" s="1" t="str">
        <f aca="false">F7286&amp;"/"&amp;43</f>
        <v>9/43</v>
      </c>
      <c r="H7286" s="1" t="n">
        <v>2350</v>
      </c>
      <c r="I7286" s="1" t="n">
        <v>92</v>
      </c>
      <c r="J7286" s="1" t="n">
        <v>98</v>
      </c>
      <c r="K7286" s="1" t="s">
        <v>357</v>
      </c>
      <c r="L7286" s="1" t="s">
        <v>2218</v>
      </c>
      <c r="M7286" s="1" t="n">
        <v>2014</v>
      </c>
      <c r="N7286" s="1" t="n">
        <v>48.3294606426032</v>
      </c>
      <c r="O7286" s="1" t="n">
        <v>-67.1592159691775</v>
      </c>
      <c r="Q7286" s="1" t="s">
        <v>8074</v>
      </c>
      <c r="R7286" s="1" t="s">
        <v>24</v>
      </c>
    </row>
    <row r="7287" customFormat="false" ht="15" hidden="false" customHeight="false" outlineLevel="0" collapsed="false">
      <c r="A7287" s="1" t="s">
        <v>6017</v>
      </c>
      <c r="B7287" s="1" t="s">
        <v>6018</v>
      </c>
      <c r="C7287" s="1" t="s">
        <v>8072</v>
      </c>
      <c r="D7287" s="1" t="n">
        <v>101.05</v>
      </c>
      <c r="E7287" s="1" t="s">
        <v>8083</v>
      </c>
      <c r="F7287" s="1" t="n">
        <v>10</v>
      </c>
      <c r="G7287" s="1" t="str">
        <f aca="false">F7287&amp;"/"&amp;43</f>
        <v>10/43</v>
      </c>
      <c r="H7287" s="1" t="n">
        <v>2350</v>
      </c>
      <c r="I7287" s="1" t="n">
        <v>92</v>
      </c>
      <c r="J7287" s="1" t="n">
        <v>98</v>
      </c>
      <c r="K7287" s="1" t="s">
        <v>357</v>
      </c>
      <c r="L7287" s="1" t="s">
        <v>2218</v>
      </c>
      <c r="M7287" s="1" t="n">
        <v>2014</v>
      </c>
      <c r="N7287" s="1" t="n">
        <v>48.3299764395209</v>
      </c>
      <c r="O7287" s="1" t="n">
        <v>-67.1557480226054</v>
      </c>
      <c r="Q7287" s="1" t="s">
        <v>8074</v>
      </c>
      <c r="R7287" s="1" t="s">
        <v>24</v>
      </c>
    </row>
    <row r="7288" customFormat="false" ht="15" hidden="false" customHeight="false" outlineLevel="0" collapsed="false">
      <c r="A7288" s="1" t="s">
        <v>6017</v>
      </c>
      <c r="B7288" s="1" t="s">
        <v>6018</v>
      </c>
      <c r="C7288" s="1" t="s">
        <v>8072</v>
      </c>
      <c r="D7288" s="1" t="n">
        <v>101.05</v>
      </c>
      <c r="E7288" s="1" t="s">
        <v>8084</v>
      </c>
      <c r="F7288" s="1" t="n">
        <v>11</v>
      </c>
      <c r="G7288" s="1" t="str">
        <f aca="false">F7288&amp;"/"&amp;43</f>
        <v>11/43</v>
      </c>
      <c r="H7288" s="1" t="n">
        <v>2350</v>
      </c>
      <c r="I7288" s="1" t="n">
        <v>92</v>
      </c>
      <c r="J7288" s="1" t="n">
        <v>98</v>
      </c>
      <c r="K7288" s="1" t="s">
        <v>357</v>
      </c>
      <c r="L7288" s="1" t="s">
        <v>2218</v>
      </c>
      <c r="M7288" s="1" t="n">
        <v>2014</v>
      </c>
      <c r="N7288" s="1" t="n">
        <v>48.3308554364623</v>
      </c>
      <c r="O7288" s="1" t="n">
        <v>-67.1490823102163</v>
      </c>
      <c r="Q7288" s="1" t="s">
        <v>8074</v>
      </c>
      <c r="R7288" s="1" t="s">
        <v>24</v>
      </c>
    </row>
    <row r="7289" customFormat="false" ht="15" hidden="false" customHeight="false" outlineLevel="0" collapsed="false">
      <c r="A7289" s="1" t="s">
        <v>6017</v>
      </c>
      <c r="B7289" s="1" t="s">
        <v>6018</v>
      </c>
      <c r="C7289" s="1" t="s">
        <v>8072</v>
      </c>
      <c r="D7289" s="1" t="n">
        <v>101.05</v>
      </c>
      <c r="E7289" s="1" t="s">
        <v>8085</v>
      </c>
      <c r="F7289" s="1" t="n">
        <v>12</v>
      </c>
      <c r="G7289" s="1" t="str">
        <f aca="false">F7289&amp;"/"&amp;43</f>
        <v>12/43</v>
      </c>
      <c r="H7289" s="1" t="n">
        <v>2350</v>
      </c>
      <c r="I7289" s="1" t="n">
        <v>92</v>
      </c>
      <c r="J7289" s="1" t="n">
        <v>98</v>
      </c>
      <c r="K7289" s="1" t="s">
        <v>357</v>
      </c>
      <c r="L7289" s="1" t="s">
        <v>2218</v>
      </c>
      <c r="M7289" s="1" t="n">
        <v>2014</v>
      </c>
      <c r="N7289" s="1" t="n">
        <v>48.3315591452678</v>
      </c>
      <c r="O7289" s="1" t="n">
        <v>-67.1457512283605</v>
      </c>
      <c r="Q7289" s="1" t="s">
        <v>8074</v>
      </c>
      <c r="R7289" s="1" t="s">
        <v>24</v>
      </c>
    </row>
    <row r="7290" customFormat="false" ht="15" hidden="false" customHeight="false" outlineLevel="0" collapsed="false">
      <c r="A7290" s="1" t="s">
        <v>6017</v>
      </c>
      <c r="B7290" s="1" t="s">
        <v>6018</v>
      </c>
      <c r="C7290" s="1" t="s">
        <v>8072</v>
      </c>
      <c r="D7290" s="1" t="n">
        <v>101.05</v>
      </c>
      <c r="E7290" s="1" t="s">
        <v>8086</v>
      </c>
      <c r="F7290" s="1" t="n">
        <v>13</v>
      </c>
      <c r="G7290" s="1" t="str">
        <f aca="false">F7290&amp;"/"&amp;43</f>
        <v>13/43</v>
      </c>
      <c r="H7290" s="1" t="n">
        <v>2350</v>
      </c>
      <c r="I7290" s="1" t="n">
        <v>92</v>
      </c>
      <c r="J7290" s="1" t="n">
        <v>98</v>
      </c>
      <c r="K7290" s="1" t="s">
        <v>357</v>
      </c>
      <c r="L7290" s="1" t="s">
        <v>2218</v>
      </c>
      <c r="M7290" s="1" t="n">
        <v>2014</v>
      </c>
      <c r="N7290" s="1" t="n">
        <v>48.3413905507124</v>
      </c>
      <c r="O7290" s="1" t="n">
        <v>-67.1307048677182</v>
      </c>
      <c r="Q7290" s="1" t="s">
        <v>8074</v>
      </c>
      <c r="R7290" s="1" t="s">
        <v>24</v>
      </c>
    </row>
    <row r="7291" customFormat="false" ht="15" hidden="false" customHeight="false" outlineLevel="0" collapsed="false">
      <c r="A7291" s="1" t="s">
        <v>6017</v>
      </c>
      <c r="B7291" s="1" t="s">
        <v>6018</v>
      </c>
      <c r="C7291" s="1" t="s">
        <v>8072</v>
      </c>
      <c r="D7291" s="1" t="n">
        <v>101.05</v>
      </c>
      <c r="E7291" s="1" t="s">
        <v>8087</v>
      </c>
      <c r="F7291" s="1" t="n">
        <v>14</v>
      </c>
      <c r="G7291" s="1" t="str">
        <f aca="false">F7291&amp;"/"&amp;43</f>
        <v>14/43</v>
      </c>
      <c r="H7291" s="1" t="n">
        <v>2350</v>
      </c>
      <c r="I7291" s="1" t="n">
        <v>92</v>
      </c>
      <c r="J7291" s="1" t="n">
        <v>98</v>
      </c>
      <c r="K7291" s="1" t="s">
        <v>357</v>
      </c>
      <c r="L7291" s="1" t="s">
        <v>2218</v>
      </c>
      <c r="M7291" s="1" t="n">
        <v>2014</v>
      </c>
      <c r="N7291" s="1" t="n">
        <v>48.3425537799349</v>
      </c>
      <c r="O7291" s="1" t="n">
        <v>-67.1274087661261</v>
      </c>
      <c r="Q7291" s="1" t="s">
        <v>8074</v>
      </c>
      <c r="R7291" s="1" t="s">
        <v>24</v>
      </c>
    </row>
    <row r="7292" customFormat="false" ht="15" hidden="false" customHeight="false" outlineLevel="0" collapsed="false">
      <c r="A7292" s="1" t="s">
        <v>6017</v>
      </c>
      <c r="B7292" s="1" t="s">
        <v>6018</v>
      </c>
      <c r="C7292" s="1" t="s">
        <v>8072</v>
      </c>
      <c r="D7292" s="1" t="n">
        <v>101.05</v>
      </c>
      <c r="E7292" s="1" t="s">
        <v>8088</v>
      </c>
      <c r="F7292" s="1" t="n">
        <v>15</v>
      </c>
      <c r="G7292" s="1" t="str">
        <f aca="false">F7292&amp;"/"&amp;43</f>
        <v>15/43</v>
      </c>
      <c r="H7292" s="1" t="n">
        <v>2350</v>
      </c>
      <c r="I7292" s="1" t="n">
        <v>92</v>
      </c>
      <c r="J7292" s="1" t="n">
        <v>98</v>
      </c>
      <c r="K7292" s="1" t="s">
        <v>357</v>
      </c>
      <c r="L7292" s="1" t="s">
        <v>2218</v>
      </c>
      <c r="M7292" s="1" t="n">
        <v>2014</v>
      </c>
      <c r="N7292" s="1" t="n">
        <v>48.3439067827318</v>
      </c>
      <c r="O7292" s="1" t="n">
        <v>-67.1248060099842</v>
      </c>
      <c r="Q7292" s="1" t="s">
        <v>8074</v>
      </c>
      <c r="R7292" s="1" t="s">
        <v>24</v>
      </c>
    </row>
    <row r="7293" customFormat="false" ht="15" hidden="false" customHeight="false" outlineLevel="0" collapsed="false">
      <c r="A7293" s="1" t="s">
        <v>6017</v>
      </c>
      <c r="B7293" s="1" t="s">
        <v>6018</v>
      </c>
      <c r="C7293" s="1" t="s">
        <v>8072</v>
      </c>
      <c r="D7293" s="1" t="n">
        <v>101.05</v>
      </c>
      <c r="E7293" s="1" t="s">
        <v>8089</v>
      </c>
      <c r="F7293" s="1" t="n">
        <v>16</v>
      </c>
      <c r="G7293" s="1" t="str">
        <f aca="false">F7293&amp;"/"&amp;43</f>
        <v>16/43</v>
      </c>
      <c r="H7293" s="1" t="n">
        <v>2350</v>
      </c>
      <c r="I7293" s="1" t="n">
        <v>92</v>
      </c>
      <c r="J7293" s="1" t="n">
        <v>98</v>
      </c>
      <c r="K7293" s="1" t="s">
        <v>357</v>
      </c>
      <c r="L7293" s="1" t="s">
        <v>2218</v>
      </c>
      <c r="M7293" s="1" t="n">
        <v>2014</v>
      </c>
      <c r="N7293" s="1" t="n">
        <v>48.344258117918</v>
      </c>
      <c r="O7293" s="1" t="n">
        <v>-67.1209920840675</v>
      </c>
      <c r="Q7293" s="1" t="s">
        <v>8074</v>
      </c>
      <c r="R7293" s="1" t="s">
        <v>24</v>
      </c>
    </row>
    <row r="7294" customFormat="false" ht="15" hidden="false" customHeight="false" outlineLevel="0" collapsed="false">
      <c r="A7294" s="1" t="s">
        <v>6017</v>
      </c>
      <c r="B7294" s="1" t="s">
        <v>6018</v>
      </c>
      <c r="C7294" s="1" t="s">
        <v>8072</v>
      </c>
      <c r="D7294" s="1" t="n">
        <v>101.05</v>
      </c>
      <c r="E7294" s="1" t="s">
        <v>8090</v>
      </c>
      <c r="F7294" s="1" t="n">
        <v>17</v>
      </c>
      <c r="G7294" s="1" t="str">
        <f aca="false">F7294&amp;"/"&amp;43</f>
        <v>17/43</v>
      </c>
      <c r="H7294" s="1" t="n">
        <v>2350</v>
      </c>
      <c r="I7294" s="1" t="n">
        <v>92</v>
      </c>
      <c r="J7294" s="1" t="n">
        <v>98</v>
      </c>
      <c r="K7294" s="1" t="s">
        <v>357</v>
      </c>
      <c r="L7294" s="1" t="s">
        <v>2218</v>
      </c>
      <c r="M7294" s="1" t="n">
        <v>2014</v>
      </c>
      <c r="N7294" s="1" t="n">
        <v>48.3383821753116</v>
      </c>
      <c r="O7294" s="1" t="n">
        <v>-67.1302424369414</v>
      </c>
      <c r="Q7294" s="1" t="s">
        <v>8074</v>
      </c>
      <c r="R7294" s="1" t="s">
        <v>24</v>
      </c>
    </row>
    <row r="7295" customFormat="false" ht="15" hidden="false" customHeight="false" outlineLevel="0" collapsed="false">
      <c r="A7295" s="1" t="s">
        <v>6017</v>
      </c>
      <c r="B7295" s="1" t="s">
        <v>6018</v>
      </c>
      <c r="C7295" s="1" t="s">
        <v>8072</v>
      </c>
      <c r="D7295" s="1" t="n">
        <v>101.05</v>
      </c>
      <c r="E7295" s="1" t="s">
        <v>8091</v>
      </c>
      <c r="F7295" s="1" t="n">
        <v>18</v>
      </c>
      <c r="G7295" s="1" t="str">
        <f aca="false">F7295&amp;"/"&amp;43</f>
        <v>18/43</v>
      </c>
      <c r="H7295" s="1" t="n">
        <v>2350</v>
      </c>
      <c r="I7295" s="1" t="n">
        <v>92</v>
      </c>
      <c r="J7295" s="1" t="n">
        <v>98</v>
      </c>
      <c r="K7295" s="1" t="s">
        <v>357</v>
      </c>
      <c r="L7295" s="1" t="s">
        <v>2218</v>
      </c>
      <c r="M7295" s="1" t="n">
        <v>2014</v>
      </c>
      <c r="N7295" s="1" t="n">
        <v>48.3388672526</v>
      </c>
      <c r="O7295" s="1" t="n">
        <v>-67.1263905704023</v>
      </c>
      <c r="Q7295" s="1" t="s">
        <v>8074</v>
      </c>
      <c r="R7295" s="1" t="s">
        <v>24</v>
      </c>
    </row>
    <row r="7296" customFormat="false" ht="15" hidden="false" customHeight="false" outlineLevel="0" collapsed="false">
      <c r="A7296" s="1" t="s">
        <v>6017</v>
      </c>
      <c r="B7296" s="1" t="s">
        <v>6018</v>
      </c>
      <c r="C7296" s="1" t="s">
        <v>8072</v>
      </c>
      <c r="D7296" s="1" t="n">
        <v>101.05</v>
      </c>
      <c r="E7296" s="1" t="s">
        <v>8092</v>
      </c>
      <c r="F7296" s="1" t="n">
        <v>19</v>
      </c>
      <c r="G7296" s="1" t="str">
        <f aca="false">F7296&amp;"/"&amp;43</f>
        <v>19/43</v>
      </c>
      <c r="H7296" s="1" t="n">
        <v>2350</v>
      </c>
      <c r="I7296" s="1" t="n">
        <v>92</v>
      </c>
      <c r="J7296" s="1" t="n">
        <v>98</v>
      </c>
      <c r="K7296" s="1" t="s">
        <v>357</v>
      </c>
      <c r="L7296" s="1" t="s">
        <v>2218</v>
      </c>
      <c r="M7296" s="1" t="n">
        <v>2014</v>
      </c>
      <c r="N7296" s="1" t="n">
        <v>48.3009115171867</v>
      </c>
      <c r="O7296" s="1" t="n">
        <v>-67.1430993666049</v>
      </c>
      <c r="Q7296" s="1" t="s">
        <v>8074</v>
      </c>
      <c r="R7296" s="1" t="s">
        <v>24</v>
      </c>
    </row>
    <row r="7297" customFormat="false" ht="15" hidden="false" customHeight="false" outlineLevel="0" collapsed="false">
      <c r="A7297" s="1" t="s">
        <v>6017</v>
      </c>
      <c r="B7297" s="1" t="s">
        <v>6018</v>
      </c>
      <c r="C7297" s="1" t="s">
        <v>8072</v>
      </c>
      <c r="D7297" s="1" t="n">
        <v>101.05</v>
      </c>
      <c r="E7297" s="1" t="s">
        <v>8093</v>
      </c>
      <c r="F7297" s="1" t="n">
        <v>20</v>
      </c>
      <c r="G7297" s="1" t="str">
        <f aca="false">F7297&amp;"/"&amp;43</f>
        <v>20/43</v>
      </c>
      <c r="H7297" s="1" t="n">
        <v>2350</v>
      </c>
      <c r="I7297" s="1" t="n">
        <v>92</v>
      </c>
      <c r="J7297" s="1" t="n">
        <v>98</v>
      </c>
      <c r="K7297" s="1" t="s">
        <v>357</v>
      </c>
      <c r="L7297" s="1" t="s">
        <v>2218</v>
      </c>
      <c r="M7297" s="1" t="n">
        <v>2014</v>
      </c>
      <c r="N7297" s="1" t="n">
        <v>48.2980401037205</v>
      </c>
      <c r="O7297" s="1" t="n">
        <v>-67.1447169075355</v>
      </c>
      <c r="Q7297" s="1" t="s">
        <v>8074</v>
      </c>
      <c r="R7297" s="1" t="s">
        <v>24</v>
      </c>
    </row>
    <row r="7298" customFormat="false" ht="15" hidden="false" customHeight="false" outlineLevel="0" collapsed="false">
      <c r="A7298" s="1" t="s">
        <v>6017</v>
      </c>
      <c r="B7298" s="1" t="s">
        <v>6018</v>
      </c>
      <c r="C7298" s="1" t="s">
        <v>8072</v>
      </c>
      <c r="D7298" s="1" t="n">
        <v>101.05</v>
      </c>
      <c r="E7298" s="1" t="s">
        <v>8094</v>
      </c>
      <c r="F7298" s="1" t="n">
        <v>21</v>
      </c>
      <c r="G7298" s="1" t="str">
        <f aca="false">F7298&amp;"/"&amp;43</f>
        <v>21/43</v>
      </c>
      <c r="H7298" s="1" t="n">
        <v>2350</v>
      </c>
      <c r="I7298" s="1" t="n">
        <v>92</v>
      </c>
      <c r="J7298" s="1" t="n">
        <v>98</v>
      </c>
      <c r="K7298" s="1" t="s">
        <v>357</v>
      </c>
      <c r="L7298" s="1" t="s">
        <v>2218</v>
      </c>
      <c r="M7298" s="1" t="n">
        <v>2014</v>
      </c>
      <c r="N7298" s="1" t="n">
        <v>48.2978375620113</v>
      </c>
      <c r="O7298" s="1" t="n">
        <v>-67.1404705069913</v>
      </c>
      <c r="Q7298" s="1" t="s">
        <v>8074</v>
      </c>
      <c r="R7298" s="1" t="s">
        <v>24</v>
      </c>
    </row>
    <row r="7299" customFormat="false" ht="15" hidden="false" customHeight="false" outlineLevel="0" collapsed="false">
      <c r="A7299" s="1" t="s">
        <v>6017</v>
      </c>
      <c r="B7299" s="1" t="s">
        <v>6018</v>
      </c>
      <c r="C7299" s="1" t="s">
        <v>8072</v>
      </c>
      <c r="D7299" s="1" t="n">
        <v>101.05</v>
      </c>
      <c r="E7299" s="1" t="s">
        <v>8095</v>
      </c>
      <c r="F7299" s="1" t="n">
        <v>22</v>
      </c>
      <c r="G7299" s="1" t="str">
        <f aca="false">F7299&amp;"/"&amp;43</f>
        <v>22/43</v>
      </c>
      <c r="H7299" s="1" t="n">
        <v>2350</v>
      </c>
      <c r="I7299" s="1" t="n">
        <v>92</v>
      </c>
      <c r="J7299" s="1" t="n">
        <v>98</v>
      </c>
      <c r="K7299" s="1" t="s">
        <v>357</v>
      </c>
      <c r="L7299" s="1" t="s">
        <v>2218</v>
      </c>
      <c r="M7299" s="1" t="n">
        <v>2014</v>
      </c>
      <c r="N7299" s="1" t="n">
        <v>48.2923999595571</v>
      </c>
      <c r="O7299" s="1" t="n">
        <v>-67.1167503497418</v>
      </c>
      <c r="Q7299" s="1" t="s">
        <v>8074</v>
      </c>
      <c r="R7299" s="1" t="s">
        <v>24</v>
      </c>
    </row>
    <row r="7300" customFormat="false" ht="15" hidden="false" customHeight="false" outlineLevel="0" collapsed="false">
      <c r="A7300" s="1" t="s">
        <v>6017</v>
      </c>
      <c r="B7300" s="1" t="s">
        <v>6018</v>
      </c>
      <c r="C7300" s="1" t="s">
        <v>8072</v>
      </c>
      <c r="D7300" s="1" t="n">
        <v>101.05</v>
      </c>
      <c r="E7300" s="1" t="s">
        <v>8096</v>
      </c>
      <c r="F7300" s="1" t="n">
        <v>23</v>
      </c>
      <c r="G7300" s="1" t="str">
        <f aca="false">F7300&amp;"/"&amp;43</f>
        <v>23/43</v>
      </c>
      <c r="H7300" s="1" t="n">
        <v>2350</v>
      </c>
      <c r="I7300" s="1" t="n">
        <v>92</v>
      </c>
      <c r="J7300" s="1" t="n">
        <v>98</v>
      </c>
      <c r="K7300" s="1" t="s">
        <v>357</v>
      </c>
      <c r="L7300" s="1" t="s">
        <v>2218</v>
      </c>
      <c r="M7300" s="1" t="n">
        <v>2014</v>
      </c>
      <c r="N7300" s="1" t="n">
        <v>48.2894423235043</v>
      </c>
      <c r="O7300" s="1" t="n">
        <v>-67.1160539141701</v>
      </c>
      <c r="Q7300" s="1" t="s">
        <v>8074</v>
      </c>
      <c r="R7300" s="1" t="s">
        <v>24</v>
      </c>
    </row>
    <row r="7301" customFormat="false" ht="15" hidden="false" customHeight="false" outlineLevel="0" collapsed="false">
      <c r="A7301" s="1" t="s">
        <v>6017</v>
      </c>
      <c r="B7301" s="1" t="s">
        <v>6018</v>
      </c>
      <c r="C7301" s="1" t="s">
        <v>8072</v>
      </c>
      <c r="D7301" s="1" t="n">
        <v>101.05</v>
      </c>
      <c r="E7301" s="1" t="s">
        <v>8097</v>
      </c>
      <c r="F7301" s="1" t="n">
        <v>24</v>
      </c>
      <c r="G7301" s="1" t="str">
        <f aca="false">F7301&amp;"/"&amp;43</f>
        <v>24/43</v>
      </c>
      <c r="H7301" s="1" t="n">
        <v>2350</v>
      </c>
      <c r="I7301" s="1" t="n">
        <v>92</v>
      </c>
      <c r="J7301" s="1" t="n">
        <v>98</v>
      </c>
      <c r="K7301" s="1" t="s">
        <v>357</v>
      </c>
      <c r="L7301" s="1" t="s">
        <v>2218</v>
      </c>
      <c r="M7301" s="1" t="n">
        <v>2014</v>
      </c>
      <c r="N7301" s="1" t="n">
        <v>48.2910244319431</v>
      </c>
      <c r="O7301" s="1" t="n">
        <v>-67.1121354634883</v>
      </c>
      <c r="Q7301" s="1" t="s">
        <v>8074</v>
      </c>
      <c r="R7301" s="1" t="s">
        <v>24</v>
      </c>
    </row>
    <row r="7302" customFormat="false" ht="15" hidden="false" customHeight="false" outlineLevel="0" collapsed="false">
      <c r="A7302" s="1" t="s">
        <v>6017</v>
      </c>
      <c r="B7302" s="1" t="s">
        <v>6018</v>
      </c>
      <c r="C7302" s="1" t="s">
        <v>8072</v>
      </c>
      <c r="D7302" s="1" t="n">
        <v>101.05</v>
      </c>
      <c r="E7302" s="1" t="s">
        <v>8098</v>
      </c>
      <c r="F7302" s="1" t="n">
        <v>25</v>
      </c>
      <c r="G7302" s="1" t="str">
        <f aca="false">F7302&amp;"/"&amp;43</f>
        <v>25/43</v>
      </c>
      <c r="H7302" s="1" t="n">
        <v>2350</v>
      </c>
      <c r="I7302" s="1" t="n">
        <v>92</v>
      </c>
      <c r="J7302" s="1" t="n">
        <v>98</v>
      </c>
      <c r="K7302" s="1" t="s">
        <v>357</v>
      </c>
      <c r="L7302" s="1" t="s">
        <v>2218</v>
      </c>
      <c r="M7302" s="1" t="n">
        <v>2014</v>
      </c>
      <c r="N7302" s="1" t="n">
        <v>48.2930952557186</v>
      </c>
      <c r="O7302" s="1" t="n">
        <v>-67.1105701097576</v>
      </c>
      <c r="Q7302" s="1" t="s">
        <v>8074</v>
      </c>
      <c r="R7302" s="1" t="s">
        <v>24</v>
      </c>
    </row>
    <row r="7303" customFormat="false" ht="15" hidden="false" customHeight="false" outlineLevel="0" collapsed="false">
      <c r="A7303" s="1" t="s">
        <v>6017</v>
      </c>
      <c r="B7303" s="1" t="s">
        <v>6018</v>
      </c>
      <c r="C7303" s="1" t="s">
        <v>8072</v>
      </c>
      <c r="D7303" s="1" t="n">
        <v>101.05</v>
      </c>
      <c r="E7303" s="1" t="s">
        <v>8099</v>
      </c>
      <c r="F7303" s="1" t="n">
        <v>26</v>
      </c>
      <c r="G7303" s="1" t="str">
        <f aca="false">F7303&amp;"/"&amp;43</f>
        <v>26/43</v>
      </c>
      <c r="H7303" s="1" t="n">
        <v>2350</v>
      </c>
      <c r="I7303" s="1" t="n">
        <v>92</v>
      </c>
      <c r="J7303" s="1" t="n">
        <v>98</v>
      </c>
      <c r="K7303" s="1" t="s">
        <v>357</v>
      </c>
      <c r="L7303" s="1" t="s">
        <v>2218</v>
      </c>
      <c r="M7303" s="1" t="n">
        <v>2014</v>
      </c>
      <c r="N7303" s="1" t="n">
        <v>48.2924889934241</v>
      </c>
      <c r="O7303" s="1" t="n">
        <v>-67.1061565679579</v>
      </c>
      <c r="Q7303" s="1" t="s">
        <v>8074</v>
      </c>
      <c r="R7303" s="1" t="s">
        <v>24</v>
      </c>
    </row>
    <row r="7304" customFormat="false" ht="15" hidden="false" customHeight="false" outlineLevel="0" collapsed="false">
      <c r="A7304" s="1" t="s">
        <v>6017</v>
      </c>
      <c r="B7304" s="1" t="s">
        <v>6018</v>
      </c>
      <c r="C7304" s="1" t="s">
        <v>8072</v>
      </c>
      <c r="D7304" s="1" t="n">
        <v>101.05</v>
      </c>
      <c r="E7304" s="1" t="s">
        <v>8100</v>
      </c>
      <c r="F7304" s="1" t="n">
        <v>27</v>
      </c>
      <c r="G7304" s="1" t="str">
        <f aca="false">F7304&amp;"/"&amp;43</f>
        <v>27/43</v>
      </c>
      <c r="H7304" s="1" t="n">
        <v>2350</v>
      </c>
      <c r="I7304" s="1" t="n">
        <v>92</v>
      </c>
      <c r="J7304" s="1" t="n">
        <v>98</v>
      </c>
      <c r="K7304" s="1" t="s">
        <v>357</v>
      </c>
      <c r="L7304" s="1" t="s">
        <v>2218</v>
      </c>
      <c r="M7304" s="1" t="n">
        <v>2014</v>
      </c>
      <c r="N7304" s="1" t="n">
        <v>48.2927383565869</v>
      </c>
      <c r="O7304" s="1" t="n">
        <v>-67.1021472310562</v>
      </c>
      <c r="Q7304" s="1" t="s">
        <v>8074</v>
      </c>
      <c r="R7304" s="1" t="s">
        <v>24</v>
      </c>
    </row>
    <row r="7305" customFormat="false" ht="15" hidden="false" customHeight="false" outlineLevel="0" collapsed="false">
      <c r="A7305" s="1" t="s">
        <v>6017</v>
      </c>
      <c r="B7305" s="1" t="s">
        <v>6018</v>
      </c>
      <c r="C7305" s="1" t="s">
        <v>8072</v>
      </c>
      <c r="D7305" s="1" t="n">
        <v>101.05</v>
      </c>
      <c r="E7305" s="1" t="s">
        <v>8101</v>
      </c>
      <c r="F7305" s="1" t="n">
        <v>28</v>
      </c>
      <c r="G7305" s="1" t="str">
        <f aca="false">F7305&amp;"/"&amp;43</f>
        <v>28/43</v>
      </c>
      <c r="H7305" s="1" t="n">
        <v>2350</v>
      </c>
      <c r="I7305" s="1" t="n">
        <v>92</v>
      </c>
      <c r="J7305" s="1" t="n">
        <v>98</v>
      </c>
      <c r="K7305" s="1" t="s">
        <v>357</v>
      </c>
      <c r="L7305" s="1" t="s">
        <v>2218</v>
      </c>
      <c r="M7305" s="1" t="n">
        <v>2014</v>
      </c>
      <c r="N7305" s="1" t="n">
        <v>48.2998264819496</v>
      </c>
      <c r="O7305" s="1" t="n">
        <v>-67.0902711137913</v>
      </c>
      <c r="Q7305" s="1" t="s">
        <v>8074</v>
      </c>
      <c r="R7305" s="1" t="s">
        <v>24</v>
      </c>
    </row>
    <row r="7306" customFormat="false" ht="15" hidden="false" customHeight="false" outlineLevel="0" collapsed="false">
      <c r="A7306" s="1" t="s">
        <v>6017</v>
      </c>
      <c r="B7306" s="1" t="s">
        <v>6018</v>
      </c>
      <c r="C7306" s="1" t="s">
        <v>8072</v>
      </c>
      <c r="D7306" s="1" t="n">
        <v>101.05</v>
      </c>
      <c r="E7306" s="1" t="s">
        <v>8102</v>
      </c>
      <c r="F7306" s="1" t="n">
        <v>29</v>
      </c>
      <c r="G7306" s="1" t="str">
        <f aca="false">F7306&amp;"/"&amp;43</f>
        <v>29/43</v>
      </c>
      <c r="H7306" s="1" t="n">
        <v>2350</v>
      </c>
      <c r="I7306" s="1" t="n">
        <v>92</v>
      </c>
      <c r="J7306" s="1" t="n">
        <v>98</v>
      </c>
      <c r="K7306" s="1" t="s">
        <v>357</v>
      </c>
      <c r="L7306" s="1" t="s">
        <v>2218</v>
      </c>
      <c r="M7306" s="1" t="n">
        <v>2014</v>
      </c>
      <c r="N7306" s="1" t="n">
        <v>48.3006532793799</v>
      </c>
      <c r="O7306" s="1" t="n">
        <v>-67.0864156713752</v>
      </c>
      <c r="Q7306" s="1" t="s">
        <v>8074</v>
      </c>
      <c r="R7306" s="1" t="s">
        <v>24</v>
      </c>
    </row>
    <row r="7307" customFormat="false" ht="15" hidden="false" customHeight="false" outlineLevel="0" collapsed="false">
      <c r="A7307" s="1" t="s">
        <v>6017</v>
      </c>
      <c r="B7307" s="1" t="s">
        <v>6018</v>
      </c>
      <c r="C7307" s="1" t="s">
        <v>8072</v>
      </c>
      <c r="D7307" s="1" t="n">
        <v>101.05</v>
      </c>
      <c r="E7307" s="1" t="s">
        <v>8103</v>
      </c>
      <c r="F7307" s="1" t="n">
        <v>30</v>
      </c>
      <c r="G7307" s="1" t="str">
        <f aca="false">F7307&amp;"/"&amp;43</f>
        <v>30/43</v>
      </c>
      <c r="H7307" s="1" t="n">
        <v>2350</v>
      </c>
      <c r="I7307" s="1" t="n">
        <v>92</v>
      </c>
      <c r="J7307" s="1" t="n">
        <v>98</v>
      </c>
      <c r="K7307" s="1" t="s">
        <v>357</v>
      </c>
      <c r="L7307" s="1" t="s">
        <v>2218</v>
      </c>
      <c r="M7307" s="1" t="n">
        <v>2014</v>
      </c>
      <c r="N7307" s="1" t="n">
        <v>48.3026145604528</v>
      </c>
      <c r="O7307" s="1" t="n">
        <v>-67.0846643514288</v>
      </c>
      <c r="Q7307" s="1" t="s">
        <v>8074</v>
      </c>
      <c r="R7307" s="1" t="s">
        <v>24</v>
      </c>
    </row>
    <row r="7308" customFormat="false" ht="15" hidden="false" customHeight="false" outlineLevel="0" collapsed="false">
      <c r="A7308" s="1" t="s">
        <v>6017</v>
      </c>
      <c r="B7308" s="1" t="s">
        <v>6018</v>
      </c>
      <c r="C7308" s="1" t="s">
        <v>8072</v>
      </c>
      <c r="D7308" s="1" t="n">
        <v>101.05</v>
      </c>
      <c r="E7308" s="1" t="s">
        <v>8104</v>
      </c>
      <c r="F7308" s="1" t="n">
        <v>31</v>
      </c>
      <c r="G7308" s="1" t="str">
        <f aca="false">F7308&amp;"/"&amp;43</f>
        <v>31/43</v>
      </c>
      <c r="H7308" s="1" t="n">
        <v>2350</v>
      </c>
      <c r="I7308" s="1" t="n">
        <v>92</v>
      </c>
      <c r="J7308" s="1" t="n">
        <v>98</v>
      </c>
      <c r="K7308" s="1" t="s">
        <v>357</v>
      </c>
      <c r="L7308" s="1" t="s">
        <v>2218</v>
      </c>
      <c r="M7308" s="1" t="n">
        <v>2014</v>
      </c>
      <c r="N7308" s="1" t="n">
        <v>48.3050900434303</v>
      </c>
      <c r="O7308" s="1" t="n">
        <v>-67.0800821435401</v>
      </c>
      <c r="Q7308" s="1" t="s">
        <v>8074</v>
      </c>
      <c r="R7308" s="1" t="s">
        <v>24</v>
      </c>
    </row>
    <row r="7309" customFormat="false" ht="15" hidden="false" customHeight="false" outlineLevel="0" collapsed="false">
      <c r="A7309" s="1" t="s">
        <v>6017</v>
      </c>
      <c r="B7309" s="1" t="s">
        <v>6018</v>
      </c>
      <c r="C7309" s="1" t="s">
        <v>8072</v>
      </c>
      <c r="D7309" s="1" t="n">
        <v>101.05</v>
      </c>
      <c r="E7309" s="1" t="s">
        <v>8105</v>
      </c>
      <c r="F7309" s="1" t="n">
        <v>32</v>
      </c>
      <c r="G7309" s="1" t="str">
        <f aca="false">F7309&amp;"/"&amp;43</f>
        <v>32/43</v>
      </c>
      <c r="H7309" s="1" t="n">
        <v>2350</v>
      </c>
      <c r="I7309" s="1" t="n">
        <v>92</v>
      </c>
      <c r="J7309" s="1" t="n">
        <v>98</v>
      </c>
      <c r="K7309" s="1" t="s">
        <v>357</v>
      </c>
      <c r="L7309" s="1" t="s">
        <v>2218</v>
      </c>
      <c r="M7309" s="1" t="n">
        <v>2014</v>
      </c>
      <c r="N7309" s="1" t="n">
        <v>48.3057910749582</v>
      </c>
      <c r="O7309" s="1" t="n">
        <v>-67.0757223513227</v>
      </c>
      <c r="Q7309" s="1" t="s">
        <v>8074</v>
      </c>
      <c r="R7309" s="1" t="s">
        <v>24</v>
      </c>
    </row>
    <row r="7310" customFormat="false" ht="15" hidden="false" customHeight="false" outlineLevel="0" collapsed="false">
      <c r="A7310" s="1" t="s">
        <v>6017</v>
      </c>
      <c r="B7310" s="1" t="s">
        <v>6018</v>
      </c>
      <c r="C7310" s="1" t="s">
        <v>8072</v>
      </c>
      <c r="D7310" s="1" t="n">
        <v>101.05</v>
      </c>
      <c r="E7310" s="1" t="s">
        <v>8106</v>
      </c>
      <c r="F7310" s="1" t="n">
        <v>33</v>
      </c>
      <c r="G7310" s="1" t="str">
        <f aca="false">F7310&amp;"/"&amp;43</f>
        <v>33/43</v>
      </c>
      <c r="H7310" s="1" t="n">
        <v>2350</v>
      </c>
      <c r="I7310" s="1" t="n">
        <v>92</v>
      </c>
      <c r="J7310" s="1" t="n">
        <v>98</v>
      </c>
      <c r="K7310" s="1" t="s">
        <v>357</v>
      </c>
      <c r="L7310" s="1" t="s">
        <v>2218</v>
      </c>
      <c r="M7310" s="1" t="n">
        <v>2014</v>
      </c>
      <c r="N7310" s="1" t="n">
        <v>48.3051285305229</v>
      </c>
      <c r="O7310" s="1" t="n">
        <v>-67.0708581323789</v>
      </c>
      <c r="Q7310" s="1" t="s">
        <v>8074</v>
      </c>
      <c r="R7310" s="1" t="s">
        <v>24</v>
      </c>
    </row>
    <row r="7311" customFormat="false" ht="15" hidden="false" customHeight="false" outlineLevel="0" collapsed="false">
      <c r="A7311" s="1" t="s">
        <v>6017</v>
      </c>
      <c r="B7311" s="1" t="s">
        <v>6018</v>
      </c>
      <c r="C7311" s="1" t="s">
        <v>8072</v>
      </c>
      <c r="D7311" s="1" t="n">
        <v>101.05</v>
      </c>
      <c r="E7311" s="1" t="s">
        <v>8107</v>
      </c>
      <c r="F7311" s="1" t="n">
        <v>34</v>
      </c>
      <c r="G7311" s="1" t="str">
        <f aca="false">F7311&amp;"/"&amp;43</f>
        <v>34/43</v>
      </c>
      <c r="H7311" s="1" t="n">
        <v>2350</v>
      </c>
      <c r="I7311" s="1" t="n">
        <v>92</v>
      </c>
      <c r="J7311" s="1" t="n">
        <v>98</v>
      </c>
      <c r="K7311" s="1" t="s">
        <v>357</v>
      </c>
      <c r="L7311" s="1" t="s">
        <v>2218</v>
      </c>
      <c r="M7311" s="1" t="n">
        <v>2014</v>
      </c>
      <c r="N7311" s="1" t="n">
        <v>48.3011299697639</v>
      </c>
      <c r="O7311" s="1" t="n">
        <v>-67.0711516899642</v>
      </c>
      <c r="Q7311" s="1" t="s">
        <v>8074</v>
      </c>
      <c r="R7311" s="1" t="s">
        <v>24</v>
      </c>
    </row>
    <row r="7312" customFormat="false" ht="15" hidden="false" customHeight="false" outlineLevel="0" collapsed="false">
      <c r="A7312" s="1" t="s">
        <v>6017</v>
      </c>
      <c r="B7312" s="1" t="s">
        <v>6018</v>
      </c>
      <c r="C7312" s="1" t="s">
        <v>8072</v>
      </c>
      <c r="D7312" s="1" t="n">
        <v>101.05</v>
      </c>
      <c r="E7312" s="1" t="s">
        <v>8108</v>
      </c>
      <c r="F7312" s="1" t="n">
        <v>35</v>
      </c>
      <c r="G7312" s="1" t="str">
        <f aca="false">F7312&amp;"/"&amp;43</f>
        <v>35/43</v>
      </c>
      <c r="H7312" s="1" t="n">
        <v>2350</v>
      </c>
      <c r="I7312" s="1" t="n">
        <v>92</v>
      </c>
      <c r="J7312" s="1" t="n">
        <v>98</v>
      </c>
      <c r="K7312" s="1" t="s">
        <v>357</v>
      </c>
      <c r="L7312" s="1" t="s">
        <v>2218</v>
      </c>
      <c r="M7312" s="1" t="n">
        <v>2014</v>
      </c>
      <c r="N7312" s="1" t="n">
        <v>48.2929842557777</v>
      </c>
      <c r="O7312" s="1" t="n">
        <v>-67.0704079256917</v>
      </c>
      <c r="Q7312" s="1" t="s">
        <v>8074</v>
      </c>
      <c r="R7312" s="1" t="s">
        <v>24</v>
      </c>
    </row>
    <row r="7313" customFormat="false" ht="15" hidden="false" customHeight="false" outlineLevel="0" collapsed="false">
      <c r="A7313" s="1" t="s">
        <v>6017</v>
      </c>
      <c r="B7313" s="1" t="s">
        <v>6018</v>
      </c>
      <c r="C7313" s="1" t="s">
        <v>8072</v>
      </c>
      <c r="D7313" s="1" t="n">
        <v>101.05</v>
      </c>
      <c r="E7313" s="1" t="s">
        <v>8109</v>
      </c>
      <c r="F7313" s="1" t="n">
        <v>36</v>
      </c>
      <c r="G7313" s="1" t="str">
        <f aca="false">F7313&amp;"/"&amp;43</f>
        <v>36/43</v>
      </c>
      <c r="H7313" s="1" t="n">
        <v>2350</v>
      </c>
      <c r="I7313" s="1" t="n">
        <v>92</v>
      </c>
      <c r="J7313" s="1" t="n">
        <v>98</v>
      </c>
      <c r="K7313" s="1" t="s">
        <v>357</v>
      </c>
      <c r="L7313" s="1" t="s">
        <v>2218</v>
      </c>
      <c r="M7313" s="1" t="n">
        <v>2014</v>
      </c>
      <c r="N7313" s="1" t="n">
        <v>48.2935547572007</v>
      </c>
      <c r="O7313" s="1" t="n">
        <v>-67.0667760340611</v>
      </c>
      <c r="Q7313" s="1" t="s">
        <v>8074</v>
      </c>
      <c r="R7313" s="1" t="s">
        <v>24</v>
      </c>
    </row>
    <row r="7314" customFormat="false" ht="15" hidden="false" customHeight="false" outlineLevel="0" collapsed="false">
      <c r="A7314" s="1" t="s">
        <v>6017</v>
      </c>
      <c r="B7314" s="1" t="s">
        <v>6018</v>
      </c>
      <c r="C7314" s="1" t="s">
        <v>8072</v>
      </c>
      <c r="D7314" s="1" t="n">
        <v>101.05</v>
      </c>
      <c r="E7314" s="1" t="s">
        <v>8110</v>
      </c>
      <c r="F7314" s="1" t="n">
        <v>37</v>
      </c>
      <c r="G7314" s="1" t="str">
        <f aca="false">F7314&amp;"/"&amp;43</f>
        <v>37/43</v>
      </c>
      <c r="H7314" s="1" t="n">
        <v>2350</v>
      </c>
      <c r="I7314" s="1" t="n">
        <v>92</v>
      </c>
      <c r="J7314" s="1" t="n">
        <v>98</v>
      </c>
      <c r="K7314" s="1" t="s">
        <v>357</v>
      </c>
      <c r="L7314" s="1" t="s">
        <v>2218</v>
      </c>
      <c r="M7314" s="1" t="n">
        <v>2014</v>
      </c>
      <c r="N7314" s="1" t="n">
        <v>48.2953923396251</v>
      </c>
      <c r="O7314" s="1" t="n">
        <v>-67.0597446436433</v>
      </c>
      <c r="Q7314" s="1" t="s">
        <v>8074</v>
      </c>
      <c r="R7314" s="1" t="s">
        <v>24</v>
      </c>
    </row>
    <row r="7315" customFormat="false" ht="15" hidden="false" customHeight="false" outlineLevel="0" collapsed="false">
      <c r="A7315" s="1" t="s">
        <v>6017</v>
      </c>
      <c r="B7315" s="1" t="s">
        <v>6018</v>
      </c>
      <c r="C7315" s="1" t="s">
        <v>8072</v>
      </c>
      <c r="D7315" s="1" t="n">
        <v>101.05</v>
      </c>
      <c r="E7315" s="1" t="s">
        <v>8111</v>
      </c>
      <c r="F7315" s="1" t="n">
        <v>38</v>
      </c>
      <c r="G7315" s="1" t="str">
        <f aca="false">F7315&amp;"/"&amp;43</f>
        <v>38/43</v>
      </c>
      <c r="H7315" s="1" t="n">
        <v>2350</v>
      </c>
      <c r="I7315" s="1" t="n">
        <v>92</v>
      </c>
      <c r="J7315" s="1" t="n">
        <v>98</v>
      </c>
      <c r="K7315" s="1" t="s">
        <v>357</v>
      </c>
      <c r="L7315" s="1" t="s">
        <v>2218</v>
      </c>
      <c r="M7315" s="1" t="n">
        <v>2014</v>
      </c>
      <c r="N7315" s="1" t="n">
        <v>48.3188936422914</v>
      </c>
      <c r="O7315" s="1" t="n">
        <v>-67.0607823601721</v>
      </c>
      <c r="Q7315" s="1" t="s">
        <v>8074</v>
      </c>
      <c r="R7315" s="1" t="s">
        <v>24</v>
      </c>
    </row>
    <row r="7316" customFormat="false" ht="15" hidden="false" customHeight="false" outlineLevel="0" collapsed="false">
      <c r="A7316" s="1" t="s">
        <v>6017</v>
      </c>
      <c r="B7316" s="1" t="s">
        <v>6018</v>
      </c>
      <c r="C7316" s="1" t="s">
        <v>8072</v>
      </c>
      <c r="D7316" s="1" t="n">
        <v>101.05</v>
      </c>
      <c r="E7316" s="1" t="s">
        <v>8112</v>
      </c>
      <c r="F7316" s="1" t="n">
        <v>39</v>
      </c>
      <c r="G7316" s="1" t="str">
        <f aca="false">F7316&amp;"/"&amp;43</f>
        <v>39/43</v>
      </c>
      <c r="H7316" s="1" t="n">
        <v>2350</v>
      </c>
      <c r="I7316" s="1" t="n">
        <v>92</v>
      </c>
      <c r="J7316" s="1" t="n">
        <v>98</v>
      </c>
      <c r="K7316" s="1" t="s">
        <v>357</v>
      </c>
      <c r="L7316" s="1" t="s">
        <v>2218</v>
      </c>
      <c r="M7316" s="1" t="n">
        <v>2014</v>
      </c>
      <c r="N7316" s="1" t="n">
        <v>48.3249211815709</v>
      </c>
      <c r="O7316" s="1" t="n">
        <v>-67.0583217689051</v>
      </c>
      <c r="Q7316" s="1" t="s">
        <v>8074</v>
      </c>
      <c r="R7316" s="1" t="s">
        <v>24</v>
      </c>
    </row>
    <row r="7317" customFormat="false" ht="15" hidden="false" customHeight="false" outlineLevel="0" collapsed="false">
      <c r="A7317" s="1" t="s">
        <v>6017</v>
      </c>
      <c r="B7317" s="1" t="s">
        <v>6018</v>
      </c>
      <c r="C7317" s="1" t="s">
        <v>8072</v>
      </c>
      <c r="D7317" s="1" t="n">
        <v>101.05</v>
      </c>
      <c r="E7317" s="1" t="s">
        <v>8113</v>
      </c>
      <c r="F7317" s="1" t="n">
        <v>40</v>
      </c>
      <c r="G7317" s="1" t="str">
        <f aca="false">F7317&amp;"/"&amp;43</f>
        <v>40/43</v>
      </c>
      <c r="H7317" s="1" t="n">
        <v>2350</v>
      </c>
      <c r="I7317" s="1" t="n">
        <v>92</v>
      </c>
      <c r="J7317" s="1" t="n">
        <v>98</v>
      </c>
      <c r="K7317" s="1" t="s">
        <v>357</v>
      </c>
      <c r="L7317" s="1" t="s">
        <v>2218</v>
      </c>
      <c r="M7317" s="1" t="n">
        <v>2014</v>
      </c>
      <c r="N7317" s="1" t="n">
        <v>48.3259514613789</v>
      </c>
      <c r="O7317" s="1" t="n">
        <v>-67.0549444640464</v>
      </c>
      <c r="Q7317" s="1" t="s">
        <v>8074</v>
      </c>
      <c r="R7317" s="1" t="s">
        <v>24</v>
      </c>
    </row>
    <row r="7318" customFormat="false" ht="15" hidden="false" customHeight="false" outlineLevel="0" collapsed="false">
      <c r="A7318" s="1" t="s">
        <v>6017</v>
      </c>
      <c r="B7318" s="1" t="s">
        <v>6018</v>
      </c>
      <c r="C7318" s="1" t="s">
        <v>8072</v>
      </c>
      <c r="D7318" s="1" t="n">
        <v>101.05</v>
      </c>
      <c r="E7318" s="1" t="s">
        <v>8114</v>
      </c>
      <c r="F7318" s="1" t="n">
        <v>41</v>
      </c>
      <c r="G7318" s="1" t="str">
        <f aca="false">F7318&amp;"/"&amp;43</f>
        <v>41/43</v>
      </c>
      <c r="H7318" s="1" t="n">
        <v>2350</v>
      </c>
      <c r="I7318" s="1" t="n">
        <v>92</v>
      </c>
      <c r="J7318" s="1" t="n">
        <v>98</v>
      </c>
      <c r="K7318" s="1" t="s">
        <v>357</v>
      </c>
      <c r="L7318" s="1" t="s">
        <v>2218</v>
      </c>
      <c r="M7318" s="1" t="n">
        <v>2014</v>
      </c>
      <c r="N7318" s="1" t="n">
        <v>48.3234130747719</v>
      </c>
      <c r="O7318" s="1" t="n">
        <v>-67.0488176250252</v>
      </c>
      <c r="Q7318" s="1" t="s">
        <v>8074</v>
      </c>
      <c r="R7318" s="1" t="s">
        <v>24</v>
      </c>
    </row>
    <row r="7319" customFormat="false" ht="15" hidden="false" customHeight="false" outlineLevel="0" collapsed="false">
      <c r="A7319" s="1" t="s">
        <v>6017</v>
      </c>
      <c r="B7319" s="1" t="s">
        <v>6018</v>
      </c>
      <c r="C7319" s="1" t="s">
        <v>8072</v>
      </c>
      <c r="D7319" s="1" t="n">
        <v>101.05</v>
      </c>
      <c r="E7319" s="1" t="s">
        <v>8115</v>
      </c>
      <c r="F7319" s="1" t="n">
        <v>42</v>
      </c>
      <c r="G7319" s="1" t="str">
        <f aca="false">F7319&amp;"/"&amp;43</f>
        <v>42/43</v>
      </c>
      <c r="H7319" s="1" t="n">
        <v>2350</v>
      </c>
      <c r="I7319" s="1" t="n">
        <v>92</v>
      </c>
      <c r="J7319" s="1" t="n">
        <v>98</v>
      </c>
      <c r="K7319" s="1" t="s">
        <v>357</v>
      </c>
      <c r="L7319" s="1" t="s">
        <v>2218</v>
      </c>
      <c r="M7319" s="1" t="n">
        <v>2014</v>
      </c>
      <c r="N7319" s="1" t="n">
        <v>48.3249253265247</v>
      </c>
      <c r="O7319" s="1" t="n">
        <v>-67.0460130041474</v>
      </c>
      <c r="Q7319" s="1" t="s">
        <v>8074</v>
      </c>
      <c r="R7319" s="1" t="s">
        <v>24</v>
      </c>
    </row>
    <row r="7320" customFormat="false" ht="15" hidden="false" customHeight="false" outlineLevel="0" collapsed="false">
      <c r="A7320" s="1" t="s">
        <v>6017</v>
      </c>
      <c r="B7320" s="1" t="s">
        <v>6018</v>
      </c>
      <c r="C7320" s="1" t="s">
        <v>8072</v>
      </c>
      <c r="D7320" s="1" t="n">
        <v>101.05</v>
      </c>
      <c r="E7320" s="1" t="s">
        <v>8116</v>
      </c>
      <c r="F7320" s="1" t="n">
        <v>43</v>
      </c>
      <c r="G7320" s="1" t="str">
        <f aca="false">F7320&amp;"/"&amp;43</f>
        <v>43/43</v>
      </c>
      <c r="H7320" s="1" t="n">
        <v>2350</v>
      </c>
      <c r="I7320" s="1" t="n">
        <v>92</v>
      </c>
      <c r="J7320" s="1" t="n">
        <v>98</v>
      </c>
      <c r="K7320" s="1" t="s">
        <v>357</v>
      </c>
      <c r="L7320" s="1" t="s">
        <v>2218</v>
      </c>
      <c r="M7320" s="1" t="n">
        <v>2014</v>
      </c>
      <c r="N7320" s="1" t="n">
        <v>48.3244736416772</v>
      </c>
      <c r="O7320" s="1" t="n">
        <v>-67.0415412929533</v>
      </c>
      <c r="Q7320" s="1" t="s">
        <v>8074</v>
      </c>
      <c r="R7320" s="1" t="s">
        <v>24</v>
      </c>
    </row>
    <row r="7321" customFormat="false" ht="15" hidden="false" customHeight="false" outlineLevel="0" collapsed="false">
      <c r="A7321" s="1" t="s">
        <v>6017</v>
      </c>
      <c r="B7321" s="1" t="s">
        <v>6018</v>
      </c>
      <c r="C7321" s="1" t="s">
        <v>8117</v>
      </c>
      <c r="D7321" s="1" t="n">
        <v>24.6</v>
      </c>
      <c r="E7321" s="1" t="s">
        <v>8118</v>
      </c>
      <c r="F7321" s="1" t="n">
        <v>1</v>
      </c>
      <c r="G7321" s="1" t="str">
        <f aca="false">F7321&amp;"/"&amp;12</f>
        <v>1/12</v>
      </c>
      <c r="H7321" s="1" t="n">
        <v>2050</v>
      </c>
      <c r="I7321" s="1" t="n">
        <v>92.5</v>
      </c>
      <c r="J7321" s="1" t="n">
        <v>100</v>
      </c>
      <c r="K7321" s="1" t="s">
        <v>1951</v>
      </c>
      <c r="L7321" s="1" t="s">
        <v>3801</v>
      </c>
      <c r="M7321" s="1" t="n">
        <v>2013</v>
      </c>
      <c r="N7321" s="1" t="n">
        <v>47.9294656681566</v>
      </c>
      <c r="O7321" s="1" t="n">
        <v>-69.2051707725204</v>
      </c>
      <c r="Q7321" s="1" t="s">
        <v>8119</v>
      </c>
      <c r="R7321" s="1" t="s">
        <v>24</v>
      </c>
    </row>
    <row r="7322" customFormat="false" ht="15" hidden="false" customHeight="false" outlineLevel="0" collapsed="false">
      <c r="A7322" s="1" t="s">
        <v>6017</v>
      </c>
      <c r="B7322" s="1" t="s">
        <v>6018</v>
      </c>
      <c r="C7322" s="1" t="s">
        <v>8117</v>
      </c>
      <c r="D7322" s="1" t="n">
        <v>24.6</v>
      </c>
      <c r="E7322" s="1" t="s">
        <v>8120</v>
      </c>
      <c r="F7322" s="1" t="n">
        <v>2</v>
      </c>
      <c r="G7322" s="1" t="str">
        <f aca="false">F7322&amp;"/"&amp;12</f>
        <v>2/12</v>
      </c>
      <c r="H7322" s="1" t="n">
        <v>2050</v>
      </c>
      <c r="I7322" s="1" t="n">
        <v>92.5</v>
      </c>
      <c r="J7322" s="1" t="n">
        <v>100</v>
      </c>
      <c r="K7322" s="1" t="s">
        <v>1951</v>
      </c>
      <c r="L7322" s="1" t="s">
        <v>3801</v>
      </c>
      <c r="M7322" s="1" t="n">
        <v>2013</v>
      </c>
      <c r="N7322" s="1" t="n">
        <v>47.927118368586</v>
      </c>
      <c r="O7322" s="1" t="n">
        <v>-69.2084658303729</v>
      </c>
      <c r="Q7322" s="1" t="s">
        <v>8119</v>
      </c>
      <c r="R7322" s="1" t="s">
        <v>24</v>
      </c>
    </row>
    <row r="7323" customFormat="false" ht="15" hidden="false" customHeight="false" outlineLevel="0" collapsed="false">
      <c r="A7323" s="1" t="s">
        <v>6017</v>
      </c>
      <c r="B7323" s="1" t="s">
        <v>6018</v>
      </c>
      <c r="C7323" s="1" t="s">
        <v>8117</v>
      </c>
      <c r="D7323" s="1" t="n">
        <v>24.6</v>
      </c>
      <c r="E7323" s="1" t="s">
        <v>8121</v>
      </c>
      <c r="F7323" s="1" t="n">
        <v>3</v>
      </c>
      <c r="G7323" s="1" t="str">
        <f aca="false">F7323&amp;"/"&amp;12</f>
        <v>3/12</v>
      </c>
      <c r="H7323" s="1" t="n">
        <v>2050</v>
      </c>
      <c r="I7323" s="1" t="n">
        <v>92.5</v>
      </c>
      <c r="J7323" s="1" t="n">
        <v>100</v>
      </c>
      <c r="K7323" s="1" t="s">
        <v>1951</v>
      </c>
      <c r="L7323" s="1" t="s">
        <v>3801</v>
      </c>
      <c r="M7323" s="1" t="n">
        <v>2013</v>
      </c>
      <c r="N7323" s="1" t="n">
        <v>47.9227382774532</v>
      </c>
      <c r="O7323" s="1" t="n">
        <v>-69.2098487575321</v>
      </c>
      <c r="Q7323" s="1" t="s">
        <v>8119</v>
      </c>
      <c r="R7323" s="1" t="s">
        <v>24</v>
      </c>
    </row>
    <row r="7324" customFormat="false" ht="15" hidden="false" customHeight="false" outlineLevel="0" collapsed="false">
      <c r="A7324" s="1" t="s">
        <v>6017</v>
      </c>
      <c r="B7324" s="1" t="s">
        <v>6018</v>
      </c>
      <c r="C7324" s="1" t="s">
        <v>8117</v>
      </c>
      <c r="D7324" s="1" t="n">
        <v>24.6</v>
      </c>
      <c r="E7324" s="1" t="s">
        <v>8122</v>
      </c>
      <c r="F7324" s="1" t="n">
        <v>4</v>
      </c>
      <c r="G7324" s="1" t="str">
        <f aca="false">F7324&amp;"/"&amp;12</f>
        <v>4/12</v>
      </c>
      <c r="H7324" s="1" t="n">
        <v>2050</v>
      </c>
      <c r="I7324" s="1" t="n">
        <v>92.5</v>
      </c>
      <c r="J7324" s="1" t="n">
        <v>100</v>
      </c>
      <c r="K7324" s="1" t="s">
        <v>1951</v>
      </c>
      <c r="L7324" s="1" t="s">
        <v>3801</v>
      </c>
      <c r="M7324" s="1" t="n">
        <v>2013</v>
      </c>
      <c r="N7324" s="1" t="n">
        <v>47.925163466593</v>
      </c>
      <c r="O7324" s="1" t="n">
        <v>-69.2185582002149</v>
      </c>
      <c r="Q7324" s="1" t="s">
        <v>8119</v>
      </c>
      <c r="R7324" s="1" t="s">
        <v>24</v>
      </c>
    </row>
    <row r="7325" customFormat="false" ht="15" hidden="false" customHeight="false" outlineLevel="0" collapsed="false">
      <c r="A7325" s="1" t="s">
        <v>6017</v>
      </c>
      <c r="B7325" s="1" t="s">
        <v>6018</v>
      </c>
      <c r="C7325" s="1" t="s">
        <v>8117</v>
      </c>
      <c r="D7325" s="1" t="n">
        <v>24.6</v>
      </c>
      <c r="E7325" s="1" t="s">
        <v>8123</v>
      </c>
      <c r="F7325" s="1" t="n">
        <v>5</v>
      </c>
      <c r="G7325" s="1" t="str">
        <f aca="false">F7325&amp;"/"&amp;12</f>
        <v>5/12</v>
      </c>
      <c r="H7325" s="1" t="n">
        <v>2050</v>
      </c>
      <c r="I7325" s="1" t="n">
        <v>92.5</v>
      </c>
      <c r="J7325" s="1" t="n">
        <v>100</v>
      </c>
      <c r="K7325" s="1" t="s">
        <v>1951</v>
      </c>
      <c r="L7325" s="1" t="s">
        <v>3801</v>
      </c>
      <c r="M7325" s="1" t="n">
        <v>2013</v>
      </c>
      <c r="N7325" s="1" t="n">
        <v>47.9209141443978</v>
      </c>
      <c r="O7325" s="1" t="n">
        <v>-69.2169905937227</v>
      </c>
      <c r="Q7325" s="1" t="s">
        <v>8119</v>
      </c>
      <c r="R7325" s="1" t="s">
        <v>24</v>
      </c>
    </row>
    <row r="7326" customFormat="false" ht="15" hidden="false" customHeight="false" outlineLevel="0" collapsed="false">
      <c r="A7326" s="1" t="s">
        <v>6017</v>
      </c>
      <c r="B7326" s="1" t="s">
        <v>6018</v>
      </c>
      <c r="C7326" s="1" t="s">
        <v>8117</v>
      </c>
      <c r="D7326" s="1" t="n">
        <v>24.6</v>
      </c>
      <c r="E7326" s="1" t="s">
        <v>8124</v>
      </c>
      <c r="F7326" s="1" t="n">
        <v>6</v>
      </c>
      <c r="G7326" s="1" t="str">
        <f aca="false">F7326&amp;"/"&amp;12</f>
        <v>6/12</v>
      </c>
      <c r="H7326" s="1" t="n">
        <v>2050</v>
      </c>
      <c r="I7326" s="1" t="n">
        <v>92.5</v>
      </c>
      <c r="J7326" s="1" t="n">
        <v>100</v>
      </c>
      <c r="K7326" s="1" t="s">
        <v>1951</v>
      </c>
      <c r="L7326" s="1" t="s">
        <v>3801</v>
      </c>
      <c r="M7326" s="1" t="n">
        <v>2013</v>
      </c>
      <c r="N7326" s="1" t="n">
        <v>47.9200451343035</v>
      </c>
      <c r="O7326" s="1" t="n">
        <v>-69.2226334161772</v>
      </c>
      <c r="Q7326" s="1" t="s">
        <v>8119</v>
      </c>
      <c r="R7326" s="1" t="s">
        <v>24</v>
      </c>
    </row>
    <row r="7327" customFormat="false" ht="15" hidden="false" customHeight="false" outlineLevel="0" collapsed="false">
      <c r="A7327" s="1" t="s">
        <v>6017</v>
      </c>
      <c r="B7327" s="1" t="s">
        <v>6018</v>
      </c>
      <c r="C7327" s="1" t="s">
        <v>8117</v>
      </c>
      <c r="D7327" s="1" t="n">
        <v>24.6</v>
      </c>
      <c r="E7327" s="1" t="s">
        <v>8125</v>
      </c>
      <c r="F7327" s="1" t="n">
        <v>7</v>
      </c>
      <c r="G7327" s="1" t="str">
        <f aca="false">F7327&amp;"/"&amp;12</f>
        <v>7/12</v>
      </c>
      <c r="H7327" s="1" t="n">
        <v>2050</v>
      </c>
      <c r="I7327" s="1" t="n">
        <v>92.5</v>
      </c>
      <c r="J7327" s="1" t="n">
        <v>100</v>
      </c>
      <c r="K7327" s="1" t="s">
        <v>1951</v>
      </c>
      <c r="L7327" s="1" t="s">
        <v>3801</v>
      </c>
      <c r="M7327" s="1" t="n">
        <v>2013</v>
      </c>
      <c r="N7327" s="1" t="n">
        <v>47.9183687952102</v>
      </c>
      <c r="O7327" s="1" t="n">
        <v>-69.2266363303128</v>
      </c>
      <c r="Q7327" s="1" t="s">
        <v>8119</v>
      </c>
      <c r="R7327" s="1" t="s">
        <v>24</v>
      </c>
    </row>
    <row r="7328" customFormat="false" ht="15" hidden="false" customHeight="false" outlineLevel="0" collapsed="false">
      <c r="A7328" s="1" t="s">
        <v>6017</v>
      </c>
      <c r="B7328" s="1" t="s">
        <v>6018</v>
      </c>
      <c r="C7328" s="1" t="s">
        <v>8117</v>
      </c>
      <c r="D7328" s="1" t="n">
        <v>24.6</v>
      </c>
      <c r="E7328" s="1" t="s">
        <v>8126</v>
      </c>
      <c r="F7328" s="1" t="n">
        <v>8</v>
      </c>
      <c r="G7328" s="1" t="str">
        <f aca="false">F7328&amp;"/"&amp;12</f>
        <v>8/12</v>
      </c>
      <c r="H7328" s="1" t="n">
        <v>2050</v>
      </c>
      <c r="I7328" s="1" t="n">
        <v>92.5</v>
      </c>
      <c r="J7328" s="1" t="n">
        <v>100</v>
      </c>
      <c r="K7328" s="1" t="s">
        <v>1951</v>
      </c>
      <c r="L7328" s="1" t="s">
        <v>3801</v>
      </c>
      <c r="M7328" s="1" t="n">
        <v>2013</v>
      </c>
      <c r="N7328" s="1" t="n">
        <v>47.9150281664766</v>
      </c>
      <c r="O7328" s="1" t="n">
        <v>-69.215005143013</v>
      </c>
      <c r="Q7328" s="1" t="s">
        <v>8119</v>
      </c>
      <c r="R7328" s="1" t="s">
        <v>24</v>
      </c>
    </row>
    <row r="7329" customFormat="false" ht="15" hidden="false" customHeight="false" outlineLevel="0" collapsed="false">
      <c r="A7329" s="1" t="s">
        <v>6017</v>
      </c>
      <c r="B7329" s="1" t="s">
        <v>6018</v>
      </c>
      <c r="C7329" s="1" t="s">
        <v>8117</v>
      </c>
      <c r="D7329" s="1" t="n">
        <v>24.6</v>
      </c>
      <c r="E7329" s="1" t="s">
        <v>8127</v>
      </c>
      <c r="F7329" s="1" t="n">
        <v>9</v>
      </c>
      <c r="G7329" s="1" t="str">
        <f aca="false">F7329&amp;"/"&amp;12</f>
        <v>9/12</v>
      </c>
      <c r="H7329" s="1" t="n">
        <v>2050</v>
      </c>
      <c r="I7329" s="1" t="n">
        <v>92.5</v>
      </c>
      <c r="J7329" s="1" t="n">
        <v>100</v>
      </c>
      <c r="K7329" s="1" t="s">
        <v>1951</v>
      </c>
      <c r="L7329" s="1" t="s">
        <v>3801</v>
      </c>
      <c r="M7329" s="1" t="n">
        <v>2013</v>
      </c>
      <c r="N7329" s="1" t="n">
        <v>47.9164661733736</v>
      </c>
      <c r="O7329" s="1" t="n">
        <v>-69.2326208837427</v>
      </c>
      <c r="Q7329" s="1" t="s">
        <v>8119</v>
      </c>
      <c r="R7329" s="1" t="s">
        <v>24</v>
      </c>
    </row>
    <row r="7330" customFormat="false" ht="15" hidden="false" customHeight="false" outlineLevel="0" collapsed="false">
      <c r="A7330" s="1" t="s">
        <v>6017</v>
      </c>
      <c r="B7330" s="1" t="s">
        <v>6018</v>
      </c>
      <c r="C7330" s="1" t="s">
        <v>8117</v>
      </c>
      <c r="D7330" s="1" t="n">
        <v>24.6</v>
      </c>
      <c r="E7330" s="1" t="s">
        <v>8128</v>
      </c>
      <c r="F7330" s="1" t="n">
        <v>10</v>
      </c>
      <c r="G7330" s="1" t="str">
        <f aca="false">F7330&amp;"/"&amp;12</f>
        <v>10/12</v>
      </c>
      <c r="H7330" s="1" t="n">
        <v>2050</v>
      </c>
      <c r="I7330" s="1" t="n">
        <v>92.5</v>
      </c>
      <c r="J7330" s="1" t="n">
        <v>100</v>
      </c>
      <c r="K7330" s="1" t="s">
        <v>1951</v>
      </c>
      <c r="L7330" s="1" t="s">
        <v>3801</v>
      </c>
      <c r="M7330" s="1" t="n">
        <v>2013</v>
      </c>
      <c r="N7330" s="1" t="n">
        <v>47.9135289604057</v>
      </c>
      <c r="O7330" s="1" t="n">
        <v>-69.230566816741</v>
      </c>
      <c r="Q7330" s="1" t="s">
        <v>8119</v>
      </c>
      <c r="R7330" s="1" t="s">
        <v>24</v>
      </c>
    </row>
    <row r="7331" customFormat="false" ht="15" hidden="false" customHeight="false" outlineLevel="0" collapsed="false">
      <c r="A7331" s="1" t="s">
        <v>6017</v>
      </c>
      <c r="B7331" s="1" t="s">
        <v>6018</v>
      </c>
      <c r="C7331" s="1" t="s">
        <v>8117</v>
      </c>
      <c r="D7331" s="1" t="n">
        <v>24.6</v>
      </c>
      <c r="E7331" s="1" t="s">
        <v>8129</v>
      </c>
      <c r="F7331" s="1" t="n">
        <v>11</v>
      </c>
      <c r="G7331" s="1" t="str">
        <f aca="false">F7331&amp;"/"&amp;12</f>
        <v>11/12</v>
      </c>
      <c r="H7331" s="1" t="n">
        <v>2050</v>
      </c>
      <c r="I7331" s="1" t="n">
        <v>92.5</v>
      </c>
      <c r="J7331" s="1" t="n">
        <v>100</v>
      </c>
      <c r="K7331" s="1" t="s">
        <v>1951</v>
      </c>
      <c r="L7331" s="1" t="s">
        <v>3801</v>
      </c>
      <c r="M7331" s="1" t="n">
        <v>2013</v>
      </c>
      <c r="N7331" s="1" t="n">
        <v>47.9107299834673</v>
      </c>
      <c r="O7331" s="1" t="n">
        <v>-69.2313107328163</v>
      </c>
      <c r="Q7331" s="1" t="s">
        <v>8119</v>
      </c>
      <c r="R7331" s="1" t="s">
        <v>24</v>
      </c>
    </row>
    <row r="7332" customFormat="false" ht="15" hidden="false" customHeight="false" outlineLevel="0" collapsed="false">
      <c r="A7332" s="1" t="s">
        <v>6017</v>
      </c>
      <c r="B7332" s="1" t="s">
        <v>6018</v>
      </c>
      <c r="C7332" s="1" t="s">
        <v>8117</v>
      </c>
      <c r="D7332" s="1" t="n">
        <v>24.6</v>
      </c>
      <c r="E7332" s="1" t="s">
        <v>8130</v>
      </c>
      <c r="F7332" s="1" t="n">
        <v>12</v>
      </c>
      <c r="G7332" s="1" t="str">
        <f aca="false">F7332&amp;"/"&amp;12</f>
        <v>12/12</v>
      </c>
      <c r="H7332" s="1" t="n">
        <v>2050</v>
      </c>
      <c r="I7332" s="1" t="n">
        <v>92.5</v>
      </c>
      <c r="J7332" s="1" t="n">
        <v>100</v>
      </c>
      <c r="K7332" s="1" t="s">
        <v>1951</v>
      </c>
      <c r="L7332" s="1" t="s">
        <v>3801</v>
      </c>
      <c r="M7332" s="1" t="n">
        <v>2013</v>
      </c>
      <c r="N7332" s="1" t="n">
        <v>47.9106068104407</v>
      </c>
      <c r="O7332" s="1" t="n">
        <v>-69.2362030820051</v>
      </c>
      <c r="Q7332" s="1" t="s">
        <v>8119</v>
      </c>
      <c r="R7332" s="1" t="s">
        <v>24</v>
      </c>
    </row>
    <row r="7333" customFormat="false" ht="15" hidden="false" customHeight="false" outlineLevel="0" collapsed="false">
      <c r="A7333" s="1" t="s">
        <v>8131</v>
      </c>
      <c r="B7333" s="1" t="s">
        <v>8131</v>
      </c>
      <c r="C7333" s="1" t="s">
        <v>8132</v>
      </c>
      <c r="D7333" s="1" t="n">
        <v>175</v>
      </c>
      <c r="E7333" s="1" t="s">
        <v>8133</v>
      </c>
      <c r="F7333" s="1" t="n">
        <v>1</v>
      </c>
      <c r="G7333" s="1" t="str">
        <f aca="false">F7333&amp;"/"&amp;35</f>
        <v>1/35</v>
      </c>
      <c r="H7333" s="1" t="n">
        <v>5000</v>
      </c>
      <c r="I7333" s="1" t="n">
        <v>145</v>
      </c>
      <c r="J7333" s="1" t="n">
        <v>90</v>
      </c>
      <c r="K7333" s="1" t="s">
        <v>249</v>
      </c>
      <c r="L7333" s="1" t="s">
        <v>250</v>
      </c>
      <c r="M7333" s="1" t="n">
        <v>2022</v>
      </c>
      <c r="N7333" s="1" t="n">
        <v>50.2822631302858</v>
      </c>
      <c r="O7333" s="1" t="n">
        <v>-107.084255627691</v>
      </c>
      <c r="Q7333" s="1" t="s">
        <v>8134</v>
      </c>
      <c r="R7333" s="1" t="s">
        <v>254</v>
      </c>
    </row>
    <row r="7334" customFormat="false" ht="15" hidden="false" customHeight="false" outlineLevel="0" collapsed="false">
      <c r="A7334" s="1" t="s">
        <v>8131</v>
      </c>
      <c r="B7334" s="1" t="s">
        <v>8131</v>
      </c>
      <c r="C7334" s="1" t="s">
        <v>8132</v>
      </c>
      <c r="D7334" s="1" t="n">
        <v>175</v>
      </c>
      <c r="E7334" s="1" t="s">
        <v>8135</v>
      </c>
      <c r="F7334" s="1" t="n">
        <v>2</v>
      </c>
      <c r="G7334" s="1" t="str">
        <f aca="false">F7334&amp;"/"&amp;35</f>
        <v>2/35</v>
      </c>
      <c r="H7334" s="1" t="n">
        <v>5000</v>
      </c>
      <c r="I7334" s="1" t="n">
        <v>145</v>
      </c>
      <c r="J7334" s="1" t="n">
        <v>90</v>
      </c>
      <c r="K7334" s="1" t="s">
        <v>249</v>
      </c>
      <c r="L7334" s="1" t="s">
        <v>250</v>
      </c>
      <c r="M7334" s="1" t="n">
        <v>2022</v>
      </c>
      <c r="N7334" s="1" t="n">
        <v>50.3113624461805</v>
      </c>
      <c r="O7334" s="1" t="n">
        <v>-107.217025645598</v>
      </c>
      <c r="Q7334" s="1" t="s">
        <v>8134</v>
      </c>
      <c r="R7334" s="1" t="s">
        <v>24</v>
      </c>
    </row>
    <row r="7335" customFormat="false" ht="15" hidden="false" customHeight="false" outlineLevel="0" collapsed="false">
      <c r="A7335" s="1" t="s">
        <v>8131</v>
      </c>
      <c r="B7335" s="1" t="s">
        <v>8131</v>
      </c>
      <c r="C7335" s="1" t="s">
        <v>8132</v>
      </c>
      <c r="D7335" s="1" t="n">
        <v>175</v>
      </c>
      <c r="E7335" s="1" t="s">
        <v>8136</v>
      </c>
      <c r="F7335" s="1" t="n">
        <v>3</v>
      </c>
      <c r="G7335" s="1" t="str">
        <f aca="false">F7335&amp;"/"&amp;35</f>
        <v>3/35</v>
      </c>
      <c r="H7335" s="1" t="n">
        <v>5000</v>
      </c>
      <c r="I7335" s="1" t="n">
        <v>145</v>
      </c>
      <c r="J7335" s="1" t="n">
        <v>90</v>
      </c>
      <c r="K7335" s="1" t="s">
        <v>249</v>
      </c>
      <c r="L7335" s="1" t="s">
        <v>250</v>
      </c>
      <c r="M7335" s="1" t="n">
        <v>2022</v>
      </c>
      <c r="N7335" s="1" t="n">
        <v>50.3227492959706</v>
      </c>
      <c r="O7335" s="1" t="n">
        <v>-107.224116726419</v>
      </c>
      <c r="Q7335" s="1" t="s">
        <v>8134</v>
      </c>
      <c r="R7335" s="1" t="s">
        <v>24</v>
      </c>
    </row>
    <row r="7336" customFormat="false" ht="15" hidden="false" customHeight="false" outlineLevel="0" collapsed="false">
      <c r="A7336" s="1" t="s">
        <v>8131</v>
      </c>
      <c r="B7336" s="1" t="s">
        <v>8131</v>
      </c>
      <c r="C7336" s="1" t="s">
        <v>8132</v>
      </c>
      <c r="D7336" s="1" t="n">
        <v>175</v>
      </c>
      <c r="E7336" s="1" t="s">
        <v>8137</v>
      </c>
      <c r="F7336" s="1" t="n">
        <v>4</v>
      </c>
      <c r="G7336" s="1" t="str">
        <f aca="false">F7336&amp;"/"&amp;35</f>
        <v>4/35</v>
      </c>
      <c r="H7336" s="1" t="n">
        <v>5000</v>
      </c>
      <c r="I7336" s="1" t="n">
        <v>145</v>
      </c>
      <c r="J7336" s="1" t="n">
        <v>90</v>
      </c>
      <c r="K7336" s="1" t="s">
        <v>249</v>
      </c>
      <c r="L7336" s="1" t="s">
        <v>250</v>
      </c>
      <c r="M7336" s="1" t="n">
        <v>2022</v>
      </c>
      <c r="N7336" s="1" t="n">
        <v>50.3289082688338</v>
      </c>
      <c r="O7336" s="1" t="n">
        <v>-107.225654916419</v>
      </c>
      <c r="Q7336" s="1" t="s">
        <v>8134</v>
      </c>
      <c r="R7336" s="1" t="s">
        <v>24</v>
      </c>
    </row>
    <row r="7337" customFormat="false" ht="15" hidden="false" customHeight="false" outlineLevel="0" collapsed="false">
      <c r="A7337" s="1" t="s">
        <v>8131</v>
      </c>
      <c r="B7337" s="1" t="s">
        <v>8131</v>
      </c>
      <c r="C7337" s="1" t="s">
        <v>8132</v>
      </c>
      <c r="D7337" s="1" t="n">
        <v>175</v>
      </c>
      <c r="E7337" s="1" t="s">
        <v>8138</v>
      </c>
      <c r="F7337" s="1" t="n">
        <v>5</v>
      </c>
      <c r="G7337" s="1" t="str">
        <f aca="false">F7337&amp;"/"&amp;35</f>
        <v>5/35</v>
      </c>
      <c r="H7337" s="1" t="n">
        <v>5000</v>
      </c>
      <c r="I7337" s="1" t="n">
        <v>145</v>
      </c>
      <c r="J7337" s="1" t="n">
        <v>90</v>
      </c>
      <c r="K7337" s="1" t="s">
        <v>249</v>
      </c>
      <c r="L7337" s="1" t="s">
        <v>250</v>
      </c>
      <c r="M7337" s="1" t="n">
        <v>2022</v>
      </c>
      <c r="N7337" s="1" t="n">
        <v>50.3268046145996</v>
      </c>
      <c r="O7337" s="1" t="n">
        <v>-107.234970670814</v>
      </c>
      <c r="Q7337" s="1" t="s">
        <v>8134</v>
      </c>
      <c r="R7337" s="1" t="s">
        <v>24</v>
      </c>
    </row>
    <row r="7338" customFormat="false" ht="15" hidden="false" customHeight="false" outlineLevel="0" collapsed="false">
      <c r="A7338" s="1" t="s">
        <v>8131</v>
      </c>
      <c r="B7338" s="1" t="s">
        <v>8131</v>
      </c>
      <c r="C7338" s="1" t="s">
        <v>8132</v>
      </c>
      <c r="D7338" s="1" t="n">
        <v>175</v>
      </c>
      <c r="E7338" s="1" t="s">
        <v>8139</v>
      </c>
      <c r="F7338" s="1" t="n">
        <v>6</v>
      </c>
      <c r="G7338" s="1" t="str">
        <f aca="false">F7338&amp;"/"&amp;35</f>
        <v>6/35</v>
      </c>
      <c r="H7338" s="1" t="n">
        <v>5000</v>
      </c>
      <c r="I7338" s="1" t="n">
        <v>145</v>
      </c>
      <c r="J7338" s="1" t="n">
        <v>90</v>
      </c>
      <c r="K7338" s="1" t="s">
        <v>249</v>
      </c>
      <c r="L7338" s="1" t="s">
        <v>250</v>
      </c>
      <c r="M7338" s="1" t="n">
        <v>2022</v>
      </c>
      <c r="N7338" s="1" t="n">
        <v>50.24664859332</v>
      </c>
      <c r="O7338" s="1" t="n">
        <v>-107.091057768473</v>
      </c>
      <c r="Q7338" s="1" t="s">
        <v>8134</v>
      </c>
      <c r="R7338" s="1" t="s">
        <v>254</v>
      </c>
    </row>
    <row r="7339" customFormat="false" ht="15" hidden="false" customHeight="false" outlineLevel="0" collapsed="false">
      <c r="A7339" s="1" t="s">
        <v>8131</v>
      </c>
      <c r="B7339" s="1" t="s">
        <v>8131</v>
      </c>
      <c r="C7339" s="1" t="s">
        <v>8132</v>
      </c>
      <c r="D7339" s="1" t="n">
        <v>175</v>
      </c>
      <c r="E7339" s="1" t="s">
        <v>8140</v>
      </c>
      <c r="F7339" s="1" t="n">
        <v>7</v>
      </c>
      <c r="G7339" s="1" t="str">
        <f aca="false">F7339&amp;"/"&amp;35</f>
        <v>7/35</v>
      </c>
      <c r="H7339" s="1" t="n">
        <v>5000</v>
      </c>
      <c r="I7339" s="1" t="n">
        <v>145</v>
      </c>
      <c r="J7339" s="1" t="n">
        <v>90</v>
      </c>
      <c r="K7339" s="1" t="s">
        <v>249</v>
      </c>
      <c r="L7339" s="1" t="s">
        <v>250</v>
      </c>
      <c r="M7339" s="1" t="n">
        <v>2022</v>
      </c>
      <c r="N7339" s="1" t="n">
        <v>50.2470271173523</v>
      </c>
      <c r="O7339" s="1" t="n">
        <v>-107.136877353333</v>
      </c>
      <c r="Q7339" s="1" t="s">
        <v>8134</v>
      </c>
      <c r="R7339" s="1" t="s">
        <v>254</v>
      </c>
    </row>
    <row r="7340" customFormat="false" ht="15" hidden="false" customHeight="false" outlineLevel="0" collapsed="false">
      <c r="A7340" s="1" t="s">
        <v>8131</v>
      </c>
      <c r="B7340" s="1" t="s">
        <v>8131</v>
      </c>
      <c r="C7340" s="1" t="s">
        <v>8132</v>
      </c>
      <c r="D7340" s="1" t="n">
        <v>175</v>
      </c>
      <c r="E7340" s="1" t="s">
        <v>8141</v>
      </c>
      <c r="F7340" s="1" t="n">
        <v>8</v>
      </c>
      <c r="G7340" s="1" t="str">
        <f aca="false">F7340&amp;"/"&amp;35</f>
        <v>8/35</v>
      </c>
      <c r="H7340" s="1" t="n">
        <v>5000</v>
      </c>
      <c r="I7340" s="1" t="n">
        <v>145</v>
      </c>
      <c r="J7340" s="1" t="n">
        <v>90</v>
      </c>
      <c r="K7340" s="1" t="s">
        <v>249</v>
      </c>
      <c r="L7340" s="1" t="s">
        <v>250</v>
      </c>
      <c r="M7340" s="1" t="n">
        <v>2022</v>
      </c>
      <c r="N7340" s="1" t="n">
        <v>50.2501589</v>
      </c>
      <c r="O7340" s="1" t="n">
        <v>-107.0501669</v>
      </c>
      <c r="Q7340" s="1" t="s">
        <v>8134</v>
      </c>
      <c r="R7340" s="1" t="s">
        <v>254</v>
      </c>
    </row>
    <row r="7341" customFormat="false" ht="15" hidden="false" customHeight="false" outlineLevel="0" collapsed="false">
      <c r="A7341" s="1" t="s">
        <v>8131</v>
      </c>
      <c r="B7341" s="1" t="s">
        <v>8131</v>
      </c>
      <c r="C7341" s="1" t="s">
        <v>8132</v>
      </c>
      <c r="D7341" s="1" t="n">
        <v>175</v>
      </c>
      <c r="E7341" s="1" t="s">
        <v>8142</v>
      </c>
      <c r="F7341" s="1" t="n">
        <v>9</v>
      </c>
      <c r="G7341" s="1" t="str">
        <f aca="false">F7341&amp;"/"&amp;35</f>
        <v>9/35</v>
      </c>
      <c r="H7341" s="1" t="n">
        <v>5000</v>
      </c>
      <c r="I7341" s="1" t="n">
        <v>145</v>
      </c>
      <c r="J7341" s="1" t="n">
        <v>90</v>
      </c>
      <c r="K7341" s="1" t="s">
        <v>249</v>
      </c>
      <c r="L7341" s="1" t="s">
        <v>250</v>
      </c>
      <c r="M7341" s="1" t="n">
        <v>2022</v>
      </c>
      <c r="N7341" s="1" t="n">
        <v>50.250056301101</v>
      </c>
      <c r="O7341" s="1" t="n">
        <v>-107.087947840675</v>
      </c>
      <c r="Q7341" s="1" t="s">
        <v>8134</v>
      </c>
      <c r="R7341" s="1" t="s">
        <v>254</v>
      </c>
    </row>
    <row r="7342" customFormat="false" ht="15" hidden="false" customHeight="false" outlineLevel="0" collapsed="false">
      <c r="A7342" s="1" t="s">
        <v>8131</v>
      </c>
      <c r="B7342" s="1" t="s">
        <v>8131</v>
      </c>
      <c r="C7342" s="1" t="s">
        <v>8132</v>
      </c>
      <c r="D7342" s="1" t="n">
        <v>175</v>
      </c>
      <c r="E7342" s="1" t="s">
        <v>8143</v>
      </c>
      <c r="F7342" s="1" t="n">
        <v>10</v>
      </c>
      <c r="G7342" s="1" t="str">
        <f aca="false">F7342&amp;"/"&amp;35</f>
        <v>10/35</v>
      </c>
      <c r="H7342" s="1" t="n">
        <v>5000</v>
      </c>
      <c r="I7342" s="1" t="n">
        <v>145</v>
      </c>
      <c r="J7342" s="1" t="n">
        <v>90</v>
      </c>
      <c r="K7342" s="1" t="s">
        <v>249</v>
      </c>
      <c r="L7342" s="1" t="s">
        <v>250</v>
      </c>
      <c r="M7342" s="1" t="n">
        <v>2022</v>
      </c>
      <c r="N7342" s="1" t="n">
        <v>50.2501915175487</v>
      </c>
      <c r="O7342" s="1" t="n">
        <v>-107.133658109933</v>
      </c>
      <c r="Q7342" s="1" t="s">
        <v>8134</v>
      </c>
      <c r="R7342" s="1" t="s">
        <v>254</v>
      </c>
    </row>
    <row r="7343" customFormat="false" ht="15" hidden="false" customHeight="false" outlineLevel="0" collapsed="false">
      <c r="A7343" s="1" t="s">
        <v>8131</v>
      </c>
      <c r="B7343" s="1" t="s">
        <v>8131</v>
      </c>
      <c r="C7343" s="1" t="s">
        <v>8132</v>
      </c>
      <c r="D7343" s="1" t="n">
        <v>175</v>
      </c>
      <c r="E7343" s="1" t="s">
        <v>8144</v>
      </c>
      <c r="F7343" s="1" t="n">
        <v>11</v>
      </c>
      <c r="G7343" s="1" t="str">
        <f aca="false">F7343&amp;"/"&amp;35</f>
        <v>11/35</v>
      </c>
      <c r="H7343" s="1" t="n">
        <v>5000</v>
      </c>
      <c r="I7343" s="1" t="n">
        <v>145</v>
      </c>
      <c r="J7343" s="1" t="n">
        <v>90</v>
      </c>
      <c r="K7343" s="1" t="s">
        <v>249</v>
      </c>
      <c r="L7343" s="1" t="s">
        <v>250</v>
      </c>
      <c r="M7343" s="1" t="n">
        <v>2022</v>
      </c>
      <c r="N7343" s="1" t="n">
        <v>50.2548831</v>
      </c>
      <c r="O7343" s="1" t="n">
        <v>-107.0495419</v>
      </c>
      <c r="Q7343" s="1" t="s">
        <v>8134</v>
      </c>
      <c r="R7343" s="1" t="s">
        <v>254</v>
      </c>
    </row>
    <row r="7344" customFormat="false" ht="15" hidden="false" customHeight="false" outlineLevel="0" collapsed="false">
      <c r="A7344" s="1" t="s">
        <v>8131</v>
      </c>
      <c r="B7344" s="1" t="s">
        <v>8131</v>
      </c>
      <c r="C7344" s="1" t="s">
        <v>8132</v>
      </c>
      <c r="D7344" s="1" t="n">
        <v>175</v>
      </c>
      <c r="E7344" s="1" t="s">
        <v>8145</v>
      </c>
      <c r="F7344" s="1" t="n">
        <v>12</v>
      </c>
      <c r="G7344" s="1" t="str">
        <f aca="false">F7344&amp;"/"&amp;35</f>
        <v>12/35</v>
      </c>
      <c r="H7344" s="1" t="n">
        <v>5000</v>
      </c>
      <c r="I7344" s="1" t="n">
        <v>145</v>
      </c>
      <c r="J7344" s="1" t="n">
        <v>90</v>
      </c>
      <c r="K7344" s="1" t="s">
        <v>249</v>
      </c>
      <c r="L7344" s="1" t="s">
        <v>250</v>
      </c>
      <c r="M7344" s="1" t="n">
        <v>2022</v>
      </c>
      <c r="N7344" s="1" t="n">
        <v>50.2549118901424</v>
      </c>
      <c r="O7344" s="1" t="n">
        <v>-107.065533695507</v>
      </c>
      <c r="Q7344" s="1" t="s">
        <v>8134</v>
      </c>
      <c r="R7344" s="1" t="s">
        <v>254</v>
      </c>
    </row>
    <row r="7345" customFormat="false" ht="15" hidden="false" customHeight="false" outlineLevel="0" collapsed="false">
      <c r="A7345" s="1" t="s">
        <v>8131</v>
      </c>
      <c r="B7345" s="1" t="s">
        <v>8131</v>
      </c>
      <c r="C7345" s="1" t="s">
        <v>8132</v>
      </c>
      <c r="D7345" s="1" t="n">
        <v>175</v>
      </c>
      <c r="E7345" s="1" t="s">
        <v>8146</v>
      </c>
      <c r="F7345" s="1" t="n">
        <v>13</v>
      </c>
      <c r="G7345" s="1" t="str">
        <f aca="false">F7345&amp;"/"&amp;35</f>
        <v>13/35</v>
      </c>
      <c r="H7345" s="1" t="n">
        <v>5000</v>
      </c>
      <c r="I7345" s="1" t="n">
        <v>145</v>
      </c>
      <c r="J7345" s="1" t="n">
        <v>90</v>
      </c>
      <c r="K7345" s="1" t="s">
        <v>249</v>
      </c>
      <c r="L7345" s="1" t="s">
        <v>250</v>
      </c>
      <c r="M7345" s="1" t="n">
        <v>2022</v>
      </c>
      <c r="N7345" s="1" t="n">
        <v>50.2551287908547</v>
      </c>
      <c r="O7345" s="1" t="n">
        <v>-107.12991234009</v>
      </c>
      <c r="Q7345" s="1" t="s">
        <v>8134</v>
      </c>
      <c r="R7345" s="1" t="s">
        <v>254</v>
      </c>
    </row>
    <row r="7346" customFormat="false" ht="15" hidden="false" customHeight="false" outlineLevel="0" collapsed="false">
      <c r="A7346" s="1" t="s">
        <v>8131</v>
      </c>
      <c r="B7346" s="1" t="s">
        <v>8131</v>
      </c>
      <c r="C7346" s="1" t="s">
        <v>8132</v>
      </c>
      <c r="D7346" s="1" t="n">
        <v>175</v>
      </c>
      <c r="E7346" s="1" t="s">
        <v>8147</v>
      </c>
      <c r="F7346" s="1" t="n">
        <v>14</v>
      </c>
      <c r="G7346" s="1" t="str">
        <f aca="false">F7346&amp;"/"&amp;35</f>
        <v>14/35</v>
      </c>
      <c r="H7346" s="1" t="n">
        <v>5000</v>
      </c>
      <c r="I7346" s="1" t="n">
        <v>145</v>
      </c>
      <c r="J7346" s="1" t="n">
        <v>90</v>
      </c>
      <c r="K7346" s="1" t="s">
        <v>249</v>
      </c>
      <c r="L7346" s="1" t="s">
        <v>250</v>
      </c>
      <c r="M7346" s="1" t="n">
        <v>2022</v>
      </c>
      <c r="N7346" s="1" t="n">
        <v>50.2605503</v>
      </c>
      <c r="O7346" s="1" t="n">
        <v>-107.0612065</v>
      </c>
      <c r="Q7346" s="1" t="s">
        <v>8134</v>
      </c>
      <c r="R7346" s="1" t="s">
        <v>254</v>
      </c>
    </row>
    <row r="7347" customFormat="false" ht="15" hidden="false" customHeight="false" outlineLevel="0" collapsed="false">
      <c r="A7347" s="1" t="s">
        <v>8131</v>
      </c>
      <c r="B7347" s="1" t="s">
        <v>8131</v>
      </c>
      <c r="C7347" s="1" t="s">
        <v>8132</v>
      </c>
      <c r="D7347" s="1" t="n">
        <v>175</v>
      </c>
      <c r="E7347" s="1" t="s">
        <v>8148</v>
      </c>
      <c r="F7347" s="1" t="n">
        <v>15</v>
      </c>
      <c r="G7347" s="1" t="str">
        <f aca="false">F7347&amp;"/"&amp;35</f>
        <v>15/35</v>
      </c>
      <c r="H7347" s="1" t="n">
        <v>5000</v>
      </c>
      <c r="I7347" s="1" t="n">
        <v>145</v>
      </c>
      <c r="J7347" s="1" t="n">
        <v>90</v>
      </c>
      <c r="K7347" s="1" t="s">
        <v>249</v>
      </c>
      <c r="L7347" s="1" t="s">
        <v>250</v>
      </c>
      <c r="M7347" s="1" t="n">
        <v>2022</v>
      </c>
      <c r="N7347" s="1" t="n">
        <v>50.2573475047009</v>
      </c>
      <c r="O7347" s="1" t="n">
        <v>-107.142165158384</v>
      </c>
      <c r="Q7347" s="1" t="s">
        <v>8134</v>
      </c>
      <c r="R7347" s="1" t="s">
        <v>254</v>
      </c>
    </row>
    <row r="7348" customFormat="false" ht="15" hidden="false" customHeight="false" outlineLevel="0" collapsed="false">
      <c r="A7348" s="1" t="s">
        <v>8131</v>
      </c>
      <c r="B7348" s="1" t="s">
        <v>8131</v>
      </c>
      <c r="C7348" s="1" t="s">
        <v>8132</v>
      </c>
      <c r="D7348" s="1" t="n">
        <v>175</v>
      </c>
      <c r="E7348" s="1" t="s">
        <v>8149</v>
      </c>
      <c r="F7348" s="1" t="n">
        <v>16</v>
      </c>
      <c r="G7348" s="1" t="str">
        <f aca="false">F7348&amp;"/"&amp;35</f>
        <v>16/35</v>
      </c>
      <c r="H7348" s="1" t="n">
        <v>5000</v>
      </c>
      <c r="I7348" s="1" t="n">
        <v>145</v>
      </c>
      <c r="J7348" s="1" t="n">
        <v>90</v>
      </c>
      <c r="K7348" s="1" t="s">
        <v>249</v>
      </c>
      <c r="L7348" s="1" t="s">
        <v>250</v>
      </c>
      <c r="M7348" s="1" t="n">
        <v>2022</v>
      </c>
      <c r="N7348" s="1" t="n">
        <v>50.2603351719675</v>
      </c>
      <c r="O7348" s="1" t="n">
        <v>-107.124564246933</v>
      </c>
      <c r="Q7348" s="1" t="s">
        <v>8134</v>
      </c>
      <c r="R7348" s="1" t="s">
        <v>254</v>
      </c>
    </row>
    <row r="7349" customFormat="false" ht="15" hidden="false" customHeight="false" outlineLevel="0" collapsed="false">
      <c r="A7349" s="1" t="s">
        <v>8131</v>
      </c>
      <c r="B7349" s="1" t="s">
        <v>8131</v>
      </c>
      <c r="C7349" s="1" t="s">
        <v>8132</v>
      </c>
      <c r="D7349" s="1" t="n">
        <v>175</v>
      </c>
      <c r="E7349" s="1" t="s">
        <v>8150</v>
      </c>
      <c r="F7349" s="1" t="n">
        <v>17</v>
      </c>
      <c r="G7349" s="1" t="str">
        <f aca="false">F7349&amp;"/"&amp;35</f>
        <v>17/35</v>
      </c>
      <c r="H7349" s="1" t="n">
        <v>5000</v>
      </c>
      <c r="I7349" s="1" t="n">
        <v>145</v>
      </c>
      <c r="J7349" s="1" t="n">
        <v>90</v>
      </c>
      <c r="K7349" s="1" t="s">
        <v>249</v>
      </c>
      <c r="L7349" s="1" t="s">
        <v>250</v>
      </c>
      <c r="M7349" s="1" t="n">
        <v>2022</v>
      </c>
      <c r="N7349" s="1" t="n">
        <v>50.2632432</v>
      </c>
      <c r="O7349" s="1" t="n">
        <v>-107.0564396</v>
      </c>
      <c r="Q7349" s="1" t="s">
        <v>8134</v>
      </c>
      <c r="R7349" s="1" t="s">
        <v>254</v>
      </c>
    </row>
    <row r="7350" customFormat="false" ht="15" hidden="false" customHeight="false" outlineLevel="0" collapsed="false">
      <c r="A7350" s="1" t="s">
        <v>8131</v>
      </c>
      <c r="B7350" s="1" t="s">
        <v>8131</v>
      </c>
      <c r="C7350" s="1" t="s">
        <v>8132</v>
      </c>
      <c r="D7350" s="1" t="n">
        <v>175</v>
      </c>
      <c r="E7350" s="1" t="s">
        <v>8151</v>
      </c>
      <c r="F7350" s="1" t="n">
        <v>18</v>
      </c>
      <c r="G7350" s="1" t="str">
        <f aca="false">F7350&amp;"/"&amp;35</f>
        <v>18/35</v>
      </c>
      <c r="H7350" s="1" t="n">
        <v>5000</v>
      </c>
      <c r="I7350" s="1" t="n">
        <v>145</v>
      </c>
      <c r="J7350" s="1" t="n">
        <v>90</v>
      </c>
      <c r="K7350" s="1" t="s">
        <v>249</v>
      </c>
      <c r="L7350" s="1" t="s">
        <v>250</v>
      </c>
      <c r="M7350" s="1" t="n">
        <v>2022</v>
      </c>
      <c r="N7350" s="1" t="n">
        <v>50.2622184280391</v>
      </c>
      <c r="O7350" s="1" t="n">
        <v>-107.107662360175</v>
      </c>
      <c r="Q7350" s="1" t="s">
        <v>8134</v>
      </c>
      <c r="R7350" s="1" t="s">
        <v>254</v>
      </c>
    </row>
    <row r="7351" customFormat="false" ht="15" hidden="false" customHeight="false" outlineLevel="0" collapsed="false">
      <c r="A7351" s="1" t="s">
        <v>8131</v>
      </c>
      <c r="B7351" s="1" t="s">
        <v>8131</v>
      </c>
      <c r="C7351" s="1" t="s">
        <v>8132</v>
      </c>
      <c r="D7351" s="1" t="n">
        <v>175</v>
      </c>
      <c r="E7351" s="1" t="s">
        <v>8152</v>
      </c>
      <c r="F7351" s="1" t="n">
        <v>19</v>
      </c>
      <c r="G7351" s="1" t="str">
        <f aca="false">F7351&amp;"/"&amp;35</f>
        <v>19/35</v>
      </c>
      <c r="H7351" s="1" t="n">
        <v>5000</v>
      </c>
      <c r="I7351" s="1" t="n">
        <v>145</v>
      </c>
      <c r="J7351" s="1" t="n">
        <v>90</v>
      </c>
      <c r="K7351" s="1" t="s">
        <v>249</v>
      </c>
      <c r="L7351" s="1" t="s">
        <v>250</v>
      </c>
      <c r="M7351" s="1" t="n">
        <v>2022</v>
      </c>
      <c r="N7351" s="1" t="n">
        <v>50.2677733251887</v>
      </c>
      <c r="O7351" s="1" t="n">
        <v>-107.101657166906</v>
      </c>
      <c r="Q7351" s="1" t="s">
        <v>8134</v>
      </c>
      <c r="R7351" s="1" t="s">
        <v>254</v>
      </c>
    </row>
    <row r="7352" customFormat="false" ht="15" hidden="false" customHeight="false" outlineLevel="0" collapsed="false">
      <c r="A7352" s="1" t="s">
        <v>8131</v>
      </c>
      <c r="B7352" s="1" t="s">
        <v>8131</v>
      </c>
      <c r="C7352" s="1" t="s">
        <v>8132</v>
      </c>
      <c r="D7352" s="1" t="n">
        <v>175</v>
      </c>
      <c r="E7352" s="1" t="s">
        <v>8153</v>
      </c>
      <c r="F7352" s="1" t="n">
        <v>20</v>
      </c>
      <c r="G7352" s="1" t="str">
        <f aca="false">F7352&amp;"/"&amp;35</f>
        <v>20/35</v>
      </c>
      <c r="H7352" s="1" t="n">
        <v>5000</v>
      </c>
      <c r="I7352" s="1" t="n">
        <v>145</v>
      </c>
      <c r="J7352" s="1" t="n">
        <v>90</v>
      </c>
      <c r="K7352" s="1" t="s">
        <v>249</v>
      </c>
      <c r="L7352" s="1" t="s">
        <v>250</v>
      </c>
      <c r="M7352" s="1" t="n">
        <v>2022</v>
      </c>
      <c r="N7352" s="1" t="n">
        <v>50.2702160461073</v>
      </c>
      <c r="O7352" s="1" t="n">
        <v>-107.095629194568</v>
      </c>
      <c r="Q7352" s="1" t="s">
        <v>8134</v>
      </c>
      <c r="R7352" s="1" t="s">
        <v>254</v>
      </c>
    </row>
    <row r="7353" customFormat="false" ht="15" hidden="false" customHeight="false" outlineLevel="0" collapsed="false">
      <c r="A7353" s="1" t="s">
        <v>8131</v>
      </c>
      <c r="B7353" s="1" t="s">
        <v>8131</v>
      </c>
      <c r="C7353" s="1" t="s">
        <v>8132</v>
      </c>
      <c r="D7353" s="1" t="n">
        <v>175</v>
      </c>
      <c r="E7353" s="1" t="s">
        <v>8154</v>
      </c>
      <c r="F7353" s="1" t="n">
        <v>21</v>
      </c>
      <c r="G7353" s="1" t="str">
        <f aca="false">F7353&amp;"/"&amp;35</f>
        <v>21/35</v>
      </c>
      <c r="H7353" s="1" t="n">
        <v>5000</v>
      </c>
      <c r="I7353" s="1" t="n">
        <v>145</v>
      </c>
      <c r="J7353" s="1" t="n">
        <v>90</v>
      </c>
      <c r="K7353" s="1" t="s">
        <v>249</v>
      </c>
      <c r="L7353" s="1" t="s">
        <v>250</v>
      </c>
      <c r="M7353" s="1" t="n">
        <v>2022</v>
      </c>
      <c r="N7353" s="1" t="n">
        <v>50.2713143577693</v>
      </c>
      <c r="O7353" s="1" t="n">
        <v>-107.073137665543</v>
      </c>
      <c r="Q7353" s="1" t="s">
        <v>8134</v>
      </c>
      <c r="R7353" s="1" t="s">
        <v>254</v>
      </c>
    </row>
    <row r="7354" customFormat="false" ht="15" hidden="false" customHeight="false" outlineLevel="0" collapsed="false">
      <c r="A7354" s="1" t="s">
        <v>8131</v>
      </c>
      <c r="B7354" s="1" t="s">
        <v>8131</v>
      </c>
      <c r="C7354" s="1" t="s">
        <v>8132</v>
      </c>
      <c r="D7354" s="1" t="n">
        <v>175</v>
      </c>
      <c r="E7354" s="1" t="s">
        <v>8155</v>
      </c>
      <c r="F7354" s="1" t="n">
        <v>22</v>
      </c>
      <c r="G7354" s="1" t="str">
        <f aca="false">F7354&amp;"/"&amp;35</f>
        <v>22/35</v>
      </c>
      <c r="H7354" s="1" t="n">
        <v>5000</v>
      </c>
      <c r="I7354" s="1" t="n">
        <v>145</v>
      </c>
      <c r="J7354" s="1" t="n">
        <v>90</v>
      </c>
      <c r="K7354" s="1" t="s">
        <v>249</v>
      </c>
      <c r="L7354" s="1" t="s">
        <v>250</v>
      </c>
      <c r="M7354" s="1" t="n">
        <v>2022</v>
      </c>
      <c r="N7354" s="1" t="n">
        <v>50.2705836926697</v>
      </c>
      <c r="O7354" s="1" t="n">
        <v>-107.164832186757</v>
      </c>
      <c r="Q7354" s="1" t="s">
        <v>8134</v>
      </c>
      <c r="R7354" s="1" t="s">
        <v>24</v>
      </c>
    </row>
    <row r="7355" customFormat="false" ht="15" hidden="false" customHeight="false" outlineLevel="0" collapsed="false">
      <c r="A7355" s="1" t="s">
        <v>8131</v>
      </c>
      <c r="B7355" s="1" t="s">
        <v>8131</v>
      </c>
      <c r="C7355" s="1" t="s">
        <v>8132</v>
      </c>
      <c r="D7355" s="1" t="n">
        <v>175</v>
      </c>
      <c r="E7355" s="1" t="s">
        <v>8156</v>
      </c>
      <c r="F7355" s="1" t="n">
        <v>23</v>
      </c>
      <c r="G7355" s="1" t="str">
        <f aca="false">F7355&amp;"/"&amp;35</f>
        <v>23/35</v>
      </c>
      <c r="H7355" s="1" t="n">
        <v>5000</v>
      </c>
      <c r="I7355" s="1" t="n">
        <v>145</v>
      </c>
      <c r="J7355" s="1" t="n">
        <v>90</v>
      </c>
      <c r="K7355" s="1" t="s">
        <v>249</v>
      </c>
      <c r="L7355" s="1" t="s">
        <v>250</v>
      </c>
      <c r="M7355" s="1" t="n">
        <v>2022</v>
      </c>
      <c r="N7355" s="1" t="n">
        <v>50.2721340397305</v>
      </c>
      <c r="O7355" s="1" t="n">
        <v>-107.19248055721</v>
      </c>
      <c r="Q7355" s="1" t="s">
        <v>8134</v>
      </c>
      <c r="R7355" s="1" t="s">
        <v>24</v>
      </c>
    </row>
    <row r="7356" customFormat="false" ht="15" hidden="false" customHeight="false" outlineLevel="0" collapsed="false">
      <c r="A7356" s="1" t="s">
        <v>8131</v>
      </c>
      <c r="B7356" s="1" t="s">
        <v>8131</v>
      </c>
      <c r="C7356" s="1" t="s">
        <v>8132</v>
      </c>
      <c r="D7356" s="1" t="n">
        <v>175</v>
      </c>
      <c r="E7356" s="1" t="s">
        <v>8157</v>
      </c>
      <c r="F7356" s="1" t="n">
        <v>24</v>
      </c>
      <c r="G7356" s="1" t="str">
        <f aca="false">F7356&amp;"/"&amp;35</f>
        <v>24/35</v>
      </c>
      <c r="H7356" s="1" t="n">
        <v>5000</v>
      </c>
      <c r="I7356" s="1" t="n">
        <v>145</v>
      </c>
      <c r="J7356" s="1" t="n">
        <v>90</v>
      </c>
      <c r="K7356" s="1" t="s">
        <v>249</v>
      </c>
      <c r="L7356" s="1" t="s">
        <v>250</v>
      </c>
      <c r="M7356" s="1" t="n">
        <v>2022</v>
      </c>
      <c r="N7356" s="1" t="n">
        <v>50.2749964671984</v>
      </c>
      <c r="O7356" s="1" t="n">
        <v>-107.159712941081</v>
      </c>
      <c r="Q7356" s="1" t="s">
        <v>8134</v>
      </c>
      <c r="R7356" s="1" t="s">
        <v>24</v>
      </c>
    </row>
    <row r="7357" customFormat="false" ht="15" hidden="false" customHeight="false" outlineLevel="0" collapsed="false">
      <c r="A7357" s="1" t="s">
        <v>8131</v>
      </c>
      <c r="B7357" s="1" t="s">
        <v>8131</v>
      </c>
      <c r="C7357" s="1" t="s">
        <v>8132</v>
      </c>
      <c r="D7357" s="1" t="n">
        <v>175</v>
      </c>
      <c r="E7357" s="1" t="s">
        <v>8158</v>
      </c>
      <c r="F7357" s="1" t="n">
        <v>25</v>
      </c>
      <c r="G7357" s="1" t="str">
        <f aca="false">F7357&amp;"/"&amp;35</f>
        <v>25/35</v>
      </c>
      <c r="H7357" s="1" t="n">
        <v>5000</v>
      </c>
      <c r="I7357" s="1" t="n">
        <v>145</v>
      </c>
      <c r="J7357" s="1" t="n">
        <v>90</v>
      </c>
      <c r="K7357" s="1" t="s">
        <v>249</v>
      </c>
      <c r="L7357" s="1" t="s">
        <v>250</v>
      </c>
      <c r="M7357" s="1" t="n">
        <v>2022</v>
      </c>
      <c r="N7357" s="1" t="n">
        <v>50.2753780576527</v>
      </c>
      <c r="O7357" s="1" t="n">
        <v>-107.185962697535</v>
      </c>
      <c r="Q7357" s="1" t="s">
        <v>8134</v>
      </c>
      <c r="R7357" s="1" t="s">
        <v>24</v>
      </c>
    </row>
    <row r="7358" customFormat="false" ht="15" hidden="false" customHeight="false" outlineLevel="0" collapsed="false">
      <c r="A7358" s="1" t="s">
        <v>8131</v>
      </c>
      <c r="B7358" s="1" t="s">
        <v>8131</v>
      </c>
      <c r="C7358" s="1" t="s">
        <v>8132</v>
      </c>
      <c r="D7358" s="1" t="n">
        <v>175</v>
      </c>
      <c r="E7358" s="1" t="s">
        <v>8159</v>
      </c>
      <c r="F7358" s="1" t="n">
        <v>26</v>
      </c>
      <c r="G7358" s="1" t="str">
        <f aca="false">F7358&amp;"/"&amp;35</f>
        <v>26/35</v>
      </c>
      <c r="H7358" s="1" t="n">
        <v>5000</v>
      </c>
      <c r="I7358" s="1" t="n">
        <v>145</v>
      </c>
      <c r="J7358" s="1" t="n">
        <v>90</v>
      </c>
      <c r="K7358" s="1" t="s">
        <v>249</v>
      </c>
      <c r="L7358" s="1" t="s">
        <v>250</v>
      </c>
      <c r="M7358" s="1" t="n">
        <v>2022</v>
      </c>
      <c r="N7358" s="1" t="n">
        <v>50.2787404860015</v>
      </c>
      <c r="O7358" s="1" t="n">
        <v>-107.086243963439</v>
      </c>
      <c r="Q7358" s="1" t="s">
        <v>8134</v>
      </c>
      <c r="R7358" s="1" t="s">
        <v>254</v>
      </c>
    </row>
    <row r="7359" customFormat="false" ht="15" hidden="false" customHeight="false" outlineLevel="0" collapsed="false">
      <c r="A7359" s="1" t="s">
        <v>8131</v>
      </c>
      <c r="B7359" s="1" t="s">
        <v>8131</v>
      </c>
      <c r="C7359" s="1" t="s">
        <v>8132</v>
      </c>
      <c r="D7359" s="1" t="n">
        <v>175</v>
      </c>
      <c r="E7359" s="1" t="s">
        <v>8160</v>
      </c>
      <c r="F7359" s="1" t="n">
        <v>27</v>
      </c>
      <c r="G7359" s="1" t="str">
        <f aca="false">F7359&amp;"/"&amp;35</f>
        <v>27/35</v>
      </c>
      <c r="H7359" s="1" t="n">
        <v>5000</v>
      </c>
      <c r="I7359" s="1" t="n">
        <v>145</v>
      </c>
      <c r="J7359" s="1" t="n">
        <v>90</v>
      </c>
      <c r="K7359" s="1" t="s">
        <v>249</v>
      </c>
      <c r="L7359" s="1" t="s">
        <v>250</v>
      </c>
      <c r="M7359" s="1" t="n">
        <v>2022</v>
      </c>
      <c r="N7359" s="1" t="n">
        <v>50.2775272922114</v>
      </c>
      <c r="O7359" s="1" t="n">
        <v>-107.181204628011</v>
      </c>
      <c r="Q7359" s="1" t="s">
        <v>8134</v>
      </c>
      <c r="R7359" s="1" t="s">
        <v>24</v>
      </c>
    </row>
    <row r="7360" customFormat="false" ht="15" hidden="false" customHeight="false" outlineLevel="0" collapsed="false">
      <c r="A7360" s="1" t="s">
        <v>8131</v>
      </c>
      <c r="B7360" s="1" t="s">
        <v>8131</v>
      </c>
      <c r="C7360" s="1" t="s">
        <v>8132</v>
      </c>
      <c r="D7360" s="1" t="n">
        <v>175</v>
      </c>
      <c r="E7360" s="1" t="s">
        <v>8161</v>
      </c>
      <c r="F7360" s="1" t="n">
        <v>28</v>
      </c>
      <c r="G7360" s="1" t="str">
        <f aca="false">F7360&amp;"/"&amp;35</f>
        <v>28/35</v>
      </c>
      <c r="H7360" s="1" t="n">
        <v>5000</v>
      </c>
      <c r="I7360" s="1" t="n">
        <v>145</v>
      </c>
      <c r="J7360" s="1" t="n">
        <v>90</v>
      </c>
      <c r="K7360" s="1" t="s">
        <v>249</v>
      </c>
      <c r="L7360" s="1" t="s">
        <v>250</v>
      </c>
      <c r="M7360" s="1" t="n">
        <v>2022</v>
      </c>
      <c r="N7360" s="1" t="n">
        <v>50.2793402746764</v>
      </c>
      <c r="O7360" s="1" t="n">
        <v>-107.155389741848</v>
      </c>
      <c r="Q7360" s="1" t="s">
        <v>8134</v>
      </c>
      <c r="R7360" s="1" t="s">
        <v>24</v>
      </c>
    </row>
    <row r="7361" customFormat="false" ht="15" hidden="false" customHeight="false" outlineLevel="0" collapsed="false">
      <c r="A7361" s="1" t="s">
        <v>8131</v>
      </c>
      <c r="B7361" s="1" t="s">
        <v>8131</v>
      </c>
      <c r="C7361" s="1" t="s">
        <v>8132</v>
      </c>
      <c r="D7361" s="1" t="n">
        <v>175</v>
      </c>
      <c r="E7361" s="1" t="s">
        <v>8162</v>
      </c>
      <c r="F7361" s="1" t="n">
        <v>29</v>
      </c>
      <c r="G7361" s="1" t="str">
        <f aca="false">F7361&amp;"/"&amp;35</f>
        <v>29/35</v>
      </c>
      <c r="H7361" s="1" t="n">
        <v>5000</v>
      </c>
      <c r="I7361" s="1" t="n">
        <v>145</v>
      </c>
      <c r="J7361" s="1" t="n">
        <v>90</v>
      </c>
      <c r="K7361" s="1" t="s">
        <v>249</v>
      </c>
      <c r="L7361" s="1" t="s">
        <v>250</v>
      </c>
      <c r="M7361" s="1" t="n">
        <v>2022</v>
      </c>
      <c r="N7361" s="1" t="n">
        <v>50.2867705035458</v>
      </c>
      <c r="O7361" s="1" t="n">
        <v>-107.146614238716</v>
      </c>
      <c r="Q7361" s="1" t="s">
        <v>8134</v>
      </c>
      <c r="R7361" s="1" t="s">
        <v>24</v>
      </c>
    </row>
    <row r="7362" customFormat="false" ht="15" hidden="false" customHeight="false" outlineLevel="0" collapsed="false">
      <c r="A7362" s="1" t="s">
        <v>8131</v>
      </c>
      <c r="B7362" s="1" t="s">
        <v>8131</v>
      </c>
      <c r="C7362" s="1" t="s">
        <v>8132</v>
      </c>
      <c r="D7362" s="1" t="n">
        <v>175</v>
      </c>
      <c r="E7362" s="1" t="s">
        <v>8163</v>
      </c>
      <c r="F7362" s="1" t="n">
        <v>30</v>
      </c>
      <c r="G7362" s="1" t="str">
        <f aca="false">F7362&amp;"/"&amp;35</f>
        <v>30/35</v>
      </c>
      <c r="H7362" s="1" t="n">
        <v>5000</v>
      </c>
      <c r="I7362" s="1" t="n">
        <v>145</v>
      </c>
      <c r="J7362" s="1" t="n">
        <v>90</v>
      </c>
      <c r="K7362" s="1" t="s">
        <v>249</v>
      </c>
      <c r="L7362" s="1" t="s">
        <v>250</v>
      </c>
      <c r="M7362" s="1" t="n">
        <v>2022</v>
      </c>
      <c r="N7362" s="1" t="n">
        <v>50.307482622448</v>
      </c>
      <c r="O7362" s="1" t="n">
        <v>-107.180103251439</v>
      </c>
      <c r="Q7362" s="1" t="s">
        <v>8134</v>
      </c>
      <c r="R7362" s="1" t="s">
        <v>24</v>
      </c>
    </row>
    <row r="7363" customFormat="false" ht="15" hidden="false" customHeight="false" outlineLevel="0" collapsed="false">
      <c r="A7363" s="1" t="s">
        <v>8131</v>
      </c>
      <c r="B7363" s="1" t="s">
        <v>8131</v>
      </c>
      <c r="C7363" s="1" t="s">
        <v>8132</v>
      </c>
      <c r="D7363" s="1" t="n">
        <v>175</v>
      </c>
      <c r="E7363" s="1" t="s">
        <v>8164</v>
      </c>
      <c r="F7363" s="1" t="n">
        <v>31</v>
      </c>
      <c r="G7363" s="1" t="str">
        <f aca="false">F7363&amp;"/"&amp;35</f>
        <v>31/35</v>
      </c>
      <c r="H7363" s="1" t="n">
        <v>5000</v>
      </c>
      <c r="I7363" s="1" t="n">
        <v>145</v>
      </c>
      <c r="J7363" s="1" t="n">
        <v>90</v>
      </c>
      <c r="K7363" s="1" t="s">
        <v>249</v>
      </c>
      <c r="L7363" s="1" t="s">
        <v>250</v>
      </c>
      <c r="M7363" s="1" t="n">
        <v>2022</v>
      </c>
      <c r="N7363" s="1" t="n">
        <v>50.3123275658948</v>
      </c>
      <c r="O7363" s="1" t="n">
        <v>-107.175956438006</v>
      </c>
      <c r="Q7363" s="1" t="s">
        <v>8134</v>
      </c>
      <c r="R7363" s="1" t="s">
        <v>24</v>
      </c>
    </row>
    <row r="7364" customFormat="false" ht="15" hidden="false" customHeight="false" outlineLevel="0" collapsed="false">
      <c r="A7364" s="1" t="s">
        <v>8131</v>
      </c>
      <c r="B7364" s="1" t="s">
        <v>8131</v>
      </c>
      <c r="C7364" s="1" t="s">
        <v>8132</v>
      </c>
      <c r="D7364" s="1" t="n">
        <v>175</v>
      </c>
      <c r="E7364" s="1" t="s">
        <v>8165</v>
      </c>
      <c r="F7364" s="1" t="n">
        <v>32</v>
      </c>
      <c r="G7364" s="1" t="str">
        <f aca="false">F7364&amp;"/"&amp;35</f>
        <v>32/35</v>
      </c>
      <c r="H7364" s="1" t="n">
        <v>5000</v>
      </c>
      <c r="I7364" s="1" t="n">
        <v>145</v>
      </c>
      <c r="J7364" s="1" t="n">
        <v>90</v>
      </c>
      <c r="K7364" s="1" t="s">
        <v>249</v>
      </c>
      <c r="L7364" s="1" t="s">
        <v>250</v>
      </c>
      <c r="M7364" s="1" t="n">
        <v>2022</v>
      </c>
      <c r="N7364" s="1" t="n">
        <v>50.3146439342858</v>
      </c>
      <c r="O7364" s="1" t="n">
        <v>-107.192932855565</v>
      </c>
      <c r="Q7364" s="1" t="s">
        <v>8134</v>
      </c>
      <c r="R7364" s="1" t="s">
        <v>24</v>
      </c>
    </row>
    <row r="7365" customFormat="false" ht="15" hidden="false" customHeight="false" outlineLevel="0" collapsed="false">
      <c r="A7365" s="1" t="s">
        <v>8131</v>
      </c>
      <c r="B7365" s="1" t="s">
        <v>8131</v>
      </c>
      <c r="C7365" s="1" t="s">
        <v>8132</v>
      </c>
      <c r="D7365" s="1" t="n">
        <v>175</v>
      </c>
      <c r="E7365" s="1" t="s">
        <v>8166</v>
      </c>
      <c r="F7365" s="1" t="n">
        <v>33</v>
      </c>
      <c r="G7365" s="1" t="str">
        <f aca="false">F7365&amp;"/"&amp;35</f>
        <v>33/35</v>
      </c>
      <c r="H7365" s="1" t="n">
        <v>5000</v>
      </c>
      <c r="I7365" s="1" t="n">
        <v>145</v>
      </c>
      <c r="J7365" s="1" t="n">
        <v>90</v>
      </c>
      <c r="K7365" s="1" t="s">
        <v>249</v>
      </c>
      <c r="L7365" s="1" t="s">
        <v>250</v>
      </c>
      <c r="M7365" s="1" t="n">
        <v>2022</v>
      </c>
      <c r="N7365" s="1" t="n">
        <v>50.318322610928</v>
      </c>
      <c r="O7365" s="1" t="n">
        <v>-107.177635047019</v>
      </c>
      <c r="Q7365" s="1" t="s">
        <v>8134</v>
      </c>
      <c r="R7365" s="1" t="s">
        <v>24</v>
      </c>
    </row>
    <row r="7366" customFormat="false" ht="15" hidden="false" customHeight="false" outlineLevel="0" collapsed="false">
      <c r="A7366" s="1" t="s">
        <v>8131</v>
      </c>
      <c r="B7366" s="1" t="s">
        <v>8131</v>
      </c>
      <c r="C7366" s="1" t="s">
        <v>8132</v>
      </c>
      <c r="D7366" s="1" t="n">
        <v>175</v>
      </c>
      <c r="E7366" s="1" t="s">
        <v>8167</v>
      </c>
      <c r="F7366" s="1" t="n">
        <v>34</v>
      </c>
      <c r="G7366" s="1" t="str">
        <f aca="false">F7366&amp;"/"&amp;35</f>
        <v>34/35</v>
      </c>
      <c r="H7366" s="1" t="n">
        <v>5000</v>
      </c>
      <c r="I7366" s="1" t="n">
        <v>145</v>
      </c>
      <c r="J7366" s="1" t="n">
        <v>90</v>
      </c>
      <c r="K7366" s="1" t="s">
        <v>249</v>
      </c>
      <c r="L7366" s="1" t="s">
        <v>250</v>
      </c>
      <c r="M7366" s="1" t="n">
        <v>2022</v>
      </c>
      <c r="N7366" s="1" t="n">
        <v>50.3189440063001</v>
      </c>
      <c r="O7366" s="1" t="n">
        <v>-107.19051776365</v>
      </c>
      <c r="Q7366" s="1" t="s">
        <v>8134</v>
      </c>
      <c r="R7366" s="1" t="s">
        <v>24</v>
      </c>
    </row>
    <row r="7367" customFormat="false" ht="15" hidden="false" customHeight="false" outlineLevel="0" collapsed="false">
      <c r="A7367" s="1" t="s">
        <v>8131</v>
      </c>
      <c r="B7367" s="1" t="s">
        <v>8131</v>
      </c>
      <c r="C7367" s="1" t="s">
        <v>8132</v>
      </c>
      <c r="D7367" s="1" t="n">
        <v>175</v>
      </c>
      <c r="E7367" s="1" t="s">
        <v>8168</v>
      </c>
      <c r="F7367" s="1" t="n">
        <v>35</v>
      </c>
      <c r="G7367" s="1" t="str">
        <f aca="false">F7367&amp;"/"&amp;35</f>
        <v>35/35</v>
      </c>
      <c r="H7367" s="1" t="n">
        <v>5000</v>
      </c>
      <c r="I7367" s="1" t="n">
        <v>145</v>
      </c>
      <c r="J7367" s="1" t="n">
        <v>90</v>
      </c>
      <c r="K7367" s="1" t="s">
        <v>249</v>
      </c>
      <c r="L7367" s="1" t="s">
        <v>250</v>
      </c>
      <c r="M7367" s="1" t="n">
        <v>2022</v>
      </c>
      <c r="N7367" s="1" t="n">
        <v>50.3227479921447</v>
      </c>
      <c r="O7367" s="1" t="n">
        <v>-107.175715857611</v>
      </c>
      <c r="Q7367" s="1" t="s">
        <v>8134</v>
      </c>
      <c r="R7367" s="1" t="s">
        <v>24</v>
      </c>
    </row>
    <row r="7368" customFormat="false" ht="15" hidden="false" customHeight="false" outlineLevel="0" collapsed="false">
      <c r="A7368" s="1" t="s">
        <v>8131</v>
      </c>
      <c r="B7368" s="1" t="s">
        <v>8131</v>
      </c>
      <c r="C7368" s="1" t="s">
        <v>8169</v>
      </c>
      <c r="D7368" s="1" t="n">
        <v>149.4</v>
      </c>
      <c r="E7368" s="1" t="s">
        <v>8170</v>
      </c>
      <c r="F7368" s="1" t="n">
        <v>1</v>
      </c>
      <c r="G7368" s="1" t="str">
        <f aca="false">F7368&amp;"/"&amp;83</f>
        <v>1/83</v>
      </c>
      <c r="H7368" s="1" t="n">
        <v>1800</v>
      </c>
      <c r="I7368" s="1" t="n">
        <v>80</v>
      </c>
      <c r="J7368" s="1" t="n">
        <v>67</v>
      </c>
      <c r="K7368" s="1" t="s">
        <v>21</v>
      </c>
      <c r="L7368" s="1" t="s">
        <v>864</v>
      </c>
      <c r="M7368" s="1" t="n">
        <v>2006</v>
      </c>
      <c r="N7368" s="1" t="n">
        <v>50.1749043329463</v>
      </c>
      <c r="O7368" s="1" t="n">
        <v>-107.394783973784</v>
      </c>
      <c r="Q7368" s="1" t="s">
        <v>8171</v>
      </c>
      <c r="R7368" s="1" t="s">
        <v>24</v>
      </c>
    </row>
    <row r="7369" customFormat="false" ht="15" hidden="false" customHeight="false" outlineLevel="0" collapsed="false">
      <c r="A7369" s="1" t="s">
        <v>8131</v>
      </c>
      <c r="B7369" s="1" t="s">
        <v>8131</v>
      </c>
      <c r="C7369" s="1" t="s">
        <v>8169</v>
      </c>
      <c r="D7369" s="1" t="n">
        <v>149.4</v>
      </c>
      <c r="E7369" s="1" t="s">
        <v>8172</v>
      </c>
      <c r="F7369" s="1" t="n">
        <v>2</v>
      </c>
      <c r="G7369" s="1" t="str">
        <f aca="false">F7369&amp;"/"&amp;83</f>
        <v>2/83</v>
      </c>
      <c r="H7369" s="1" t="n">
        <v>1800</v>
      </c>
      <c r="I7369" s="1" t="n">
        <v>80</v>
      </c>
      <c r="J7369" s="1" t="n">
        <v>67</v>
      </c>
      <c r="K7369" s="1" t="s">
        <v>21</v>
      </c>
      <c r="L7369" s="1" t="s">
        <v>864</v>
      </c>
      <c r="M7369" s="1" t="n">
        <v>2006</v>
      </c>
      <c r="N7369" s="1" t="n">
        <v>50.1733459191861</v>
      </c>
      <c r="O7369" s="1" t="n">
        <v>-107.402478009632</v>
      </c>
      <c r="Q7369" s="1" t="s">
        <v>8171</v>
      </c>
      <c r="R7369" s="1" t="s">
        <v>24</v>
      </c>
    </row>
    <row r="7370" customFormat="false" ht="15" hidden="false" customHeight="false" outlineLevel="0" collapsed="false">
      <c r="A7370" s="1" t="s">
        <v>8131</v>
      </c>
      <c r="B7370" s="1" t="s">
        <v>8131</v>
      </c>
      <c r="C7370" s="1" t="s">
        <v>8169</v>
      </c>
      <c r="D7370" s="1" t="n">
        <v>149.4</v>
      </c>
      <c r="E7370" s="1" t="s">
        <v>8173</v>
      </c>
      <c r="F7370" s="1" t="n">
        <v>3</v>
      </c>
      <c r="G7370" s="1" t="str">
        <f aca="false">F7370&amp;"/"&amp;83</f>
        <v>3/83</v>
      </c>
      <c r="H7370" s="1" t="n">
        <v>1800</v>
      </c>
      <c r="I7370" s="1" t="n">
        <v>80</v>
      </c>
      <c r="J7370" s="1" t="n">
        <v>67</v>
      </c>
      <c r="K7370" s="1" t="s">
        <v>21</v>
      </c>
      <c r="L7370" s="1" t="s">
        <v>864</v>
      </c>
      <c r="M7370" s="1" t="n">
        <v>2006</v>
      </c>
      <c r="N7370" s="1" t="n">
        <v>50.1713334970665</v>
      </c>
      <c r="O7370" s="1" t="n">
        <v>-107.394144271476</v>
      </c>
      <c r="Q7370" s="1" t="s">
        <v>8171</v>
      </c>
      <c r="R7370" s="1" t="s">
        <v>24</v>
      </c>
    </row>
    <row r="7371" customFormat="false" ht="15" hidden="false" customHeight="false" outlineLevel="0" collapsed="false">
      <c r="A7371" s="1" t="s">
        <v>8131</v>
      </c>
      <c r="B7371" s="1" t="s">
        <v>8131</v>
      </c>
      <c r="C7371" s="1" t="s">
        <v>8169</v>
      </c>
      <c r="D7371" s="1" t="n">
        <v>149.4</v>
      </c>
      <c r="E7371" s="1" t="s">
        <v>8174</v>
      </c>
      <c r="F7371" s="1" t="n">
        <v>4</v>
      </c>
      <c r="G7371" s="1" t="str">
        <f aca="false">F7371&amp;"/"&amp;83</f>
        <v>4/83</v>
      </c>
      <c r="H7371" s="1" t="n">
        <v>1800</v>
      </c>
      <c r="I7371" s="1" t="n">
        <v>80</v>
      </c>
      <c r="J7371" s="1" t="n">
        <v>67</v>
      </c>
      <c r="K7371" s="1" t="s">
        <v>21</v>
      </c>
      <c r="L7371" s="1" t="s">
        <v>864</v>
      </c>
      <c r="M7371" s="1" t="n">
        <v>2006</v>
      </c>
      <c r="N7371" s="1" t="n">
        <v>50.168133602664</v>
      </c>
      <c r="O7371" s="1" t="n">
        <v>-107.397168068205</v>
      </c>
      <c r="Q7371" s="1" t="s">
        <v>8171</v>
      </c>
      <c r="R7371" s="1" t="s">
        <v>24</v>
      </c>
    </row>
    <row r="7372" customFormat="false" ht="15" hidden="false" customHeight="false" outlineLevel="0" collapsed="false">
      <c r="A7372" s="1" t="s">
        <v>8131</v>
      </c>
      <c r="B7372" s="1" t="s">
        <v>8131</v>
      </c>
      <c r="C7372" s="1" t="s">
        <v>8169</v>
      </c>
      <c r="D7372" s="1" t="n">
        <v>149.4</v>
      </c>
      <c r="E7372" s="1" t="s">
        <v>8175</v>
      </c>
      <c r="F7372" s="1" t="n">
        <v>5</v>
      </c>
      <c r="G7372" s="1" t="str">
        <f aca="false">F7372&amp;"/"&amp;83</f>
        <v>5/83</v>
      </c>
      <c r="H7372" s="1" t="n">
        <v>1800</v>
      </c>
      <c r="I7372" s="1" t="n">
        <v>80</v>
      </c>
      <c r="J7372" s="1" t="n">
        <v>67</v>
      </c>
      <c r="K7372" s="1" t="s">
        <v>21</v>
      </c>
      <c r="L7372" s="1" t="s">
        <v>864</v>
      </c>
      <c r="M7372" s="1" t="n">
        <v>2006</v>
      </c>
      <c r="N7372" s="1" t="n">
        <v>50.1654095297758</v>
      </c>
      <c r="O7372" s="1" t="n">
        <v>-107.401604073808</v>
      </c>
      <c r="Q7372" s="1" t="s">
        <v>8171</v>
      </c>
      <c r="R7372" s="1" t="s">
        <v>24</v>
      </c>
    </row>
    <row r="7373" customFormat="false" ht="15" hidden="false" customHeight="false" outlineLevel="0" collapsed="false">
      <c r="A7373" s="1" t="s">
        <v>8131</v>
      </c>
      <c r="B7373" s="1" t="s">
        <v>8131</v>
      </c>
      <c r="C7373" s="1" t="s">
        <v>8169</v>
      </c>
      <c r="D7373" s="1" t="n">
        <v>149.4</v>
      </c>
      <c r="E7373" s="1" t="s">
        <v>8176</v>
      </c>
      <c r="F7373" s="1" t="n">
        <v>6</v>
      </c>
      <c r="G7373" s="1" t="str">
        <f aca="false">F7373&amp;"/"&amp;83</f>
        <v>6/83</v>
      </c>
      <c r="H7373" s="1" t="n">
        <v>1800</v>
      </c>
      <c r="I7373" s="1" t="n">
        <v>80</v>
      </c>
      <c r="J7373" s="1" t="n">
        <v>67</v>
      </c>
      <c r="K7373" s="1" t="s">
        <v>21</v>
      </c>
      <c r="L7373" s="1" t="s">
        <v>864</v>
      </c>
      <c r="M7373" s="1" t="n">
        <v>2006</v>
      </c>
      <c r="N7373" s="1" t="n">
        <v>50.1681133107361</v>
      </c>
      <c r="O7373" s="1" t="n">
        <v>-107.405689780108</v>
      </c>
      <c r="Q7373" s="1" t="s">
        <v>8171</v>
      </c>
      <c r="R7373" s="1" t="s">
        <v>24</v>
      </c>
    </row>
    <row r="7374" customFormat="false" ht="15" hidden="false" customHeight="false" outlineLevel="0" collapsed="false">
      <c r="A7374" s="1" t="s">
        <v>8131</v>
      </c>
      <c r="B7374" s="1" t="s">
        <v>8131</v>
      </c>
      <c r="C7374" s="1" t="s">
        <v>8169</v>
      </c>
      <c r="D7374" s="1" t="n">
        <v>149.4</v>
      </c>
      <c r="E7374" s="1" t="s">
        <v>8177</v>
      </c>
      <c r="F7374" s="1" t="n">
        <v>7</v>
      </c>
      <c r="G7374" s="1" t="str">
        <f aca="false">F7374&amp;"/"&amp;83</f>
        <v>7/83</v>
      </c>
      <c r="H7374" s="1" t="n">
        <v>1800</v>
      </c>
      <c r="I7374" s="1" t="n">
        <v>80</v>
      </c>
      <c r="J7374" s="1" t="n">
        <v>67</v>
      </c>
      <c r="K7374" s="1" t="s">
        <v>21</v>
      </c>
      <c r="L7374" s="1" t="s">
        <v>864</v>
      </c>
      <c r="M7374" s="1" t="n">
        <v>2006</v>
      </c>
      <c r="N7374" s="1" t="n">
        <v>50.170288244835</v>
      </c>
      <c r="O7374" s="1" t="n">
        <v>-107.412801654608</v>
      </c>
      <c r="Q7374" s="1" t="s">
        <v>8171</v>
      </c>
      <c r="R7374" s="1" t="s">
        <v>24</v>
      </c>
    </row>
    <row r="7375" customFormat="false" ht="15" hidden="false" customHeight="false" outlineLevel="0" collapsed="false">
      <c r="A7375" s="1" t="s">
        <v>8131</v>
      </c>
      <c r="B7375" s="1" t="s">
        <v>8131</v>
      </c>
      <c r="C7375" s="1" t="s">
        <v>8169</v>
      </c>
      <c r="D7375" s="1" t="n">
        <v>149.4</v>
      </c>
      <c r="E7375" s="1" t="s">
        <v>8178</v>
      </c>
      <c r="F7375" s="1" t="n">
        <v>8</v>
      </c>
      <c r="G7375" s="1" t="str">
        <f aca="false">F7375&amp;"/"&amp;83</f>
        <v>8/83</v>
      </c>
      <c r="H7375" s="1" t="n">
        <v>1800</v>
      </c>
      <c r="I7375" s="1" t="n">
        <v>80</v>
      </c>
      <c r="J7375" s="1" t="n">
        <v>67</v>
      </c>
      <c r="K7375" s="1" t="s">
        <v>21</v>
      </c>
      <c r="L7375" s="1" t="s">
        <v>864</v>
      </c>
      <c r="M7375" s="1" t="n">
        <v>2006</v>
      </c>
      <c r="N7375" s="1" t="n">
        <v>50.1657661525338</v>
      </c>
      <c r="O7375" s="1" t="n">
        <v>-107.410069192602</v>
      </c>
      <c r="Q7375" s="1" t="s">
        <v>8171</v>
      </c>
      <c r="R7375" s="1" t="s">
        <v>24</v>
      </c>
    </row>
    <row r="7376" customFormat="false" ht="15" hidden="false" customHeight="false" outlineLevel="0" collapsed="false">
      <c r="A7376" s="1" t="s">
        <v>8131</v>
      </c>
      <c r="B7376" s="1" t="s">
        <v>8131</v>
      </c>
      <c r="C7376" s="1" t="s">
        <v>8169</v>
      </c>
      <c r="D7376" s="1" t="n">
        <v>149.4</v>
      </c>
      <c r="E7376" s="1" t="s">
        <v>8179</v>
      </c>
      <c r="F7376" s="1" t="n">
        <v>9</v>
      </c>
      <c r="G7376" s="1" t="str">
        <f aca="false">F7376&amp;"/"&amp;83</f>
        <v>9/83</v>
      </c>
      <c r="H7376" s="1" t="n">
        <v>1800</v>
      </c>
      <c r="I7376" s="1" t="n">
        <v>80</v>
      </c>
      <c r="J7376" s="1" t="n">
        <v>67</v>
      </c>
      <c r="K7376" s="1" t="s">
        <v>21</v>
      </c>
      <c r="L7376" s="1" t="s">
        <v>864</v>
      </c>
      <c r="M7376" s="1" t="n">
        <v>2006</v>
      </c>
      <c r="N7376" s="1" t="n">
        <v>50.1655896885875</v>
      </c>
      <c r="O7376" s="1" t="n">
        <v>-107.417473225591</v>
      </c>
      <c r="Q7376" s="1" t="s">
        <v>8171</v>
      </c>
      <c r="R7376" s="1" t="s">
        <v>24</v>
      </c>
    </row>
    <row r="7377" customFormat="false" ht="15" hidden="false" customHeight="false" outlineLevel="0" collapsed="false">
      <c r="A7377" s="1" t="s">
        <v>8131</v>
      </c>
      <c r="B7377" s="1" t="s">
        <v>8131</v>
      </c>
      <c r="C7377" s="1" t="s">
        <v>8169</v>
      </c>
      <c r="D7377" s="1" t="n">
        <v>149.4</v>
      </c>
      <c r="E7377" s="1" t="s">
        <v>8180</v>
      </c>
      <c r="F7377" s="1" t="n">
        <v>10</v>
      </c>
      <c r="G7377" s="1" t="str">
        <f aca="false">F7377&amp;"/"&amp;83</f>
        <v>10/83</v>
      </c>
      <c r="H7377" s="1" t="n">
        <v>1800</v>
      </c>
      <c r="I7377" s="1" t="n">
        <v>80</v>
      </c>
      <c r="J7377" s="1" t="n">
        <v>67</v>
      </c>
      <c r="K7377" s="1" t="s">
        <v>21</v>
      </c>
      <c r="L7377" s="1" t="s">
        <v>864</v>
      </c>
      <c r="M7377" s="1" t="n">
        <v>2006</v>
      </c>
      <c r="N7377" s="1" t="n">
        <v>50.1705591913698</v>
      </c>
      <c r="O7377" s="1" t="n">
        <v>-107.420704064867</v>
      </c>
      <c r="Q7377" s="1" t="s">
        <v>8171</v>
      </c>
      <c r="R7377" s="1" t="s">
        <v>24</v>
      </c>
    </row>
    <row r="7378" customFormat="false" ht="15" hidden="false" customHeight="false" outlineLevel="0" collapsed="false">
      <c r="A7378" s="1" t="s">
        <v>8131</v>
      </c>
      <c r="B7378" s="1" t="s">
        <v>8131</v>
      </c>
      <c r="C7378" s="1" t="s">
        <v>8169</v>
      </c>
      <c r="D7378" s="1" t="n">
        <v>149.4</v>
      </c>
      <c r="E7378" s="1" t="s">
        <v>8181</v>
      </c>
      <c r="F7378" s="1" t="n">
        <v>11</v>
      </c>
      <c r="G7378" s="1" t="str">
        <f aca="false">F7378&amp;"/"&amp;83</f>
        <v>11/83</v>
      </c>
      <c r="H7378" s="1" t="n">
        <v>1800</v>
      </c>
      <c r="I7378" s="1" t="n">
        <v>80</v>
      </c>
      <c r="J7378" s="1" t="n">
        <v>67</v>
      </c>
      <c r="K7378" s="1" t="s">
        <v>21</v>
      </c>
      <c r="L7378" s="1" t="s">
        <v>864</v>
      </c>
      <c r="M7378" s="1" t="n">
        <v>2006</v>
      </c>
      <c r="N7378" s="1" t="n">
        <v>50.1724338123474</v>
      </c>
      <c r="O7378" s="1" t="n">
        <v>-107.428677495136</v>
      </c>
      <c r="Q7378" s="1" t="s">
        <v>8171</v>
      </c>
      <c r="R7378" s="1" t="s">
        <v>24</v>
      </c>
    </row>
    <row r="7379" customFormat="false" ht="15" hidden="false" customHeight="false" outlineLevel="0" collapsed="false">
      <c r="A7379" s="1" t="s">
        <v>8131</v>
      </c>
      <c r="B7379" s="1" t="s">
        <v>8131</v>
      </c>
      <c r="C7379" s="1" t="s">
        <v>8169</v>
      </c>
      <c r="D7379" s="1" t="n">
        <v>149.4</v>
      </c>
      <c r="E7379" s="1" t="s">
        <v>8182</v>
      </c>
      <c r="F7379" s="1" t="n">
        <v>12</v>
      </c>
      <c r="G7379" s="1" t="str">
        <f aca="false">F7379&amp;"/"&amp;83</f>
        <v>12/83</v>
      </c>
      <c r="H7379" s="1" t="n">
        <v>1800</v>
      </c>
      <c r="I7379" s="1" t="n">
        <v>80</v>
      </c>
      <c r="J7379" s="1" t="n">
        <v>67</v>
      </c>
      <c r="K7379" s="1" t="s">
        <v>21</v>
      </c>
      <c r="L7379" s="1" t="s">
        <v>864</v>
      </c>
      <c r="M7379" s="1" t="n">
        <v>2006</v>
      </c>
      <c r="N7379" s="1" t="n">
        <v>50.1690636711692</v>
      </c>
      <c r="O7379" s="1" t="n">
        <v>-107.42739630489</v>
      </c>
      <c r="Q7379" s="1" t="s">
        <v>8171</v>
      </c>
      <c r="R7379" s="1" t="s">
        <v>24</v>
      </c>
    </row>
    <row r="7380" customFormat="false" ht="15" hidden="false" customHeight="false" outlineLevel="0" collapsed="false">
      <c r="A7380" s="1" t="s">
        <v>8131</v>
      </c>
      <c r="B7380" s="1" t="s">
        <v>8131</v>
      </c>
      <c r="C7380" s="1" t="s">
        <v>8169</v>
      </c>
      <c r="D7380" s="1" t="n">
        <v>149.4</v>
      </c>
      <c r="E7380" s="1" t="s">
        <v>8183</v>
      </c>
      <c r="F7380" s="1" t="n">
        <v>13</v>
      </c>
      <c r="G7380" s="1" t="str">
        <f aca="false">F7380&amp;"/"&amp;83</f>
        <v>13/83</v>
      </c>
      <c r="H7380" s="1" t="n">
        <v>1800</v>
      </c>
      <c r="I7380" s="1" t="n">
        <v>80</v>
      </c>
      <c r="J7380" s="1" t="n">
        <v>67</v>
      </c>
      <c r="K7380" s="1" t="s">
        <v>21</v>
      </c>
      <c r="L7380" s="1" t="s">
        <v>864</v>
      </c>
      <c r="M7380" s="1" t="n">
        <v>2006</v>
      </c>
      <c r="N7380" s="1" t="n">
        <v>50.1655196994403</v>
      </c>
      <c r="O7380" s="1" t="n">
        <v>-107.424063929009</v>
      </c>
      <c r="Q7380" s="1" t="s">
        <v>8171</v>
      </c>
      <c r="R7380" s="1" t="s">
        <v>24</v>
      </c>
    </row>
    <row r="7381" customFormat="false" ht="15" hidden="false" customHeight="false" outlineLevel="0" collapsed="false">
      <c r="A7381" s="1" t="s">
        <v>8131</v>
      </c>
      <c r="B7381" s="1" t="s">
        <v>8131</v>
      </c>
      <c r="C7381" s="1" t="s">
        <v>8169</v>
      </c>
      <c r="D7381" s="1" t="n">
        <v>149.4</v>
      </c>
      <c r="E7381" s="1" t="s">
        <v>8184</v>
      </c>
      <c r="F7381" s="1" t="n">
        <v>14</v>
      </c>
      <c r="G7381" s="1" t="str">
        <f aca="false">F7381&amp;"/"&amp;83</f>
        <v>14/83</v>
      </c>
      <c r="H7381" s="1" t="n">
        <v>1800</v>
      </c>
      <c r="I7381" s="1" t="n">
        <v>80</v>
      </c>
      <c r="J7381" s="1" t="n">
        <v>67</v>
      </c>
      <c r="K7381" s="1" t="s">
        <v>21</v>
      </c>
      <c r="L7381" s="1" t="s">
        <v>864</v>
      </c>
      <c r="M7381" s="1" t="n">
        <v>2006</v>
      </c>
      <c r="N7381" s="1" t="n">
        <v>50.1621979478745</v>
      </c>
      <c r="O7381" s="1" t="n">
        <v>-107.428710746948</v>
      </c>
      <c r="Q7381" s="1" t="s">
        <v>8171</v>
      </c>
      <c r="R7381" s="1" t="s">
        <v>24</v>
      </c>
    </row>
    <row r="7382" customFormat="false" ht="15" hidden="false" customHeight="false" outlineLevel="0" collapsed="false">
      <c r="A7382" s="1" t="s">
        <v>8131</v>
      </c>
      <c r="B7382" s="1" t="s">
        <v>8131</v>
      </c>
      <c r="C7382" s="1" t="s">
        <v>8169</v>
      </c>
      <c r="D7382" s="1" t="n">
        <v>149.4</v>
      </c>
      <c r="E7382" s="1" t="s">
        <v>8185</v>
      </c>
      <c r="F7382" s="1" t="n">
        <v>15</v>
      </c>
      <c r="G7382" s="1" t="str">
        <f aca="false">F7382&amp;"/"&amp;83</f>
        <v>15/83</v>
      </c>
      <c r="H7382" s="1" t="n">
        <v>1800</v>
      </c>
      <c r="I7382" s="1" t="n">
        <v>80</v>
      </c>
      <c r="J7382" s="1" t="n">
        <v>67</v>
      </c>
      <c r="K7382" s="1" t="s">
        <v>21</v>
      </c>
      <c r="L7382" s="1" t="s">
        <v>864</v>
      </c>
      <c r="M7382" s="1" t="n">
        <v>2006</v>
      </c>
      <c r="N7382" s="1" t="n">
        <v>50.1581680660715</v>
      </c>
      <c r="O7382" s="1" t="n">
        <v>-107.428706732834</v>
      </c>
      <c r="Q7382" s="1" t="s">
        <v>8171</v>
      </c>
      <c r="R7382" s="1" t="s">
        <v>24</v>
      </c>
    </row>
    <row r="7383" customFormat="false" ht="15" hidden="false" customHeight="false" outlineLevel="0" collapsed="false">
      <c r="A7383" s="1" t="s">
        <v>8131</v>
      </c>
      <c r="B7383" s="1" t="s">
        <v>8131</v>
      </c>
      <c r="C7383" s="1" t="s">
        <v>8169</v>
      </c>
      <c r="D7383" s="1" t="n">
        <v>149.4</v>
      </c>
      <c r="E7383" s="1" t="s">
        <v>8186</v>
      </c>
      <c r="F7383" s="1" t="n">
        <v>16</v>
      </c>
      <c r="G7383" s="1" t="str">
        <f aca="false">F7383&amp;"/"&amp;83</f>
        <v>16/83</v>
      </c>
      <c r="H7383" s="1" t="n">
        <v>1800</v>
      </c>
      <c r="I7383" s="1" t="n">
        <v>80</v>
      </c>
      <c r="J7383" s="1" t="n">
        <v>67</v>
      </c>
      <c r="K7383" s="1" t="s">
        <v>21</v>
      </c>
      <c r="L7383" s="1" t="s">
        <v>864</v>
      </c>
      <c r="M7383" s="1" t="n">
        <v>2006</v>
      </c>
      <c r="N7383" s="1" t="n">
        <v>50.1662696016566</v>
      </c>
      <c r="O7383" s="1" t="n">
        <v>-107.435482487178</v>
      </c>
      <c r="Q7383" s="1" t="s">
        <v>8171</v>
      </c>
      <c r="R7383" s="1" t="s">
        <v>24</v>
      </c>
    </row>
    <row r="7384" customFormat="false" ht="15" hidden="false" customHeight="false" outlineLevel="0" collapsed="false">
      <c r="A7384" s="1" t="s">
        <v>8131</v>
      </c>
      <c r="B7384" s="1" t="s">
        <v>8131</v>
      </c>
      <c r="C7384" s="1" t="s">
        <v>8169</v>
      </c>
      <c r="D7384" s="1" t="n">
        <v>149.4</v>
      </c>
      <c r="E7384" s="1" t="s">
        <v>8187</v>
      </c>
      <c r="F7384" s="1" t="n">
        <v>17</v>
      </c>
      <c r="G7384" s="1" t="str">
        <f aca="false">F7384&amp;"/"&amp;83</f>
        <v>17/83</v>
      </c>
      <c r="H7384" s="1" t="n">
        <v>1800</v>
      </c>
      <c r="I7384" s="1" t="n">
        <v>80</v>
      </c>
      <c r="J7384" s="1" t="n">
        <v>67</v>
      </c>
      <c r="K7384" s="1" t="s">
        <v>21</v>
      </c>
      <c r="L7384" s="1" t="s">
        <v>864</v>
      </c>
      <c r="M7384" s="1" t="n">
        <v>2006</v>
      </c>
      <c r="N7384" s="1" t="n">
        <v>50.1621514900006</v>
      </c>
      <c r="O7384" s="1" t="n">
        <v>-107.435426705125</v>
      </c>
      <c r="Q7384" s="1" t="s">
        <v>8171</v>
      </c>
      <c r="R7384" s="1" t="s">
        <v>24</v>
      </c>
    </row>
    <row r="7385" customFormat="false" ht="15" hidden="false" customHeight="false" outlineLevel="0" collapsed="false">
      <c r="A7385" s="1" t="s">
        <v>8131</v>
      </c>
      <c r="B7385" s="1" t="s">
        <v>8131</v>
      </c>
      <c r="C7385" s="1" t="s">
        <v>8169</v>
      </c>
      <c r="D7385" s="1" t="n">
        <v>149.4</v>
      </c>
      <c r="E7385" s="1" t="s">
        <v>8188</v>
      </c>
      <c r="F7385" s="1" t="n">
        <v>18</v>
      </c>
      <c r="G7385" s="1" t="str">
        <f aca="false">F7385&amp;"/"&amp;83</f>
        <v>18/83</v>
      </c>
      <c r="H7385" s="1" t="n">
        <v>1800</v>
      </c>
      <c r="I7385" s="1" t="n">
        <v>80</v>
      </c>
      <c r="J7385" s="1" t="n">
        <v>67</v>
      </c>
      <c r="K7385" s="1" t="s">
        <v>21</v>
      </c>
      <c r="L7385" s="1" t="s">
        <v>864</v>
      </c>
      <c r="M7385" s="1" t="n">
        <v>2006</v>
      </c>
      <c r="N7385" s="1" t="n">
        <v>50.1581887258527</v>
      </c>
      <c r="O7385" s="1" t="n">
        <v>-107.435536446049</v>
      </c>
      <c r="Q7385" s="1" t="s">
        <v>8171</v>
      </c>
      <c r="R7385" s="1" t="s">
        <v>24</v>
      </c>
    </row>
    <row r="7386" customFormat="false" ht="15" hidden="false" customHeight="false" outlineLevel="0" collapsed="false">
      <c r="A7386" s="1" t="s">
        <v>8131</v>
      </c>
      <c r="B7386" s="1" t="s">
        <v>8131</v>
      </c>
      <c r="C7386" s="1" t="s">
        <v>8169</v>
      </c>
      <c r="D7386" s="1" t="n">
        <v>149.4</v>
      </c>
      <c r="E7386" s="1" t="s">
        <v>8189</v>
      </c>
      <c r="F7386" s="1" t="n">
        <v>19</v>
      </c>
      <c r="G7386" s="1" t="str">
        <f aca="false">F7386&amp;"/"&amp;83</f>
        <v>19/83</v>
      </c>
      <c r="H7386" s="1" t="n">
        <v>1800</v>
      </c>
      <c r="I7386" s="1" t="n">
        <v>80</v>
      </c>
      <c r="J7386" s="1" t="n">
        <v>67</v>
      </c>
      <c r="K7386" s="1" t="s">
        <v>21</v>
      </c>
      <c r="L7386" s="1" t="s">
        <v>864</v>
      </c>
      <c r="M7386" s="1" t="n">
        <v>2006</v>
      </c>
      <c r="N7386" s="1" t="n">
        <v>50.1753435956037</v>
      </c>
      <c r="O7386" s="1" t="n">
        <v>-107.434364320349</v>
      </c>
      <c r="Q7386" s="1" t="s">
        <v>8171</v>
      </c>
      <c r="R7386" s="1" t="s">
        <v>24</v>
      </c>
    </row>
    <row r="7387" customFormat="false" ht="15" hidden="false" customHeight="false" outlineLevel="0" collapsed="false">
      <c r="A7387" s="1" t="s">
        <v>8131</v>
      </c>
      <c r="B7387" s="1" t="s">
        <v>8131</v>
      </c>
      <c r="C7387" s="1" t="s">
        <v>8169</v>
      </c>
      <c r="D7387" s="1" t="n">
        <v>149.4</v>
      </c>
      <c r="E7387" s="1" t="s">
        <v>8190</v>
      </c>
      <c r="F7387" s="1" t="n">
        <v>20</v>
      </c>
      <c r="G7387" s="1" t="str">
        <f aca="false">F7387&amp;"/"&amp;83</f>
        <v>20/83</v>
      </c>
      <c r="H7387" s="1" t="n">
        <v>1800</v>
      </c>
      <c r="I7387" s="1" t="n">
        <v>80</v>
      </c>
      <c r="J7387" s="1" t="n">
        <v>67</v>
      </c>
      <c r="K7387" s="1" t="s">
        <v>21</v>
      </c>
      <c r="L7387" s="1" t="s">
        <v>864</v>
      </c>
      <c r="M7387" s="1" t="n">
        <v>2006</v>
      </c>
      <c r="N7387" s="1" t="n">
        <v>50.1775215593034</v>
      </c>
      <c r="O7387" s="1" t="n">
        <v>-107.439829666122</v>
      </c>
      <c r="Q7387" s="1" t="s">
        <v>8171</v>
      </c>
      <c r="R7387" s="1" t="s">
        <v>24</v>
      </c>
    </row>
    <row r="7388" customFormat="false" ht="15" hidden="false" customHeight="false" outlineLevel="0" collapsed="false">
      <c r="A7388" s="1" t="s">
        <v>8131</v>
      </c>
      <c r="B7388" s="1" t="s">
        <v>8131</v>
      </c>
      <c r="C7388" s="1" t="s">
        <v>8169</v>
      </c>
      <c r="D7388" s="1" t="n">
        <v>149.4</v>
      </c>
      <c r="E7388" s="1" t="s">
        <v>8191</v>
      </c>
      <c r="F7388" s="1" t="n">
        <v>21</v>
      </c>
      <c r="G7388" s="1" t="str">
        <f aca="false">F7388&amp;"/"&amp;83</f>
        <v>21/83</v>
      </c>
      <c r="H7388" s="1" t="n">
        <v>1800</v>
      </c>
      <c r="I7388" s="1" t="n">
        <v>80</v>
      </c>
      <c r="J7388" s="1" t="n">
        <v>67</v>
      </c>
      <c r="K7388" s="1" t="s">
        <v>21</v>
      </c>
      <c r="L7388" s="1" t="s">
        <v>864</v>
      </c>
      <c r="M7388" s="1" t="n">
        <v>2006</v>
      </c>
      <c r="N7388" s="1" t="n">
        <v>50.1748263283167</v>
      </c>
      <c r="O7388" s="1" t="n">
        <v>-107.442583302825</v>
      </c>
      <c r="Q7388" s="1" t="s">
        <v>8171</v>
      </c>
      <c r="R7388" s="1" t="s">
        <v>24</v>
      </c>
    </row>
    <row r="7389" customFormat="false" ht="15" hidden="false" customHeight="false" outlineLevel="0" collapsed="false">
      <c r="A7389" s="1" t="s">
        <v>8131</v>
      </c>
      <c r="B7389" s="1" t="s">
        <v>8131</v>
      </c>
      <c r="C7389" s="1" t="s">
        <v>8169</v>
      </c>
      <c r="D7389" s="1" t="n">
        <v>149.4</v>
      </c>
      <c r="E7389" s="1" t="s">
        <v>8192</v>
      </c>
      <c r="F7389" s="1" t="n">
        <v>22</v>
      </c>
      <c r="G7389" s="1" t="str">
        <f aca="false">F7389&amp;"/"&amp;83</f>
        <v>22/83</v>
      </c>
      <c r="H7389" s="1" t="n">
        <v>1800</v>
      </c>
      <c r="I7389" s="1" t="n">
        <v>80</v>
      </c>
      <c r="J7389" s="1" t="n">
        <v>67</v>
      </c>
      <c r="K7389" s="1" t="s">
        <v>21</v>
      </c>
      <c r="L7389" s="1" t="s">
        <v>864</v>
      </c>
      <c r="M7389" s="1" t="n">
        <v>2006</v>
      </c>
      <c r="N7389" s="1" t="n">
        <v>50.1702316913842</v>
      </c>
      <c r="O7389" s="1" t="n">
        <v>-107.443981600577</v>
      </c>
      <c r="Q7389" s="1" t="s">
        <v>8171</v>
      </c>
      <c r="R7389" s="1" t="s">
        <v>24</v>
      </c>
    </row>
    <row r="7390" customFormat="false" ht="15" hidden="false" customHeight="false" outlineLevel="0" collapsed="false">
      <c r="A7390" s="1" t="s">
        <v>8131</v>
      </c>
      <c r="B7390" s="1" t="s">
        <v>8131</v>
      </c>
      <c r="C7390" s="1" t="s">
        <v>8169</v>
      </c>
      <c r="D7390" s="1" t="n">
        <v>149.4</v>
      </c>
      <c r="E7390" s="1" t="s">
        <v>8193</v>
      </c>
      <c r="F7390" s="1" t="n">
        <v>23</v>
      </c>
      <c r="G7390" s="1" t="str">
        <f aca="false">F7390&amp;"/"&amp;83</f>
        <v>23/83</v>
      </c>
      <c r="H7390" s="1" t="n">
        <v>1800</v>
      </c>
      <c r="I7390" s="1" t="n">
        <v>80</v>
      </c>
      <c r="J7390" s="1" t="n">
        <v>67</v>
      </c>
      <c r="K7390" s="1" t="s">
        <v>21</v>
      </c>
      <c r="L7390" s="1" t="s">
        <v>864</v>
      </c>
      <c r="M7390" s="1" t="n">
        <v>2006</v>
      </c>
      <c r="N7390" s="1" t="n">
        <v>50.1776298867676</v>
      </c>
      <c r="O7390" s="1" t="n">
        <v>-107.448888708339</v>
      </c>
      <c r="Q7390" s="1" t="s">
        <v>8171</v>
      </c>
      <c r="R7390" s="1" t="s">
        <v>24</v>
      </c>
    </row>
    <row r="7391" customFormat="false" ht="15" hidden="false" customHeight="false" outlineLevel="0" collapsed="false">
      <c r="A7391" s="1" t="s">
        <v>8131</v>
      </c>
      <c r="B7391" s="1" t="s">
        <v>8131</v>
      </c>
      <c r="C7391" s="1" t="s">
        <v>8169</v>
      </c>
      <c r="D7391" s="1" t="n">
        <v>149.4</v>
      </c>
      <c r="E7391" s="1" t="s">
        <v>8194</v>
      </c>
      <c r="F7391" s="1" t="n">
        <v>24</v>
      </c>
      <c r="G7391" s="1" t="str">
        <f aca="false">F7391&amp;"/"&amp;83</f>
        <v>24/83</v>
      </c>
      <c r="H7391" s="1" t="n">
        <v>1800</v>
      </c>
      <c r="I7391" s="1" t="n">
        <v>80</v>
      </c>
      <c r="J7391" s="1" t="n">
        <v>67</v>
      </c>
      <c r="K7391" s="1" t="s">
        <v>21</v>
      </c>
      <c r="L7391" s="1" t="s">
        <v>864</v>
      </c>
      <c r="M7391" s="1" t="n">
        <v>2006</v>
      </c>
      <c r="N7391" s="1" t="n">
        <v>50.1731021677764</v>
      </c>
      <c r="O7391" s="1" t="n">
        <v>-107.449267186942</v>
      </c>
      <c r="Q7391" s="1" t="s">
        <v>8171</v>
      </c>
      <c r="R7391" s="1" t="s">
        <v>24</v>
      </c>
    </row>
    <row r="7392" customFormat="false" ht="15" hidden="false" customHeight="false" outlineLevel="0" collapsed="false">
      <c r="A7392" s="1" t="s">
        <v>8131</v>
      </c>
      <c r="B7392" s="1" t="s">
        <v>8131</v>
      </c>
      <c r="C7392" s="1" t="s">
        <v>8169</v>
      </c>
      <c r="D7392" s="1" t="n">
        <v>149.4</v>
      </c>
      <c r="E7392" s="1" t="s">
        <v>8195</v>
      </c>
      <c r="F7392" s="1" t="n">
        <v>25</v>
      </c>
      <c r="G7392" s="1" t="str">
        <f aca="false">F7392&amp;"/"&amp;83</f>
        <v>25/83</v>
      </c>
      <c r="H7392" s="1" t="n">
        <v>1800</v>
      </c>
      <c r="I7392" s="1" t="n">
        <v>80</v>
      </c>
      <c r="J7392" s="1" t="n">
        <v>67</v>
      </c>
      <c r="K7392" s="1" t="s">
        <v>21</v>
      </c>
      <c r="L7392" s="1" t="s">
        <v>864</v>
      </c>
      <c r="M7392" s="1" t="n">
        <v>2006</v>
      </c>
      <c r="N7392" s="1" t="n">
        <v>50.1682876770255</v>
      </c>
      <c r="O7392" s="1" t="n">
        <v>-107.450267692671</v>
      </c>
      <c r="Q7392" s="1" t="s">
        <v>8171</v>
      </c>
      <c r="R7392" s="1" t="s">
        <v>24</v>
      </c>
    </row>
    <row r="7393" customFormat="false" ht="15" hidden="false" customHeight="false" outlineLevel="0" collapsed="false">
      <c r="A7393" s="1" t="s">
        <v>8131</v>
      </c>
      <c r="B7393" s="1" t="s">
        <v>8131</v>
      </c>
      <c r="C7393" s="1" t="s">
        <v>8169</v>
      </c>
      <c r="D7393" s="1" t="n">
        <v>149.4</v>
      </c>
      <c r="E7393" s="1" t="s">
        <v>8196</v>
      </c>
      <c r="F7393" s="1" t="n">
        <v>26</v>
      </c>
      <c r="G7393" s="1" t="str">
        <f aca="false">F7393&amp;"/"&amp;83</f>
        <v>26/83</v>
      </c>
      <c r="H7393" s="1" t="n">
        <v>1800</v>
      </c>
      <c r="I7393" s="1" t="n">
        <v>80</v>
      </c>
      <c r="J7393" s="1" t="n">
        <v>67</v>
      </c>
      <c r="K7393" s="1" t="s">
        <v>21</v>
      </c>
      <c r="L7393" s="1" t="s">
        <v>864</v>
      </c>
      <c r="M7393" s="1" t="n">
        <v>2006</v>
      </c>
      <c r="N7393" s="1" t="n">
        <v>50.1744252885318</v>
      </c>
      <c r="O7393" s="1" t="n">
        <v>-107.455737122708</v>
      </c>
      <c r="Q7393" s="1" t="s">
        <v>8171</v>
      </c>
      <c r="R7393" s="1" t="s">
        <v>24</v>
      </c>
    </row>
    <row r="7394" customFormat="false" ht="15" hidden="false" customHeight="false" outlineLevel="0" collapsed="false">
      <c r="A7394" s="1" t="s">
        <v>8131</v>
      </c>
      <c r="B7394" s="1" t="s">
        <v>8131</v>
      </c>
      <c r="C7394" s="1" t="s">
        <v>8169</v>
      </c>
      <c r="D7394" s="1" t="n">
        <v>149.4</v>
      </c>
      <c r="E7394" s="1" t="s">
        <v>8197</v>
      </c>
      <c r="F7394" s="1" t="n">
        <v>27</v>
      </c>
      <c r="G7394" s="1" t="str">
        <f aca="false">F7394&amp;"/"&amp;83</f>
        <v>27/83</v>
      </c>
      <c r="H7394" s="1" t="n">
        <v>1800</v>
      </c>
      <c r="I7394" s="1" t="n">
        <v>80</v>
      </c>
      <c r="J7394" s="1" t="n">
        <v>67</v>
      </c>
      <c r="K7394" s="1" t="s">
        <v>21</v>
      </c>
      <c r="L7394" s="1" t="s">
        <v>864</v>
      </c>
      <c r="M7394" s="1" t="n">
        <v>2006</v>
      </c>
      <c r="N7394" s="1" t="n">
        <v>50.1703489073584</v>
      </c>
      <c r="O7394" s="1" t="n">
        <v>-107.458019974367</v>
      </c>
      <c r="Q7394" s="1" t="s">
        <v>8171</v>
      </c>
      <c r="R7394" s="1" t="s">
        <v>24</v>
      </c>
    </row>
    <row r="7395" customFormat="false" ht="15" hidden="false" customHeight="false" outlineLevel="0" collapsed="false">
      <c r="A7395" s="1" t="s">
        <v>8131</v>
      </c>
      <c r="B7395" s="1" t="s">
        <v>8131</v>
      </c>
      <c r="C7395" s="1" t="s">
        <v>8169</v>
      </c>
      <c r="D7395" s="1" t="n">
        <v>149.4</v>
      </c>
      <c r="E7395" s="1" t="s">
        <v>8198</v>
      </c>
      <c r="F7395" s="1" t="n">
        <v>28</v>
      </c>
      <c r="G7395" s="1" t="str">
        <f aca="false">F7395&amp;"/"&amp;83</f>
        <v>28/83</v>
      </c>
      <c r="H7395" s="1" t="n">
        <v>1800</v>
      </c>
      <c r="I7395" s="1" t="n">
        <v>80</v>
      </c>
      <c r="J7395" s="1" t="n">
        <v>67</v>
      </c>
      <c r="K7395" s="1" t="s">
        <v>21</v>
      </c>
      <c r="L7395" s="1" t="s">
        <v>864</v>
      </c>
      <c r="M7395" s="1" t="n">
        <v>2006</v>
      </c>
      <c r="N7395" s="1" t="n">
        <v>50.1662696087944</v>
      </c>
      <c r="O7395" s="1" t="n">
        <v>-107.458122547614</v>
      </c>
      <c r="Q7395" s="1" t="s">
        <v>8171</v>
      </c>
      <c r="R7395" s="1" t="s">
        <v>24</v>
      </c>
    </row>
    <row r="7396" customFormat="false" ht="15" hidden="false" customHeight="false" outlineLevel="0" collapsed="false">
      <c r="A7396" s="1" t="s">
        <v>8131</v>
      </c>
      <c r="B7396" s="1" t="s">
        <v>8131</v>
      </c>
      <c r="C7396" s="1" t="s">
        <v>8169</v>
      </c>
      <c r="D7396" s="1" t="n">
        <v>149.4</v>
      </c>
      <c r="E7396" s="1" t="s">
        <v>8199</v>
      </c>
      <c r="F7396" s="1" t="n">
        <v>29</v>
      </c>
      <c r="G7396" s="1" t="str">
        <f aca="false">F7396&amp;"/"&amp;83</f>
        <v>29/83</v>
      </c>
      <c r="H7396" s="1" t="n">
        <v>1800</v>
      </c>
      <c r="I7396" s="1" t="n">
        <v>80</v>
      </c>
      <c r="J7396" s="1" t="n">
        <v>67</v>
      </c>
      <c r="K7396" s="1" t="s">
        <v>21</v>
      </c>
      <c r="L7396" s="1" t="s">
        <v>864</v>
      </c>
      <c r="M7396" s="1" t="n">
        <v>2006</v>
      </c>
      <c r="N7396" s="1" t="n">
        <v>50.1662861621399</v>
      </c>
      <c r="O7396" s="1" t="n">
        <v>-107.444069409928</v>
      </c>
      <c r="Q7396" s="1" t="s">
        <v>8171</v>
      </c>
      <c r="R7396" s="1" t="s">
        <v>24</v>
      </c>
    </row>
    <row r="7397" customFormat="false" ht="15" hidden="false" customHeight="false" outlineLevel="0" collapsed="false">
      <c r="A7397" s="1" t="s">
        <v>8131</v>
      </c>
      <c r="B7397" s="1" t="s">
        <v>8131</v>
      </c>
      <c r="C7397" s="1" t="s">
        <v>8169</v>
      </c>
      <c r="D7397" s="1" t="n">
        <v>149.4</v>
      </c>
      <c r="E7397" s="1" t="s">
        <v>8200</v>
      </c>
      <c r="F7397" s="1" t="n">
        <v>30</v>
      </c>
      <c r="G7397" s="1" t="str">
        <f aca="false">F7397&amp;"/"&amp;83</f>
        <v>30/83</v>
      </c>
      <c r="H7397" s="1" t="n">
        <v>1800</v>
      </c>
      <c r="I7397" s="1" t="n">
        <v>80</v>
      </c>
      <c r="J7397" s="1" t="n">
        <v>67</v>
      </c>
      <c r="K7397" s="1" t="s">
        <v>21</v>
      </c>
      <c r="L7397" s="1" t="s">
        <v>864</v>
      </c>
      <c r="M7397" s="1" t="n">
        <v>2006</v>
      </c>
      <c r="N7397" s="1" t="n">
        <v>50.1622252418972</v>
      </c>
      <c r="O7397" s="1" t="n">
        <v>-107.444067108771</v>
      </c>
      <c r="Q7397" s="1" t="s">
        <v>8171</v>
      </c>
      <c r="R7397" s="1" t="s">
        <v>24</v>
      </c>
    </row>
    <row r="7398" customFormat="false" ht="15" hidden="false" customHeight="false" outlineLevel="0" collapsed="false">
      <c r="A7398" s="1" t="s">
        <v>8131</v>
      </c>
      <c r="B7398" s="1" t="s">
        <v>8131</v>
      </c>
      <c r="C7398" s="1" t="s">
        <v>8169</v>
      </c>
      <c r="D7398" s="1" t="n">
        <v>149.4</v>
      </c>
      <c r="E7398" s="1" t="s">
        <v>8201</v>
      </c>
      <c r="F7398" s="1" t="n">
        <v>31</v>
      </c>
      <c r="G7398" s="1" t="str">
        <f aca="false">F7398&amp;"/"&amp;83</f>
        <v>31/83</v>
      </c>
      <c r="H7398" s="1" t="n">
        <v>1800</v>
      </c>
      <c r="I7398" s="1" t="n">
        <v>80</v>
      </c>
      <c r="J7398" s="1" t="n">
        <v>67</v>
      </c>
      <c r="K7398" s="1" t="s">
        <v>21</v>
      </c>
      <c r="L7398" s="1" t="s">
        <v>864</v>
      </c>
      <c r="M7398" s="1" t="n">
        <v>2006</v>
      </c>
      <c r="N7398" s="1" t="n">
        <v>50.1581973760515</v>
      </c>
      <c r="O7398" s="1" t="n">
        <v>-107.444085116048</v>
      </c>
      <c r="Q7398" s="1" t="s">
        <v>8171</v>
      </c>
      <c r="R7398" s="1" t="s">
        <v>24</v>
      </c>
    </row>
    <row r="7399" customFormat="false" ht="15" hidden="false" customHeight="false" outlineLevel="0" collapsed="false">
      <c r="A7399" s="1" t="s">
        <v>8131</v>
      </c>
      <c r="B7399" s="1" t="s">
        <v>8131</v>
      </c>
      <c r="C7399" s="1" t="s">
        <v>8169</v>
      </c>
      <c r="D7399" s="1" t="n">
        <v>149.4</v>
      </c>
      <c r="E7399" s="1" t="s">
        <v>8202</v>
      </c>
      <c r="F7399" s="1" t="n">
        <v>32</v>
      </c>
      <c r="G7399" s="1" t="str">
        <f aca="false">F7399&amp;"/"&amp;83</f>
        <v>32/83</v>
      </c>
      <c r="H7399" s="1" t="n">
        <v>1800</v>
      </c>
      <c r="I7399" s="1" t="n">
        <v>80</v>
      </c>
      <c r="J7399" s="1" t="n">
        <v>67</v>
      </c>
      <c r="K7399" s="1" t="s">
        <v>21</v>
      </c>
      <c r="L7399" s="1" t="s">
        <v>864</v>
      </c>
      <c r="M7399" s="1" t="n">
        <v>2006</v>
      </c>
      <c r="N7399" s="1" t="n">
        <v>50.1602126078217</v>
      </c>
      <c r="O7399" s="1" t="n">
        <v>-107.450235201674</v>
      </c>
      <c r="Q7399" s="1" t="s">
        <v>8171</v>
      </c>
      <c r="R7399" s="1" t="s">
        <v>24</v>
      </c>
    </row>
    <row r="7400" customFormat="false" ht="15" hidden="false" customHeight="false" outlineLevel="0" collapsed="false">
      <c r="A7400" s="1" t="s">
        <v>8131</v>
      </c>
      <c r="B7400" s="1" t="s">
        <v>8131</v>
      </c>
      <c r="C7400" s="1" t="s">
        <v>8169</v>
      </c>
      <c r="D7400" s="1" t="n">
        <v>149.4</v>
      </c>
      <c r="E7400" s="1" t="s">
        <v>8203</v>
      </c>
      <c r="F7400" s="1" t="n">
        <v>33</v>
      </c>
      <c r="G7400" s="1" t="str">
        <f aca="false">F7400&amp;"/"&amp;83</f>
        <v>33/83</v>
      </c>
      <c r="H7400" s="1" t="n">
        <v>1800</v>
      </c>
      <c r="I7400" s="1" t="n">
        <v>80</v>
      </c>
      <c r="J7400" s="1" t="n">
        <v>67</v>
      </c>
      <c r="K7400" s="1" t="s">
        <v>21</v>
      </c>
      <c r="L7400" s="1" t="s">
        <v>864</v>
      </c>
      <c r="M7400" s="1" t="n">
        <v>2006</v>
      </c>
      <c r="N7400" s="1" t="n">
        <v>50.1623135790267</v>
      </c>
      <c r="O7400" s="1" t="n">
        <v>-107.458048388575</v>
      </c>
      <c r="Q7400" s="1" t="s">
        <v>8171</v>
      </c>
      <c r="R7400" s="1" t="s">
        <v>24</v>
      </c>
    </row>
    <row r="7401" customFormat="false" ht="15" hidden="false" customHeight="false" outlineLevel="0" collapsed="false">
      <c r="A7401" s="1" t="s">
        <v>8131</v>
      </c>
      <c r="B7401" s="1" t="s">
        <v>8131</v>
      </c>
      <c r="C7401" s="1" t="s">
        <v>8169</v>
      </c>
      <c r="D7401" s="1" t="n">
        <v>149.4</v>
      </c>
      <c r="E7401" s="1" t="s">
        <v>8204</v>
      </c>
      <c r="F7401" s="1" t="n">
        <v>34</v>
      </c>
      <c r="G7401" s="1" t="str">
        <f aca="false">F7401&amp;"/"&amp;83</f>
        <v>34/83</v>
      </c>
      <c r="H7401" s="1" t="n">
        <v>1800</v>
      </c>
      <c r="I7401" s="1" t="n">
        <v>80</v>
      </c>
      <c r="J7401" s="1" t="n">
        <v>67</v>
      </c>
      <c r="K7401" s="1" t="s">
        <v>21</v>
      </c>
      <c r="L7401" s="1" t="s">
        <v>864</v>
      </c>
      <c r="M7401" s="1" t="n">
        <v>2006</v>
      </c>
      <c r="N7401" s="1" t="n">
        <v>50.1582131849418</v>
      </c>
      <c r="O7401" s="1" t="n">
        <v>-107.458062574376</v>
      </c>
      <c r="Q7401" s="1" t="s">
        <v>8171</v>
      </c>
      <c r="R7401" s="1" t="s">
        <v>24</v>
      </c>
    </row>
    <row r="7402" customFormat="false" ht="15" hidden="false" customHeight="false" outlineLevel="0" collapsed="false">
      <c r="A7402" s="1" t="s">
        <v>8131</v>
      </c>
      <c r="B7402" s="1" t="s">
        <v>8131</v>
      </c>
      <c r="C7402" s="1" t="s">
        <v>8169</v>
      </c>
      <c r="D7402" s="1" t="n">
        <v>149.4</v>
      </c>
      <c r="E7402" s="1" t="s">
        <v>8205</v>
      </c>
      <c r="F7402" s="1" t="n">
        <v>35</v>
      </c>
      <c r="G7402" s="1" t="str">
        <f aca="false">F7402&amp;"/"&amp;83</f>
        <v>35/83</v>
      </c>
      <c r="H7402" s="1" t="n">
        <v>1800</v>
      </c>
      <c r="I7402" s="1" t="n">
        <v>80</v>
      </c>
      <c r="J7402" s="1" t="n">
        <v>67</v>
      </c>
      <c r="K7402" s="1" t="s">
        <v>21</v>
      </c>
      <c r="L7402" s="1" t="s">
        <v>864</v>
      </c>
      <c r="M7402" s="1" t="n">
        <v>2006</v>
      </c>
      <c r="N7402" s="1" t="n">
        <v>50.1738454190375</v>
      </c>
      <c r="O7402" s="1" t="n">
        <v>-107.466167359928</v>
      </c>
      <c r="Q7402" s="1" t="s">
        <v>8171</v>
      </c>
      <c r="R7402" s="1" t="s">
        <v>24</v>
      </c>
    </row>
    <row r="7403" customFormat="false" ht="15" hidden="false" customHeight="false" outlineLevel="0" collapsed="false">
      <c r="A7403" s="1" t="s">
        <v>8131</v>
      </c>
      <c r="B7403" s="1" t="s">
        <v>8131</v>
      </c>
      <c r="C7403" s="1" t="s">
        <v>8169</v>
      </c>
      <c r="D7403" s="1" t="n">
        <v>149.4</v>
      </c>
      <c r="E7403" s="1" t="s">
        <v>8206</v>
      </c>
      <c r="F7403" s="1" t="n">
        <v>36</v>
      </c>
      <c r="G7403" s="1" t="str">
        <f aca="false">F7403&amp;"/"&amp;83</f>
        <v>36/83</v>
      </c>
      <c r="H7403" s="1" t="n">
        <v>1800</v>
      </c>
      <c r="I7403" s="1" t="n">
        <v>80</v>
      </c>
      <c r="J7403" s="1" t="n">
        <v>67</v>
      </c>
      <c r="K7403" s="1" t="s">
        <v>21</v>
      </c>
      <c r="L7403" s="1" t="s">
        <v>864</v>
      </c>
      <c r="M7403" s="1" t="n">
        <v>2006</v>
      </c>
      <c r="N7403" s="1" t="n">
        <v>50.1722659144884</v>
      </c>
      <c r="O7403" s="1" t="n">
        <v>-107.475213616198</v>
      </c>
      <c r="Q7403" s="1" t="s">
        <v>8171</v>
      </c>
      <c r="R7403" s="1" t="s">
        <v>24</v>
      </c>
    </row>
    <row r="7404" customFormat="false" ht="15" hidden="false" customHeight="false" outlineLevel="0" collapsed="false">
      <c r="A7404" s="1" t="s">
        <v>8131</v>
      </c>
      <c r="B7404" s="1" t="s">
        <v>8131</v>
      </c>
      <c r="C7404" s="1" t="s">
        <v>8169</v>
      </c>
      <c r="D7404" s="1" t="n">
        <v>149.4</v>
      </c>
      <c r="E7404" s="1" t="s">
        <v>8207</v>
      </c>
      <c r="F7404" s="1" t="n">
        <v>37</v>
      </c>
      <c r="G7404" s="1" t="str">
        <f aca="false">F7404&amp;"/"&amp;83</f>
        <v>37/83</v>
      </c>
      <c r="H7404" s="1" t="n">
        <v>1800</v>
      </c>
      <c r="I7404" s="1" t="n">
        <v>80</v>
      </c>
      <c r="J7404" s="1" t="n">
        <v>67</v>
      </c>
      <c r="K7404" s="1" t="s">
        <v>21</v>
      </c>
      <c r="L7404" s="1" t="s">
        <v>864</v>
      </c>
      <c r="M7404" s="1" t="n">
        <v>2006</v>
      </c>
      <c r="N7404" s="1" t="n">
        <v>50.1681361628939</v>
      </c>
      <c r="O7404" s="1" t="n">
        <v>-107.466882286947</v>
      </c>
      <c r="Q7404" s="1" t="s">
        <v>8171</v>
      </c>
      <c r="R7404" s="1" t="s">
        <v>24</v>
      </c>
    </row>
    <row r="7405" customFormat="false" ht="15" hidden="false" customHeight="false" outlineLevel="0" collapsed="false">
      <c r="A7405" s="1" t="s">
        <v>8131</v>
      </c>
      <c r="B7405" s="1" t="s">
        <v>8131</v>
      </c>
      <c r="C7405" s="1" t="s">
        <v>8169</v>
      </c>
      <c r="D7405" s="1" t="n">
        <v>149.4</v>
      </c>
      <c r="E7405" s="1" t="s">
        <v>8208</v>
      </c>
      <c r="F7405" s="1" t="n">
        <v>38</v>
      </c>
      <c r="G7405" s="1" t="str">
        <f aca="false">F7405&amp;"/"&amp;83</f>
        <v>38/83</v>
      </c>
      <c r="H7405" s="1" t="n">
        <v>1800</v>
      </c>
      <c r="I7405" s="1" t="n">
        <v>80</v>
      </c>
      <c r="J7405" s="1" t="n">
        <v>67</v>
      </c>
      <c r="K7405" s="1" t="s">
        <v>21</v>
      </c>
      <c r="L7405" s="1" t="s">
        <v>864</v>
      </c>
      <c r="M7405" s="1" t="n">
        <v>2006</v>
      </c>
      <c r="N7405" s="1" t="n">
        <v>50.1654391419195</v>
      </c>
      <c r="O7405" s="1" t="n">
        <v>-107.473343855902</v>
      </c>
      <c r="Q7405" s="1" t="s">
        <v>8171</v>
      </c>
      <c r="R7405" s="1" t="s">
        <v>24</v>
      </c>
    </row>
    <row r="7406" customFormat="false" ht="15" hidden="false" customHeight="false" outlineLevel="0" collapsed="false">
      <c r="A7406" s="1" t="s">
        <v>8131</v>
      </c>
      <c r="B7406" s="1" t="s">
        <v>8131</v>
      </c>
      <c r="C7406" s="1" t="s">
        <v>8169</v>
      </c>
      <c r="D7406" s="1" t="n">
        <v>149.4</v>
      </c>
      <c r="E7406" s="1" t="s">
        <v>8209</v>
      </c>
      <c r="F7406" s="1" t="n">
        <v>39</v>
      </c>
      <c r="G7406" s="1" t="str">
        <f aca="false">F7406&amp;"/"&amp;83</f>
        <v>39/83</v>
      </c>
      <c r="H7406" s="1" t="n">
        <v>1800</v>
      </c>
      <c r="I7406" s="1" t="n">
        <v>80</v>
      </c>
      <c r="J7406" s="1" t="n">
        <v>67</v>
      </c>
      <c r="K7406" s="1" t="s">
        <v>21</v>
      </c>
      <c r="L7406" s="1" t="s">
        <v>864</v>
      </c>
      <c r="M7406" s="1" t="n">
        <v>2006</v>
      </c>
      <c r="N7406" s="1" t="n">
        <v>50.1623431582543</v>
      </c>
      <c r="O7406" s="1" t="n">
        <v>-107.469630805429</v>
      </c>
      <c r="Q7406" s="1" t="s">
        <v>8171</v>
      </c>
      <c r="R7406" s="1" t="s">
        <v>24</v>
      </c>
    </row>
    <row r="7407" customFormat="false" ht="15" hidden="false" customHeight="false" outlineLevel="0" collapsed="false">
      <c r="A7407" s="1" t="s">
        <v>8131</v>
      </c>
      <c r="B7407" s="1" t="s">
        <v>8131</v>
      </c>
      <c r="C7407" s="1" t="s">
        <v>8169</v>
      </c>
      <c r="D7407" s="1" t="n">
        <v>149.4</v>
      </c>
      <c r="E7407" s="1" t="s">
        <v>8210</v>
      </c>
      <c r="F7407" s="1" t="n">
        <v>40</v>
      </c>
      <c r="G7407" s="1" t="str">
        <f aca="false">F7407&amp;"/"&amp;83</f>
        <v>40/83</v>
      </c>
      <c r="H7407" s="1" t="n">
        <v>1800</v>
      </c>
      <c r="I7407" s="1" t="n">
        <v>80</v>
      </c>
      <c r="J7407" s="1" t="n">
        <v>67</v>
      </c>
      <c r="K7407" s="1" t="s">
        <v>21</v>
      </c>
      <c r="L7407" s="1" t="s">
        <v>864</v>
      </c>
      <c r="M7407" s="1" t="n">
        <v>2006</v>
      </c>
      <c r="N7407" s="1" t="n">
        <v>50.1582624064802</v>
      </c>
      <c r="O7407" s="1" t="n">
        <v>-107.469632366723</v>
      </c>
      <c r="Q7407" s="1" t="s">
        <v>8171</v>
      </c>
      <c r="R7407" s="1" t="s">
        <v>24</v>
      </c>
    </row>
    <row r="7408" customFormat="false" ht="15" hidden="false" customHeight="false" outlineLevel="0" collapsed="false">
      <c r="A7408" s="1" t="s">
        <v>8131</v>
      </c>
      <c r="B7408" s="1" t="s">
        <v>8131</v>
      </c>
      <c r="C7408" s="1" t="s">
        <v>8169</v>
      </c>
      <c r="D7408" s="1" t="n">
        <v>149.4</v>
      </c>
      <c r="E7408" s="1" t="s">
        <v>8211</v>
      </c>
      <c r="F7408" s="1" t="n">
        <v>41</v>
      </c>
      <c r="G7408" s="1" t="str">
        <f aca="false">F7408&amp;"/"&amp;83</f>
        <v>41/83</v>
      </c>
      <c r="H7408" s="1" t="n">
        <v>1800</v>
      </c>
      <c r="I7408" s="1" t="n">
        <v>80</v>
      </c>
      <c r="J7408" s="1" t="n">
        <v>67</v>
      </c>
      <c r="K7408" s="1" t="s">
        <v>21</v>
      </c>
      <c r="L7408" s="1" t="s">
        <v>864</v>
      </c>
      <c r="M7408" s="1" t="n">
        <v>2006</v>
      </c>
      <c r="N7408" s="1" t="n">
        <v>50.1489363512155</v>
      </c>
      <c r="O7408" s="1" t="n">
        <v>-107.442866990937</v>
      </c>
      <c r="Q7408" s="1" t="s">
        <v>8171</v>
      </c>
      <c r="R7408" s="1" t="s">
        <v>24</v>
      </c>
    </row>
    <row r="7409" customFormat="false" ht="15" hidden="false" customHeight="false" outlineLevel="0" collapsed="false">
      <c r="A7409" s="1" t="s">
        <v>8131</v>
      </c>
      <c r="B7409" s="1" t="s">
        <v>8131</v>
      </c>
      <c r="C7409" s="1" t="s">
        <v>8169</v>
      </c>
      <c r="D7409" s="1" t="n">
        <v>149.4</v>
      </c>
      <c r="E7409" s="1" t="s">
        <v>8212</v>
      </c>
      <c r="F7409" s="1" t="n">
        <v>42</v>
      </c>
      <c r="G7409" s="1" t="str">
        <f aca="false">F7409&amp;"/"&amp;83</f>
        <v>42/83</v>
      </c>
      <c r="H7409" s="1" t="n">
        <v>1800</v>
      </c>
      <c r="I7409" s="1" t="n">
        <v>80</v>
      </c>
      <c r="J7409" s="1" t="n">
        <v>67</v>
      </c>
      <c r="K7409" s="1" t="s">
        <v>21</v>
      </c>
      <c r="L7409" s="1" t="s">
        <v>864</v>
      </c>
      <c r="M7409" s="1" t="n">
        <v>2006</v>
      </c>
      <c r="N7409" s="1" t="n">
        <v>50.1413744535334</v>
      </c>
      <c r="O7409" s="1" t="n">
        <v>-107.442714410772</v>
      </c>
      <c r="Q7409" s="1" t="s">
        <v>8171</v>
      </c>
      <c r="R7409" s="1" t="s">
        <v>24</v>
      </c>
    </row>
    <row r="7410" customFormat="false" ht="15" hidden="false" customHeight="false" outlineLevel="0" collapsed="false">
      <c r="A7410" s="1" t="s">
        <v>8131</v>
      </c>
      <c r="B7410" s="1" t="s">
        <v>8131</v>
      </c>
      <c r="C7410" s="1" t="s">
        <v>8169</v>
      </c>
      <c r="D7410" s="1" t="n">
        <v>149.4</v>
      </c>
      <c r="E7410" s="1" t="s">
        <v>8213</v>
      </c>
      <c r="F7410" s="1" t="n">
        <v>43</v>
      </c>
      <c r="G7410" s="1" t="str">
        <f aca="false">F7410&amp;"/"&amp;83</f>
        <v>43/83</v>
      </c>
      <c r="H7410" s="1" t="n">
        <v>1800</v>
      </c>
      <c r="I7410" s="1" t="n">
        <v>80</v>
      </c>
      <c r="J7410" s="1" t="n">
        <v>67</v>
      </c>
      <c r="K7410" s="1" t="s">
        <v>21</v>
      </c>
      <c r="L7410" s="1" t="s">
        <v>864</v>
      </c>
      <c r="M7410" s="1" t="n">
        <v>2006</v>
      </c>
      <c r="N7410" s="1" t="n">
        <v>50.137033358848</v>
      </c>
      <c r="O7410" s="1" t="n">
        <v>-107.446321718565</v>
      </c>
      <c r="Q7410" s="1" t="s">
        <v>8171</v>
      </c>
      <c r="R7410" s="1" t="s">
        <v>24</v>
      </c>
    </row>
    <row r="7411" customFormat="false" ht="15" hidden="false" customHeight="false" outlineLevel="0" collapsed="false">
      <c r="A7411" s="1" t="s">
        <v>8131</v>
      </c>
      <c r="B7411" s="1" t="s">
        <v>8131</v>
      </c>
      <c r="C7411" s="1" t="s">
        <v>8169</v>
      </c>
      <c r="D7411" s="1" t="n">
        <v>149.4</v>
      </c>
      <c r="E7411" s="1" t="s">
        <v>8214</v>
      </c>
      <c r="F7411" s="1" t="n">
        <v>44</v>
      </c>
      <c r="G7411" s="1" t="str">
        <f aca="false">F7411&amp;"/"&amp;83</f>
        <v>44/83</v>
      </c>
      <c r="H7411" s="1" t="n">
        <v>1800</v>
      </c>
      <c r="I7411" s="1" t="n">
        <v>80</v>
      </c>
      <c r="J7411" s="1" t="n">
        <v>67</v>
      </c>
      <c r="K7411" s="1" t="s">
        <v>21</v>
      </c>
      <c r="L7411" s="1" t="s">
        <v>864</v>
      </c>
      <c r="M7411" s="1" t="n">
        <v>2006</v>
      </c>
      <c r="N7411" s="1" t="n">
        <v>50.1370619663189</v>
      </c>
      <c r="O7411" s="1" t="n">
        <v>-107.457440660153</v>
      </c>
      <c r="Q7411" s="1" t="s">
        <v>8171</v>
      </c>
      <c r="R7411" s="1" t="s">
        <v>24</v>
      </c>
    </row>
    <row r="7412" customFormat="false" ht="15" hidden="false" customHeight="false" outlineLevel="0" collapsed="false">
      <c r="A7412" s="1" t="s">
        <v>8131</v>
      </c>
      <c r="B7412" s="1" t="s">
        <v>8131</v>
      </c>
      <c r="C7412" s="1" t="s">
        <v>8169</v>
      </c>
      <c r="D7412" s="1" t="n">
        <v>149.4</v>
      </c>
      <c r="E7412" s="1" t="s">
        <v>8215</v>
      </c>
      <c r="F7412" s="1" t="n">
        <v>45</v>
      </c>
      <c r="G7412" s="1" t="str">
        <f aca="false">F7412&amp;"/"&amp;83</f>
        <v>45/83</v>
      </c>
      <c r="H7412" s="1" t="n">
        <v>1800</v>
      </c>
      <c r="I7412" s="1" t="n">
        <v>80</v>
      </c>
      <c r="J7412" s="1" t="n">
        <v>67</v>
      </c>
      <c r="K7412" s="1" t="s">
        <v>21</v>
      </c>
      <c r="L7412" s="1" t="s">
        <v>864</v>
      </c>
      <c r="M7412" s="1" t="n">
        <v>2006</v>
      </c>
      <c r="N7412" s="1" t="n">
        <v>50.1461941527538</v>
      </c>
      <c r="O7412" s="1" t="n">
        <v>-107.45720031917</v>
      </c>
      <c r="Q7412" s="1" t="s">
        <v>8171</v>
      </c>
      <c r="R7412" s="1" t="s">
        <v>24</v>
      </c>
    </row>
    <row r="7413" customFormat="false" ht="15" hidden="false" customHeight="false" outlineLevel="0" collapsed="false">
      <c r="A7413" s="1" t="s">
        <v>8131</v>
      </c>
      <c r="B7413" s="1" t="s">
        <v>8131</v>
      </c>
      <c r="C7413" s="1" t="s">
        <v>8169</v>
      </c>
      <c r="D7413" s="1" t="n">
        <v>149.4</v>
      </c>
      <c r="E7413" s="1" t="s">
        <v>8216</v>
      </c>
      <c r="F7413" s="1" t="n">
        <v>46</v>
      </c>
      <c r="G7413" s="1" t="str">
        <f aca="false">F7413&amp;"/"&amp;83</f>
        <v>46/83</v>
      </c>
      <c r="H7413" s="1" t="n">
        <v>1800</v>
      </c>
      <c r="I7413" s="1" t="n">
        <v>80</v>
      </c>
      <c r="J7413" s="1" t="n">
        <v>67</v>
      </c>
      <c r="K7413" s="1" t="s">
        <v>21</v>
      </c>
      <c r="L7413" s="1" t="s">
        <v>864</v>
      </c>
      <c r="M7413" s="1" t="n">
        <v>2006</v>
      </c>
      <c r="N7413" s="1" t="n">
        <v>50.1486967336341</v>
      </c>
      <c r="O7413" s="1" t="n">
        <v>-107.464903886773</v>
      </c>
      <c r="Q7413" s="1" t="s">
        <v>8171</v>
      </c>
      <c r="R7413" s="1" t="s">
        <v>24</v>
      </c>
    </row>
    <row r="7414" customFormat="false" ht="15" hidden="false" customHeight="false" outlineLevel="0" collapsed="false">
      <c r="A7414" s="1" t="s">
        <v>8131</v>
      </c>
      <c r="B7414" s="1" t="s">
        <v>8131</v>
      </c>
      <c r="C7414" s="1" t="s">
        <v>8169</v>
      </c>
      <c r="D7414" s="1" t="n">
        <v>149.4</v>
      </c>
      <c r="E7414" s="1" t="s">
        <v>8217</v>
      </c>
      <c r="F7414" s="1" t="n">
        <v>47</v>
      </c>
      <c r="G7414" s="1" t="str">
        <f aca="false">F7414&amp;"/"&amp;83</f>
        <v>47/83</v>
      </c>
      <c r="H7414" s="1" t="n">
        <v>1800</v>
      </c>
      <c r="I7414" s="1" t="n">
        <v>80</v>
      </c>
      <c r="J7414" s="1" t="n">
        <v>67</v>
      </c>
      <c r="K7414" s="1" t="s">
        <v>21</v>
      </c>
      <c r="L7414" s="1" t="s">
        <v>864</v>
      </c>
      <c r="M7414" s="1" t="n">
        <v>2006</v>
      </c>
      <c r="N7414" s="1" t="n">
        <v>50.1511707438772</v>
      </c>
      <c r="O7414" s="1" t="n">
        <v>-107.475053462134</v>
      </c>
      <c r="Q7414" s="1" t="s">
        <v>8171</v>
      </c>
      <c r="R7414" s="1" t="s">
        <v>24</v>
      </c>
    </row>
    <row r="7415" customFormat="false" ht="15" hidden="false" customHeight="false" outlineLevel="0" collapsed="false">
      <c r="A7415" s="1" t="s">
        <v>8131</v>
      </c>
      <c r="B7415" s="1" t="s">
        <v>8131</v>
      </c>
      <c r="C7415" s="1" t="s">
        <v>8169</v>
      </c>
      <c r="D7415" s="1" t="n">
        <v>149.4</v>
      </c>
      <c r="E7415" s="1" t="s">
        <v>8218</v>
      </c>
      <c r="F7415" s="1" t="n">
        <v>48</v>
      </c>
      <c r="G7415" s="1" t="str">
        <f aca="false">F7415&amp;"/"&amp;83</f>
        <v>48/83</v>
      </c>
      <c r="H7415" s="1" t="n">
        <v>1800</v>
      </c>
      <c r="I7415" s="1" t="n">
        <v>80</v>
      </c>
      <c r="J7415" s="1" t="n">
        <v>67</v>
      </c>
      <c r="K7415" s="1" t="s">
        <v>21</v>
      </c>
      <c r="L7415" s="1" t="s">
        <v>864</v>
      </c>
      <c r="M7415" s="1" t="n">
        <v>2006</v>
      </c>
      <c r="N7415" s="1" t="n">
        <v>50.146233241276</v>
      </c>
      <c r="O7415" s="1" t="n">
        <v>-107.474281494056</v>
      </c>
      <c r="Q7415" s="1" t="s">
        <v>8171</v>
      </c>
      <c r="R7415" s="1" t="s">
        <v>24</v>
      </c>
    </row>
    <row r="7416" customFormat="false" ht="15" hidden="false" customHeight="false" outlineLevel="0" collapsed="false">
      <c r="A7416" s="1" t="s">
        <v>8131</v>
      </c>
      <c r="B7416" s="1" t="s">
        <v>8131</v>
      </c>
      <c r="C7416" s="1" t="s">
        <v>8169</v>
      </c>
      <c r="D7416" s="1" t="n">
        <v>149.4</v>
      </c>
      <c r="E7416" s="1" t="s">
        <v>8219</v>
      </c>
      <c r="F7416" s="1" t="n">
        <v>49</v>
      </c>
      <c r="G7416" s="1" t="str">
        <f aca="false">F7416&amp;"/"&amp;83</f>
        <v>49/83</v>
      </c>
      <c r="H7416" s="1" t="n">
        <v>1800</v>
      </c>
      <c r="I7416" s="1" t="n">
        <v>80</v>
      </c>
      <c r="J7416" s="1" t="n">
        <v>67</v>
      </c>
      <c r="K7416" s="1" t="s">
        <v>21</v>
      </c>
      <c r="L7416" s="1" t="s">
        <v>864</v>
      </c>
      <c r="M7416" s="1" t="n">
        <v>2006</v>
      </c>
      <c r="N7416" s="1" t="n">
        <v>50.1391735142501</v>
      </c>
      <c r="O7416" s="1" t="n">
        <v>-107.47508905166</v>
      </c>
      <c r="Q7416" s="1" t="s">
        <v>8171</v>
      </c>
      <c r="R7416" s="1" t="s">
        <v>24</v>
      </c>
    </row>
    <row r="7417" customFormat="false" ht="15" hidden="false" customHeight="false" outlineLevel="0" collapsed="false">
      <c r="A7417" s="1" t="s">
        <v>8131</v>
      </c>
      <c r="B7417" s="1" t="s">
        <v>8131</v>
      </c>
      <c r="C7417" s="1" t="s">
        <v>8169</v>
      </c>
      <c r="D7417" s="1" t="n">
        <v>149.4</v>
      </c>
      <c r="E7417" s="1" t="s">
        <v>8220</v>
      </c>
      <c r="F7417" s="1" t="n">
        <v>50</v>
      </c>
      <c r="G7417" s="1" t="str">
        <f aca="false">F7417&amp;"/"&amp;83</f>
        <v>50/83</v>
      </c>
      <c r="H7417" s="1" t="n">
        <v>1800</v>
      </c>
      <c r="I7417" s="1" t="n">
        <v>80</v>
      </c>
      <c r="J7417" s="1" t="n">
        <v>67</v>
      </c>
      <c r="K7417" s="1" t="s">
        <v>21</v>
      </c>
      <c r="L7417" s="1" t="s">
        <v>864</v>
      </c>
      <c r="M7417" s="1" t="n">
        <v>2006</v>
      </c>
      <c r="N7417" s="1" t="n">
        <v>50.1694547977502</v>
      </c>
      <c r="O7417" s="1" t="n">
        <v>-107.481981362718</v>
      </c>
      <c r="Q7417" s="1" t="s">
        <v>8171</v>
      </c>
      <c r="R7417" s="1" t="s">
        <v>24</v>
      </c>
    </row>
    <row r="7418" customFormat="false" ht="15" hidden="false" customHeight="false" outlineLevel="0" collapsed="false">
      <c r="A7418" s="1" t="s">
        <v>8131</v>
      </c>
      <c r="B7418" s="1" t="s">
        <v>8131</v>
      </c>
      <c r="C7418" s="1" t="s">
        <v>8169</v>
      </c>
      <c r="D7418" s="1" t="n">
        <v>149.4</v>
      </c>
      <c r="E7418" s="1" t="s">
        <v>8221</v>
      </c>
      <c r="F7418" s="1" t="n">
        <v>51</v>
      </c>
      <c r="G7418" s="1" t="str">
        <f aca="false">F7418&amp;"/"&amp;83</f>
        <v>51/83</v>
      </c>
      <c r="H7418" s="1" t="n">
        <v>1800</v>
      </c>
      <c r="I7418" s="1" t="n">
        <v>80</v>
      </c>
      <c r="J7418" s="1" t="n">
        <v>67</v>
      </c>
      <c r="K7418" s="1" t="s">
        <v>21</v>
      </c>
      <c r="L7418" s="1" t="s">
        <v>864</v>
      </c>
      <c r="M7418" s="1" t="n">
        <v>2006</v>
      </c>
      <c r="N7418" s="1" t="n">
        <v>50.1655489065595</v>
      </c>
      <c r="O7418" s="1" t="n">
        <v>-107.48661126339</v>
      </c>
      <c r="Q7418" s="1" t="s">
        <v>8171</v>
      </c>
      <c r="R7418" s="1" t="s">
        <v>24</v>
      </c>
    </row>
    <row r="7419" customFormat="false" ht="15" hidden="false" customHeight="false" outlineLevel="0" collapsed="false">
      <c r="A7419" s="1" t="s">
        <v>8131</v>
      </c>
      <c r="B7419" s="1" t="s">
        <v>8131</v>
      </c>
      <c r="C7419" s="1" t="s">
        <v>8169</v>
      </c>
      <c r="D7419" s="1" t="n">
        <v>149.4</v>
      </c>
      <c r="E7419" s="1" t="s">
        <v>8222</v>
      </c>
      <c r="F7419" s="1" t="n">
        <v>52</v>
      </c>
      <c r="G7419" s="1" t="str">
        <f aca="false">F7419&amp;"/"&amp;83</f>
        <v>52/83</v>
      </c>
      <c r="H7419" s="1" t="n">
        <v>1800</v>
      </c>
      <c r="I7419" s="1" t="n">
        <v>80</v>
      </c>
      <c r="J7419" s="1" t="n">
        <v>67</v>
      </c>
      <c r="K7419" s="1" t="s">
        <v>21</v>
      </c>
      <c r="L7419" s="1" t="s">
        <v>864</v>
      </c>
      <c r="M7419" s="1" t="n">
        <v>2006</v>
      </c>
      <c r="N7419" s="1" t="n">
        <v>50.1606552979663</v>
      </c>
      <c r="O7419" s="1" t="n">
        <v>-107.489691316659</v>
      </c>
      <c r="Q7419" s="1" t="s">
        <v>8171</v>
      </c>
      <c r="R7419" s="1" t="s">
        <v>24</v>
      </c>
    </row>
    <row r="7420" customFormat="false" ht="15" hidden="false" customHeight="false" outlineLevel="0" collapsed="false">
      <c r="A7420" s="1" t="s">
        <v>8131</v>
      </c>
      <c r="B7420" s="1" t="s">
        <v>8131</v>
      </c>
      <c r="C7420" s="1" t="s">
        <v>8169</v>
      </c>
      <c r="D7420" s="1" t="n">
        <v>149.4</v>
      </c>
      <c r="E7420" s="1" t="s">
        <v>8223</v>
      </c>
      <c r="F7420" s="1" t="n">
        <v>53</v>
      </c>
      <c r="G7420" s="1" t="str">
        <f aca="false">F7420&amp;"/"&amp;83</f>
        <v>53/83</v>
      </c>
      <c r="H7420" s="1" t="n">
        <v>1800</v>
      </c>
      <c r="I7420" s="1" t="n">
        <v>80</v>
      </c>
      <c r="J7420" s="1" t="n">
        <v>67</v>
      </c>
      <c r="K7420" s="1" t="s">
        <v>21</v>
      </c>
      <c r="L7420" s="1" t="s">
        <v>864</v>
      </c>
      <c r="M7420" s="1" t="n">
        <v>2006</v>
      </c>
      <c r="N7420" s="1" t="n">
        <v>50.1558916736837</v>
      </c>
      <c r="O7420" s="1" t="n">
        <v>-107.489694849399</v>
      </c>
      <c r="Q7420" s="1" t="s">
        <v>8171</v>
      </c>
      <c r="R7420" s="1" t="s">
        <v>24</v>
      </c>
    </row>
    <row r="7421" customFormat="false" ht="15" hidden="false" customHeight="false" outlineLevel="0" collapsed="false">
      <c r="A7421" s="1" t="s">
        <v>8131</v>
      </c>
      <c r="B7421" s="1" t="s">
        <v>8131</v>
      </c>
      <c r="C7421" s="1" t="s">
        <v>8169</v>
      </c>
      <c r="D7421" s="1" t="n">
        <v>149.4</v>
      </c>
      <c r="E7421" s="1" t="s">
        <v>8224</v>
      </c>
      <c r="F7421" s="1" t="n">
        <v>54</v>
      </c>
      <c r="G7421" s="1" t="str">
        <f aca="false">F7421&amp;"/"&amp;83</f>
        <v>54/83</v>
      </c>
      <c r="H7421" s="1" t="n">
        <v>1800</v>
      </c>
      <c r="I7421" s="1" t="n">
        <v>80</v>
      </c>
      <c r="J7421" s="1" t="n">
        <v>67</v>
      </c>
      <c r="K7421" s="1" t="s">
        <v>21</v>
      </c>
      <c r="L7421" s="1" t="s">
        <v>864</v>
      </c>
      <c r="M7421" s="1" t="n">
        <v>2006</v>
      </c>
      <c r="N7421" s="1" t="n">
        <v>50.1534044468129</v>
      </c>
      <c r="O7421" s="1" t="n">
        <v>-107.480911014073</v>
      </c>
      <c r="Q7421" s="1" t="s">
        <v>8171</v>
      </c>
      <c r="R7421" s="1" t="s">
        <v>24</v>
      </c>
    </row>
    <row r="7422" customFormat="false" ht="15" hidden="false" customHeight="false" outlineLevel="0" collapsed="false">
      <c r="A7422" s="1" t="s">
        <v>8131</v>
      </c>
      <c r="B7422" s="1" t="s">
        <v>8131</v>
      </c>
      <c r="C7422" s="1" t="s">
        <v>8169</v>
      </c>
      <c r="D7422" s="1" t="n">
        <v>149.4</v>
      </c>
      <c r="E7422" s="1" t="s">
        <v>8225</v>
      </c>
      <c r="F7422" s="1" t="n">
        <v>55</v>
      </c>
      <c r="G7422" s="1" t="str">
        <f aca="false">F7422&amp;"/"&amp;83</f>
        <v>55/83</v>
      </c>
      <c r="H7422" s="1" t="n">
        <v>1800</v>
      </c>
      <c r="I7422" s="1" t="n">
        <v>80</v>
      </c>
      <c r="J7422" s="1" t="n">
        <v>67</v>
      </c>
      <c r="K7422" s="1" t="s">
        <v>21</v>
      </c>
      <c r="L7422" s="1" t="s">
        <v>864</v>
      </c>
      <c r="M7422" s="1" t="n">
        <v>2006</v>
      </c>
      <c r="N7422" s="1" t="n">
        <v>50.1486608607083</v>
      </c>
      <c r="O7422" s="1" t="n">
        <v>-107.480884798296</v>
      </c>
      <c r="Q7422" s="1" t="s">
        <v>8171</v>
      </c>
      <c r="R7422" s="1" t="s">
        <v>24</v>
      </c>
    </row>
    <row r="7423" customFormat="false" ht="15" hidden="false" customHeight="false" outlineLevel="0" collapsed="false">
      <c r="A7423" s="1" t="s">
        <v>8131</v>
      </c>
      <c r="B7423" s="1" t="s">
        <v>8131</v>
      </c>
      <c r="C7423" s="1" t="s">
        <v>8169</v>
      </c>
      <c r="D7423" s="1" t="n">
        <v>149.4</v>
      </c>
      <c r="E7423" s="1" t="s">
        <v>8226</v>
      </c>
      <c r="F7423" s="1" t="n">
        <v>56</v>
      </c>
      <c r="G7423" s="1" t="str">
        <f aca="false">F7423&amp;"/"&amp;83</f>
        <v>56/83</v>
      </c>
      <c r="H7423" s="1" t="n">
        <v>1800</v>
      </c>
      <c r="I7423" s="1" t="n">
        <v>80</v>
      </c>
      <c r="J7423" s="1" t="n">
        <v>67</v>
      </c>
      <c r="K7423" s="1" t="s">
        <v>21</v>
      </c>
      <c r="L7423" s="1" t="s">
        <v>864</v>
      </c>
      <c r="M7423" s="1" t="n">
        <v>2006</v>
      </c>
      <c r="N7423" s="1" t="n">
        <v>50.1508108439906</v>
      </c>
      <c r="O7423" s="1" t="n">
        <v>-107.489711850727</v>
      </c>
      <c r="Q7423" s="1" t="s">
        <v>8171</v>
      </c>
      <c r="R7423" s="1" t="s">
        <v>24</v>
      </c>
    </row>
    <row r="7424" customFormat="false" ht="15" hidden="false" customHeight="false" outlineLevel="0" collapsed="false">
      <c r="A7424" s="1" t="s">
        <v>8131</v>
      </c>
      <c r="B7424" s="1" t="s">
        <v>8131</v>
      </c>
      <c r="C7424" s="1" t="s">
        <v>8169</v>
      </c>
      <c r="D7424" s="1" t="n">
        <v>149.4</v>
      </c>
      <c r="E7424" s="1" t="s">
        <v>8227</v>
      </c>
      <c r="F7424" s="1" t="n">
        <v>57</v>
      </c>
      <c r="G7424" s="1" t="str">
        <f aca="false">F7424&amp;"/"&amp;83</f>
        <v>57/83</v>
      </c>
      <c r="H7424" s="1" t="n">
        <v>1800</v>
      </c>
      <c r="I7424" s="1" t="n">
        <v>80</v>
      </c>
      <c r="J7424" s="1" t="n">
        <v>67</v>
      </c>
      <c r="K7424" s="1" t="s">
        <v>21</v>
      </c>
      <c r="L7424" s="1" t="s">
        <v>864</v>
      </c>
      <c r="M7424" s="1" t="n">
        <v>2006</v>
      </c>
      <c r="N7424" s="1" t="n">
        <v>50.1460156024175</v>
      </c>
      <c r="O7424" s="1" t="n">
        <v>-107.490339933352</v>
      </c>
      <c r="Q7424" s="1" t="s">
        <v>8171</v>
      </c>
      <c r="R7424" s="1" t="s">
        <v>24</v>
      </c>
    </row>
    <row r="7425" customFormat="false" ht="15" hidden="false" customHeight="false" outlineLevel="0" collapsed="false">
      <c r="A7425" s="1" t="s">
        <v>8131</v>
      </c>
      <c r="B7425" s="1" t="s">
        <v>8131</v>
      </c>
      <c r="C7425" s="1" t="s">
        <v>8169</v>
      </c>
      <c r="D7425" s="1" t="n">
        <v>149.4</v>
      </c>
      <c r="E7425" s="1" t="s">
        <v>8228</v>
      </c>
      <c r="F7425" s="1" t="n">
        <v>58</v>
      </c>
      <c r="G7425" s="1" t="str">
        <f aca="false">F7425&amp;"/"&amp;83</f>
        <v>58/83</v>
      </c>
      <c r="H7425" s="1" t="n">
        <v>1800</v>
      </c>
      <c r="I7425" s="1" t="n">
        <v>80</v>
      </c>
      <c r="J7425" s="1" t="n">
        <v>67</v>
      </c>
      <c r="K7425" s="1" t="s">
        <v>21</v>
      </c>
      <c r="L7425" s="1" t="s">
        <v>864</v>
      </c>
      <c r="M7425" s="1" t="n">
        <v>2006</v>
      </c>
      <c r="N7425" s="1" t="n">
        <v>50.1389390690185</v>
      </c>
      <c r="O7425" s="1" t="n">
        <v>-107.487242179311</v>
      </c>
      <c r="Q7425" s="1" t="s">
        <v>8171</v>
      </c>
      <c r="R7425" s="1" t="s">
        <v>24</v>
      </c>
    </row>
    <row r="7426" customFormat="false" ht="15" hidden="false" customHeight="false" outlineLevel="0" collapsed="false">
      <c r="A7426" s="1" t="s">
        <v>8131</v>
      </c>
      <c r="B7426" s="1" t="s">
        <v>8131</v>
      </c>
      <c r="C7426" s="1" t="s">
        <v>8169</v>
      </c>
      <c r="D7426" s="1" t="n">
        <v>149.4</v>
      </c>
      <c r="E7426" s="1" t="s">
        <v>8229</v>
      </c>
      <c r="F7426" s="1" t="n">
        <v>59</v>
      </c>
      <c r="G7426" s="1" t="str">
        <f aca="false">F7426&amp;"/"&amp;83</f>
        <v>59/83</v>
      </c>
      <c r="H7426" s="1" t="n">
        <v>1800</v>
      </c>
      <c r="I7426" s="1" t="n">
        <v>80</v>
      </c>
      <c r="J7426" s="1" t="n">
        <v>67</v>
      </c>
      <c r="K7426" s="1" t="s">
        <v>21</v>
      </c>
      <c r="L7426" s="1" t="s">
        <v>864</v>
      </c>
      <c r="M7426" s="1" t="n">
        <v>2006</v>
      </c>
      <c r="N7426" s="1" t="n">
        <v>50.13399174337</v>
      </c>
      <c r="O7426" s="1" t="n">
        <v>-107.487377845095</v>
      </c>
      <c r="Q7426" s="1" t="s">
        <v>8171</v>
      </c>
      <c r="R7426" s="1" t="s">
        <v>24</v>
      </c>
    </row>
    <row r="7427" customFormat="false" ht="15" hidden="false" customHeight="false" outlineLevel="0" collapsed="false">
      <c r="A7427" s="1" t="s">
        <v>8131</v>
      </c>
      <c r="B7427" s="1" t="s">
        <v>8131</v>
      </c>
      <c r="C7427" s="1" t="s">
        <v>8169</v>
      </c>
      <c r="D7427" s="1" t="n">
        <v>149.4</v>
      </c>
      <c r="E7427" s="1" t="s">
        <v>8230</v>
      </c>
      <c r="F7427" s="1" t="n">
        <v>60</v>
      </c>
      <c r="G7427" s="1" t="str">
        <f aca="false">F7427&amp;"/"&amp;83</f>
        <v>60/83</v>
      </c>
      <c r="H7427" s="1" t="n">
        <v>1800</v>
      </c>
      <c r="I7427" s="1" t="n">
        <v>80</v>
      </c>
      <c r="J7427" s="1" t="n">
        <v>67</v>
      </c>
      <c r="K7427" s="1" t="s">
        <v>21</v>
      </c>
      <c r="L7427" s="1" t="s">
        <v>864</v>
      </c>
      <c r="M7427" s="1" t="n">
        <v>2006</v>
      </c>
      <c r="N7427" s="1" t="n">
        <v>50.1290315195353</v>
      </c>
      <c r="O7427" s="1" t="n">
        <v>-107.48738121537</v>
      </c>
      <c r="Q7427" s="1" t="s">
        <v>8171</v>
      </c>
      <c r="R7427" s="1" t="s">
        <v>24</v>
      </c>
    </row>
    <row r="7428" customFormat="false" ht="15" hidden="false" customHeight="false" outlineLevel="0" collapsed="false">
      <c r="A7428" s="1" t="s">
        <v>8131</v>
      </c>
      <c r="B7428" s="1" t="s">
        <v>8131</v>
      </c>
      <c r="C7428" s="1" t="s">
        <v>8169</v>
      </c>
      <c r="D7428" s="1" t="n">
        <v>149.4</v>
      </c>
      <c r="E7428" s="1" t="s">
        <v>8231</v>
      </c>
      <c r="F7428" s="1" t="n">
        <v>61</v>
      </c>
      <c r="G7428" s="1" t="str">
        <f aca="false">F7428&amp;"/"&amp;83</f>
        <v>61/83</v>
      </c>
      <c r="H7428" s="1" t="n">
        <v>1800</v>
      </c>
      <c r="I7428" s="1" t="n">
        <v>80</v>
      </c>
      <c r="J7428" s="1" t="n">
        <v>67</v>
      </c>
      <c r="K7428" s="1" t="s">
        <v>21</v>
      </c>
      <c r="L7428" s="1" t="s">
        <v>864</v>
      </c>
      <c r="M7428" s="1" t="n">
        <v>2006</v>
      </c>
      <c r="N7428" s="1" t="n">
        <v>50.1242300716926</v>
      </c>
      <c r="O7428" s="1" t="n">
        <v>-107.487451160013</v>
      </c>
      <c r="Q7428" s="1" t="s">
        <v>8171</v>
      </c>
      <c r="R7428" s="1" t="s">
        <v>24</v>
      </c>
    </row>
    <row r="7429" customFormat="false" ht="15" hidden="false" customHeight="false" outlineLevel="0" collapsed="false">
      <c r="A7429" s="1" t="s">
        <v>8131</v>
      </c>
      <c r="B7429" s="1" t="s">
        <v>8131</v>
      </c>
      <c r="C7429" s="1" t="s">
        <v>8169</v>
      </c>
      <c r="D7429" s="1" t="n">
        <v>149.4</v>
      </c>
      <c r="E7429" s="1" t="s">
        <v>8232</v>
      </c>
      <c r="F7429" s="1" t="n">
        <v>62</v>
      </c>
      <c r="G7429" s="1" t="str">
        <f aca="false">F7429&amp;"/"&amp;83</f>
        <v>62/83</v>
      </c>
      <c r="H7429" s="1" t="n">
        <v>1800</v>
      </c>
      <c r="I7429" s="1" t="n">
        <v>80</v>
      </c>
      <c r="J7429" s="1" t="n">
        <v>67</v>
      </c>
      <c r="K7429" s="1" t="s">
        <v>21</v>
      </c>
      <c r="L7429" s="1" t="s">
        <v>864</v>
      </c>
      <c r="M7429" s="1" t="n">
        <v>2006</v>
      </c>
      <c r="N7429" s="1" t="n">
        <v>50.1217953693768</v>
      </c>
      <c r="O7429" s="1" t="n">
        <v>-107.482106253215</v>
      </c>
      <c r="Q7429" s="1" t="s">
        <v>8171</v>
      </c>
      <c r="R7429" s="1" t="s">
        <v>24</v>
      </c>
    </row>
    <row r="7430" customFormat="false" ht="15" hidden="false" customHeight="false" outlineLevel="0" collapsed="false">
      <c r="A7430" s="1" t="s">
        <v>8131</v>
      </c>
      <c r="B7430" s="1" t="s">
        <v>8131</v>
      </c>
      <c r="C7430" s="1" t="s">
        <v>8169</v>
      </c>
      <c r="D7430" s="1" t="n">
        <v>149.4</v>
      </c>
      <c r="E7430" s="1" t="s">
        <v>8233</v>
      </c>
      <c r="F7430" s="1" t="n">
        <v>63</v>
      </c>
      <c r="G7430" s="1" t="str">
        <f aca="false">F7430&amp;"/"&amp;83</f>
        <v>63/83</v>
      </c>
      <c r="H7430" s="1" t="n">
        <v>1800</v>
      </c>
      <c r="I7430" s="1" t="n">
        <v>80</v>
      </c>
      <c r="J7430" s="1" t="n">
        <v>67</v>
      </c>
      <c r="K7430" s="1" t="s">
        <v>21</v>
      </c>
      <c r="L7430" s="1" t="s">
        <v>864</v>
      </c>
      <c r="M7430" s="1" t="n">
        <v>2006</v>
      </c>
      <c r="N7430" s="1" t="n">
        <v>50.1188934</v>
      </c>
      <c r="O7430" s="1" t="n">
        <v>-107.4744653</v>
      </c>
      <c r="Q7430" s="1" t="s">
        <v>8171</v>
      </c>
      <c r="R7430" s="1" t="s">
        <v>24</v>
      </c>
    </row>
    <row r="7431" customFormat="false" ht="15" hidden="false" customHeight="false" outlineLevel="0" collapsed="false">
      <c r="A7431" s="1" t="s">
        <v>8131</v>
      </c>
      <c r="B7431" s="1" t="s">
        <v>8131</v>
      </c>
      <c r="C7431" s="1" t="s">
        <v>8169</v>
      </c>
      <c r="D7431" s="1" t="n">
        <v>149.4</v>
      </c>
      <c r="E7431" s="1" t="s">
        <v>8234</v>
      </c>
      <c r="F7431" s="1" t="n">
        <v>64</v>
      </c>
      <c r="G7431" s="1" t="str">
        <f aca="false">F7431&amp;"/"&amp;83</f>
        <v>64/83</v>
      </c>
      <c r="H7431" s="1" t="n">
        <v>1800</v>
      </c>
      <c r="I7431" s="1" t="n">
        <v>80</v>
      </c>
      <c r="J7431" s="1" t="n">
        <v>67</v>
      </c>
      <c r="K7431" s="1" t="s">
        <v>21</v>
      </c>
      <c r="L7431" s="1" t="s">
        <v>864</v>
      </c>
      <c r="M7431" s="1" t="n">
        <v>2006</v>
      </c>
      <c r="N7431" s="1" t="n">
        <v>50.1171273330336</v>
      </c>
      <c r="O7431" s="1" t="n">
        <v>-107.482006217362</v>
      </c>
      <c r="Q7431" s="1" t="s">
        <v>8171</v>
      </c>
      <c r="R7431" s="1" t="s">
        <v>24</v>
      </c>
    </row>
    <row r="7432" customFormat="false" ht="15" hidden="false" customHeight="false" outlineLevel="0" collapsed="false">
      <c r="A7432" s="1" t="s">
        <v>8131</v>
      </c>
      <c r="B7432" s="1" t="s">
        <v>8131</v>
      </c>
      <c r="C7432" s="1" t="s">
        <v>8169</v>
      </c>
      <c r="D7432" s="1" t="n">
        <v>149.4</v>
      </c>
      <c r="E7432" s="1" t="s">
        <v>8235</v>
      </c>
      <c r="F7432" s="1" t="n">
        <v>65</v>
      </c>
      <c r="G7432" s="1" t="str">
        <f aca="false">F7432&amp;"/"&amp;83</f>
        <v>65/83</v>
      </c>
      <c r="H7432" s="1" t="n">
        <v>1800</v>
      </c>
      <c r="I7432" s="1" t="n">
        <v>80</v>
      </c>
      <c r="J7432" s="1" t="n">
        <v>67</v>
      </c>
      <c r="K7432" s="1" t="s">
        <v>21</v>
      </c>
      <c r="L7432" s="1" t="s">
        <v>864</v>
      </c>
      <c r="M7432" s="1" t="n">
        <v>2006</v>
      </c>
      <c r="N7432" s="1" t="n">
        <v>50.1532514504658</v>
      </c>
      <c r="O7432" s="1" t="n">
        <v>-107.497890992606</v>
      </c>
      <c r="Q7432" s="1" t="s">
        <v>8171</v>
      </c>
      <c r="R7432" s="1" t="s">
        <v>24</v>
      </c>
    </row>
    <row r="7433" customFormat="false" ht="15" hidden="false" customHeight="false" outlineLevel="0" collapsed="false">
      <c r="A7433" s="1" t="s">
        <v>8131</v>
      </c>
      <c r="B7433" s="1" t="s">
        <v>8131</v>
      </c>
      <c r="C7433" s="1" t="s">
        <v>8169</v>
      </c>
      <c r="D7433" s="1" t="n">
        <v>149.4</v>
      </c>
      <c r="E7433" s="1" t="s">
        <v>8236</v>
      </c>
      <c r="F7433" s="1" t="n">
        <v>66</v>
      </c>
      <c r="G7433" s="1" t="str">
        <f aca="false">F7433&amp;"/"&amp;83</f>
        <v>66/83</v>
      </c>
      <c r="H7433" s="1" t="n">
        <v>1800</v>
      </c>
      <c r="I7433" s="1" t="n">
        <v>80</v>
      </c>
      <c r="J7433" s="1" t="n">
        <v>67</v>
      </c>
      <c r="K7433" s="1" t="s">
        <v>21</v>
      </c>
      <c r="L7433" s="1" t="s">
        <v>864</v>
      </c>
      <c r="M7433" s="1" t="n">
        <v>2006</v>
      </c>
      <c r="N7433" s="1" t="n">
        <v>50.1485619201396</v>
      </c>
      <c r="O7433" s="1" t="n">
        <v>-107.497784019039</v>
      </c>
      <c r="Q7433" s="1" t="s">
        <v>8171</v>
      </c>
      <c r="R7433" s="1" t="s">
        <v>24</v>
      </c>
    </row>
    <row r="7434" customFormat="false" ht="15" hidden="false" customHeight="false" outlineLevel="0" collapsed="false">
      <c r="A7434" s="1" t="s">
        <v>8131</v>
      </c>
      <c r="B7434" s="1" t="s">
        <v>8131</v>
      </c>
      <c r="C7434" s="1" t="s">
        <v>8169</v>
      </c>
      <c r="D7434" s="1" t="n">
        <v>149.4</v>
      </c>
      <c r="E7434" s="1" t="s">
        <v>8237</v>
      </c>
      <c r="F7434" s="1" t="n">
        <v>67</v>
      </c>
      <c r="G7434" s="1" t="str">
        <f aca="false">F7434&amp;"/"&amp;83</f>
        <v>67/83</v>
      </c>
      <c r="H7434" s="1" t="n">
        <v>1800</v>
      </c>
      <c r="I7434" s="1" t="n">
        <v>80</v>
      </c>
      <c r="J7434" s="1" t="n">
        <v>67</v>
      </c>
      <c r="K7434" s="1" t="s">
        <v>21</v>
      </c>
      <c r="L7434" s="1" t="s">
        <v>864</v>
      </c>
      <c r="M7434" s="1" t="n">
        <v>2006</v>
      </c>
      <c r="N7434" s="1" t="n">
        <v>50.1434536495457</v>
      </c>
      <c r="O7434" s="1" t="n">
        <v>-107.497905185858</v>
      </c>
      <c r="Q7434" s="1" t="s">
        <v>8171</v>
      </c>
      <c r="R7434" s="1" t="s">
        <v>24</v>
      </c>
    </row>
    <row r="7435" customFormat="false" ht="15" hidden="false" customHeight="false" outlineLevel="0" collapsed="false">
      <c r="A7435" s="1" t="s">
        <v>8131</v>
      </c>
      <c r="B7435" s="1" t="s">
        <v>8131</v>
      </c>
      <c r="C7435" s="1" t="s">
        <v>8169</v>
      </c>
      <c r="D7435" s="1" t="n">
        <v>149.4</v>
      </c>
      <c r="E7435" s="1" t="s">
        <v>8238</v>
      </c>
      <c r="F7435" s="1" t="n">
        <v>68</v>
      </c>
      <c r="G7435" s="1" t="str">
        <f aca="false">F7435&amp;"/"&amp;83</f>
        <v>68/83</v>
      </c>
      <c r="H7435" s="1" t="n">
        <v>1800</v>
      </c>
      <c r="I7435" s="1" t="n">
        <v>80</v>
      </c>
      <c r="J7435" s="1" t="n">
        <v>67</v>
      </c>
      <c r="K7435" s="1" t="s">
        <v>21</v>
      </c>
      <c r="L7435" s="1" t="s">
        <v>864</v>
      </c>
      <c r="M7435" s="1" t="n">
        <v>2006</v>
      </c>
      <c r="N7435" s="1" t="n">
        <v>50.1363904658644</v>
      </c>
      <c r="O7435" s="1" t="n">
        <v>-107.498002730683</v>
      </c>
      <c r="Q7435" s="1" t="s">
        <v>8171</v>
      </c>
      <c r="R7435" s="1" t="s">
        <v>24</v>
      </c>
    </row>
    <row r="7436" customFormat="false" ht="15" hidden="false" customHeight="false" outlineLevel="0" collapsed="false">
      <c r="A7436" s="1" t="s">
        <v>8131</v>
      </c>
      <c r="B7436" s="1" t="s">
        <v>8131</v>
      </c>
      <c r="C7436" s="1" t="s">
        <v>8169</v>
      </c>
      <c r="D7436" s="1" t="n">
        <v>149.4</v>
      </c>
      <c r="E7436" s="1" t="s">
        <v>8239</v>
      </c>
      <c r="F7436" s="1" t="n">
        <v>69</v>
      </c>
      <c r="G7436" s="1" t="str">
        <f aca="false">F7436&amp;"/"&amp;83</f>
        <v>69/83</v>
      </c>
      <c r="H7436" s="1" t="n">
        <v>1800</v>
      </c>
      <c r="I7436" s="1" t="n">
        <v>80</v>
      </c>
      <c r="J7436" s="1" t="n">
        <v>67</v>
      </c>
      <c r="K7436" s="1" t="s">
        <v>21</v>
      </c>
      <c r="L7436" s="1" t="s">
        <v>864</v>
      </c>
      <c r="M7436" s="1" t="n">
        <v>2006</v>
      </c>
      <c r="N7436" s="1" t="n">
        <v>50.1315913381149</v>
      </c>
      <c r="O7436" s="1" t="n">
        <v>-107.497896405897</v>
      </c>
      <c r="Q7436" s="1" t="s">
        <v>8171</v>
      </c>
      <c r="R7436" s="1" t="s">
        <v>24</v>
      </c>
    </row>
    <row r="7437" customFormat="false" ht="15" hidden="false" customHeight="false" outlineLevel="0" collapsed="false">
      <c r="A7437" s="1" t="s">
        <v>8131</v>
      </c>
      <c r="B7437" s="1" t="s">
        <v>8131</v>
      </c>
      <c r="C7437" s="1" t="s">
        <v>8169</v>
      </c>
      <c r="D7437" s="1" t="n">
        <v>149.4</v>
      </c>
      <c r="E7437" s="1" t="s">
        <v>8240</v>
      </c>
      <c r="F7437" s="1" t="n">
        <v>70</v>
      </c>
      <c r="G7437" s="1" t="str">
        <f aca="false">F7437&amp;"/"&amp;83</f>
        <v>70/83</v>
      </c>
      <c r="H7437" s="1" t="n">
        <v>1800</v>
      </c>
      <c r="I7437" s="1" t="n">
        <v>80</v>
      </c>
      <c r="J7437" s="1" t="n">
        <v>67</v>
      </c>
      <c r="K7437" s="1" t="s">
        <v>21</v>
      </c>
      <c r="L7437" s="1" t="s">
        <v>864</v>
      </c>
      <c r="M7437" s="1" t="n">
        <v>2006</v>
      </c>
      <c r="N7437" s="1" t="n">
        <v>50.1265923175586</v>
      </c>
      <c r="O7437" s="1" t="n">
        <v>-107.497843520829</v>
      </c>
      <c r="Q7437" s="1" t="s">
        <v>8171</v>
      </c>
      <c r="R7437" s="1" t="s">
        <v>24</v>
      </c>
    </row>
    <row r="7438" customFormat="false" ht="15" hidden="false" customHeight="false" outlineLevel="0" collapsed="false">
      <c r="A7438" s="1" t="s">
        <v>8131</v>
      </c>
      <c r="B7438" s="1" t="s">
        <v>8131</v>
      </c>
      <c r="C7438" s="1" t="s">
        <v>8169</v>
      </c>
      <c r="D7438" s="1" t="n">
        <v>149.4</v>
      </c>
      <c r="E7438" s="1" t="s">
        <v>8241</v>
      </c>
      <c r="F7438" s="1" t="n">
        <v>71</v>
      </c>
      <c r="G7438" s="1" t="str">
        <f aca="false">F7438&amp;"/"&amp;83</f>
        <v>71/83</v>
      </c>
      <c r="H7438" s="1" t="n">
        <v>1800</v>
      </c>
      <c r="I7438" s="1" t="n">
        <v>80</v>
      </c>
      <c r="J7438" s="1" t="n">
        <v>67</v>
      </c>
      <c r="K7438" s="1" t="s">
        <v>21</v>
      </c>
      <c r="L7438" s="1" t="s">
        <v>864</v>
      </c>
      <c r="M7438" s="1" t="n">
        <v>2006</v>
      </c>
      <c r="N7438" s="1" t="n">
        <v>50.13897818581</v>
      </c>
      <c r="O7438" s="1" t="n">
        <v>-107.504971784829</v>
      </c>
      <c r="Q7438" s="1" t="s">
        <v>8171</v>
      </c>
      <c r="R7438" s="1" t="s">
        <v>24</v>
      </c>
    </row>
    <row r="7439" customFormat="false" ht="15" hidden="false" customHeight="false" outlineLevel="0" collapsed="false">
      <c r="A7439" s="1" t="s">
        <v>8131</v>
      </c>
      <c r="B7439" s="1" t="s">
        <v>8131</v>
      </c>
      <c r="C7439" s="1" t="s">
        <v>8169</v>
      </c>
      <c r="D7439" s="1" t="n">
        <v>149.4</v>
      </c>
      <c r="E7439" s="1" t="s">
        <v>8242</v>
      </c>
      <c r="F7439" s="1" t="n">
        <v>72</v>
      </c>
      <c r="G7439" s="1" t="str">
        <f aca="false">F7439&amp;"/"&amp;83</f>
        <v>72/83</v>
      </c>
      <c r="H7439" s="1" t="n">
        <v>1800</v>
      </c>
      <c r="I7439" s="1" t="n">
        <v>80</v>
      </c>
      <c r="J7439" s="1" t="n">
        <v>67</v>
      </c>
      <c r="K7439" s="1" t="s">
        <v>21</v>
      </c>
      <c r="L7439" s="1" t="s">
        <v>864</v>
      </c>
      <c r="M7439" s="1" t="n">
        <v>2006</v>
      </c>
      <c r="N7439" s="1" t="n">
        <v>50.1287563872589</v>
      </c>
      <c r="O7439" s="1" t="n">
        <v>-107.504982161838</v>
      </c>
      <c r="Q7439" s="1" t="s">
        <v>8171</v>
      </c>
      <c r="R7439" s="1" t="s">
        <v>24</v>
      </c>
    </row>
    <row r="7440" customFormat="false" ht="15" hidden="false" customHeight="false" outlineLevel="0" collapsed="false">
      <c r="A7440" s="1" t="s">
        <v>8131</v>
      </c>
      <c r="B7440" s="1" t="s">
        <v>8131</v>
      </c>
      <c r="C7440" s="1" t="s">
        <v>8169</v>
      </c>
      <c r="D7440" s="1" t="n">
        <v>149.4</v>
      </c>
      <c r="E7440" s="1" t="s">
        <v>8243</v>
      </c>
      <c r="F7440" s="1" t="n">
        <v>73</v>
      </c>
      <c r="G7440" s="1" t="str">
        <f aca="false">F7440&amp;"/"&amp;83</f>
        <v>73/83</v>
      </c>
      <c r="H7440" s="1" t="n">
        <v>1800</v>
      </c>
      <c r="I7440" s="1" t="n">
        <v>80</v>
      </c>
      <c r="J7440" s="1" t="n">
        <v>67</v>
      </c>
      <c r="K7440" s="1" t="s">
        <v>21</v>
      </c>
      <c r="L7440" s="1" t="s">
        <v>864</v>
      </c>
      <c r="M7440" s="1" t="n">
        <v>2006</v>
      </c>
      <c r="N7440" s="1" t="n">
        <v>50.1655688271559</v>
      </c>
      <c r="O7440" s="1" t="n">
        <v>-107.515855179909</v>
      </c>
      <c r="Q7440" s="1" t="s">
        <v>8171</v>
      </c>
      <c r="R7440" s="1" t="s">
        <v>24</v>
      </c>
    </row>
    <row r="7441" customFormat="false" ht="15" hidden="false" customHeight="false" outlineLevel="0" collapsed="false">
      <c r="A7441" s="1" t="s">
        <v>8131</v>
      </c>
      <c r="B7441" s="1" t="s">
        <v>8131</v>
      </c>
      <c r="C7441" s="1" t="s">
        <v>8169</v>
      </c>
      <c r="D7441" s="1" t="n">
        <v>149.4</v>
      </c>
      <c r="E7441" s="1" t="s">
        <v>8244</v>
      </c>
      <c r="F7441" s="1" t="n">
        <v>74</v>
      </c>
      <c r="G7441" s="1" t="str">
        <f aca="false">F7441&amp;"/"&amp;83</f>
        <v>74/83</v>
      </c>
      <c r="H7441" s="1" t="n">
        <v>1800</v>
      </c>
      <c r="I7441" s="1" t="n">
        <v>80</v>
      </c>
      <c r="J7441" s="1" t="n">
        <v>67</v>
      </c>
      <c r="K7441" s="1" t="s">
        <v>21</v>
      </c>
      <c r="L7441" s="1" t="s">
        <v>864</v>
      </c>
      <c r="M7441" s="1" t="n">
        <v>2006</v>
      </c>
      <c r="N7441" s="1" t="n">
        <v>50.1605702970307</v>
      </c>
      <c r="O7441" s="1" t="n">
        <v>-107.515854787963</v>
      </c>
      <c r="Q7441" s="1" t="s">
        <v>8171</v>
      </c>
      <c r="R7441" s="1" t="s">
        <v>24</v>
      </c>
    </row>
    <row r="7442" customFormat="false" ht="15" hidden="false" customHeight="false" outlineLevel="0" collapsed="false">
      <c r="A7442" s="1" t="s">
        <v>8131</v>
      </c>
      <c r="B7442" s="1" t="s">
        <v>8131</v>
      </c>
      <c r="C7442" s="1" t="s">
        <v>8169</v>
      </c>
      <c r="D7442" s="1" t="n">
        <v>149.4</v>
      </c>
      <c r="E7442" s="1" t="s">
        <v>8245</v>
      </c>
      <c r="F7442" s="1" t="n">
        <v>75</v>
      </c>
      <c r="G7442" s="1" t="str">
        <f aca="false">F7442&amp;"/"&amp;83</f>
        <v>75/83</v>
      </c>
      <c r="H7442" s="1" t="n">
        <v>1800</v>
      </c>
      <c r="I7442" s="1" t="n">
        <v>80</v>
      </c>
      <c r="J7442" s="1" t="n">
        <v>67</v>
      </c>
      <c r="K7442" s="1" t="s">
        <v>21</v>
      </c>
      <c r="L7442" s="1" t="s">
        <v>864</v>
      </c>
      <c r="M7442" s="1" t="n">
        <v>2006</v>
      </c>
      <c r="N7442" s="1" t="n">
        <v>50.1559137942389</v>
      </c>
      <c r="O7442" s="1" t="n">
        <v>-107.515874160355</v>
      </c>
      <c r="Q7442" s="1" t="s">
        <v>8171</v>
      </c>
      <c r="R7442" s="1" t="s">
        <v>24</v>
      </c>
    </row>
    <row r="7443" customFormat="false" ht="15" hidden="false" customHeight="false" outlineLevel="0" collapsed="false">
      <c r="A7443" s="1" t="s">
        <v>8131</v>
      </c>
      <c r="B7443" s="1" t="s">
        <v>8131</v>
      </c>
      <c r="C7443" s="1" t="s">
        <v>8169</v>
      </c>
      <c r="D7443" s="1" t="n">
        <v>149.4</v>
      </c>
      <c r="E7443" s="1" t="s">
        <v>8246</v>
      </c>
      <c r="F7443" s="1" t="n">
        <v>76</v>
      </c>
      <c r="G7443" s="1" t="str">
        <f aca="false">F7443&amp;"/"&amp;83</f>
        <v>76/83</v>
      </c>
      <c r="H7443" s="1" t="n">
        <v>1800</v>
      </c>
      <c r="I7443" s="1" t="n">
        <v>80</v>
      </c>
      <c r="J7443" s="1" t="n">
        <v>67</v>
      </c>
      <c r="K7443" s="1" t="s">
        <v>21</v>
      </c>
      <c r="L7443" s="1" t="s">
        <v>864</v>
      </c>
      <c r="M7443" s="1" t="n">
        <v>2006</v>
      </c>
      <c r="N7443" s="1" t="n">
        <v>50.1508416940583</v>
      </c>
      <c r="O7443" s="1" t="n">
        <v>-107.515855537949</v>
      </c>
      <c r="Q7443" s="1" t="s">
        <v>8171</v>
      </c>
      <c r="R7443" s="1" t="s">
        <v>24</v>
      </c>
    </row>
    <row r="7444" customFormat="false" ht="15" hidden="false" customHeight="false" outlineLevel="0" collapsed="false">
      <c r="A7444" s="1" t="s">
        <v>8131</v>
      </c>
      <c r="B7444" s="1" t="s">
        <v>8131</v>
      </c>
      <c r="C7444" s="1" t="s">
        <v>8169</v>
      </c>
      <c r="D7444" s="1" t="n">
        <v>149.4</v>
      </c>
      <c r="E7444" s="1" t="s">
        <v>8247</v>
      </c>
      <c r="F7444" s="1" t="n">
        <v>77</v>
      </c>
      <c r="G7444" s="1" t="str">
        <f aca="false">F7444&amp;"/"&amp;83</f>
        <v>77/83</v>
      </c>
      <c r="H7444" s="1" t="n">
        <v>1800</v>
      </c>
      <c r="I7444" s="1" t="n">
        <v>80</v>
      </c>
      <c r="J7444" s="1" t="n">
        <v>67</v>
      </c>
      <c r="K7444" s="1" t="s">
        <v>21</v>
      </c>
      <c r="L7444" s="1" t="s">
        <v>864</v>
      </c>
      <c r="M7444" s="1" t="n">
        <v>2006</v>
      </c>
      <c r="N7444" s="1" t="n">
        <v>50.1461937286942</v>
      </c>
      <c r="O7444" s="1" t="n">
        <v>-107.516016151146</v>
      </c>
      <c r="Q7444" s="1" t="s">
        <v>8171</v>
      </c>
      <c r="R7444" s="1" t="s">
        <v>24</v>
      </c>
    </row>
    <row r="7445" customFormat="false" ht="15" hidden="false" customHeight="false" outlineLevel="0" collapsed="false">
      <c r="A7445" s="1" t="s">
        <v>8131</v>
      </c>
      <c r="B7445" s="1" t="s">
        <v>8131</v>
      </c>
      <c r="C7445" s="1" t="s">
        <v>8169</v>
      </c>
      <c r="D7445" s="1" t="n">
        <v>149.4</v>
      </c>
      <c r="E7445" s="1" t="s">
        <v>8248</v>
      </c>
      <c r="F7445" s="1" t="n">
        <v>78</v>
      </c>
      <c r="G7445" s="1" t="str">
        <f aca="false">F7445&amp;"/"&amp;83</f>
        <v>78/83</v>
      </c>
      <c r="H7445" s="1" t="n">
        <v>1800</v>
      </c>
      <c r="I7445" s="1" t="n">
        <v>80</v>
      </c>
      <c r="J7445" s="1" t="n">
        <v>67</v>
      </c>
      <c r="K7445" s="1" t="s">
        <v>21</v>
      </c>
      <c r="L7445" s="1" t="s">
        <v>864</v>
      </c>
      <c r="M7445" s="1" t="n">
        <v>2006</v>
      </c>
      <c r="N7445" s="1" t="n">
        <v>50.1631848250497</v>
      </c>
      <c r="O7445" s="1" t="n">
        <v>-107.525968761945</v>
      </c>
      <c r="Q7445" s="1" t="s">
        <v>8171</v>
      </c>
      <c r="R7445" s="1" t="s">
        <v>24</v>
      </c>
    </row>
    <row r="7446" customFormat="false" ht="15" hidden="false" customHeight="false" outlineLevel="0" collapsed="false">
      <c r="A7446" s="1" t="s">
        <v>8131</v>
      </c>
      <c r="B7446" s="1" t="s">
        <v>8131</v>
      </c>
      <c r="C7446" s="1" t="s">
        <v>8169</v>
      </c>
      <c r="D7446" s="1" t="n">
        <v>149.4</v>
      </c>
      <c r="E7446" s="1" t="s">
        <v>8249</v>
      </c>
      <c r="F7446" s="1" t="n">
        <v>79</v>
      </c>
      <c r="G7446" s="1" t="str">
        <f aca="false">F7446&amp;"/"&amp;83</f>
        <v>79/83</v>
      </c>
      <c r="H7446" s="1" t="n">
        <v>1800</v>
      </c>
      <c r="I7446" s="1" t="n">
        <v>80</v>
      </c>
      <c r="J7446" s="1" t="n">
        <v>67</v>
      </c>
      <c r="K7446" s="1" t="s">
        <v>21</v>
      </c>
      <c r="L7446" s="1" t="s">
        <v>864</v>
      </c>
      <c r="M7446" s="1" t="n">
        <v>2006</v>
      </c>
      <c r="N7446" s="1" t="n">
        <v>50.1581829208527</v>
      </c>
      <c r="O7446" s="1" t="n">
        <v>-107.525914395673</v>
      </c>
      <c r="Q7446" s="1" t="s">
        <v>8171</v>
      </c>
      <c r="R7446" s="1" t="s">
        <v>24</v>
      </c>
    </row>
    <row r="7447" customFormat="false" ht="15" hidden="false" customHeight="false" outlineLevel="0" collapsed="false">
      <c r="A7447" s="1" t="s">
        <v>8131</v>
      </c>
      <c r="B7447" s="1" t="s">
        <v>8131</v>
      </c>
      <c r="C7447" s="1" t="s">
        <v>8169</v>
      </c>
      <c r="D7447" s="1" t="n">
        <v>149.4</v>
      </c>
      <c r="E7447" s="1" t="s">
        <v>8250</v>
      </c>
      <c r="F7447" s="1" t="n">
        <v>80</v>
      </c>
      <c r="G7447" s="1" t="str">
        <f aca="false">F7447&amp;"/"&amp;83</f>
        <v>80/83</v>
      </c>
      <c r="H7447" s="1" t="n">
        <v>1800</v>
      </c>
      <c r="I7447" s="1" t="n">
        <v>80</v>
      </c>
      <c r="J7447" s="1" t="n">
        <v>67</v>
      </c>
      <c r="K7447" s="1" t="s">
        <v>21</v>
      </c>
      <c r="L7447" s="1" t="s">
        <v>864</v>
      </c>
      <c r="M7447" s="1" t="n">
        <v>2006</v>
      </c>
      <c r="N7447" s="1" t="n">
        <v>50.1535913814201</v>
      </c>
      <c r="O7447" s="1" t="n">
        <v>-107.525883417776</v>
      </c>
      <c r="Q7447" s="1" t="s">
        <v>8171</v>
      </c>
      <c r="R7447" s="1" t="s">
        <v>24</v>
      </c>
    </row>
    <row r="7448" customFormat="false" ht="15" hidden="false" customHeight="false" outlineLevel="0" collapsed="false">
      <c r="A7448" s="1" t="s">
        <v>8131</v>
      </c>
      <c r="B7448" s="1" t="s">
        <v>8131</v>
      </c>
      <c r="C7448" s="1" t="s">
        <v>8169</v>
      </c>
      <c r="D7448" s="1" t="n">
        <v>149.4</v>
      </c>
      <c r="E7448" s="1" t="s">
        <v>8251</v>
      </c>
      <c r="F7448" s="1" t="n">
        <v>81</v>
      </c>
      <c r="G7448" s="1" t="str">
        <f aca="false">F7448&amp;"/"&amp;83</f>
        <v>81/83</v>
      </c>
      <c r="H7448" s="1" t="n">
        <v>1800</v>
      </c>
      <c r="I7448" s="1" t="n">
        <v>80</v>
      </c>
      <c r="J7448" s="1" t="n">
        <v>67</v>
      </c>
      <c r="K7448" s="1" t="s">
        <v>21</v>
      </c>
      <c r="L7448" s="1" t="s">
        <v>864</v>
      </c>
      <c r="M7448" s="1" t="n">
        <v>2006</v>
      </c>
      <c r="N7448" s="1" t="n">
        <v>50.1614269724961</v>
      </c>
      <c r="O7448" s="1" t="n">
        <v>-107.420766612046</v>
      </c>
      <c r="Q7448" s="1" t="s">
        <v>8171</v>
      </c>
      <c r="R7448" s="1" t="s">
        <v>24</v>
      </c>
    </row>
    <row r="7449" customFormat="false" ht="15" hidden="false" customHeight="false" outlineLevel="0" collapsed="false">
      <c r="A7449" s="1" t="s">
        <v>8131</v>
      </c>
      <c r="B7449" s="1" t="s">
        <v>8131</v>
      </c>
      <c r="C7449" s="1" t="s">
        <v>8169</v>
      </c>
      <c r="D7449" s="1" t="n">
        <v>149.4</v>
      </c>
      <c r="E7449" s="1" t="s">
        <v>8252</v>
      </c>
      <c r="F7449" s="1" t="n">
        <v>82</v>
      </c>
      <c r="G7449" s="1" t="str">
        <f aca="false">F7449&amp;"/"&amp;83</f>
        <v>82/83</v>
      </c>
      <c r="H7449" s="1" t="n">
        <v>1800</v>
      </c>
      <c r="I7449" s="1" t="n">
        <v>80</v>
      </c>
      <c r="J7449" s="1" t="n">
        <v>67</v>
      </c>
      <c r="K7449" s="1" t="s">
        <v>21</v>
      </c>
      <c r="L7449" s="1" t="s">
        <v>864</v>
      </c>
      <c r="M7449" s="1" t="n">
        <v>2006</v>
      </c>
      <c r="N7449" s="1" t="n">
        <v>50.1581210625513</v>
      </c>
      <c r="O7449" s="1" t="n">
        <v>-107.419177889933</v>
      </c>
      <c r="Q7449" s="1" t="s">
        <v>8171</v>
      </c>
      <c r="R7449" s="1" t="s">
        <v>24</v>
      </c>
    </row>
    <row r="7450" customFormat="false" ht="15" hidden="false" customHeight="false" outlineLevel="0" collapsed="false">
      <c r="A7450" s="1" t="s">
        <v>8131</v>
      </c>
      <c r="B7450" s="1" t="s">
        <v>8131</v>
      </c>
      <c r="C7450" s="1" t="s">
        <v>8169</v>
      </c>
      <c r="D7450" s="1" t="n">
        <v>149.4</v>
      </c>
      <c r="E7450" s="1" t="s">
        <v>8253</v>
      </c>
      <c r="F7450" s="1" t="n">
        <v>83</v>
      </c>
      <c r="G7450" s="1" t="str">
        <f aca="false">F7450&amp;"/"&amp;83</f>
        <v>83/83</v>
      </c>
      <c r="H7450" s="1" t="n">
        <v>1800</v>
      </c>
      <c r="I7450" s="1" t="n">
        <v>80</v>
      </c>
      <c r="J7450" s="1" t="n">
        <v>67</v>
      </c>
      <c r="K7450" s="1" t="s">
        <v>21</v>
      </c>
      <c r="L7450" s="1" t="s">
        <v>864</v>
      </c>
      <c r="M7450" s="1" t="n">
        <v>2006</v>
      </c>
      <c r="N7450" s="1" t="n">
        <v>50.1680932649462</v>
      </c>
      <c r="O7450" s="1" t="n">
        <v>-107.525910289705</v>
      </c>
      <c r="Q7450" s="1" t="s">
        <v>8171</v>
      </c>
      <c r="R7450" s="1" t="s">
        <v>24</v>
      </c>
    </row>
    <row r="7451" customFormat="false" ht="15" hidden="false" customHeight="false" outlineLevel="0" collapsed="false">
      <c r="A7451" s="1" t="s">
        <v>8131</v>
      </c>
      <c r="B7451" s="1" t="s">
        <v>8131</v>
      </c>
      <c r="C7451" s="1" t="s">
        <v>8254</v>
      </c>
      <c r="D7451" s="1" t="n">
        <v>0.8</v>
      </c>
      <c r="E7451" s="1" t="s">
        <v>8255</v>
      </c>
      <c r="F7451" s="1" t="n">
        <v>1</v>
      </c>
      <c r="G7451" s="1" t="str">
        <f aca="false">F7451&amp;"/"&amp;1</f>
        <v>1/1</v>
      </c>
      <c r="H7451" s="1" t="n">
        <v>800</v>
      </c>
      <c r="I7451" s="1" t="n">
        <v>52.9</v>
      </c>
      <c r="J7451" s="1" t="n">
        <v>73</v>
      </c>
      <c r="K7451" s="1" t="s">
        <v>357</v>
      </c>
      <c r="L7451" s="1" t="s">
        <v>2931</v>
      </c>
      <c r="M7451" s="1" t="n">
        <v>2013</v>
      </c>
      <c r="N7451" s="1" t="n">
        <v>50.416975</v>
      </c>
      <c r="O7451" s="1" t="n">
        <v>-104.464195</v>
      </c>
      <c r="P7451" s="1" t="s">
        <v>8256</v>
      </c>
      <c r="Q7451" s="1" t="s">
        <v>8257</v>
      </c>
      <c r="R7451" s="1" t="s">
        <v>24</v>
      </c>
    </row>
    <row r="7452" customFormat="false" ht="15" hidden="false" customHeight="false" outlineLevel="0" collapsed="false">
      <c r="A7452" s="1" t="s">
        <v>8131</v>
      </c>
      <c r="B7452" s="1" t="s">
        <v>8131</v>
      </c>
      <c r="C7452" s="1" t="s">
        <v>8258</v>
      </c>
      <c r="D7452" s="1" t="n">
        <v>10.56</v>
      </c>
      <c r="E7452" s="1" t="s">
        <v>443</v>
      </c>
      <c r="F7452" s="1" t="n">
        <v>1</v>
      </c>
      <c r="G7452" s="1" t="str">
        <f aca="false">F7452&amp;"/"&amp;16</f>
        <v>1/16</v>
      </c>
      <c r="H7452" s="1" t="n">
        <v>660</v>
      </c>
      <c r="I7452" s="1" t="n">
        <v>47</v>
      </c>
      <c r="J7452" s="1" t="n">
        <v>50</v>
      </c>
      <c r="K7452" s="1" t="s">
        <v>21</v>
      </c>
      <c r="L7452" s="1" t="s">
        <v>295</v>
      </c>
      <c r="M7452" s="1" t="s">
        <v>8259</v>
      </c>
      <c r="N7452" s="1" t="n">
        <v>49.97934170065</v>
      </c>
      <c r="O7452" s="1" t="n">
        <v>-108.608914725445</v>
      </c>
      <c r="Q7452" s="1" t="s">
        <v>8260</v>
      </c>
      <c r="R7452" s="1" t="s">
        <v>24</v>
      </c>
    </row>
    <row r="7453" customFormat="false" ht="15" hidden="false" customHeight="false" outlineLevel="0" collapsed="false">
      <c r="A7453" s="1" t="s">
        <v>8131</v>
      </c>
      <c r="B7453" s="1" t="s">
        <v>8131</v>
      </c>
      <c r="C7453" s="1" t="s">
        <v>8258</v>
      </c>
      <c r="D7453" s="1" t="n">
        <v>10.56</v>
      </c>
      <c r="E7453" s="1" t="s">
        <v>447</v>
      </c>
      <c r="F7453" s="1" t="n">
        <v>2</v>
      </c>
      <c r="G7453" s="1" t="str">
        <f aca="false">F7453&amp;"/"&amp;16</f>
        <v>2/16</v>
      </c>
      <c r="H7453" s="1" t="n">
        <v>660</v>
      </c>
      <c r="I7453" s="1" t="n">
        <v>47</v>
      </c>
      <c r="J7453" s="1" t="n">
        <v>50</v>
      </c>
      <c r="K7453" s="1" t="s">
        <v>21</v>
      </c>
      <c r="L7453" s="1" t="s">
        <v>295</v>
      </c>
      <c r="M7453" s="1" t="s">
        <v>8259</v>
      </c>
      <c r="N7453" s="1" t="n">
        <v>49.9781408391055</v>
      </c>
      <c r="O7453" s="1" t="n">
        <v>-108.606212233109</v>
      </c>
      <c r="Q7453" s="1" t="s">
        <v>8260</v>
      </c>
      <c r="R7453" s="1" t="s">
        <v>24</v>
      </c>
    </row>
    <row r="7454" customFormat="false" ht="15" hidden="false" customHeight="false" outlineLevel="0" collapsed="false">
      <c r="A7454" s="1" t="s">
        <v>8131</v>
      </c>
      <c r="B7454" s="1" t="s">
        <v>8131</v>
      </c>
      <c r="C7454" s="1" t="s">
        <v>8258</v>
      </c>
      <c r="D7454" s="1" t="n">
        <v>10.56</v>
      </c>
      <c r="E7454" s="1" t="s">
        <v>448</v>
      </c>
      <c r="F7454" s="1" t="n">
        <v>3</v>
      </c>
      <c r="G7454" s="1" t="str">
        <f aca="false">F7454&amp;"/"&amp;16</f>
        <v>3/16</v>
      </c>
      <c r="H7454" s="1" t="n">
        <v>660</v>
      </c>
      <c r="I7454" s="1" t="n">
        <v>47</v>
      </c>
      <c r="J7454" s="1" t="n">
        <v>50</v>
      </c>
      <c r="K7454" s="1" t="s">
        <v>21</v>
      </c>
      <c r="L7454" s="1" t="s">
        <v>295</v>
      </c>
      <c r="M7454" s="1" t="s">
        <v>8259</v>
      </c>
      <c r="N7454" s="1" t="n">
        <v>49.9770830522481</v>
      </c>
      <c r="O7454" s="1" t="n">
        <v>-108.603243066064</v>
      </c>
      <c r="Q7454" s="1" t="s">
        <v>8260</v>
      </c>
      <c r="R7454" s="1" t="s">
        <v>24</v>
      </c>
    </row>
    <row r="7455" customFormat="false" ht="15" hidden="false" customHeight="false" outlineLevel="0" collapsed="false">
      <c r="A7455" s="1" t="s">
        <v>8131</v>
      </c>
      <c r="B7455" s="1" t="s">
        <v>8131</v>
      </c>
      <c r="C7455" s="1" t="s">
        <v>8258</v>
      </c>
      <c r="D7455" s="1" t="n">
        <v>10.56</v>
      </c>
      <c r="E7455" s="1" t="s">
        <v>449</v>
      </c>
      <c r="F7455" s="1" t="n">
        <v>4</v>
      </c>
      <c r="G7455" s="1" t="str">
        <f aca="false">F7455&amp;"/"&amp;16</f>
        <v>4/16</v>
      </c>
      <c r="H7455" s="1" t="n">
        <v>660</v>
      </c>
      <c r="I7455" s="1" t="n">
        <v>47</v>
      </c>
      <c r="J7455" s="1" t="n">
        <v>50</v>
      </c>
      <c r="K7455" s="1" t="s">
        <v>21</v>
      </c>
      <c r="L7455" s="1" t="s">
        <v>295</v>
      </c>
      <c r="M7455" s="1" t="s">
        <v>8259</v>
      </c>
      <c r="N7455" s="1" t="n">
        <v>49.9761045640685</v>
      </c>
      <c r="O7455" s="1" t="n">
        <v>-108.600101116787</v>
      </c>
      <c r="Q7455" s="1" t="s">
        <v>8260</v>
      </c>
      <c r="R7455" s="1" t="s">
        <v>24</v>
      </c>
    </row>
    <row r="7456" customFormat="false" ht="15" hidden="false" customHeight="false" outlineLevel="0" collapsed="false">
      <c r="A7456" s="1" t="s">
        <v>8131</v>
      </c>
      <c r="B7456" s="1" t="s">
        <v>8131</v>
      </c>
      <c r="C7456" s="1" t="s">
        <v>8258</v>
      </c>
      <c r="D7456" s="1" t="n">
        <v>10.56</v>
      </c>
      <c r="E7456" s="1" t="s">
        <v>450</v>
      </c>
      <c r="F7456" s="1" t="n">
        <v>5</v>
      </c>
      <c r="G7456" s="1" t="str">
        <f aca="false">F7456&amp;"/"&amp;16</f>
        <v>5/16</v>
      </c>
      <c r="H7456" s="1" t="n">
        <v>660</v>
      </c>
      <c r="I7456" s="1" t="n">
        <v>47</v>
      </c>
      <c r="J7456" s="1" t="n">
        <v>50</v>
      </c>
      <c r="K7456" s="1" t="s">
        <v>21</v>
      </c>
      <c r="L7456" s="1" t="s">
        <v>295</v>
      </c>
      <c r="M7456" s="1" t="s">
        <v>8259</v>
      </c>
      <c r="N7456" s="1" t="n">
        <v>49.9734764005557</v>
      </c>
      <c r="O7456" s="1" t="n">
        <v>-108.596929879944</v>
      </c>
      <c r="Q7456" s="1" t="s">
        <v>8260</v>
      </c>
      <c r="R7456" s="1" t="s">
        <v>24</v>
      </c>
    </row>
    <row r="7457" customFormat="false" ht="15" hidden="false" customHeight="false" outlineLevel="0" collapsed="false">
      <c r="A7457" s="1" t="s">
        <v>8131</v>
      </c>
      <c r="B7457" s="1" t="s">
        <v>8131</v>
      </c>
      <c r="C7457" s="1" t="s">
        <v>8258</v>
      </c>
      <c r="D7457" s="1" t="n">
        <v>10.56</v>
      </c>
      <c r="E7457" s="1" t="s">
        <v>451</v>
      </c>
      <c r="F7457" s="1" t="n">
        <v>6</v>
      </c>
      <c r="G7457" s="1" t="str">
        <f aca="false">F7457&amp;"/"&amp;16</f>
        <v>6/16</v>
      </c>
      <c r="H7457" s="1" t="n">
        <v>660</v>
      </c>
      <c r="I7457" s="1" t="n">
        <v>47</v>
      </c>
      <c r="J7457" s="1" t="n">
        <v>50</v>
      </c>
      <c r="K7457" s="1" t="s">
        <v>21</v>
      </c>
      <c r="L7457" s="1" t="s">
        <v>295</v>
      </c>
      <c r="M7457" s="1" t="s">
        <v>8259</v>
      </c>
      <c r="N7457" s="1" t="n">
        <v>49.9719559093465</v>
      </c>
      <c r="O7457" s="1" t="n">
        <v>-108.595061381937</v>
      </c>
      <c r="Q7457" s="1" t="s">
        <v>8260</v>
      </c>
      <c r="R7457" s="1" t="s">
        <v>24</v>
      </c>
    </row>
    <row r="7458" customFormat="false" ht="15" hidden="false" customHeight="false" outlineLevel="0" collapsed="false">
      <c r="A7458" s="1" t="s">
        <v>8131</v>
      </c>
      <c r="B7458" s="1" t="s">
        <v>8131</v>
      </c>
      <c r="C7458" s="1" t="s">
        <v>8258</v>
      </c>
      <c r="D7458" s="1" t="n">
        <v>10.56</v>
      </c>
      <c r="E7458" s="1" t="s">
        <v>452</v>
      </c>
      <c r="F7458" s="1" t="n">
        <v>7</v>
      </c>
      <c r="G7458" s="1" t="str">
        <f aca="false">F7458&amp;"/"&amp;16</f>
        <v>7/16</v>
      </c>
      <c r="H7458" s="1" t="n">
        <v>660</v>
      </c>
      <c r="I7458" s="1" t="n">
        <v>47</v>
      </c>
      <c r="J7458" s="1" t="n">
        <v>50</v>
      </c>
      <c r="K7458" s="1" t="s">
        <v>21</v>
      </c>
      <c r="L7458" s="1" t="s">
        <v>295</v>
      </c>
      <c r="M7458" s="1" t="s">
        <v>8259</v>
      </c>
      <c r="N7458" s="1" t="n">
        <v>49.9704194668334</v>
      </c>
      <c r="O7458" s="1" t="n">
        <v>-108.593268618507</v>
      </c>
      <c r="Q7458" s="1" t="s">
        <v>8260</v>
      </c>
      <c r="R7458" s="1" t="s">
        <v>24</v>
      </c>
    </row>
    <row r="7459" customFormat="false" ht="15" hidden="false" customHeight="false" outlineLevel="0" collapsed="false">
      <c r="A7459" s="1" t="s">
        <v>8131</v>
      </c>
      <c r="B7459" s="1" t="s">
        <v>8131</v>
      </c>
      <c r="C7459" s="1" t="s">
        <v>8258</v>
      </c>
      <c r="D7459" s="1" t="n">
        <v>10.56</v>
      </c>
      <c r="E7459" s="1" t="s">
        <v>453</v>
      </c>
      <c r="F7459" s="1" t="n">
        <v>8</v>
      </c>
      <c r="G7459" s="1" t="str">
        <f aca="false">F7459&amp;"/"&amp;16</f>
        <v>8/16</v>
      </c>
      <c r="H7459" s="1" t="n">
        <v>660</v>
      </c>
      <c r="I7459" s="1" t="n">
        <v>47</v>
      </c>
      <c r="J7459" s="1" t="n">
        <v>50</v>
      </c>
      <c r="K7459" s="1" t="s">
        <v>21</v>
      </c>
      <c r="L7459" s="1" t="s">
        <v>295</v>
      </c>
      <c r="M7459" s="1" t="s">
        <v>8259</v>
      </c>
      <c r="N7459" s="1" t="n">
        <v>49.9741341000333</v>
      </c>
      <c r="O7459" s="1" t="n">
        <v>-108.629795138864</v>
      </c>
      <c r="Q7459" s="1" t="s">
        <v>8260</v>
      </c>
      <c r="R7459" s="1" t="s">
        <v>24</v>
      </c>
    </row>
    <row r="7460" customFormat="false" ht="15" hidden="false" customHeight="false" outlineLevel="0" collapsed="false">
      <c r="A7460" s="1" t="s">
        <v>8131</v>
      </c>
      <c r="B7460" s="1" t="s">
        <v>8131</v>
      </c>
      <c r="C7460" s="1" t="s">
        <v>8258</v>
      </c>
      <c r="D7460" s="1" t="n">
        <v>10.56</v>
      </c>
      <c r="E7460" s="1" t="s">
        <v>454</v>
      </c>
      <c r="F7460" s="1" t="n">
        <v>9</v>
      </c>
      <c r="G7460" s="1" t="str">
        <f aca="false">F7460&amp;"/"&amp;16</f>
        <v>9/16</v>
      </c>
      <c r="H7460" s="1" t="n">
        <v>660</v>
      </c>
      <c r="I7460" s="1" t="n">
        <v>47</v>
      </c>
      <c r="J7460" s="1" t="n">
        <v>50</v>
      </c>
      <c r="K7460" s="1" t="s">
        <v>21</v>
      </c>
      <c r="L7460" s="1" t="s">
        <v>295</v>
      </c>
      <c r="M7460" s="1" t="s">
        <v>8259</v>
      </c>
      <c r="N7460" s="1" t="n">
        <v>49.9720985684637</v>
      </c>
      <c r="O7460" s="1" t="n">
        <v>-108.628681354631</v>
      </c>
      <c r="Q7460" s="1" t="s">
        <v>8260</v>
      </c>
      <c r="R7460" s="1" t="s">
        <v>24</v>
      </c>
    </row>
    <row r="7461" customFormat="false" ht="15" hidden="false" customHeight="false" outlineLevel="0" collapsed="false">
      <c r="A7461" s="1" t="s">
        <v>8131</v>
      </c>
      <c r="B7461" s="1" t="s">
        <v>8131</v>
      </c>
      <c r="C7461" s="1" t="s">
        <v>8258</v>
      </c>
      <c r="D7461" s="1" t="n">
        <v>10.56</v>
      </c>
      <c r="E7461" s="1" t="s">
        <v>455</v>
      </c>
      <c r="F7461" s="1" t="n">
        <v>10</v>
      </c>
      <c r="G7461" s="1" t="str">
        <f aca="false">F7461&amp;"/"&amp;16</f>
        <v>10/16</v>
      </c>
      <c r="H7461" s="1" t="n">
        <v>660</v>
      </c>
      <c r="I7461" s="1" t="n">
        <v>47</v>
      </c>
      <c r="J7461" s="1" t="n">
        <v>50</v>
      </c>
      <c r="K7461" s="1" t="s">
        <v>21</v>
      </c>
      <c r="L7461" s="1" t="s">
        <v>295</v>
      </c>
      <c r="M7461" s="1" t="s">
        <v>8259</v>
      </c>
      <c r="N7461" s="1" t="n">
        <v>49.9703693733108</v>
      </c>
      <c r="O7461" s="1" t="n">
        <v>-108.643283493126</v>
      </c>
      <c r="Q7461" s="1" t="s">
        <v>8260</v>
      </c>
      <c r="R7461" s="1" t="s">
        <v>24</v>
      </c>
    </row>
    <row r="7462" customFormat="false" ht="15" hidden="false" customHeight="false" outlineLevel="0" collapsed="false">
      <c r="A7462" s="1" t="s">
        <v>8131</v>
      </c>
      <c r="B7462" s="1" t="s">
        <v>8131</v>
      </c>
      <c r="C7462" s="1" t="s">
        <v>8258</v>
      </c>
      <c r="D7462" s="1" t="n">
        <v>10.56</v>
      </c>
      <c r="E7462" s="1" t="s">
        <v>456</v>
      </c>
      <c r="F7462" s="1" t="n">
        <v>11</v>
      </c>
      <c r="G7462" s="1" t="str">
        <f aca="false">F7462&amp;"/"&amp;16</f>
        <v>11/16</v>
      </c>
      <c r="H7462" s="1" t="n">
        <v>660</v>
      </c>
      <c r="I7462" s="1" t="n">
        <v>47</v>
      </c>
      <c r="J7462" s="1" t="n">
        <v>50</v>
      </c>
      <c r="K7462" s="1" t="s">
        <v>21</v>
      </c>
      <c r="L7462" s="1" t="s">
        <v>295</v>
      </c>
      <c r="M7462" s="1" t="s">
        <v>8259</v>
      </c>
      <c r="N7462" s="1" t="n">
        <v>49.9682670771145</v>
      </c>
      <c r="O7462" s="1" t="n">
        <v>-108.641968458257</v>
      </c>
      <c r="Q7462" s="1" t="s">
        <v>8260</v>
      </c>
      <c r="R7462" s="1" t="s">
        <v>24</v>
      </c>
    </row>
    <row r="7463" customFormat="false" ht="15" hidden="false" customHeight="false" outlineLevel="0" collapsed="false">
      <c r="A7463" s="1" t="s">
        <v>8131</v>
      </c>
      <c r="B7463" s="1" t="s">
        <v>8131</v>
      </c>
      <c r="C7463" s="1" t="s">
        <v>8258</v>
      </c>
      <c r="D7463" s="1" t="n">
        <v>10.56</v>
      </c>
      <c r="E7463" s="1" t="s">
        <v>457</v>
      </c>
      <c r="F7463" s="1" t="n">
        <v>12</v>
      </c>
      <c r="G7463" s="1" t="str">
        <f aca="false">F7463&amp;"/"&amp;16</f>
        <v>12/16</v>
      </c>
      <c r="H7463" s="1" t="n">
        <v>660</v>
      </c>
      <c r="I7463" s="1" t="n">
        <v>47</v>
      </c>
      <c r="J7463" s="1" t="n">
        <v>50</v>
      </c>
      <c r="K7463" s="1" t="s">
        <v>21</v>
      </c>
      <c r="L7463" s="1" t="s">
        <v>295</v>
      </c>
      <c r="M7463" s="1" t="s">
        <v>8259</v>
      </c>
      <c r="N7463" s="1" t="n">
        <v>49.9661788906097</v>
      </c>
      <c r="O7463" s="1" t="n">
        <v>-108.640715033351</v>
      </c>
      <c r="Q7463" s="1" t="s">
        <v>8260</v>
      </c>
      <c r="R7463" s="1" t="s">
        <v>24</v>
      </c>
    </row>
    <row r="7464" customFormat="false" ht="15" hidden="false" customHeight="false" outlineLevel="0" collapsed="false">
      <c r="A7464" s="1" t="s">
        <v>8131</v>
      </c>
      <c r="B7464" s="1" t="s">
        <v>8131</v>
      </c>
      <c r="C7464" s="1" t="s">
        <v>8258</v>
      </c>
      <c r="D7464" s="1" t="n">
        <v>10.56</v>
      </c>
      <c r="E7464" s="1" t="s">
        <v>458</v>
      </c>
      <c r="F7464" s="1" t="n">
        <v>13</v>
      </c>
      <c r="G7464" s="1" t="str">
        <f aca="false">F7464&amp;"/"&amp;16</f>
        <v>13/16</v>
      </c>
      <c r="H7464" s="1" t="n">
        <v>660</v>
      </c>
      <c r="I7464" s="1" t="n">
        <v>47</v>
      </c>
      <c r="J7464" s="1" t="n">
        <v>50</v>
      </c>
      <c r="K7464" s="1" t="s">
        <v>21</v>
      </c>
      <c r="L7464" s="1" t="s">
        <v>295</v>
      </c>
      <c r="M7464" s="1" t="s">
        <v>8259</v>
      </c>
      <c r="N7464" s="1" t="n">
        <v>50.0217920280125</v>
      </c>
      <c r="O7464" s="1" t="n">
        <v>-108.535458915442</v>
      </c>
      <c r="Q7464" s="1" t="s">
        <v>8260</v>
      </c>
      <c r="R7464" s="1" t="s">
        <v>24</v>
      </c>
    </row>
    <row r="7465" customFormat="false" ht="15" hidden="false" customHeight="false" outlineLevel="0" collapsed="false">
      <c r="A7465" s="1" t="s">
        <v>8131</v>
      </c>
      <c r="B7465" s="1" t="s">
        <v>8131</v>
      </c>
      <c r="C7465" s="1" t="s">
        <v>8258</v>
      </c>
      <c r="D7465" s="1" t="n">
        <v>10.56</v>
      </c>
      <c r="E7465" s="1" t="s">
        <v>459</v>
      </c>
      <c r="F7465" s="1" t="n">
        <v>14</v>
      </c>
      <c r="G7465" s="1" t="str">
        <f aca="false">F7465&amp;"/"&amp;16</f>
        <v>14/16</v>
      </c>
      <c r="H7465" s="1" t="n">
        <v>660</v>
      </c>
      <c r="I7465" s="1" t="n">
        <v>47</v>
      </c>
      <c r="J7465" s="1" t="n">
        <v>50</v>
      </c>
      <c r="K7465" s="1" t="s">
        <v>21</v>
      </c>
      <c r="L7465" s="1" t="s">
        <v>295</v>
      </c>
      <c r="M7465" s="1" t="s">
        <v>8259</v>
      </c>
      <c r="N7465" s="1" t="n">
        <v>50.0192480195903</v>
      </c>
      <c r="O7465" s="1" t="n">
        <v>-108.533930057093</v>
      </c>
      <c r="Q7465" s="1" t="s">
        <v>8260</v>
      </c>
      <c r="R7465" s="1" t="s">
        <v>24</v>
      </c>
    </row>
    <row r="7466" customFormat="false" ht="15" hidden="false" customHeight="false" outlineLevel="0" collapsed="false">
      <c r="A7466" s="1" t="s">
        <v>8131</v>
      </c>
      <c r="B7466" s="1" t="s">
        <v>8131</v>
      </c>
      <c r="C7466" s="1" t="s">
        <v>8258</v>
      </c>
      <c r="D7466" s="1" t="n">
        <v>10.56</v>
      </c>
      <c r="E7466" s="1" t="s">
        <v>460</v>
      </c>
      <c r="F7466" s="1" t="n">
        <v>15</v>
      </c>
      <c r="G7466" s="1" t="str">
        <f aca="false">F7466&amp;"/"&amp;16</f>
        <v>15/16</v>
      </c>
      <c r="H7466" s="1" t="n">
        <v>660</v>
      </c>
      <c r="I7466" s="1" t="n">
        <v>47</v>
      </c>
      <c r="J7466" s="1" t="n">
        <v>50</v>
      </c>
      <c r="K7466" s="1" t="s">
        <v>21</v>
      </c>
      <c r="L7466" s="1" t="s">
        <v>295</v>
      </c>
      <c r="M7466" s="1" t="s">
        <v>8259</v>
      </c>
      <c r="N7466" s="1" t="n">
        <v>50.0155664613487</v>
      </c>
      <c r="O7466" s="1" t="n">
        <v>-108.532063479328</v>
      </c>
      <c r="Q7466" s="1" t="s">
        <v>8260</v>
      </c>
      <c r="R7466" s="1" t="s">
        <v>24</v>
      </c>
    </row>
    <row r="7467" customFormat="false" ht="15" hidden="false" customHeight="false" outlineLevel="0" collapsed="false">
      <c r="A7467" s="1" t="s">
        <v>8131</v>
      </c>
      <c r="B7467" s="1" t="s">
        <v>8131</v>
      </c>
      <c r="C7467" s="1" t="s">
        <v>8258</v>
      </c>
      <c r="D7467" s="1" t="n">
        <v>10.56</v>
      </c>
      <c r="E7467" s="1" t="s">
        <v>461</v>
      </c>
      <c r="F7467" s="1" t="n">
        <v>16</v>
      </c>
      <c r="G7467" s="1" t="str">
        <f aca="false">F7467&amp;"/"&amp;16</f>
        <v>16/16</v>
      </c>
      <c r="H7467" s="1" t="n">
        <v>660</v>
      </c>
      <c r="I7467" s="1" t="n">
        <v>47</v>
      </c>
      <c r="J7467" s="1" t="n">
        <v>50</v>
      </c>
      <c r="K7467" s="1" t="s">
        <v>21</v>
      </c>
      <c r="L7467" s="1" t="s">
        <v>295</v>
      </c>
      <c r="M7467" s="1" t="s">
        <v>8259</v>
      </c>
      <c r="N7467" s="1" t="n">
        <v>50.0108552166387</v>
      </c>
      <c r="O7467" s="1" t="n">
        <v>-108.538379700284</v>
      </c>
      <c r="Q7467" s="1" t="s">
        <v>8260</v>
      </c>
      <c r="R7467" s="1" t="s">
        <v>24</v>
      </c>
    </row>
    <row r="7468" customFormat="false" ht="15" hidden="false" customHeight="false" outlineLevel="0" collapsed="false">
      <c r="A7468" s="1" t="s">
        <v>8131</v>
      </c>
      <c r="B7468" s="1" t="s">
        <v>8131</v>
      </c>
      <c r="C7468" s="1" t="s">
        <v>8261</v>
      </c>
      <c r="D7468" s="1" t="n">
        <v>200</v>
      </c>
      <c r="E7468" s="1" t="s">
        <v>8262</v>
      </c>
      <c r="F7468" s="1" t="n">
        <v>1</v>
      </c>
      <c r="G7468" s="1" t="str">
        <f aca="false">F7468&amp;"/"&amp;50</f>
        <v>1/50</v>
      </c>
      <c r="H7468" s="1" t="n">
        <v>4000</v>
      </c>
      <c r="I7468" s="1" t="n">
        <v>136</v>
      </c>
      <c r="J7468" s="1" t="n">
        <v>110</v>
      </c>
      <c r="K7468" s="1" t="s">
        <v>8263</v>
      </c>
      <c r="L7468" s="1" t="s">
        <v>8264</v>
      </c>
      <c r="M7468" s="1" t="n">
        <v>2022</v>
      </c>
      <c r="N7468" s="1" t="n">
        <v>49.585817</v>
      </c>
      <c r="O7468" s="1" t="n">
        <v>-105.9751136</v>
      </c>
      <c r="P7468" s="1" t="s">
        <v>1944</v>
      </c>
      <c r="Q7468" s="1" t="s">
        <v>8265</v>
      </c>
      <c r="R7468" s="1" t="s">
        <v>24</v>
      </c>
    </row>
    <row r="7469" customFormat="false" ht="15" hidden="false" customHeight="false" outlineLevel="0" collapsed="false">
      <c r="A7469" s="1" t="s">
        <v>8131</v>
      </c>
      <c r="B7469" s="1" t="s">
        <v>8131</v>
      </c>
      <c r="C7469" s="1" t="s">
        <v>8261</v>
      </c>
      <c r="D7469" s="1" t="n">
        <v>200</v>
      </c>
      <c r="E7469" s="1" t="s">
        <v>8266</v>
      </c>
      <c r="F7469" s="1" t="n">
        <v>2</v>
      </c>
      <c r="G7469" s="1" t="str">
        <f aca="false">F7469&amp;"/"&amp;50</f>
        <v>2/50</v>
      </c>
      <c r="H7469" s="1" t="n">
        <v>4000</v>
      </c>
      <c r="I7469" s="1" t="n">
        <v>155</v>
      </c>
      <c r="J7469" s="1" t="n">
        <v>110</v>
      </c>
      <c r="K7469" s="1" t="s">
        <v>8263</v>
      </c>
      <c r="L7469" s="1" t="s">
        <v>8267</v>
      </c>
      <c r="M7469" s="1" t="n">
        <v>2022</v>
      </c>
      <c r="N7469" s="1" t="n">
        <v>49.5648694</v>
      </c>
      <c r="O7469" s="1" t="n">
        <v>-105.9754731</v>
      </c>
      <c r="P7469" s="1" t="s">
        <v>1944</v>
      </c>
      <c r="Q7469" s="1" t="s">
        <v>8265</v>
      </c>
      <c r="R7469" s="1" t="s">
        <v>24</v>
      </c>
    </row>
    <row r="7470" customFormat="false" ht="15" hidden="false" customHeight="false" outlineLevel="0" collapsed="false">
      <c r="A7470" s="1" t="s">
        <v>8131</v>
      </c>
      <c r="B7470" s="1" t="s">
        <v>8131</v>
      </c>
      <c r="C7470" s="1" t="s">
        <v>8261</v>
      </c>
      <c r="D7470" s="1" t="n">
        <v>200</v>
      </c>
      <c r="E7470" s="1" t="s">
        <v>8268</v>
      </c>
      <c r="F7470" s="1" t="n">
        <v>3</v>
      </c>
      <c r="G7470" s="1" t="str">
        <f aca="false">F7470&amp;"/"&amp;50</f>
        <v>3/50</v>
      </c>
      <c r="H7470" s="1" t="n">
        <v>4000</v>
      </c>
      <c r="I7470" s="1" t="n">
        <v>155</v>
      </c>
      <c r="J7470" s="1" t="n">
        <v>110</v>
      </c>
      <c r="K7470" s="1" t="s">
        <v>8263</v>
      </c>
      <c r="L7470" s="1" t="s">
        <v>8267</v>
      </c>
      <c r="M7470" s="1" t="n">
        <v>2022</v>
      </c>
      <c r="N7470" s="1" t="n">
        <v>49.5590969</v>
      </c>
      <c r="O7470" s="1" t="n">
        <v>-105.9771564</v>
      </c>
      <c r="P7470" s="1" t="s">
        <v>1944</v>
      </c>
      <c r="Q7470" s="1" t="s">
        <v>8265</v>
      </c>
      <c r="R7470" s="1" t="s">
        <v>24</v>
      </c>
    </row>
    <row r="7471" customFormat="false" ht="15" hidden="false" customHeight="false" outlineLevel="0" collapsed="false">
      <c r="A7471" s="1" t="s">
        <v>8131</v>
      </c>
      <c r="B7471" s="1" t="s">
        <v>8131</v>
      </c>
      <c r="C7471" s="1" t="s">
        <v>8261</v>
      </c>
      <c r="D7471" s="1" t="n">
        <v>200</v>
      </c>
      <c r="E7471" s="1" t="s">
        <v>8269</v>
      </c>
      <c r="F7471" s="1" t="n">
        <v>4</v>
      </c>
      <c r="G7471" s="1" t="str">
        <f aca="false">F7471&amp;"/"&amp;50</f>
        <v>4/50</v>
      </c>
      <c r="H7471" s="1" t="n">
        <v>4000</v>
      </c>
      <c r="I7471" s="1" t="n">
        <v>155</v>
      </c>
      <c r="J7471" s="1" t="n">
        <v>110</v>
      </c>
      <c r="K7471" s="1" t="s">
        <v>8263</v>
      </c>
      <c r="L7471" s="1" t="s">
        <v>8267</v>
      </c>
      <c r="M7471" s="1" t="n">
        <v>2022</v>
      </c>
      <c r="N7471" s="1" t="n">
        <v>49.5540394</v>
      </c>
      <c r="O7471" s="1" t="n">
        <v>-105.9878873</v>
      </c>
      <c r="P7471" s="1" t="s">
        <v>1944</v>
      </c>
      <c r="Q7471" s="1" t="s">
        <v>8265</v>
      </c>
      <c r="R7471" s="1" t="s">
        <v>24</v>
      </c>
    </row>
    <row r="7472" customFormat="false" ht="15" hidden="false" customHeight="false" outlineLevel="0" collapsed="false">
      <c r="A7472" s="1" t="s">
        <v>8131</v>
      </c>
      <c r="B7472" s="1" t="s">
        <v>8131</v>
      </c>
      <c r="C7472" s="1" t="s">
        <v>8261</v>
      </c>
      <c r="D7472" s="1" t="n">
        <v>200</v>
      </c>
      <c r="E7472" s="1" t="s">
        <v>8270</v>
      </c>
      <c r="F7472" s="1" t="n">
        <v>5</v>
      </c>
      <c r="G7472" s="1" t="str">
        <f aca="false">F7472&amp;"/"&amp;50</f>
        <v>5/50</v>
      </c>
      <c r="H7472" s="1" t="n">
        <v>4000</v>
      </c>
      <c r="I7472" s="1" t="n">
        <v>155</v>
      </c>
      <c r="J7472" s="1" t="n">
        <v>110</v>
      </c>
      <c r="K7472" s="1" t="s">
        <v>8263</v>
      </c>
      <c r="L7472" s="1" t="s">
        <v>8267</v>
      </c>
      <c r="M7472" s="1" t="n">
        <v>2022</v>
      </c>
      <c r="N7472" s="1" t="n">
        <v>49.5512135</v>
      </c>
      <c r="O7472" s="1" t="n">
        <v>-105.9956336</v>
      </c>
      <c r="P7472" s="1" t="s">
        <v>1944</v>
      </c>
      <c r="Q7472" s="1" t="s">
        <v>8265</v>
      </c>
      <c r="R7472" s="1" t="s">
        <v>24</v>
      </c>
    </row>
    <row r="7473" customFormat="false" ht="15" hidden="false" customHeight="false" outlineLevel="0" collapsed="false">
      <c r="A7473" s="1" t="s">
        <v>8131</v>
      </c>
      <c r="B7473" s="1" t="s">
        <v>8131</v>
      </c>
      <c r="C7473" s="1" t="s">
        <v>8261</v>
      </c>
      <c r="D7473" s="1" t="n">
        <v>200</v>
      </c>
      <c r="E7473" s="1" t="s">
        <v>8271</v>
      </c>
      <c r="F7473" s="1" t="n">
        <v>6</v>
      </c>
      <c r="G7473" s="1" t="str">
        <f aca="false">F7473&amp;"/"&amp;50</f>
        <v>6/50</v>
      </c>
      <c r="H7473" s="1" t="n">
        <v>4000</v>
      </c>
      <c r="I7473" s="1" t="n">
        <v>155</v>
      </c>
      <c r="J7473" s="1" t="n">
        <v>110</v>
      </c>
      <c r="K7473" s="1" t="s">
        <v>8263</v>
      </c>
      <c r="L7473" s="1" t="s">
        <v>8267</v>
      </c>
      <c r="M7473" s="1" t="n">
        <v>2022</v>
      </c>
      <c r="N7473" s="1" t="n">
        <v>49.5448587</v>
      </c>
      <c r="O7473" s="1" t="n">
        <v>-105.9977816</v>
      </c>
      <c r="P7473" s="1" t="s">
        <v>1944</v>
      </c>
      <c r="Q7473" s="1" t="s">
        <v>8265</v>
      </c>
      <c r="R7473" s="1" t="s">
        <v>24</v>
      </c>
    </row>
    <row r="7474" customFormat="false" ht="15" hidden="false" customHeight="false" outlineLevel="0" collapsed="false">
      <c r="A7474" s="1" t="s">
        <v>8131</v>
      </c>
      <c r="B7474" s="1" t="s">
        <v>8131</v>
      </c>
      <c r="C7474" s="1" t="s">
        <v>8261</v>
      </c>
      <c r="D7474" s="1" t="n">
        <v>200</v>
      </c>
      <c r="E7474" s="1" t="s">
        <v>8272</v>
      </c>
      <c r="F7474" s="1" t="n">
        <v>7</v>
      </c>
      <c r="G7474" s="1" t="str">
        <f aca="false">F7474&amp;"/"&amp;50</f>
        <v>7/50</v>
      </c>
      <c r="H7474" s="1" t="n">
        <v>4000</v>
      </c>
      <c r="I7474" s="1" t="n">
        <v>155</v>
      </c>
      <c r="J7474" s="1" t="n">
        <v>110</v>
      </c>
      <c r="K7474" s="1" t="s">
        <v>8263</v>
      </c>
      <c r="L7474" s="1" t="s">
        <v>8267</v>
      </c>
      <c r="M7474" s="1" t="n">
        <v>2022</v>
      </c>
      <c r="N7474" s="1" t="n">
        <v>49.5389702</v>
      </c>
      <c r="O7474" s="1" t="n">
        <v>-105.9963976</v>
      </c>
      <c r="P7474" s="1" t="s">
        <v>1944</v>
      </c>
      <c r="Q7474" s="1" t="s">
        <v>8265</v>
      </c>
      <c r="R7474" s="1" t="s">
        <v>24</v>
      </c>
    </row>
    <row r="7475" customFormat="false" ht="15" hidden="false" customHeight="false" outlineLevel="0" collapsed="false">
      <c r="A7475" s="1" t="s">
        <v>8131</v>
      </c>
      <c r="B7475" s="1" t="s">
        <v>8131</v>
      </c>
      <c r="C7475" s="1" t="s">
        <v>8261</v>
      </c>
      <c r="D7475" s="1" t="n">
        <v>200</v>
      </c>
      <c r="E7475" s="1" t="s">
        <v>8273</v>
      </c>
      <c r="F7475" s="1" t="n">
        <v>8</v>
      </c>
      <c r="G7475" s="1" t="str">
        <f aca="false">F7475&amp;"/"&amp;50</f>
        <v>8/50</v>
      </c>
      <c r="H7475" s="1" t="n">
        <v>4000</v>
      </c>
      <c r="I7475" s="1" t="n">
        <v>155</v>
      </c>
      <c r="J7475" s="1" t="n">
        <v>110</v>
      </c>
      <c r="K7475" s="1" t="s">
        <v>8263</v>
      </c>
      <c r="L7475" s="1" t="s">
        <v>8267</v>
      </c>
      <c r="M7475" s="1" t="n">
        <v>2022</v>
      </c>
      <c r="N7475" s="1" t="n">
        <v>49.5350471</v>
      </c>
      <c r="O7475" s="1" t="n">
        <v>-105.957247</v>
      </c>
      <c r="P7475" s="1" t="s">
        <v>1944</v>
      </c>
      <c r="Q7475" s="1" t="s">
        <v>8265</v>
      </c>
      <c r="R7475" s="1" t="s">
        <v>24</v>
      </c>
    </row>
    <row r="7476" customFormat="false" ht="15" hidden="false" customHeight="false" outlineLevel="0" collapsed="false">
      <c r="A7476" s="1" t="s">
        <v>8131</v>
      </c>
      <c r="B7476" s="1" t="s">
        <v>8131</v>
      </c>
      <c r="C7476" s="1" t="s">
        <v>8261</v>
      </c>
      <c r="D7476" s="1" t="n">
        <v>200</v>
      </c>
      <c r="E7476" s="1" t="s">
        <v>8274</v>
      </c>
      <c r="F7476" s="1" t="n">
        <v>9</v>
      </c>
      <c r="G7476" s="1" t="str">
        <f aca="false">F7476&amp;"/"&amp;50</f>
        <v>9/50</v>
      </c>
      <c r="H7476" s="1" t="n">
        <v>4000</v>
      </c>
      <c r="I7476" s="1" t="n">
        <v>155</v>
      </c>
      <c r="J7476" s="1" t="n">
        <v>110</v>
      </c>
      <c r="K7476" s="1" t="s">
        <v>8263</v>
      </c>
      <c r="L7476" s="1" t="s">
        <v>8267</v>
      </c>
      <c r="M7476" s="1" t="n">
        <v>2022</v>
      </c>
      <c r="N7476" s="1" t="n">
        <v>49.5410626</v>
      </c>
      <c r="O7476" s="1" t="n">
        <v>-105.9564531</v>
      </c>
      <c r="P7476" s="1" t="s">
        <v>1944</v>
      </c>
      <c r="Q7476" s="1" t="s">
        <v>8265</v>
      </c>
      <c r="R7476" s="1" t="s">
        <v>24</v>
      </c>
    </row>
    <row r="7477" customFormat="false" ht="15" hidden="false" customHeight="false" outlineLevel="0" collapsed="false">
      <c r="A7477" s="1" t="s">
        <v>8131</v>
      </c>
      <c r="B7477" s="1" t="s">
        <v>8131</v>
      </c>
      <c r="C7477" s="1" t="s">
        <v>8261</v>
      </c>
      <c r="D7477" s="1" t="n">
        <v>200</v>
      </c>
      <c r="E7477" s="1" t="s">
        <v>8275</v>
      </c>
      <c r="F7477" s="1" t="n">
        <v>10</v>
      </c>
      <c r="G7477" s="1" t="str">
        <f aca="false">F7477&amp;"/"&amp;50</f>
        <v>10/50</v>
      </c>
      <c r="H7477" s="1" t="n">
        <v>4000</v>
      </c>
      <c r="I7477" s="1" t="n">
        <v>155</v>
      </c>
      <c r="J7477" s="1" t="n">
        <v>110</v>
      </c>
      <c r="K7477" s="1" t="s">
        <v>8263</v>
      </c>
      <c r="L7477" s="1" t="s">
        <v>8267</v>
      </c>
      <c r="M7477" s="1" t="n">
        <v>2022</v>
      </c>
      <c r="N7477" s="1" t="n">
        <v>49.546947</v>
      </c>
      <c r="O7477" s="1" t="n">
        <v>-105.9575352</v>
      </c>
      <c r="P7477" s="1" t="s">
        <v>1944</v>
      </c>
      <c r="Q7477" s="1" t="s">
        <v>8265</v>
      </c>
      <c r="R7477" s="1" t="s">
        <v>24</v>
      </c>
    </row>
    <row r="7478" customFormat="false" ht="15" hidden="false" customHeight="false" outlineLevel="0" collapsed="false">
      <c r="A7478" s="1" t="s">
        <v>8131</v>
      </c>
      <c r="B7478" s="1" t="s">
        <v>8131</v>
      </c>
      <c r="C7478" s="1" t="s">
        <v>8261</v>
      </c>
      <c r="D7478" s="1" t="n">
        <v>200</v>
      </c>
      <c r="E7478" s="1" t="s">
        <v>8276</v>
      </c>
      <c r="F7478" s="1" t="n">
        <v>11</v>
      </c>
      <c r="G7478" s="1" t="str">
        <f aca="false">F7478&amp;"/"&amp;50</f>
        <v>11/50</v>
      </c>
      <c r="H7478" s="1" t="n">
        <v>4000</v>
      </c>
      <c r="I7478" s="1" t="n">
        <v>155</v>
      </c>
      <c r="J7478" s="1" t="n">
        <v>110</v>
      </c>
      <c r="K7478" s="1" t="s">
        <v>8263</v>
      </c>
      <c r="L7478" s="1" t="s">
        <v>8267</v>
      </c>
      <c r="M7478" s="1" t="n">
        <v>2022</v>
      </c>
      <c r="N7478" s="1" t="n">
        <v>49.5530185</v>
      </c>
      <c r="O7478" s="1" t="n">
        <v>-105.9528022</v>
      </c>
      <c r="P7478" s="1" t="s">
        <v>1944</v>
      </c>
      <c r="Q7478" s="1" t="s">
        <v>8265</v>
      </c>
      <c r="R7478" s="1" t="s">
        <v>24</v>
      </c>
    </row>
    <row r="7479" customFormat="false" ht="15" hidden="false" customHeight="false" outlineLevel="0" collapsed="false">
      <c r="A7479" s="1" t="s">
        <v>8131</v>
      </c>
      <c r="B7479" s="1" t="s">
        <v>8131</v>
      </c>
      <c r="C7479" s="1" t="s">
        <v>8261</v>
      </c>
      <c r="D7479" s="1" t="n">
        <v>200</v>
      </c>
      <c r="E7479" s="1" t="s">
        <v>8277</v>
      </c>
      <c r="F7479" s="1" t="n">
        <v>12</v>
      </c>
      <c r="G7479" s="1" t="str">
        <f aca="false">F7479&amp;"/"&amp;50</f>
        <v>12/50</v>
      </c>
      <c r="H7479" s="1" t="n">
        <v>4000</v>
      </c>
      <c r="I7479" s="1" t="n">
        <v>155</v>
      </c>
      <c r="J7479" s="1" t="n">
        <v>110</v>
      </c>
      <c r="K7479" s="1" t="s">
        <v>8263</v>
      </c>
      <c r="L7479" s="1" t="s">
        <v>8267</v>
      </c>
      <c r="M7479" s="1" t="n">
        <v>2022</v>
      </c>
      <c r="N7479" s="1" t="n">
        <v>49.5586531</v>
      </c>
      <c r="O7479" s="1" t="n">
        <v>-105.9526735</v>
      </c>
      <c r="P7479" s="1" t="s">
        <v>1944</v>
      </c>
      <c r="Q7479" s="1" t="s">
        <v>8265</v>
      </c>
      <c r="R7479" s="1" t="s">
        <v>24</v>
      </c>
    </row>
    <row r="7480" customFormat="false" ht="15" hidden="false" customHeight="false" outlineLevel="0" collapsed="false">
      <c r="A7480" s="1" t="s">
        <v>8131</v>
      </c>
      <c r="B7480" s="1" t="s">
        <v>8131</v>
      </c>
      <c r="C7480" s="1" t="s">
        <v>8261</v>
      </c>
      <c r="D7480" s="1" t="n">
        <v>200</v>
      </c>
      <c r="E7480" s="1" t="s">
        <v>8278</v>
      </c>
      <c r="F7480" s="1" t="n">
        <v>13</v>
      </c>
      <c r="G7480" s="1" t="str">
        <f aca="false">F7480&amp;"/"&amp;50</f>
        <v>13/50</v>
      </c>
      <c r="H7480" s="1" t="n">
        <v>4000</v>
      </c>
      <c r="I7480" s="1" t="n">
        <v>136</v>
      </c>
      <c r="J7480" s="1" t="n">
        <v>110</v>
      </c>
      <c r="K7480" s="1" t="s">
        <v>8263</v>
      </c>
      <c r="L7480" s="1" t="s">
        <v>8264</v>
      </c>
      <c r="M7480" s="1" t="n">
        <v>2022</v>
      </c>
      <c r="N7480" s="1" t="n">
        <v>49.5646634</v>
      </c>
      <c r="O7480" s="1" t="n">
        <v>-105.9493569</v>
      </c>
      <c r="P7480" s="1" t="s">
        <v>1944</v>
      </c>
      <c r="Q7480" s="1" t="s">
        <v>8265</v>
      </c>
      <c r="R7480" s="1" t="s">
        <v>24</v>
      </c>
    </row>
    <row r="7481" customFormat="false" ht="15" hidden="false" customHeight="false" outlineLevel="0" collapsed="false">
      <c r="A7481" s="1" t="s">
        <v>8131</v>
      </c>
      <c r="B7481" s="1" t="s">
        <v>8131</v>
      </c>
      <c r="C7481" s="1" t="s">
        <v>8261</v>
      </c>
      <c r="D7481" s="1" t="n">
        <v>200</v>
      </c>
      <c r="E7481" s="1" t="s">
        <v>8279</v>
      </c>
      <c r="F7481" s="1" t="n">
        <v>14</v>
      </c>
      <c r="G7481" s="1" t="str">
        <f aca="false">F7481&amp;"/"&amp;50</f>
        <v>14/50</v>
      </c>
      <c r="H7481" s="1" t="n">
        <v>4000</v>
      </c>
      <c r="I7481" s="1" t="n">
        <v>136</v>
      </c>
      <c r="J7481" s="1" t="n">
        <v>110</v>
      </c>
      <c r="K7481" s="1" t="s">
        <v>8263</v>
      </c>
      <c r="L7481" s="1" t="s">
        <v>8264</v>
      </c>
      <c r="M7481" s="1" t="n">
        <v>2022</v>
      </c>
      <c r="N7481" s="1" t="n">
        <v>49.5839574</v>
      </c>
      <c r="O7481" s="1" t="n">
        <v>-105.9500108</v>
      </c>
      <c r="P7481" s="1" t="s">
        <v>1944</v>
      </c>
      <c r="Q7481" s="1" t="s">
        <v>8265</v>
      </c>
      <c r="R7481" s="1" t="s">
        <v>24</v>
      </c>
    </row>
    <row r="7482" customFormat="false" ht="15" hidden="false" customHeight="false" outlineLevel="0" collapsed="false">
      <c r="A7482" s="1" t="s">
        <v>8131</v>
      </c>
      <c r="B7482" s="1" t="s">
        <v>8131</v>
      </c>
      <c r="C7482" s="1" t="s">
        <v>8261</v>
      </c>
      <c r="D7482" s="1" t="n">
        <v>200</v>
      </c>
      <c r="E7482" s="1" t="s">
        <v>8280</v>
      </c>
      <c r="F7482" s="1" t="n">
        <v>15</v>
      </c>
      <c r="G7482" s="1" t="str">
        <f aca="false">F7482&amp;"/"&amp;50</f>
        <v>15/50</v>
      </c>
      <c r="H7482" s="1" t="n">
        <v>4000</v>
      </c>
      <c r="I7482" s="1" t="n">
        <v>136</v>
      </c>
      <c r="J7482" s="1" t="n">
        <v>110</v>
      </c>
      <c r="K7482" s="1" t="s">
        <v>8263</v>
      </c>
      <c r="L7482" s="1" t="s">
        <v>8264</v>
      </c>
      <c r="M7482" s="1" t="n">
        <v>2022</v>
      </c>
      <c r="N7482" s="1" t="n">
        <v>49.588089</v>
      </c>
      <c r="O7482" s="1" t="n">
        <v>-105.9439383</v>
      </c>
      <c r="P7482" s="1" t="s">
        <v>1944</v>
      </c>
      <c r="Q7482" s="1" t="s">
        <v>8265</v>
      </c>
      <c r="R7482" s="1" t="s">
        <v>24</v>
      </c>
    </row>
    <row r="7483" customFormat="false" ht="15" hidden="false" customHeight="false" outlineLevel="0" collapsed="false">
      <c r="A7483" s="1" t="s">
        <v>8131</v>
      </c>
      <c r="B7483" s="1" t="s">
        <v>8131</v>
      </c>
      <c r="C7483" s="1" t="s">
        <v>8261</v>
      </c>
      <c r="D7483" s="1" t="n">
        <v>200</v>
      </c>
      <c r="E7483" s="1" t="s">
        <v>8281</v>
      </c>
      <c r="F7483" s="1" t="n">
        <v>16</v>
      </c>
      <c r="G7483" s="1" t="str">
        <f aca="false">F7483&amp;"/"&amp;50</f>
        <v>16/50</v>
      </c>
      <c r="H7483" s="1" t="n">
        <v>4000</v>
      </c>
      <c r="I7483" s="1" t="n">
        <v>155</v>
      </c>
      <c r="J7483" s="1" t="n">
        <v>110</v>
      </c>
      <c r="K7483" s="1" t="s">
        <v>8263</v>
      </c>
      <c r="L7483" s="1" t="s">
        <v>8267</v>
      </c>
      <c r="M7483" s="1" t="n">
        <v>2022</v>
      </c>
      <c r="N7483" s="1" t="n">
        <v>49.5941565</v>
      </c>
      <c r="O7483" s="1" t="n">
        <v>-105.9392915</v>
      </c>
      <c r="P7483" s="1" t="s">
        <v>1944</v>
      </c>
      <c r="Q7483" s="1" t="s">
        <v>8265</v>
      </c>
      <c r="R7483" s="1" t="s">
        <v>24</v>
      </c>
    </row>
    <row r="7484" customFormat="false" ht="15" hidden="false" customHeight="false" outlineLevel="0" collapsed="false">
      <c r="A7484" s="1" t="s">
        <v>8131</v>
      </c>
      <c r="B7484" s="1" t="s">
        <v>8131</v>
      </c>
      <c r="C7484" s="1" t="s">
        <v>8261</v>
      </c>
      <c r="D7484" s="1" t="n">
        <v>200</v>
      </c>
      <c r="E7484" s="1" t="s">
        <v>8282</v>
      </c>
      <c r="F7484" s="1" t="n">
        <v>17</v>
      </c>
      <c r="G7484" s="1" t="str">
        <f aca="false">F7484&amp;"/"&amp;50</f>
        <v>17/50</v>
      </c>
      <c r="H7484" s="1" t="n">
        <v>4000</v>
      </c>
      <c r="I7484" s="1" t="n">
        <v>155</v>
      </c>
      <c r="J7484" s="1" t="n">
        <v>110</v>
      </c>
      <c r="K7484" s="1" t="s">
        <v>8263</v>
      </c>
      <c r="L7484" s="1" t="s">
        <v>8267</v>
      </c>
      <c r="M7484" s="1" t="n">
        <v>2022</v>
      </c>
      <c r="N7484" s="1" t="n">
        <v>49.6001369</v>
      </c>
      <c r="O7484" s="1" t="n">
        <v>-105.9384332</v>
      </c>
      <c r="P7484" s="1" t="s">
        <v>1944</v>
      </c>
      <c r="Q7484" s="1" t="s">
        <v>8265</v>
      </c>
      <c r="R7484" s="1" t="s">
        <v>24</v>
      </c>
    </row>
    <row r="7485" customFormat="false" ht="15" hidden="false" customHeight="false" outlineLevel="0" collapsed="false">
      <c r="A7485" s="1" t="s">
        <v>8131</v>
      </c>
      <c r="B7485" s="1" t="s">
        <v>8131</v>
      </c>
      <c r="C7485" s="1" t="s">
        <v>8261</v>
      </c>
      <c r="D7485" s="1" t="n">
        <v>200</v>
      </c>
      <c r="E7485" s="1" t="s">
        <v>8283</v>
      </c>
      <c r="F7485" s="1" t="n">
        <v>18</v>
      </c>
      <c r="G7485" s="1" t="str">
        <f aca="false">F7485&amp;"/"&amp;50</f>
        <v>18/50</v>
      </c>
      <c r="H7485" s="1" t="n">
        <v>4000</v>
      </c>
      <c r="I7485" s="1" t="n">
        <v>155</v>
      </c>
      <c r="J7485" s="1" t="n">
        <v>110</v>
      </c>
      <c r="K7485" s="1" t="s">
        <v>8263</v>
      </c>
      <c r="L7485" s="1" t="s">
        <v>8267</v>
      </c>
      <c r="M7485" s="1" t="n">
        <v>2022</v>
      </c>
      <c r="N7485" s="1" t="n">
        <v>49.6059975</v>
      </c>
      <c r="O7485" s="1" t="n">
        <v>-105.9390681</v>
      </c>
      <c r="P7485" s="1" t="s">
        <v>1944</v>
      </c>
      <c r="Q7485" s="1" t="s">
        <v>8265</v>
      </c>
      <c r="R7485" s="1" t="s">
        <v>24</v>
      </c>
    </row>
    <row r="7486" customFormat="false" ht="15" hidden="false" customHeight="false" outlineLevel="0" collapsed="false">
      <c r="A7486" s="1" t="s">
        <v>8131</v>
      </c>
      <c r="B7486" s="1" t="s">
        <v>8131</v>
      </c>
      <c r="C7486" s="1" t="s">
        <v>8261</v>
      </c>
      <c r="D7486" s="1" t="n">
        <v>200</v>
      </c>
      <c r="E7486" s="1" t="s">
        <v>8284</v>
      </c>
      <c r="F7486" s="1" t="n">
        <v>19</v>
      </c>
      <c r="G7486" s="1" t="str">
        <f aca="false">F7486&amp;"/"&amp;50</f>
        <v>19/50</v>
      </c>
      <c r="H7486" s="1" t="n">
        <v>4000</v>
      </c>
      <c r="I7486" s="1" t="n">
        <v>155</v>
      </c>
      <c r="J7486" s="1" t="n">
        <v>110</v>
      </c>
      <c r="K7486" s="1" t="s">
        <v>8263</v>
      </c>
      <c r="L7486" s="1" t="s">
        <v>8267</v>
      </c>
      <c r="M7486" s="1" t="n">
        <v>2022</v>
      </c>
      <c r="N7486" s="1" t="n">
        <v>49.6280348</v>
      </c>
      <c r="O7486" s="1" t="n">
        <v>-105.9092482</v>
      </c>
      <c r="P7486" s="1" t="s">
        <v>1944</v>
      </c>
      <c r="Q7486" s="1" t="s">
        <v>8265</v>
      </c>
      <c r="R7486" s="1" t="s">
        <v>24</v>
      </c>
    </row>
    <row r="7487" customFormat="false" ht="15" hidden="false" customHeight="false" outlineLevel="0" collapsed="false">
      <c r="A7487" s="1" t="s">
        <v>8131</v>
      </c>
      <c r="B7487" s="1" t="s">
        <v>8131</v>
      </c>
      <c r="C7487" s="1" t="s">
        <v>8261</v>
      </c>
      <c r="D7487" s="1" t="n">
        <v>200</v>
      </c>
      <c r="E7487" s="1" t="s">
        <v>8285</v>
      </c>
      <c r="F7487" s="1" t="n">
        <v>20</v>
      </c>
      <c r="G7487" s="1" t="str">
        <f aca="false">F7487&amp;"/"&amp;50</f>
        <v>20/50</v>
      </c>
      <c r="H7487" s="1" t="n">
        <v>4000</v>
      </c>
      <c r="I7487" s="1" t="n">
        <v>155</v>
      </c>
      <c r="J7487" s="1" t="n">
        <v>110</v>
      </c>
      <c r="K7487" s="1" t="s">
        <v>8263</v>
      </c>
      <c r="L7487" s="1" t="s">
        <v>8267</v>
      </c>
      <c r="M7487" s="1" t="n">
        <v>2022</v>
      </c>
      <c r="N7487" s="1" t="n">
        <v>49.6343129</v>
      </c>
      <c r="O7487" s="1" t="n">
        <v>-105.90727</v>
      </c>
      <c r="P7487" s="1" t="s">
        <v>1944</v>
      </c>
      <c r="Q7487" s="1" t="s">
        <v>8265</v>
      </c>
      <c r="R7487" s="1" t="s">
        <v>24</v>
      </c>
    </row>
    <row r="7488" customFormat="false" ht="15" hidden="false" customHeight="false" outlineLevel="0" collapsed="false">
      <c r="A7488" s="1" t="s">
        <v>8131</v>
      </c>
      <c r="B7488" s="1" t="s">
        <v>8131</v>
      </c>
      <c r="C7488" s="1" t="s">
        <v>8261</v>
      </c>
      <c r="D7488" s="1" t="n">
        <v>200</v>
      </c>
      <c r="E7488" s="1" t="s">
        <v>8286</v>
      </c>
      <c r="F7488" s="1" t="n">
        <v>21</v>
      </c>
      <c r="G7488" s="1" t="str">
        <f aca="false">F7488&amp;"/"&amp;50</f>
        <v>21/50</v>
      </c>
      <c r="H7488" s="1" t="n">
        <v>4000</v>
      </c>
      <c r="I7488" s="1" t="n">
        <v>155</v>
      </c>
      <c r="J7488" s="1" t="n">
        <v>110</v>
      </c>
      <c r="K7488" s="1" t="s">
        <v>8263</v>
      </c>
      <c r="L7488" s="1" t="s">
        <v>8267</v>
      </c>
      <c r="M7488" s="1" t="n">
        <v>2022</v>
      </c>
      <c r="N7488" s="1" t="n">
        <v>49.6520791</v>
      </c>
      <c r="O7488" s="1" t="n">
        <v>-105.9208224</v>
      </c>
      <c r="P7488" s="1" t="s">
        <v>1944</v>
      </c>
      <c r="Q7488" s="1" t="s">
        <v>8265</v>
      </c>
      <c r="R7488" s="1" t="s">
        <v>24</v>
      </c>
    </row>
    <row r="7489" customFormat="false" ht="15" hidden="false" customHeight="false" outlineLevel="0" collapsed="false">
      <c r="A7489" s="1" t="s">
        <v>8131</v>
      </c>
      <c r="B7489" s="1" t="s">
        <v>8131</v>
      </c>
      <c r="C7489" s="1" t="s">
        <v>8261</v>
      </c>
      <c r="D7489" s="1" t="n">
        <v>200</v>
      </c>
      <c r="E7489" s="1" t="s">
        <v>8287</v>
      </c>
      <c r="F7489" s="1" t="n">
        <v>22</v>
      </c>
      <c r="G7489" s="1" t="str">
        <f aca="false">F7489&amp;"/"&amp;50</f>
        <v>22/50</v>
      </c>
      <c r="H7489" s="1" t="n">
        <v>4000</v>
      </c>
      <c r="I7489" s="1" t="n">
        <v>155</v>
      </c>
      <c r="J7489" s="1" t="n">
        <v>110</v>
      </c>
      <c r="K7489" s="1" t="s">
        <v>8263</v>
      </c>
      <c r="L7489" s="1" t="s">
        <v>8267</v>
      </c>
      <c r="M7489" s="1" t="n">
        <v>2022</v>
      </c>
      <c r="N7489" s="1" t="n">
        <v>49.6581642</v>
      </c>
      <c r="O7489" s="1" t="n">
        <v>-105.9176461</v>
      </c>
      <c r="P7489" s="1" t="s">
        <v>1944</v>
      </c>
      <c r="Q7489" s="1" t="s">
        <v>8265</v>
      </c>
      <c r="R7489" s="1" t="s">
        <v>24</v>
      </c>
    </row>
    <row r="7490" customFormat="false" ht="15" hidden="false" customHeight="false" outlineLevel="0" collapsed="false">
      <c r="A7490" s="1" t="s">
        <v>8131</v>
      </c>
      <c r="B7490" s="1" t="s">
        <v>8131</v>
      </c>
      <c r="C7490" s="1" t="s">
        <v>8261</v>
      </c>
      <c r="D7490" s="1" t="n">
        <v>200</v>
      </c>
      <c r="E7490" s="1" t="s">
        <v>8288</v>
      </c>
      <c r="F7490" s="1" t="n">
        <v>23</v>
      </c>
      <c r="G7490" s="1" t="str">
        <f aca="false">F7490&amp;"/"&amp;50</f>
        <v>23/50</v>
      </c>
      <c r="H7490" s="1" t="n">
        <v>4000</v>
      </c>
      <c r="I7490" s="1" t="n">
        <v>155</v>
      </c>
      <c r="J7490" s="1" t="n">
        <v>110</v>
      </c>
      <c r="K7490" s="1" t="s">
        <v>8263</v>
      </c>
      <c r="L7490" s="1" t="s">
        <v>8267</v>
      </c>
      <c r="M7490" s="1" t="n">
        <v>2022</v>
      </c>
      <c r="N7490" s="1" t="n">
        <v>49.646922</v>
      </c>
      <c r="O7490" s="1" t="n">
        <v>-105.9274373</v>
      </c>
      <c r="P7490" s="1" t="s">
        <v>1944</v>
      </c>
      <c r="Q7490" s="1" t="s">
        <v>8265</v>
      </c>
      <c r="R7490" s="1" t="s">
        <v>24</v>
      </c>
    </row>
    <row r="7491" customFormat="false" ht="15" hidden="false" customHeight="false" outlineLevel="0" collapsed="false">
      <c r="A7491" s="1" t="s">
        <v>8131</v>
      </c>
      <c r="B7491" s="1" t="s">
        <v>8131</v>
      </c>
      <c r="C7491" s="1" t="s">
        <v>8261</v>
      </c>
      <c r="D7491" s="1" t="n">
        <v>200</v>
      </c>
      <c r="E7491" s="1" t="s">
        <v>8289</v>
      </c>
      <c r="F7491" s="1" t="n">
        <v>24</v>
      </c>
      <c r="G7491" s="1" t="str">
        <f aca="false">F7491&amp;"/"&amp;50</f>
        <v>24/50</v>
      </c>
      <c r="H7491" s="1" t="n">
        <v>4000</v>
      </c>
      <c r="I7491" s="1" t="n">
        <v>155</v>
      </c>
      <c r="J7491" s="1" t="n">
        <v>110</v>
      </c>
      <c r="K7491" s="1" t="s">
        <v>8263</v>
      </c>
      <c r="L7491" s="1" t="s">
        <v>8267</v>
      </c>
      <c r="M7491" s="1" t="n">
        <v>2022</v>
      </c>
      <c r="N7491" s="1" t="n">
        <v>49.6177941</v>
      </c>
      <c r="O7491" s="1" t="n">
        <v>-105.9121346</v>
      </c>
      <c r="P7491" s="1" t="s">
        <v>1944</v>
      </c>
      <c r="Q7491" s="1" t="s">
        <v>8265</v>
      </c>
      <c r="R7491" s="1" t="s">
        <v>24</v>
      </c>
    </row>
    <row r="7492" customFormat="false" ht="15" hidden="false" customHeight="false" outlineLevel="0" collapsed="false">
      <c r="A7492" s="1" t="s">
        <v>8131</v>
      </c>
      <c r="B7492" s="1" t="s">
        <v>8131</v>
      </c>
      <c r="C7492" s="1" t="s">
        <v>8261</v>
      </c>
      <c r="D7492" s="1" t="n">
        <v>200</v>
      </c>
      <c r="E7492" s="1" t="s">
        <v>8290</v>
      </c>
      <c r="F7492" s="1" t="n">
        <v>25</v>
      </c>
      <c r="G7492" s="1" t="str">
        <f aca="false">F7492&amp;"/"&amp;50</f>
        <v>25/50</v>
      </c>
      <c r="H7492" s="1" t="n">
        <v>4000</v>
      </c>
      <c r="I7492" s="1" t="n">
        <v>155</v>
      </c>
      <c r="J7492" s="1" t="n">
        <v>110</v>
      </c>
      <c r="K7492" s="1" t="s">
        <v>8263</v>
      </c>
      <c r="L7492" s="1" t="s">
        <v>8267</v>
      </c>
      <c r="M7492" s="1" t="n">
        <v>2022</v>
      </c>
      <c r="N7492" s="1" t="n">
        <v>49.6070234</v>
      </c>
      <c r="O7492" s="1" t="n">
        <v>-105.911728</v>
      </c>
      <c r="P7492" s="1" t="s">
        <v>1944</v>
      </c>
      <c r="Q7492" s="1" t="s">
        <v>8265</v>
      </c>
      <c r="R7492" s="1" t="s">
        <v>24</v>
      </c>
    </row>
    <row r="7493" customFormat="false" ht="15" hidden="false" customHeight="false" outlineLevel="0" collapsed="false">
      <c r="A7493" s="1" t="s">
        <v>8131</v>
      </c>
      <c r="B7493" s="1" t="s">
        <v>8131</v>
      </c>
      <c r="C7493" s="1" t="s">
        <v>8261</v>
      </c>
      <c r="D7493" s="1" t="n">
        <v>200</v>
      </c>
      <c r="E7493" s="1" t="s">
        <v>8291</v>
      </c>
      <c r="F7493" s="1" t="n">
        <v>26</v>
      </c>
      <c r="G7493" s="1" t="str">
        <f aca="false">F7493&amp;"/"&amp;50</f>
        <v>26/50</v>
      </c>
      <c r="H7493" s="1" t="n">
        <v>4000</v>
      </c>
      <c r="I7493" s="1" t="n">
        <v>155</v>
      </c>
      <c r="J7493" s="1" t="n">
        <v>110</v>
      </c>
      <c r="K7493" s="1" t="s">
        <v>8263</v>
      </c>
      <c r="L7493" s="1" t="s">
        <v>8267</v>
      </c>
      <c r="M7493" s="1" t="n">
        <v>2022</v>
      </c>
      <c r="N7493" s="1" t="n">
        <v>49.6008019</v>
      </c>
      <c r="O7493" s="1" t="n">
        <v>-105.9159815</v>
      </c>
      <c r="P7493" s="1" t="s">
        <v>1944</v>
      </c>
      <c r="Q7493" s="1" t="s">
        <v>8265</v>
      </c>
      <c r="R7493" s="1" t="s">
        <v>24</v>
      </c>
    </row>
    <row r="7494" customFormat="false" ht="15" hidden="false" customHeight="false" outlineLevel="0" collapsed="false">
      <c r="A7494" s="1" t="s">
        <v>8131</v>
      </c>
      <c r="B7494" s="1" t="s">
        <v>8131</v>
      </c>
      <c r="C7494" s="1" t="s">
        <v>8261</v>
      </c>
      <c r="D7494" s="1" t="n">
        <v>200</v>
      </c>
      <c r="E7494" s="1" t="s">
        <v>8292</v>
      </c>
      <c r="F7494" s="1" t="n">
        <v>27</v>
      </c>
      <c r="G7494" s="1" t="str">
        <f aca="false">F7494&amp;"/"&amp;50</f>
        <v>27/50</v>
      </c>
      <c r="H7494" s="1" t="n">
        <v>4000</v>
      </c>
      <c r="I7494" s="1" t="n">
        <v>155</v>
      </c>
      <c r="J7494" s="1" t="n">
        <v>110</v>
      </c>
      <c r="K7494" s="1" t="s">
        <v>8263</v>
      </c>
      <c r="L7494" s="1" t="s">
        <v>8267</v>
      </c>
      <c r="M7494" s="1" t="n">
        <v>2022</v>
      </c>
      <c r="N7494" s="1" t="n">
        <v>49.5945388</v>
      </c>
      <c r="O7494" s="1" t="n">
        <v>-105.9162175</v>
      </c>
      <c r="P7494" s="1" t="s">
        <v>1944</v>
      </c>
      <c r="Q7494" s="1" t="s">
        <v>8265</v>
      </c>
      <c r="R7494" s="1" t="s">
        <v>24</v>
      </c>
    </row>
    <row r="7495" customFormat="false" ht="15" hidden="false" customHeight="false" outlineLevel="0" collapsed="false">
      <c r="A7495" s="1" t="s">
        <v>8131</v>
      </c>
      <c r="B7495" s="1" t="s">
        <v>8131</v>
      </c>
      <c r="C7495" s="1" t="s">
        <v>8261</v>
      </c>
      <c r="D7495" s="1" t="n">
        <v>200</v>
      </c>
      <c r="E7495" s="1" t="s">
        <v>8293</v>
      </c>
      <c r="F7495" s="1" t="n">
        <v>28</v>
      </c>
      <c r="G7495" s="1" t="str">
        <f aca="false">F7495&amp;"/"&amp;50</f>
        <v>28/50</v>
      </c>
      <c r="H7495" s="1" t="n">
        <v>4000</v>
      </c>
      <c r="I7495" s="1" t="n">
        <v>155</v>
      </c>
      <c r="J7495" s="1" t="n">
        <v>110</v>
      </c>
      <c r="K7495" s="1" t="s">
        <v>8263</v>
      </c>
      <c r="L7495" s="1" t="s">
        <v>8267</v>
      </c>
      <c r="M7495" s="1" t="n">
        <v>2022</v>
      </c>
      <c r="N7495" s="1" t="n">
        <v>49.5879673</v>
      </c>
      <c r="O7495" s="1" t="n">
        <v>-105.916662</v>
      </c>
      <c r="P7495" s="1" t="s">
        <v>1944</v>
      </c>
      <c r="Q7495" s="1" t="s">
        <v>8265</v>
      </c>
      <c r="R7495" s="1" t="s">
        <v>24</v>
      </c>
    </row>
    <row r="7496" customFormat="false" ht="15" hidden="false" customHeight="false" outlineLevel="0" collapsed="false">
      <c r="A7496" s="1" t="s">
        <v>8131</v>
      </c>
      <c r="B7496" s="1" t="s">
        <v>8131</v>
      </c>
      <c r="C7496" s="1" t="s">
        <v>8261</v>
      </c>
      <c r="D7496" s="1" t="n">
        <v>200</v>
      </c>
      <c r="E7496" s="1" t="s">
        <v>8294</v>
      </c>
      <c r="F7496" s="1" t="n">
        <v>29</v>
      </c>
      <c r="G7496" s="1" t="str">
        <f aca="false">F7496&amp;"/"&amp;50</f>
        <v>29/50</v>
      </c>
      <c r="H7496" s="1" t="n">
        <v>4000</v>
      </c>
      <c r="I7496" s="1" t="n">
        <v>136</v>
      </c>
      <c r="J7496" s="1" t="n">
        <v>110</v>
      </c>
      <c r="K7496" s="1" t="s">
        <v>8263</v>
      </c>
      <c r="L7496" s="1" t="s">
        <v>8264</v>
      </c>
      <c r="M7496" s="1" t="n">
        <v>2022</v>
      </c>
      <c r="N7496" s="1" t="n">
        <v>49.5819496</v>
      </c>
      <c r="O7496" s="1" t="n">
        <v>-105.9183548</v>
      </c>
      <c r="P7496" s="1" t="s">
        <v>1944</v>
      </c>
      <c r="Q7496" s="1" t="s">
        <v>8265</v>
      </c>
      <c r="R7496" s="1" t="s">
        <v>24</v>
      </c>
    </row>
    <row r="7497" customFormat="false" ht="15" hidden="false" customHeight="false" outlineLevel="0" collapsed="false">
      <c r="A7497" s="1" t="s">
        <v>8131</v>
      </c>
      <c r="B7497" s="1" t="s">
        <v>8131</v>
      </c>
      <c r="C7497" s="1" t="s">
        <v>8261</v>
      </c>
      <c r="D7497" s="1" t="n">
        <v>200</v>
      </c>
      <c r="E7497" s="1" t="s">
        <v>8295</v>
      </c>
      <c r="F7497" s="1" t="n">
        <v>30</v>
      </c>
      <c r="G7497" s="1" t="str">
        <f aca="false">F7497&amp;"/"&amp;50</f>
        <v>30/50</v>
      </c>
      <c r="H7497" s="1" t="n">
        <v>4000</v>
      </c>
      <c r="I7497" s="1" t="n">
        <v>136</v>
      </c>
      <c r="J7497" s="1" t="n">
        <v>110</v>
      </c>
      <c r="K7497" s="1" t="s">
        <v>8263</v>
      </c>
      <c r="L7497" s="1" t="s">
        <v>8264</v>
      </c>
      <c r="M7497" s="1" t="n">
        <v>2022</v>
      </c>
      <c r="N7497" s="1" t="n">
        <v>49.5761599</v>
      </c>
      <c r="O7497" s="1" t="n">
        <v>-105.9216114</v>
      </c>
      <c r="P7497" s="1" t="s">
        <v>1944</v>
      </c>
      <c r="Q7497" s="1" t="s">
        <v>8265</v>
      </c>
      <c r="R7497" s="1" t="s">
        <v>24</v>
      </c>
    </row>
    <row r="7498" customFormat="false" ht="15" hidden="false" customHeight="false" outlineLevel="0" collapsed="false">
      <c r="A7498" s="1" t="s">
        <v>8131</v>
      </c>
      <c r="B7498" s="1" t="s">
        <v>8131</v>
      </c>
      <c r="C7498" s="1" t="s">
        <v>8261</v>
      </c>
      <c r="D7498" s="1" t="n">
        <v>200</v>
      </c>
      <c r="E7498" s="1" t="s">
        <v>8296</v>
      </c>
      <c r="F7498" s="1" t="n">
        <v>31</v>
      </c>
      <c r="G7498" s="1" t="str">
        <f aca="false">F7498&amp;"/"&amp;50</f>
        <v>31/50</v>
      </c>
      <c r="H7498" s="1" t="n">
        <v>4000</v>
      </c>
      <c r="I7498" s="1" t="n">
        <v>155</v>
      </c>
      <c r="J7498" s="1" t="n">
        <v>110</v>
      </c>
      <c r="K7498" s="1" t="s">
        <v>8263</v>
      </c>
      <c r="L7498" s="1" t="s">
        <v>8267</v>
      </c>
      <c r="M7498" s="1" t="n">
        <v>2022</v>
      </c>
      <c r="N7498" s="1" t="n">
        <v>49.5600682</v>
      </c>
      <c r="O7498" s="1" t="n">
        <v>-105.9122617</v>
      </c>
      <c r="P7498" s="1" t="s">
        <v>1944</v>
      </c>
      <c r="Q7498" s="1" t="s">
        <v>8265</v>
      </c>
      <c r="R7498" s="1" t="s">
        <v>24</v>
      </c>
    </row>
    <row r="7499" customFormat="false" ht="15" hidden="false" customHeight="false" outlineLevel="0" collapsed="false">
      <c r="A7499" s="1" t="s">
        <v>8131</v>
      </c>
      <c r="B7499" s="1" t="s">
        <v>8131</v>
      </c>
      <c r="C7499" s="1" t="s">
        <v>8261</v>
      </c>
      <c r="D7499" s="1" t="n">
        <v>200</v>
      </c>
      <c r="E7499" s="1" t="s">
        <v>8297</v>
      </c>
      <c r="F7499" s="1" t="n">
        <v>32</v>
      </c>
      <c r="G7499" s="1" t="str">
        <f aca="false">F7499&amp;"/"&amp;50</f>
        <v>32/50</v>
      </c>
      <c r="H7499" s="1" t="n">
        <v>4000</v>
      </c>
      <c r="I7499" s="1" t="n">
        <v>155</v>
      </c>
      <c r="J7499" s="1" t="n">
        <v>110</v>
      </c>
      <c r="K7499" s="1" t="s">
        <v>8263</v>
      </c>
      <c r="L7499" s="1" t="s">
        <v>8267</v>
      </c>
      <c r="M7499" s="1" t="n">
        <v>2022</v>
      </c>
      <c r="N7499" s="1" t="n">
        <v>49.5673617</v>
      </c>
      <c r="O7499" s="1" t="n">
        <v>-105.9079023</v>
      </c>
      <c r="P7499" s="1" t="s">
        <v>1944</v>
      </c>
      <c r="Q7499" s="1" t="s">
        <v>8265</v>
      </c>
      <c r="R7499" s="1" t="s">
        <v>24</v>
      </c>
    </row>
    <row r="7500" customFormat="false" ht="15" hidden="false" customHeight="false" outlineLevel="0" collapsed="false">
      <c r="A7500" s="1" t="s">
        <v>8131</v>
      </c>
      <c r="B7500" s="1" t="s">
        <v>8131</v>
      </c>
      <c r="C7500" s="1" t="s">
        <v>8261</v>
      </c>
      <c r="D7500" s="1" t="n">
        <v>200</v>
      </c>
      <c r="E7500" s="1" t="s">
        <v>8298</v>
      </c>
      <c r="F7500" s="1" t="n">
        <v>33</v>
      </c>
      <c r="G7500" s="1" t="str">
        <f aca="false">F7500&amp;"/"&amp;50</f>
        <v>33/50</v>
      </c>
      <c r="H7500" s="1" t="n">
        <v>4000</v>
      </c>
      <c r="I7500" s="1" t="n">
        <v>155</v>
      </c>
      <c r="J7500" s="1" t="n">
        <v>110</v>
      </c>
      <c r="K7500" s="1" t="s">
        <v>8263</v>
      </c>
      <c r="L7500" s="1" t="s">
        <v>8267</v>
      </c>
      <c r="M7500" s="1" t="n">
        <v>2022</v>
      </c>
      <c r="N7500" s="1" t="n">
        <v>49.5733286</v>
      </c>
      <c r="O7500" s="1" t="n">
        <v>-105.9040029</v>
      </c>
      <c r="P7500" s="1" t="s">
        <v>1944</v>
      </c>
      <c r="Q7500" s="1" t="s">
        <v>8265</v>
      </c>
      <c r="R7500" s="1" t="s">
        <v>24</v>
      </c>
    </row>
    <row r="7501" customFormat="false" ht="15" hidden="false" customHeight="false" outlineLevel="0" collapsed="false">
      <c r="A7501" s="1" t="s">
        <v>8131</v>
      </c>
      <c r="B7501" s="1" t="s">
        <v>8131</v>
      </c>
      <c r="C7501" s="1" t="s">
        <v>8261</v>
      </c>
      <c r="D7501" s="1" t="n">
        <v>200</v>
      </c>
      <c r="E7501" s="1" t="s">
        <v>8299</v>
      </c>
      <c r="F7501" s="1" t="n">
        <v>34</v>
      </c>
      <c r="G7501" s="1" t="str">
        <f aca="false">F7501&amp;"/"&amp;50</f>
        <v>34/50</v>
      </c>
      <c r="H7501" s="1" t="n">
        <v>4000</v>
      </c>
      <c r="I7501" s="1" t="n">
        <v>155</v>
      </c>
      <c r="J7501" s="1" t="n">
        <v>110</v>
      </c>
      <c r="K7501" s="1" t="s">
        <v>8263</v>
      </c>
      <c r="L7501" s="1" t="s">
        <v>8267</v>
      </c>
      <c r="M7501" s="1" t="n">
        <v>2022</v>
      </c>
      <c r="N7501" s="1" t="n">
        <v>49.5787848</v>
      </c>
      <c r="O7501" s="1" t="n">
        <v>-105.9002525</v>
      </c>
      <c r="P7501" s="1" t="s">
        <v>1944</v>
      </c>
      <c r="Q7501" s="1" t="s">
        <v>8265</v>
      </c>
      <c r="R7501" s="1" t="s">
        <v>24</v>
      </c>
    </row>
    <row r="7502" customFormat="false" ht="15" hidden="false" customHeight="false" outlineLevel="0" collapsed="false">
      <c r="A7502" s="1" t="s">
        <v>8131</v>
      </c>
      <c r="B7502" s="1" t="s">
        <v>8131</v>
      </c>
      <c r="C7502" s="1" t="s">
        <v>8261</v>
      </c>
      <c r="D7502" s="1" t="n">
        <v>200</v>
      </c>
      <c r="E7502" s="1" t="s">
        <v>8300</v>
      </c>
      <c r="F7502" s="1" t="n">
        <v>35</v>
      </c>
      <c r="G7502" s="1" t="str">
        <f aca="false">F7502&amp;"/"&amp;50</f>
        <v>35/50</v>
      </c>
      <c r="H7502" s="1" t="n">
        <v>4000</v>
      </c>
      <c r="I7502" s="1" t="n">
        <v>155</v>
      </c>
      <c r="J7502" s="1" t="n">
        <v>110</v>
      </c>
      <c r="K7502" s="1" t="s">
        <v>8263</v>
      </c>
      <c r="L7502" s="1" t="s">
        <v>8267</v>
      </c>
      <c r="M7502" s="1" t="n">
        <v>2022</v>
      </c>
      <c r="N7502" s="1" t="n">
        <v>49.5843755</v>
      </c>
      <c r="O7502" s="1" t="n">
        <v>-105.8957302</v>
      </c>
      <c r="P7502" s="1" t="s">
        <v>1944</v>
      </c>
      <c r="Q7502" s="1" t="s">
        <v>8265</v>
      </c>
      <c r="R7502" s="1" t="s">
        <v>24</v>
      </c>
    </row>
    <row r="7503" customFormat="false" ht="15" hidden="false" customHeight="false" outlineLevel="0" collapsed="false">
      <c r="A7503" s="1" t="s">
        <v>8131</v>
      </c>
      <c r="B7503" s="1" t="s">
        <v>8131</v>
      </c>
      <c r="C7503" s="1" t="s">
        <v>8261</v>
      </c>
      <c r="D7503" s="1" t="n">
        <v>200</v>
      </c>
      <c r="E7503" s="1" t="s">
        <v>8301</v>
      </c>
      <c r="F7503" s="1" t="n">
        <v>36</v>
      </c>
      <c r="G7503" s="1" t="str">
        <f aca="false">F7503&amp;"/"&amp;50</f>
        <v>36/50</v>
      </c>
      <c r="H7503" s="1" t="n">
        <v>4000</v>
      </c>
      <c r="I7503" s="1" t="n">
        <v>155</v>
      </c>
      <c r="J7503" s="1" t="n">
        <v>110</v>
      </c>
      <c r="K7503" s="1" t="s">
        <v>8263</v>
      </c>
      <c r="L7503" s="1" t="s">
        <v>8267</v>
      </c>
      <c r="M7503" s="1" t="n">
        <v>2022</v>
      </c>
      <c r="N7503" s="1" t="n">
        <v>49.590663</v>
      </c>
      <c r="O7503" s="1" t="n">
        <v>-105.8936399</v>
      </c>
      <c r="P7503" s="1" t="s">
        <v>1944</v>
      </c>
      <c r="Q7503" s="1" t="s">
        <v>8265</v>
      </c>
      <c r="R7503" s="1" t="s">
        <v>24</v>
      </c>
    </row>
    <row r="7504" customFormat="false" ht="15" hidden="false" customHeight="false" outlineLevel="0" collapsed="false">
      <c r="A7504" s="1" t="s">
        <v>8131</v>
      </c>
      <c r="B7504" s="1" t="s">
        <v>8131</v>
      </c>
      <c r="C7504" s="1" t="s">
        <v>8261</v>
      </c>
      <c r="D7504" s="1" t="n">
        <v>200</v>
      </c>
      <c r="E7504" s="1" t="s">
        <v>8302</v>
      </c>
      <c r="F7504" s="1" t="n">
        <v>37</v>
      </c>
      <c r="G7504" s="1" t="str">
        <f aca="false">F7504&amp;"/"&amp;50</f>
        <v>37/50</v>
      </c>
      <c r="H7504" s="1" t="n">
        <v>4000</v>
      </c>
      <c r="I7504" s="1" t="n">
        <v>155</v>
      </c>
      <c r="J7504" s="1" t="n">
        <v>110</v>
      </c>
      <c r="K7504" s="1" t="s">
        <v>8263</v>
      </c>
      <c r="L7504" s="1" t="s">
        <v>8267</v>
      </c>
      <c r="M7504" s="1" t="n">
        <v>2022</v>
      </c>
      <c r="N7504" s="1" t="n">
        <v>49.5983376</v>
      </c>
      <c r="O7504" s="1" t="n">
        <v>-105.8723736</v>
      </c>
      <c r="P7504" s="1" t="s">
        <v>1944</v>
      </c>
      <c r="Q7504" s="1" t="s">
        <v>8265</v>
      </c>
      <c r="R7504" s="1" t="s">
        <v>24</v>
      </c>
    </row>
    <row r="7505" customFormat="false" ht="15" hidden="false" customHeight="false" outlineLevel="0" collapsed="false">
      <c r="A7505" s="1" t="s">
        <v>8131</v>
      </c>
      <c r="B7505" s="1" t="s">
        <v>8131</v>
      </c>
      <c r="C7505" s="1" t="s">
        <v>8261</v>
      </c>
      <c r="D7505" s="1" t="n">
        <v>200</v>
      </c>
      <c r="E7505" s="1" t="s">
        <v>8303</v>
      </c>
      <c r="F7505" s="1" t="n">
        <v>38</v>
      </c>
      <c r="G7505" s="1" t="str">
        <f aca="false">F7505&amp;"/"&amp;50</f>
        <v>38/50</v>
      </c>
      <c r="H7505" s="1" t="n">
        <v>4000</v>
      </c>
      <c r="I7505" s="1" t="n">
        <v>155</v>
      </c>
      <c r="J7505" s="1" t="n">
        <v>110</v>
      </c>
      <c r="K7505" s="1" t="s">
        <v>8263</v>
      </c>
      <c r="L7505" s="1" t="s">
        <v>8267</v>
      </c>
      <c r="M7505" s="1" t="n">
        <v>2022</v>
      </c>
      <c r="N7505" s="1" t="n">
        <v>49.5919012</v>
      </c>
      <c r="O7505" s="1" t="n">
        <v>-105.8731718</v>
      </c>
      <c r="P7505" s="1" t="s">
        <v>1944</v>
      </c>
      <c r="Q7505" s="1" t="s">
        <v>8265</v>
      </c>
      <c r="R7505" s="1" t="s">
        <v>24</v>
      </c>
    </row>
    <row r="7506" customFormat="false" ht="15" hidden="false" customHeight="false" outlineLevel="0" collapsed="false">
      <c r="A7506" s="1" t="s">
        <v>8131</v>
      </c>
      <c r="B7506" s="1" t="s">
        <v>8131</v>
      </c>
      <c r="C7506" s="1" t="s">
        <v>8261</v>
      </c>
      <c r="D7506" s="1" t="n">
        <v>200</v>
      </c>
      <c r="E7506" s="1" t="s">
        <v>8304</v>
      </c>
      <c r="F7506" s="1" t="n">
        <v>39</v>
      </c>
      <c r="G7506" s="1" t="str">
        <f aca="false">F7506&amp;"/"&amp;50</f>
        <v>39/50</v>
      </c>
      <c r="H7506" s="1" t="n">
        <v>4000</v>
      </c>
      <c r="I7506" s="1" t="n">
        <v>155</v>
      </c>
      <c r="J7506" s="1" t="n">
        <v>110</v>
      </c>
      <c r="K7506" s="1" t="s">
        <v>8263</v>
      </c>
      <c r="L7506" s="1" t="s">
        <v>8267</v>
      </c>
      <c r="M7506" s="1" t="n">
        <v>2022</v>
      </c>
      <c r="N7506" s="1" t="n">
        <v>49.584248</v>
      </c>
      <c r="O7506" s="1" t="n">
        <v>-105.87586</v>
      </c>
      <c r="P7506" s="1" t="s">
        <v>1944</v>
      </c>
      <c r="Q7506" s="1" t="s">
        <v>8265</v>
      </c>
      <c r="R7506" s="1" t="s">
        <v>24</v>
      </c>
    </row>
    <row r="7507" customFormat="false" ht="15" hidden="false" customHeight="false" outlineLevel="0" collapsed="false">
      <c r="A7507" s="1" t="s">
        <v>8131</v>
      </c>
      <c r="B7507" s="1" t="s">
        <v>8131</v>
      </c>
      <c r="C7507" s="1" t="s">
        <v>8261</v>
      </c>
      <c r="D7507" s="1" t="n">
        <v>200</v>
      </c>
      <c r="E7507" s="1" t="s">
        <v>8305</v>
      </c>
      <c r="F7507" s="1" t="n">
        <v>40</v>
      </c>
      <c r="G7507" s="1" t="str">
        <f aca="false">F7507&amp;"/"&amp;50</f>
        <v>40/50</v>
      </c>
      <c r="H7507" s="1" t="n">
        <v>4000</v>
      </c>
      <c r="I7507" s="1" t="n">
        <v>155</v>
      </c>
      <c r="J7507" s="1" t="n">
        <v>110</v>
      </c>
      <c r="K7507" s="1" t="s">
        <v>8263</v>
      </c>
      <c r="L7507" s="1" t="s">
        <v>8267</v>
      </c>
      <c r="M7507" s="1" t="n">
        <v>2022</v>
      </c>
      <c r="N7507" s="1" t="n">
        <v>49.5770221</v>
      </c>
      <c r="O7507" s="1" t="n">
        <v>-105.8769818</v>
      </c>
      <c r="P7507" s="1" t="s">
        <v>1944</v>
      </c>
      <c r="Q7507" s="1" t="s">
        <v>8265</v>
      </c>
      <c r="R7507" s="1" t="s">
        <v>24</v>
      </c>
    </row>
    <row r="7508" customFormat="false" ht="15" hidden="false" customHeight="false" outlineLevel="0" collapsed="false">
      <c r="A7508" s="1" t="s">
        <v>8131</v>
      </c>
      <c r="B7508" s="1" t="s">
        <v>8131</v>
      </c>
      <c r="C7508" s="1" t="s">
        <v>8261</v>
      </c>
      <c r="D7508" s="1" t="n">
        <v>200</v>
      </c>
      <c r="E7508" s="1" t="s">
        <v>8306</v>
      </c>
      <c r="F7508" s="1" t="n">
        <v>41</v>
      </c>
      <c r="G7508" s="1" t="str">
        <f aca="false">F7508&amp;"/"&amp;50</f>
        <v>41/50</v>
      </c>
      <c r="H7508" s="1" t="n">
        <v>4000</v>
      </c>
      <c r="I7508" s="1" t="n">
        <v>155</v>
      </c>
      <c r="J7508" s="1" t="n">
        <v>110</v>
      </c>
      <c r="K7508" s="1" t="s">
        <v>8263</v>
      </c>
      <c r="L7508" s="1" t="s">
        <v>8267</v>
      </c>
      <c r="M7508" s="1" t="n">
        <v>2022</v>
      </c>
      <c r="N7508" s="1" t="n">
        <v>49.5622905</v>
      </c>
      <c r="O7508" s="1" t="n">
        <v>-105.8768123</v>
      </c>
      <c r="P7508" s="1" t="s">
        <v>1944</v>
      </c>
      <c r="Q7508" s="1" t="s">
        <v>8265</v>
      </c>
      <c r="R7508" s="1" t="s">
        <v>24</v>
      </c>
    </row>
    <row r="7509" customFormat="false" ht="15" hidden="false" customHeight="false" outlineLevel="0" collapsed="false">
      <c r="A7509" s="1" t="s">
        <v>8131</v>
      </c>
      <c r="B7509" s="1" t="s">
        <v>8131</v>
      </c>
      <c r="C7509" s="1" t="s">
        <v>8261</v>
      </c>
      <c r="D7509" s="1" t="n">
        <v>200</v>
      </c>
      <c r="E7509" s="1" t="s">
        <v>8307</v>
      </c>
      <c r="F7509" s="1" t="n">
        <v>42</v>
      </c>
      <c r="G7509" s="1" t="str">
        <f aca="false">F7509&amp;"/"&amp;50</f>
        <v>42/50</v>
      </c>
      <c r="H7509" s="1" t="n">
        <v>4000</v>
      </c>
      <c r="I7509" s="1" t="n">
        <v>136</v>
      </c>
      <c r="J7509" s="1" t="n">
        <v>110</v>
      </c>
      <c r="K7509" s="1" t="s">
        <v>8263</v>
      </c>
      <c r="L7509" s="1" t="s">
        <v>8264</v>
      </c>
      <c r="M7509" s="1" t="n">
        <v>2022</v>
      </c>
      <c r="N7509" s="1" t="n">
        <v>49.5915967</v>
      </c>
      <c r="O7509" s="1" t="n">
        <v>-105.9744878</v>
      </c>
      <c r="P7509" s="1" t="s">
        <v>1944</v>
      </c>
      <c r="Q7509" s="1" t="s">
        <v>8265</v>
      </c>
      <c r="R7509" s="1" t="s">
        <v>24</v>
      </c>
    </row>
    <row r="7510" customFormat="false" ht="15" hidden="false" customHeight="false" outlineLevel="0" collapsed="false">
      <c r="A7510" s="1" t="s">
        <v>8131</v>
      </c>
      <c r="B7510" s="1" t="s">
        <v>8131</v>
      </c>
      <c r="C7510" s="1" t="s">
        <v>8261</v>
      </c>
      <c r="D7510" s="1" t="n">
        <v>200</v>
      </c>
      <c r="E7510" s="1" t="s">
        <v>8308</v>
      </c>
      <c r="F7510" s="1" t="n">
        <v>43</v>
      </c>
      <c r="G7510" s="1" t="str">
        <f aca="false">F7510&amp;"/"&amp;50</f>
        <v>43/50</v>
      </c>
      <c r="H7510" s="1" t="n">
        <v>4000</v>
      </c>
      <c r="I7510" s="1" t="n">
        <v>136</v>
      </c>
      <c r="J7510" s="1" t="n">
        <v>110</v>
      </c>
      <c r="K7510" s="1" t="s">
        <v>8263</v>
      </c>
      <c r="L7510" s="1" t="s">
        <v>8264</v>
      </c>
      <c r="M7510" s="1" t="n">
        <v>2022</v>
      </c>
      <c r="N7510" s="1" t="n">
        <v>49.5966354</v>
      </c>
      <c r="O7510" s="1" t="n">
        <v>-105.9733554</v>
      </c>
      <c r="P7510" s="1" t="s">
        <v>1944</v>
      </c>
      <c r="Q7510" s="1" t="s">
        <v>8265</v>
      </c>
      <c r="R7510" s="1" t="s">
        <v>24</v>
      </c>
    </row>
    <row r="7511" customFormat="false" ht="15" hidden="false" customHeight="false" outlineLevel="0" collapsed="false">
      <c r="A7511" s="1" t="s">
        <v>8131</v>
      </c>
      <c r="B7511" s="1" t="s">
        <v>8131</v>
      </c>
      <c r="C7511" s="1" t="s">
        <v>8261</v>
      </c>
      <c r="D7511" s="1" t="n">
        <v>200</v>
      </c>
      <c r="E7511" s="1" t="s">
        <v>8309</v>
      </c>
      <c r="F7511" s="1" t="n">
        <v>44</v>
      </c>
      <c r="G7511" s="1" t="str">
        <f aca="false">F7511&amp;"/"&amp;50</f>
        <v>44/50</v>
      </c>
      <c r="H7511" s="1" t="n">
        <v>4000</v>
      </c>
      <c r="I7511" s="1" t="n">
        <v>136</v>
      </c>
      <c r="J7511" s="1" t="n">
        <v>110</v>
      </c>
      <c r="K7511" s="1" t="s">
        <v>8263</v>
      </c>
      <c r="L7511" s="1" t="s">
        <v>8264</v>
      </c>
      <c r="M7511" s="1" t="n">
        <v>2022</v>
      </c>
      <c r="N7511" s="1" t="n">
        <v>49.6016197</v>
      </c>
      <c r="O7511" s="1" t="n">
        <v>-105.9696832</v>
      </c>
      <c r="P7511" s="1" t="s">
        <v>1944</v>
      </c>
      <c r="Q7511" s="1" t="s">
        <v>8265</v>
      </c>
      <c r="R7511" s="1" t="s">
        <v>24</v>
      </c>
    </row>
    <row r="7512" customFormat="false" ht="15" hidden="false" customHeight="false" outlineLevel="0" collapsed="false">
      <c r="A7512" s="1" t="s">
        <v>8131</v>
      </c>
      <c r="B7512" s="1" t="s">
        <v>8131</v>
      </c>
      <c r="C7512" s="1" t="s">
        <v>8261</v>
      </c>
      <c r="D7512" s="1" t="n">
        <v>200</v>
      </c>
      <c r="E7512" s="1" t="s">
        <v>8310</v>
      </c>
      <c r="F7512" s="1" t="n">
        <v>45</v>
      </c>
      <c r="G7512" s="1" t="str">
        <f aca="false">F7512&amp;"/"&amp;50</f>
        <v>45/50</v>
      </c>
      <c r="H7512" s="1" t="n">
        <v>4000</v>
      </c>
      <c r="I7512" s="1" t="n">
        <v>136</v>
      </c>
      <c r="J7512" s="1" t="n">
        <v>110</v>
      </c>
      <c r="K7512" s="1" t="s">
        <v>8263</v>
      </c>
      <c r="L7512" s="1" t="s">
        <v>8264</v>
      </c>
      <c r="M7512" s="1" t="n">
        <v>2022</v>
      </c>
      <c r="N7512" s="1" t="n">
        <v>49.6077359</v>
      </c>
      <c r="O7512" s="1" t="n">
        <v>-105.9717584</v>
      </c>
      <c r="P7512" s="1" t="s">
        <v>1944</v>
      </c>
      <c r="Q7512" s="1" t="s">
        <v>8265</v>
      </c>
      <c r="R7512" s="1" t="s">
        <v>24</v>
      </c>
    </row>
    <row r="7513" customFormat="false" ht="15" hidden="false" customHeight="false" outlineLevel="0" collapsed="false">
      <c r="A7513" s="1" t="s">
        <v>8131</v>
      </c>
      <c r="B7513" s="1" t="s">
        <v>8131</v>
      </c>
      <c r="C7513" s="1" t="s">
        <v>8261</v>
      </c>
      <c r="D7513" s="1" t="n">
        <v>200</v>
      </c>
      <c r="E7513" s="1" t="s">
        <v>8311</v>
      </c>
      <c r="F7513" s="1" t="n">
        <v>46</v>
      </c>
      <c r="G7513" s="1" t="str">
        <f aca="false">F7513&amp;"/"&amp;50</f>
        <v>46/50</v>
      </c>
      <c r="H7513" s="1" t="n">
        <v>4000</v>
      </c>
      <c r="I7513" s="1" t="n">
        <v>155</v>
      </c>
      <c r="J7513" s="1" t="n">
        <v>110</v>
      </c>
      <c r="K7513" s="1" t="s">
        <v>8263</v>
      </c>
      <c r="L7513" s="1" t="s">
        <v>8267</v>
      </c>
      <c r="M7513" s="1" t="n">
        <v>2022</v>
      </c>
      <c r="N7513" s="1" t="n">
        <v>49.614344</v>
      </c>
      <c r="O7513" s="1" t="n">
        <v>-105.973859</v>
      </c>
      <c r="P7513" s="1" t="s">
        <v>1944</v>
      </c>
      <c r="Q7513" s="1" t="s">
        <v>8265</v>
      </c>
      <c r="R7513" s="1" t="s">
        <v>24</v>
      </c>
    </row>
    <row r="7514" customFormat="false" ht="15" hidden="false" customHeight="false" outlineLevel="0" collapsed="false">
      <c r="A7514" s="1" t="s">
        <v>8131</v>
      </c>
      <c r="B7514" s="1" t="s">
        <v>8131</v>
      </c>
      <c r="C7514" s="1" t="s">
        <v>8261</v>
      </c>
      <c r="D7514" s="1" t="n">
        <v>200</v>
      </c>
      <c r="E7514" s="1" t="s">
        <v>8312</v>
      </c>
      <c r="F7514" s="1" t="n">
        <v>47</v>
      </c>
      <c r="G7514" s="1" t="str">
        <f aca="false">F7514&amp;"/"&amp;50</f>
        <v>47/50</v>
      </c>
      <c r="H7514" s="1" t="n">
        <v>4000</v>
      </c>
      <c r="I7514" s="1" t="n">
        <v>155</v>
      </c>
      <c r="J7514" s="1" t="n">
        <v>110</v>
      </c>
      <c r="K7514" s="1" t="s">
        <v>8263</v>
      </c>
      <c r="L7514" s="1" t="s">
        <v>8267</v>
      </c>
      <c r="M7514" s="1" t="n">
        <v>2022</v>
      </c>
      <c r="N7514" s="1" t="n">
        <v>49.6121833</v>
      </c>
      <c r="O7514" s="1" t="n">
        <v>-106.0223705</v>
      </c>
      <c r="P7514" s="1" t="s">
        <v>1944</v>
      </c>
      <c r="Q7514" s="1" t="s">
        <v>8265</v>
      </c>
      <c r="R7514" s="1" t="s">
        <v>24</v>
      </c>
    </row>
    <row r="7515" customFormat="false" ht="15" hidden="false" customHeight="false" outlineLevel="0" collapsed="false">
      <c r="A7515" s="1" t="s">
        <v>8131</v>
      </c>
      <c r="B7515" s="1" t="s">
        <v>8131</v>
      </c>
      <c r="C7515" s="1" t="s">
        <v>8261</v>
      </c>
      <c r="D7515" s="1" t="n">
        <v>200</v>
      </c>
      <c r="E7515" s="1" t="s">
        <v>8313</v>
      </c>
      <c r="F7515" s="1" t="n">
        <v>48</v>
      </c>
      <c r="G7515" s="1" t="str">
        <f aca="false">F7515&amp;"/"&amp;50</f>
        <v>48/50</v>
      </c>
      <c r="H7515" s="1" t="n">
        <v>4000</v>
      </c>
      <c r="I7515" s="1" t="n">
        <v>155</v>
      </c>
      <c r="J7515" s="1" t="n">
        <v>110</v>
      </c>
      <c r="K7515" s="1" t="s">
        <v>8263</v>
      </c>
      <c r="L7515" s="1" t="s">
        <v>8267</v>
      </c>
      <c r="M7515" s="1" t="n">
        <v>2022</v>
      </c>
      <c r="N7515" s="1" t="n">
        <v>49.6088394</v>
      </c>
      <c r="O7515" s="1" t="n">
        <v>-106.0292584</v>
      </c>
      <c r="P7515" s="1" t="s">
        <v>1944</v>
      </c>
      <c r="Q7515" s="1" t="s">
        <v>8265</v>
      </c>
      <c r="R7515" s="1" t="s">
        <v>24</v>
      </c>
    </row>
    <row r="7516" customFormat="false" ht="15" hidden="false" customHeight="false" outlineLevel="0" collapsed="false">
      <c r="A7516" s="1" t="s">
        <v>8131</v>
      </c>
      <c r="B7516" s="1" t="s">
        <v>8131</v>
      </c>
      <c r="C7516" s="1" t="s">
        <v>8261</v>
      </c>
      <c r="D7516" s="1" t="n">
        <v>200</v>
      </c>
      <c r="E7516" s="1" t="s">
        <v>8314</v>
      </c>
      <c r="F7516" s="1" t="n">
        <v>49</v>
      </c>
      <c r="G7516" s="1" t="str">
        <f aca="false">F7516&amp;"/"&amp;50</f>
        <v>49/50</v>
      </c>
      <c r="H7516" s="1" t="n">
        <v>4000</v>
      </c>
      <c r="I7516" s="1" t="n">
        <v>155</v>
      </c>
      <c r="J7516" s="1" t="n">
        <v>110</v>
      </c>
      <c r="K7516" s="1" t="s">
        <v>8263</v>
      </c>
      <c r="L7516" s="1" t="s">
        <v>8267</v>
      </c>
      <c r="M7516" s="1" t="n">
        <v>2022</v>
      </c>
      <c r="N7516" s="1" t="n">
        <v>49.5551416</v>
      </c>
      <c r="O7516" s="1" t="n">
        <v>-106.0119931</v>
      </c>
      <c r="P7516" s="1" t="s">
        <v>1944</v>
      </c>
      <c r="Q7516" s="1" t="s">
        <v>8265</v>
      </c>
      <c r="R7516" s="1" t="s">
        <v>24</v>
      </c>
    </row>
    <row r="7517" customFormat="false" ht="15" hidden="false" customHeight="false" outlineLevel="0" collapsed="false">
      <c r="A7517" s="1" t="s">
        <v>8131</v>
      </c>
      <c r="B7517" s="1" t="s">
        <v>8131</v>
      </c>
      <c r="C7517" s="1" t="s">
        <v>8261</v>
      </c>
      <c r="D7517" s="1" t="n">
        <v>200</v>
      </c>
      <c r="E7517" s="1" t="s">
        <v>8315</v>
      </c>
      <c r="F7517" s="1" t="n">
        <v>50</v>
      </c>
      <c r="G7517" s="1" t="str">
        <f aca="false">F7517&amp;"/"&amp;50</f>
        <v>50/50</v>
      </c>
      <c r="H7517" s="1" t="n">
        <v>4000</v>
      </c>
      <c r="I7517" s="1" t="n">
        <v>155</v>
      </c>
      <c r="J7517" s="1" t="n">
        <v>110</v>
      </c>
      <c r="K7517" s="1" t="s">
        <v>8263</v>
      </c>
      <c r="L7517" s="1" t="s">
        <v>8267</v>
      </c>
      <c r="M7517" s="1" t="n">
        <v>2022</v>
      </c>
      <c r="N7517" s="1" t="n">
        <v>49.5610211</v>
      </c>
      <c r="O7517" s="1" t="n">
        <v>-106.0125574</v>
      </c>
      <c r="P7517" s="1" t="s">
        <v>1944</v>
      </c>
      <c r="Q7517" s="1" t="s">
        <v>8265</v>
      </c>
      <c r="R7517" s="1" t="s">
        <v>24</v>
      </c>
    </row>
    <row r="7518" customFormat="false" ht="15" hidden="false" customHeight="false" outlineLevel="0" collapsed="false">
      <c r="A7518" s="1" t="s">
        <v>8131</v>
      </c>
      <c r="B7518" s="1" t="s">
        <v>8131</v>
      </c>
      <c r="C7518" s="1" t="s">
        <v>8316</v>
      </c>
      <c r="D7518" s="1" t="n">
        <v>23</v>
      </c>
      <c r="E7518" s="1" t="s">
        <v>8317</v>
      </c>
      <c r="F7518" s="1" t="n">
        <v>1</v>
      </c>
      <c r="G7518" s="1" t="str">
        <f aca="false">F7518&amp;"/"&amp;10</f>
        <v>1/10</v>
      </c>
      <c r="H7518" s="1" t="n">
        <v>2300</v>
      </c>
      <c r="I7518" s="1" t="n">
        <v>113</v>
      </c>
      <c r="J7518" s="1" t="n">
        <v>79.5</v>
      </c>
      <c r="K7518" s="1" t="s">
        <v>1093</v>
      </c>
      <c r="L7518" s="1" t="s">
        <v>3312</v>
      </c>
      <c r="M7518" s="1" t="n">
        <v>2015</v>
      </c>
      <c r="N7518" s="1" t="n">
        <v>50.352447</v>
      </c>
      <c r="O7518" s="1" t="n">
        <v>-106.956096</v>
      </c>
      <c r="Q7518" s="1" t="s">
        <v>8318</v>
      </c>
      <c r="R7518" s="1" t="s">
        <v>24</v>
      </c>
    </row>
    <row r="7519" customFormat="false" ht="15" hidden="false" customHeight="false" outlineLevel="0" collapsed="false">
      <c r="A7519" s="1" t="s">
        <v>8131</v>
      </c>
      <c r="B7519" s="1" t="s">
        <v>8131</v>
      </c>
      <c r="C7519" s="1" t="s">
        <v>8316</v>
      </c>
      <c r="D7519" s="1" t="n">
        <v>23</v>
      </c>
      <c r="E7519" s="1" t="s">
        <v>8319</v>
      </c>
      <c r="F7519" s="1" t="n">
        <v>2</v>
      </c>
      <c r="G7519" s="1" t="str">
        <f aca="false">F7519&amp;"/"&amp;10</f>
        <v>2/10</v>
      </c>
      <c r="H7519" s="1" t="n">
        <v>2300</v>
      </c>
      <c r="I7519" s="1" t="n">
        <v>113</v>
      </c>
      <c r="J7519" s="1" t="n">
        <v>79.5</v>
      </c>
      <c r="K7519" s="1" t="s">
        <v>1093</v>
      </c>
      <c r="L7519" s="1" t="s">
        <v>3312</v>
      </c>
      <c r="M7519" s="1" t="n">
        <v>2015</v>
      </c>
      <c r="N7519" s="1" t="n">
        <v>50.348373</v>
      </c>
      <c r="O7519" s="1" t="n">
        <v>-106.95416</v>
      </c>
      <c r="Q7519" s="1" t="s">
        <v>8318</v>
      </c>
      <c r="R7519" s="1" t="s">
        <v>24</v>
      </c>
    </row>
    <row r="7520" customFormat="false" ht="15" hidden="false" customHeight="false" outlineLevel="0" collapsed="false">
      <c r="A7520" s="1" t="s">
        <v>8131</v>
      </c>
      <c r="B7520" s="1" t="s">
        <v>8131</v>
      </c>
      <c r="C7520" s="1" t="s">
        <v>8316</v>
      </c>
      <c r="D7520" s="1" t="n">
        <v>23</v>
      </c>
      <c r="E7520" s="1" t="s">
        <v>8320</v>
      </c>
      <c r="F7520" s="1" t="n">
        <v>3</v>
      </c>
      <c r="G7520" s="1" t="str">
        <f aca="false">F7520&amp;"/"&amp;10</f>
        <v>3/10</v>
      </c>
      <c r="H7520" s="1" t="n">
        <v>2300</v>
      </c>
      <c r="I7520" s="1" t="n">
        <v>113</v>
      </c>
      <c r="J7520" s="1" t="n">
        <v>79.5</v>
      </c>
      <c r="K7520" s="1" t="s">
        <v>1093</v>
      </c>
      <c r="L7520" s="1" t="s">
        <v>3312</v>
      </c>
      <c r="M7520" s="1" t="n">
        <v>2015</v>
      </c>
      <c r="N7520" s="1" t="n">
        <v>50.343362</v>
      </c>
      <c r="O7520" s="1" t="n">
        <v>-106.957271</v>
      </c>
      <c r="Q7520" s="1" t="s">
        <v>8318</v>
      </c>
      <c r="R7520" s="1" t="s">
        <v>24</v>
      </c>
    </row>
    <row r="7521" customFormat="false" ht="15" hidden="false" customHeight="false" outlineLevel="0" collapsed="false">
      <c r="A7521" s="1" t="s">
        <v>8131</v>
      </c>
      <c r="B7521" s="1" t="s">
        <v>8131</v>
      </c>
      <c r="C7521" s="1" t="s">
        <v>8316</v>
      </c>
      <c r="D7521" s="1" t="n">
        <v>23</v>
      </c>
      <c r="E7521" s="1" t="s">
        <v>8321</v>
      </c>
      <c r="F7521" s="1" t="n">
        <v>4</v>
      </c>
      <c r="G7521" s="1" t="str">
        <f aca="false">F7521&amp;"/"&amp;10</f>
        <v>4/10</v>
      </c>
      <c r="H7521" s="1" t="n">
        <v>2300</v>
      </c>
      <c r="I7521" s="1" t="n">
        <v>113</v>
      </c>
      <c r="J7521" s="1" t="n">
        <v>79.5</v>
      </c>
      <c r="K7521" s="1" t="s">
        <v>1093</v>
      </c>
      <c r="L7521" s="1" t="s">
        <v>3312</v>
      </c>
      <c r="M7521" s="1" t="n">
        <v>2015</v>
      </c>
      <c r="N7521" s="1" t="n">
        <v>50.340615</v>
      </c>
      <c r="O7521" s="1" t="n">
        <v>-106.96167</v>
      </c>
      <c r="Q7521" s="1" t="s">
        <v>8318</v>
      </c>
      <c r="R7521" s="1" t="s">
        <v>24</v>
      </c>
    </row>
    <row r="7522" customFormat="false" ht="15" hidden="false" customHeight="false" outlineLevel="0" collapsed="false">
      <c r="A7522" s="1" t="s">
        <v>8131</v>
      </c>
      <c r="B7522" s="1" t="s">
        <v>8131</v>
      </c>
      <c r="C7522" s="1" t="s">
        <v>8316</v>
      </c>
      <c r="D7522" s="1" t="n">
        <v>23</v>
      </c>
      <c r="E7522" s="1" t="s">
        <v>8322</v>
      </c>
      <c r="F7522" s="1" t="n">
        <v>5</v>
      </c>
      <c r="G7522" s="1" t="str">
        <f aca="false">F7522&amp;"/"&amp;10</f>
        <v>5/10</v>
      </c>
      <c r="H7522" s="1" t="n">
        <v>2300</v>
      </c>
      <c r="I7522" s="1" t="n">
        <v>113</v>
      </c>
      <c r="J7522" s="1" t="n">
        <v>79.5</v>
      </c>
      <c r="K7522" s="1" t="s">
        <v>1093</v>
      </c>
      <c r="L7522" s="1" t="s">
        <v>3312</v>
      </c>
      <c r="M7522" s="1" t="n">
        <v>2015</v>
      </c>
      <c r="N7522" s="1" t="n">
        <v>50.336619</v>
      </c>
      <c r="O7522" s="1" t="n">
        <v>-106.963945</v>
      </c>
      <c r="Q7522" s="1" t="s">
        <v>8318</v>
      </c>
      <c r="R7522" s="1" t="s">
        <v>24</v>
      </c>
    </row>
    <row r="7523" customFormat="false" ht="15" hidden="false" customHeight="false" outlineLevel="0" collapsed="false">
      <c r="A7523" s="1" t="s">
        <v>8131</v>
      </c>
      <c r="B7523" s="1" t="s">
        <v>8131</v>
      </c>
      <c r="C7523" s="1" t="s">
        <v>8316</v>
      </c>
      <c r="D7523" s="1" t="n">
        <v>23</v>
      </c>
      <c r="E7523" s="1" t="s">
        <v>8323</v>
      </c>
      <c r="F7523" s="1" t="n">
        <v>6</v>
      </c>
      <c r="G7523" s="1" t="str">
        <f aca="false">F7523&amp;"/"&amp;10</f>
        <v>6/10</v>
      </c>
      <c r="H7523" s="1" t="n">
        <v>2300</v>
      </c>
      <c r="I7523" s="1" t="n">
        <v>113</v>
      </c>
      <c r="J7523" s="1" t="n">
        <v>79.5</v>
      </c>
      <c r="K7523" s="1" t="s">
        <v>1093</v>
      </c>
      <c r="L7523" s="1" t="s">
        <v>3312</v>
      </c>
      <c r="M7523" s="1" t="n">
        <v>2015</v>
      </c>
      <c r="N7523" s="1" t="n">
        <v>50.333186</v>
      </c>
      <c r="O7523" s="1" t="n">
        <v>-106.963987</v>
      </c>
      <c r="Q7523" s="1" t="s">
        <v>8318</v>
      </c>
      <c r="R7523" s="1" t="s">
        <v>24</v>
      </c>
    </row>
    <row r="7524" customFormat="false" ht="15" hidden="false" customHeight="false" outlineLevel="0" collapsed="false">
      <c r="A7524" s="1" t="s">
        <v>8131</v>
      </c>
      <c r="B7524" s="1" t="s">
        <v>8131</v>
      </c>
      <c r="C7524" s="1" t="s">
        <v>8316</v>
      </c>
      <c r="D7524" s="1" t="n">
        <v>23</v>
      </c>
      <c r="E7524" s="1" t="s">
        <v>8324</v>
      </c>
      <c r="F7524" s="1" t="n">
        <v>7</v>
      </c>
      <c r="G7524" s="1" t="str">
        <f aca="false">F7524&amp;"/"&amp;10</f>
        <v>7/10</v>
      </c>
      <c r="H7524" s="1" t="n">
        <v>2300</v>
      </c>
      <c r="I7524" s="1" t="n">
        <v>113</v>
      </c>
      <c r="J7524" s="1" t="n">
        <v>79.5</v>
      </c>
      <c r="K7524" s="1" t="s">
        <v>1093</v>
      </c>
      <c r="L7524" s="1" t="s">
        <v>3312</v>
      </c>
      <c r="M7524" s="1" t="n">
        <v>2015</v>
      </c>
      <c r="N7524" s="1" t="n">
        <v>50.324787</v>
      </c>
      <c r="O7524" s="1" t="n">
        <v>-106.964653</v>
      </c>
      <c r="Q7524" s="1" t="s">
        <v>8318</v>
      </c>
      <c r="R7524" s="1" t="s">
        <v>24</v>
      </c>
    </row>
    <row r="7525" customFormat="false" ht="15" hidden="false" customHeight="false" outlineLevel="0" collapsed="false">
      <c r="A7525" s="1" t="s">
        <v>8131</v>
      </c>
      <c r="B7525" s="1" t="s">
        <v>8131</v>
      </c>
      <c r="C7525" s="1" t="s">
        <v>8316</v>
      </c>
      <c r="D7525" s="1" t="n">
        <v>23</v>
      </c>
      <c r="E7525" s="1" t="s">
        <v>8325</v>
      </c>
      <c r="F7525" s="1" t="n">
        <v>8</v>
      </c>
      <c r="G7525" s="1" t="str">
        <f aca="false">F7525&amp;"/"&amp;10</f>
        <v>8/10</v>
      </c>
      <c r="H7525" s="1" t="n">
        <v>2300</v>
      </c>
      <c r="I7525" s="1" t="n">
        <v>113</v>
      </c>
      <c r="J7525" s="1" t="n">
        <v>79.5</v>
      </c>
      <c r="K7525" s="1" t="s">
        <v>1093</v>
      </c>
      <c r="L7525" s="1" t="s">
        <v>3312</v>
      </c>
      <c r="M7525" s="1" t="n">
        <v>2015</v>
      </c>
      <c r="N7525" s="1" t="n">
        <v>50.325674</v>
      </c>
      <c r="O7525" s="1" t="n">
        <v>-106.982994999999</v>
      </c>
      <c r="Q7525" s="1" t="s">
        <v>8318</v>
      </c>
      <c r="R7525" s="1" t="s">
        <v>24</v>
      </c>
    </row>
    <row r="7526" customFormat="false" ht="15" hidden="false" customHeight="false" outlineLevel="0" collapsed="false">
      <c r="A7526" s="1" t="s">
        <v>8131</v>
      </c>
      <c r="B7526" s="1" t="s">
        <v>8131</v>
      </c>
      <c r="C7526" s="1" t="s">
        <v>8316</v>
      </c>
      <c r="D7526" s="1" t="n">
        <v>23</v>
      </c>
      <c r="E7526" s="1" t="s">
        <v>8326</v>
      </c>
      <c r="F7526" s="1" t="n">
        <v>9</v>
      </c>
      <c r="G7526" s="1" t="str">
        <f aca="false">F7526&amp;"/"&amp;10</f>
        <v>9/10</v>
      </c>
      <c r="H7526" s="1" t="n">
        <v>2300</v>
      </c>
      <c r="I7526" s="1" t="n">
        <v>113</v>
      </c>
      <c r="J7526" s="1" t="n">
        <v>79.5</v>
      </c>
      <c r="K7526" s="1" t="s">
        <v>1093</v>
      </c>
      <c r="L7526" s="1" t="s">
        <v>3312</v>
      </c>
      <c r="M7526" s="1" t="n">
        <v>2015</v>
      </c>
      <c r="N7526" s="1" t="n">
        <v>50.323339</v>
      </c>
      <c r="O7526" s="1" t="n">
        <v>-106.99529</v>
      </c>
      <c r="Q7526" s="1" t="s">
        <v>8318</v>
      </c>
      <c r="R7526" s="1" t="s">
        <v>24</v>
      </c>
    </row>
    <row r="7527" customFormat="false" ht="15" hidden="false" customHeight="false" outlineLevel="0" collapsed="false">
      <c r="A7527" s="1" t="s">
        <v>8131</v>
      </c>
      <c r="B7527" s="1" t="s">
        <v>8131</v>
      </c>
      <c r="C7527" s="1" t="s">
        <v>8316</v>
      </c>
      <c r="D7527" s="1" t="n">
        <v>23</v>
      </c>
      <c r="E7527" s="1" t="s">
        <v>8327</v>
      </c>
      <c r="F7527" s="1" t="n">
        <v>10</v>
      </c>
      <c r="G7527" s="1" t="str">
        <f aca="false">F7527&amp;"/"&amp;10</f>
        <v>10/10</v>
      </c>
      <c r="H7527" s="1" t="n">
        <v>2300</v>
      </c>
      <c r="I7527" s="1" t="n">
        <v>113</v>
      </c>
      <c r="J7527" s="1" t="n">
        <v>79.5</v>
      </c>
      <c r="K7527" s="1" t="s">
        <v>1093</v>
      </c>
      <c r="L7527" s="1" t="s">
        <v>3312</v>
      </c>
      <c r="M7527" s="1" t="n">
        <v>2015</v>
      </c>
      <c r="N7527" s="1" t="n">
        <v>50.318776</v>
      </c>
      <c r="O7527" s="1" t="n">
        <v>-106.992315</v>
      </c>
      <c r="Q7527" s="1" t="s">
        <v>8318</v>
      </c>
      <c r="R7527" s="1" t="s">
        <v>24</v>
      </c>
    </row>
    <row r="7528" customFormat="false" ht="15" hidden="false" customHeight="false" outlineLevel="0" collapsed="false">
      <c r="A7528" s="1" t="s">
        <v>8131</v>
      </c>
      <c r="B7528" s="1" t="s">
        <v>8131</v>
      </c>
      <c r="C7528" s="1" t="s">
        <v>8328</v>
      </c>
      <c r="D7528" s="1" t="n">
        <v>26.4</v>
      </c>
      <c r="E7528" s="1" t="s">
        <v>8329</v>
      </c>
      <c r="F7528" s="1" t="n">
        <v>1</v>
      </c>
      <c r="G7528" s="1" t="str">
        <f aca="false">F7528&amp;"/"&amp;16</f>
        <v>1/16</v>
      </c>
      <c r="H7528" s="1" t="n">
        <v>1650</v>
      </c>
      <c r="I7528" s="1" t="n">
        <v>82</v>
      </c>
      <c r="J7528" s="1" t="n">
        <v>80</v>
      </c>
      <c r="K7528" s="1" t="s">
        <v>21</v>
      </c>
      <c r="L7528" s="1" t="s">
        <v>2124</v>
      </c>
      <c r="M7528" s="1" t="n">
        <v>2011</v>
      </c>
      <c r="N7528" s="1" t="n">
        <v>50.2124982817541</v>
      </c>
      <c r="O7528" s="1" t="n">
        <v>-101.789748142273</v>
      </c>
      <c r="Q7528" s="1" t="s">
        <v>8330</v>
      </c>
      <c r="R7528" s="1" t="s">
        <v>24</v>
      </c>
    </row>
    <row r="7529" customFormat="false" ht="15" hidden="false" customHeight="false" outlineLevel="0" collapsed="false">
      <c r="A7529" s="1" t="s">
        <v>8131</v>
      </c>
      <c r="B7529" s="1" t="s">
        <v>8131</v>
      </c>
      <c r="C7529" s="1" t="s">
        <v>8328</v>
      </c>
      <c r="D7529" s="1" t="n">
        <v>26.4</v>
      </c>
      <c r="E7529" s="1" t="s">
        <v>8331</v>
      </c>
      <c r="F7529" s="1" t="n">
        <v>2</v>
      </c>
      <c r="G7529" s="1" t="str">
        <f aca="false">F7529&amp;"/"&amp;16</f>
        <v>2/16</v>
      </c>
      <c r="H7529" s="1" t="n">
        <v>1650</v>
      </c>
      <c r="I7529" s="1" t="n">
        <v>82</v>
      </c>
      <c r="J7529" s="1" t="n">
        <v>80</v>
      </c>
      <c r="K7529" s="1" t="s">
        <v>21</v>
      </c>
      <c r="L7529" s="1" t="s">
        <v>2124</v>
      </c>
      <c r="M7529" s="1" t="n">
        <v>2011</v>
      </c>
      <c r="N7529" s="1" t="n">
        <v>50.2240054665384</v>
      </c>
      <c r="O7529" s="1" t="n">
        <v>-101.777145529803</v>
      </c>
      <c r="Q7529" s="1" t="s">
        <v>8330</v>
      </c>
      <c r="R7529" s="1" t="s">
        <v>24</v>
      </c>
    </row>
    <row r="7530" customFormat="false" ht="15" hidden="false" customHeight="false" outlineLevel="0" collapsed="false">
      <c r="A7530" s="1" t="s">
        <v>8131</v>
      </c>
      <c r="B7530" s="1" t="s">
        <v>8131</v>
      </c>
      <c r="C7530" s="1" t="s">
        <v>8328</v>
      </c>
      <c r="D7530" s="1" t="n">
        <v>26.4</v>
      </c>
      <c r="E7530" s="1" t="s">
        <v>8332</v>
      </c>
      <c r="F7530" s="1" t="n">
        <v>3</v>
      </c>
      <c r="G7530" s="1" t="str">
        <f aca="false">F7530&amp;"/"&amp;16</f>
        <v>3/16</v>
      </c>
      <c r="H7530" s="1" t="n">
        <v>1650</v>
      </c>
      <c r="I7530" s="1" t="n">
        <v>82</v>
      </c>
      <c r="J7530" s="1" t="n">
        <v>80</v>
      </c>
      <c r="K7530" s="1" t="s">
        <v>21</v>
      </c>
      <c r="L7530" s="1" t="s">
        <v>2124</v>
      </c>
      <c r="M7530" s="1" t="n">
        <v>2011</v>
      </c>
      <c r="N7530" s="1" t="n">
        <v>50.2042983025704</v>
      </c>
      <c r="O7530" s="1" t="n">
        <v>-101.752103237758</v>
      </c>
      <c r="Q7530" s="1" t="s">
        <v>8330</v>
      </c>
      <c r="R7530" s="1" t="s">
        <v>24</v>
      </c>
    </row>
    <row r="7531" customFormat="false" ht="15" hidden="false" customHeight="false" outlineLevel="0" collapsed="false">
      <c r="A7531" s="1" t="s">
        <v>8131</v>
      </c>
      <c r="B7531" s="1" t="s">
        <v>8131</v>
      </c>
      <c r="C7531" s="1" t="s">
        <v>8328</v>
      </c>
      <c r="D7531" s="1" t="n">
        <v>26.4</v>
      </c>
      <c r="E7531" s="1" t="s">
        <v>8333</v>
      </c>
      <c r="F7531" s="1" t="n">
        <v>4</v>
      </c>
      <c r="G7531" s="1" t="str">
        <f aca="false">F7531&amp;"/"&amp;16</f>
        <v>4/16</v>
      </c>
      <c r="H7531" s="1" t="n">
        <v>1650</v>
      </c>
      <c r="I7531" s="1" t="n">
        <v>82</v>
      </c>
      <c r="J7531" s="1" t="n">
        <v>80</v>
      </c>
      <c r="K7531" s="1" t="s">
        <v>21</v>
      </c>
      <c r="L7531" s="1" t="s">
        <v>2124</v>
      </c>
      <c r="M7531" s="1" t="n">
        <v>2011</v>
      </c>
      <c r="N7531" s="1" t="n">
        <v>50.1917854071777</v>
      </c>
      <c r="O7531" s="1" t="n">
        <v>-101.742257121657</v>
      </c>
      <c r="Q7531" s="1" t="s">
        <v>8330</v>
      </c>
      <c r="R7531" s="1" t="s">
        <v>24</v>
      </c>
    </row>
    <row r="7532" customFormat="false" ht="15" hidden="false" customHeight="false" outlineLevel="0" collapsed="false">
      <c r="A7532" s="1" t="s">
        <v>8131</v>
      </c>
      <c r="B7532" s="1" t="s">
        <v>8131</v>
      </c>
      <c r="C7532" s="1" t="s">
        <v>8328</v>
      </c>
      <c r="D7532" s="1" t="n">
        <v>26.4</v>
      </c>
      <c r="E7532" s="1" t="s">
        <v>8334</v>
      </c>
      <c r="F7532" s="1" t="n">
        <v>5</v>
      </c>
      <c r="G7532" s="1" t="str">
        <f aca="false">F7532&amp;"/"&amp;16</f>
        <v>5/16</v>
      </c>
      <c r="H7532" s="1" t="n">
        <v>1650</v>
      </c>
      <c r="I7532" s="1" t="n">
        <v>82</v>
      </c>
      <c r="J7532" s="1" t="n">
        <v>80</v>
      </c>
      <c r="K7532" s="1" t="s">
        <v>21</v>
      </c>
      <c r="L7532" s="1" t="s">
        <v>2124</v>
      </c>
      <c r="M7532" s="1" t="n">
        <v>2011</v>
      </c>
      <c r="N7532" s="1" t="n">
        <v>50.1822141492905</v>
      </c>
      <c r="O7532" s="1" t="n">
        <v>-101.726745830383</v>
      </c>
      <c r="Q7532" s="1" t="s">
        <v>8330</v>
      </c>
      <c r="R7532" s="1" t="s">
        <v>24</v>
      </c>
    </row>
    <row r="7533" customFormat="false" ht="15" hidden="false" customHeight="false" outlineLevel="0" collapsed="false">
      <c r="A7533" s="1" t="s">
        <v>8131</v>
      </c>
      <c r="B7533" s="1" t="s">
        <v>8131</v>
      </c>
      <c r="C7533" s="1" t="s">
        <v>8328</v>
      </c>
      <c r="D7533" s="1" t="n">
        <v>26.4</v>
      </c>
      <c r="E7533" s="1" t="s">
        <v>8335</v>
      </c>
      <c r="F7533" s="1" t="n">
        <v>6</v>
      </c>
      <c r="G7533" s="1" t="str">
        <f aca="false">F7533&amp;"/"&amp;16</f>
        <v>6/16</v>
      </c>
      <c r="H7533" s="1" t="n">
        <v>1650</v>
      </c>
      <c r="I7533" s="1" t="n">
        <v>82</v>
      </c>
      <c r="J7533" s="1" t="n">
        <v>80</v>
      </c>
      <c r="K7533" s="1" t="s">
        <v>21</v>
      </c>
      <c r="L7533" s="1" t="s">
        <v>2124</v>
      </c>
      <c r="M7533" s="1" t="n">
        <v>2011</v>
      </c>
      <c r="N7533" s="1" t="n">
        <v>50.2042584883536</v>
      </c>
      <c r="O7533" s="1" t="n">
        <v>-101.729105613078</v>
      </c>
      <c r="Q7533" s="1" t="s">
        <v>8330</v>
      </c>
      <c r="R7533" s="1" t="s">
        <v>24</v>
      </c>
    </row>
    <row r="7534" customFormat="false" ht="15" hidden="false" customHeight="false" outlineLevel="0" collapsed="false">
      <c r="A7534" s="1" t="s">
        <v>8131</v>
      </c>
      <c r="B7534" s="1" t="s">
        <v>8131</v>
      </c>
      <c r="C7534" s="1" t="s">
        <v>8328</v>
      </c>
      <c r="D7534" s="1" t="n">
        <v>26.4</v>
      </c>
      <c r="E7534" s="1" t="s">
        <v>8336</v>
      </c>
      <c r="F7534" s="1" t="n">
        <v>7</v>
      </c>
      <c r="G7534" s="1" t="str">
        <f aca="false">F7534&amp;"/"&amp;16</f>
        <v>7/16</v>
      </c>
      <c r="H7534" s="1" t="n">
        <v>1650</v>
      </c>
      <c r="I7534" s="1" t="n">
        <v>82</v>
      </c>
      <c r="J7534" s="1" t="n">
        <v>80</v>
      </c>
      <c r="K7534" s="1" t="s">
        <v>21</v>
      </c>
      <c r="L7534" s="1" t="s">
        <v>2124</v>
      </c>
      <c r="M7534" s="1" t="n">
        <v>2011</v>
      </c>
      <c r="N7534" s="1" t="n">
        <v>50.2360453938924</v>
      </c>
      <c r="O7534" s="1" t="n">
        <v>-101.787248404551</v>
      </c>
      <c r="Q7534" s="1" t="s">
        <v>8330</v>
      </c>
      <c r="R7534" s="1" t="s">
        <v>24</v>
      </c>
    </row>
    <row r="7535" customFormat="false" ht="15" hidden="false" customHeight="false" outlineLevel="0" collapsed="false">
      <c r="A7535" s="1" t="s">
        <v>8131</v>
      </c>
      <c r="B7535" s="1" t="s">
        <v>8131</v>
      </c>
      <c r="C7535" s="1" t="s">
        <v>8328</v>
      </c>
      <c r="D7535" s="1" t="n">
        <v>26.4</v>
      </c>
      <c r="E7535" s="1" t="s">
        <v>8337</v>
      </c>
      <c r="F7535" s="1" t="n">
        <v>8</v>
      </c>
      <c r="G7535" s="1" t="str">
        <f aca="false">F7535&amp;"/"&amp;16</f>
        <v>8/16</v>
      </c>
      <c r="H7535" s="1" t="n">
        <v>1650</v>
      </c>
      <c r="I7535" s="1" t="n">
        <v>82</v>
      </c>
      <c r="J7535" s="1" t="n">
        <v>80</v>
      </c>
      <c r="K7535" s="1" t="s">
        <v>21</v>
      </c>
      <c r="L7535" s="1" t="s">
        <v>2124</v>
      </c>
      <c r="M7535" s="1" t="n">
        <v>2011</v>
      </c>
      <c r="N7535" s="1" t="n">
        <v>50.2305778101178</v>
      </c>
      <c r="O7535" s="1" t="n">
        <v>-101.746447793178</v>
      </c>
      <c r="Q7535" s="1" t="s">
        <v>8330</v>
      </c>
      <c r="R7535" s="1" t="s">
        <v>24</v>
      </c>
    </row>
    <row r="7536" customFormat="false" ht="15" hidden="false" customHeight="false" outlineLevel="0" collapsed="false">
      <c r="A7536" s="1" t="s">
        <v>8131</v>
      </c>
      <c r="B7536" s="1" t="s">
        <v>8131</v>
      </c>
      <c r="C7536" s="1" t="s">
        <v>8328</v>
      </c>
      <c r="D7536" s="1" t="n">
        <v>26.4</v>
      </c>
      <c r="E7536" s="1" t="s">
        <v>8338</v>
      </c>
      <c r="F7536" s="1" t="n">
        <v>9</v>
      </c>
      <c r="G7536" s="1" t="str">
        <f aca="false">F7536&amp;"/"&amp;16</f>
        <v>9/16</v>
      </c>
      <c r="H7536" s="1" t="n">
        <v>1650</v>
      </c>
      <c r="I7536" s="1" t="n">
        <v>82</v>
      </c>
      <c r="J7536" s="1" t="n">
        <v>80</v>
      </c>
      <c r="K7536" s="1" t="s">
        <v>21</v>
      </c>
      <c r="L7536" s="1" t="s">
        <v>2124</v>
      </c>
      <c r="M7536" s="1" t="n">
        <v>2011</v>
      </c>
      <c r="N7536" s="1" t="n">
        <v>50.237159259221</v>
      </c>
      <c r="O7536" s="1" t="n">
        <v>-101.823122072781</v>
      </c>
      <c r="Q7536" s="1" t="s">
        <v>8330</v>
      </c>
      <c r="R7536" s="1" t="s">
        <v>24</v>
      </c>
    </row>
    <row r="7537" customFormat="false" ht="15" hidden="false" customHeight="false" outlineLevel="0" collapsed="false">
      <c r="A7537" s="1" t="s">
        <v>8131</v>
      </c>
      <c r="B7537" s="1" t="s">
        <v>8131</v>
      </c>
      <c r="C7537" s="1" t="s">
        <v>8328</v>
      </c>
      <c r="D7537" s="1" t="n">
        <v>26.4</v>
      </c>
      <c r="E7537" s="1" t="s">
        <v>8339</v>
      </c>
      <c r="F7537" s="1" t="n">
        <v>10</v>
      </c>
      <c r="G7537" s="1" t="str">
        <f aca="false">F7537&amp;"/"&amp;16</f>
        <v>10/16</v>
      </c>
      <c r="H7537" s="1" t="n">
        <v>1650</v>
      </c>
      <c r="I7537" s="1" t="n">
        <v>82</v>
      </c>
      <c r="J7537" s="1" t="n">
        <v>80</v>
      </c>
      <c r="K7537" s="1" t="s">
        <v>21</v>
      </c>
      <c r="L7537" s="1" t="s">
        <v>2124</v>
      </c>
      <c r="M7537" s="1" t="n">
        <v>2011</v>
      </c>
      <c r="N7537" s="1" t="n">
        <v>50.2425854225674</v>
      </c>
      <c r="O7537" s="1" t="n">
        <v>-101.851935551136</v>
      </c>
      <c r="Q7537" s="1" t="s">
        <v>8330</v>
      </c>
      <c r="R7537" s="1" t="s">
        <v>24</v>
      </c>
    </row>
    <row r="7538" customFormat="false" ht="15" hidden="false" customHeight="false" outlineLevel="0" collapsed="false">
      <c r="A7538" s="1" t="s">
        <v>8131</v>
      </c>
      <c r="B7538" s="1" t="s">
        <v>8131</v>
      </c>
      <c r="C7538" s="1" t="s">
        <v>8328</v>
      </c>
      <c r="D7538" s="1" t="n">
        <v>26.4</v>
      </c>
      <c r="E7538" s="1" t="s">
        <v>8340</v>
      </c>
      <c r="F7538" s="1" t="n">
        <v>11</v>
      </c>
      <c r="G7538" s="1" t="str">
        <f aca="false">F7538&amp;"/"&amp;16</f>
        <v>11/16</v>
      </c>
      <c r="H7538" s="1" t="n">
        <v>1650</v>
      </c>
      <c r="I7538" s="1" t="n">
        <v>82</v>
      </c>
      <c r="J7538" s="1" t="n">
        <v>80</v>
      </c>
      <c r="K7538" s="1" t="s">
        <v>21</v>
      </c>
      <c r="L7538" s="1" t="s">
        <v>2124</v>
      </c>
      <c r="M7538" s="1" t="n">
        <v>2011</v>
      </c>
      <c r="N7538" s="1" t="n">
        <v>50.2476477873612</v>
      </c>
      <c r="O7538" s="1" t="n">
        <v>-101.73200553756</v>
      </c>
      <c r="Q7538" s="1" t="s">
        <v>8330</v>
      </c>
      <c r="R7538" s="1" t="s">
        <v>24</v>
      </c>
    </row>
    <row r="7539" customFormat="false" ht="15" hidden="false" customHeight="false" outlineLevel="0" collapsed="false">
      <c r="A7539" s="1" t="s">
        <v>8131</v>
      </c>
      <c r="B7539" s="1" t="s">
        <v>8131</v>
      </c>
      <c r="C7539" s="1" t="s">
        <v>8328</v>
      </c>
      <c r="D7539" s="1" t="n">
        <v>26.4</v>
      </c>
      <c r="E7539" s="1" t="s">
        <v>8341</v>
      </c>
      <c r="F7539" s="1" t="n">
        <v>12</v>
      </c>
      <c r="G7539" s="1" t="str">
        <f aca="false">F7539&amp;"/"&amp;16</f>
        <v>12/16</v>
      </c>
      <c r="H7539" s="1" t="n">
        <v>1650</v>
      </c>
      <c r="I7539" s="1" t="n">
        <v>82</v>
      </c>
      <c r="J7539" s="1" t="n">
        <v>80</v>
      </c>
      <c r="K7539" s="1" t="s">
        <v>21</v>
      </c>
      <c r="L7539" s="1" t="s">
        <v>2124</v>
      </c>
      <c r="M7539" s="1" t="n">
        <v>2011</v>
      </c>
      <c r="N7539" s="1" t="n">
        <v>50.243795151309</v>
      </c>
      <c r="O7539" s="1" t="n">
        <v>-101.752140176347</v>
      </c>
      <c r="Q7539" s="1" t="s">
        <v>8330</v>
      </c>
      <c r="R7539" s="1" t="s">
        <v>24</v>
      </c>
    </row>
    <row r="7540" customFormat="false" ht="15" hidden="false" customHeight="false" outlineLevel="0" collapsed="false">
      <c r="A7540" s="1" t="s">
        <v>8131</v>
      </c>
      <c r="B7540" s="1" t="s">
        <v>8131</v>
      </c>
      <c r="C7540" s="1" t="s">
        <v>8328</v>
      </c>
      <c r="D7540" s="1" t="n">
        <v>26.4</v>
      </c>
      <c r="E7540" s="1" t="s">
        <v>8342</v>
      </c>
      <c r="F7540" s="1" t="n">
        <v>13</v>
      </c>
      <c r="G7540" s="1" t="str">
        <f aca="false">F7540&amp;"/"&amp;16</f>
        <v>13/16</v>
      </c>
      <c r="H7540" s="1" t="n">
        <v>1650</v>
      </c>
      <c r="I7540" s="1" t="n">
        <v>82</v>
      </c>
      <c r="J7540" s="1" t="n">
        <v>80</v>
      </c>
      <c r="K7540" s="1" t="s">
        <v>21</v>
      </c>
      <c r="L7540" s="1" t="s">
        <v>2124</v>
      </c>
      <c r="M7540" s="1" t="n">
        <v>2011</v>
      </c>
      <c r="N7540" s="1" t="n">
        <v>50.2186377627027</v>
      </c>
      <c r="O7540" s="1" t="n">
        <v>-101.756341142978</v>
      </c>
      <c r="Q7540" s="1" t="s">
        <v>8330</v>
      </c>
      <c r="R7540" s="1" t="s">
        <v>24</v>
      </c>
    </row>
    <row r="7541" customFormat="false" ht="15" hidden="false" customHeight="false" outlineLevel="0" collapsed="false">
      <c r="A7541" s="1" t="s">
        <v>8131</v>
      </c>
      <c r="B7541" s="1" t="s">
        <v>8131</v>
      </c>
      <c r="C7541" s="1" t="s">
        <v>8328</v>
      </c>
      <c r="D7541" s="1" t="n">
        <v>26.4</v>
      </c>
      <c r="E7541" s="1" t="s">
        <v>8343</v>
      </c>
      <c r="F7541" s="1" t="n">
        <v>14</v>
      </c>
      <c r="G7541" s="1" t="str">
        <f aca="false">F7541&amp;"/"&amp;16</f>
        <v>14/16</v>
      </c>
      <c r="H7541" s="1" t="n">
        <v>1650</v>
      </c>
      <c r="I7541" s="1" t="n">
        <v>82</v>
      </c>
      <c r="J7541" s="1" t="n">
        <v>80</v>
      </c>
      <c r="K7541" s="1" t="s">
        <v>21</v>
      </c>
      <c r="L7541" s="1" t="s">
        <v>2124</v>
      </c>
      <c r="M7541" s="1" t="n">
        <v>2011</v>
      </c>
      <c r="N7541" s="1" t="n">
        <v>50.2273204818632</v>
      </c>
      <c r="O7541" s="1" t="n">
        <v>-101.803719976028</v>
      </c>
      <c r="Q7541" s="1" t="s">
        <v>8330</v>
      </c>
      <c r="R7541" s="1" t="s">
        <v>24</v>
      </c>
    </row>
    <row r="7542" customFormat="false" ht="15" hidden="false" customHeight="false" outlineLevel="0" collapsed="false">
      <c r="A7542" s="1" t="s">
        <v>8131</v>
      </c>
      <c r="B7542" s="1" t="s">
        <v>8131</v>
      </c>
      <c r="C7542" s="1" t="s">
        <v>8328</v>
      </c>
      <c r="D7542" s="1" t="n">
        <v>26.4</v>
      </c>
      <c r="E7542" s="1" t="s">
        <v>8344</v>
      </c>
      <c r="F7542" s="1" t="n">
        <v>15</v>
      </c>
      <c r="G7542" s="1" t="str">
        <f aca="false">F7542&amp;"/"&amp;16</f>
        <v>15/16</v>
      </c>
      <c r="H7542" s="1" t="n">
        <v>1650</v>
      </c>
      <c r="I7542" s="1" t="n">
        <v>82</v>
      </c>
      <c r="J7542" s="1" t="n">
        <v>80</v>
      </c>
      <c r="K7542" s="1" t="s">
        <v>21</v>
      </c>
      <c r="L7542" s="1" t="s">
        <v>2124</v>
      </c>
      <c r="M7542" s="1" t="n">
        <v>2011</v>
      </c>
      <c r="N7542" s="1" t="n">
        <v>50.2520791921971</v>
      </c>
      <c r="O7542" s="1" t="n">
        <v>-101.836357875491</v>
      </c>
      <c r="Q7542" s="1" t="s">
        <v>8330</v>
      </c>
      <c r="R7542" s="1" t="s">
        <v>24</v>
      </c>
    </row>
    <row r="7543" customFormat="false" ht="15" hidden="false" customHeight="false" outlineLevel="0" collapsed="false">
      <c r="A7543" s="1" t="s">
        <v>8131</v>
      </c>
      <c r="B7543" s="1" t="s">
        <v>8131</v>
      </c>
      <c r="C7543" s="1" t="s">
        <v>8328</v>
      </c>
      <c r="D7543" s="1" t="n">
        <v>26.4</v>
      </c>
      <c r="E7543" s="1" t="s">
        <v>8345</v>
      </c>
      <c r="F7543" s="1" t="n">
        <v>16</v>
      </c>
      <c r="G7543" s="1" t="str">
        <f aca="false">F7543&amp;"/"&amp;16</f>
        <v>16/16</v>
      </c>
      <c r="H7543" s="1" t="n">
        <v>1650</v>
      </c>
      <c r="I7543" s="1" t="n">
        <v>82</v>
      </c>
      <c r="J7543" s="1" t="n">
        <v>80</v>
      </c>
      <c r="K7543" s="1" t="s">
        <v>21</v>
      </c>
      <c r="L7543" s="1" t="s">
        <v>2124</v>
      </c>
      <c r="M7543" s="1" t="n">
        <v>2011</v>
      </c>
      <c r="N7543" s="1" t="n">
        <v>50.2528972482742</v>
      </c>
      <c r="O7543" s="1" t="n">
        <v>-101.770742036177</v>
      </c>
      <c r="Q7543" s="1" t="s">
        <v>8330</v>
      </c>
      <c r="R7543" s="1" t="s">
        <v>24</v>
      </c>
    </row>
    <row r="7544" customFormat="false" ht="15" hidden="false" customHeight="false" outlineLevel="0" collapsed="false">
      <c r="A7544" s="1" t="s">
        <v>8131</v>
      </c>
      <c r="B7544" s="1" t="s">
        <v>8131</v>
      </c>
      <c r="C7544" s="1" t="s">
        <v>8346</v>
      </c>
      <c r="D7544" s="1" t="n">
        <v>10.5</v>
      </c>
      <c r="E7544" s="1" t="s">
        <v>8347</v>
      </c>
      <c r="F7544" s="1" t="n">
        <v>1</v>
      </c>
      <c r="G7544" s="1" t="str">
        <f aca="false">F7544&amp;"/"&amp;3</f>
        <v>1/3</v>
      </c>
      <c r="H7544" s="1" t="n">
        <v>3500</v>
      </c>
      <c r="I7544" s="1" t="n">
        <v>138</v>
      </c>
      <c r="J7544" s="1" t="n">
        <v>131</v>
      </c>
      <c r="K7544" s="1" t="s">
        <v>357</v>
      </c>
      <c r="L7544" s="1" t="s">
        <v>2412</v>
      </c>
      <c r="M7544" s="1" t="n">
        <v>2021</v>
      </c>
      <c r="N7544" s="1" t="n">
        <v>50.7352793</v>
      </c>
      <c r="O7544" s="1" t="n">
        <v>-106.90933126</v>
      </c>
      <c r="Q7544" s="1" t="s">
        <v>8348</v>
      </c>
      <c r="R7544" s="1" t="s">
        <v>24</v>
      </c>
    </row>
    <row r="7545" customFormat="false" ht="15" hidden="false" customHeight="false" outlineLevel="0" collapsed="false">
      <c r="A7545" s="1" t="s">
        <v>8131</v>
      </c>
      <c r="B7545" s="1" t="s">
        <v>8131</v>
      </c>
      <c r="C7545" s="1" t="s">
        <v>8346</v>
      </c>
      <c r="D7545" s="1" t="n">
        <v>10.5</v>
      </c>
      <c r="E7545" s="1" t="s">
        <v>8349</v>
      </c>
      <c r="F7545" s="1" t="n">
        <v>2</v>
      </c>
      <c r="G7545" s="1" t="str">
        <f aca="false">F7545&amp;"/"&amp;3</f>
        <v>2/3</v>
      </c>
      <c r="H7545" s="1" t="n">
        <v>3500</v>
      </c>
      <c r="I7545" s="1" t="n">
        <v>138</v>
      </c>
      <c r="J7545" s="1" t="n">
        <v>131</v>
      </c>
      <c r="K7545" s="1" t="s">
        <v>357</v>
      </c>
      <c r="L7545" s="1" t="s">
        <v>2412</v>
      </c>
      <c r="M7545" s="1" t="n">
        <v>2021</v>
      </c>
      <c r="N7545" s="1" t="n">
        <v>50.73294204</v>
      </c>
      <c r="O7545" s="1" t="n">
        <v>-106.92675226</v>
      </c>
      <c r="Q7545" s="1" t="s">
        <v>8348</v>
      </c>
      <c r="R7545" s="1" t="s">
        <v>24</v>
      </c>
    </row>
    <row r="7546" customFormat="false" ht="15" hidden="false" customHeight="false" outlineLevel="0" collapsed="false">
      <c r="A7546" s="1" t="s">
        <v>8131</v>
      </c>
      <c r="B7546" s="1" t="s">
        <v>8131</v>
      </c>
      <c r="C7546" s="1" t="s">
        <v>8346</v>
      </c>
      <c r="D7546" s="1" t="n">
        <v>10.5</v>
      </c>
      <c r="E7546" s="1" t="s">
        <v>8350</v>
      </c>
      <c r="F7546" s="1" t="n">
        <v>3</v>
      </c>
      <c r="G7546" s="1" t="str">
        <f aca="false">F7546&amp;"/"&amp;3</f>
        <v>3/3</v>
      </c>
      <c r="H7546" s="1" t="n">
        <v>3500</v>
      </c>
      <c r="I7546" s="1" t="n">
        <v>138</v>
      </c>
      <c r="J7546" s="1" t="n">
        <v>131</v>
      </c>
      <c r="K7546" s="1" t="s">
        <v>357</v>
      </c>
      <c r="L7546" s="1" t="s">
        <v>2412</v>
      </c>
      <c r="M7546" s="1" t="n">
        <v>2021</v>
      </c>
      <c r="N7546" s="1" t="n">
        <v>50.73675498</v>
      </c>
      <c r="O7546" s="1" t="n">
        <v>-106.9267812</v>
      </c>
      <c r="Q7546" s="1" t="s">
        <v>8348</v>
      </c>
      <c r="R7546" s="1" t="s">
        <v>24</v>
      </c>
    </row>
    <row r="7547" customFormat="false" ht="15" hidden="false" customHeight="false" outlineLevel="0" collapsed="false">
      <c r="A7547" s="1" t="s">
        <v>8131</v>
      </c>
      <c r="B7547" s="1" t="s">
        <v>8131</v>
      </c>
      <c r="C7547" s="1" t="s">
        <v>8351</v>
      </c>
      <c r="D7547" s="1" t="n">
        <v>0</v>
      </c>
      <c r="E7547" s="1" t="s">
        <v>8352</v>
      </c>
      <c r="F7547" s="1" t="n">
        <v>1</v>
      </c>
      <c r="G7547" s="1" t="str">
        <f aca="false">F7547&amp;"/"&amp;17</f>
        <v>1/17</v>
      </c>
      <c r="H7547" s="1" t="n">
        <v>0</v>
      </c>
      <c r="I7547" s="1" t="n">
        <v>47</v>
      </c>
      <c r="J7547" s="1" t="n">
        <v>65</v>
      </c>
      <c r="K7547" s="1" t="s">
        <v>21</v>
      </c>
      <c r="L7547" s="1" t="s">
        <v>295</v>
      </c>
      <c r="M7547" s="1" t="n">
        <v>2002</v>
      </c>
      <c r="N7547" s="1" t="n">
        <v>50.0870317218205</v>
      </c>
      <c r="O7547" s="1" t="n">
        <v>-108.411732806718</v>
      </c>
      <c r="P7547" s="1" t="s">
        <v>8353</v>
      </c>
      <c r="Q7547" s="1" t="s">
        <v>8354</v>
      </c>
      <c r="R7547" s="1" t="s">
        <v>254</v>
      </c>
    </row>
    <row r="7548" customFormat="false" ht="15" hidden="false" customHeight="false" outlineLevel="0" collapsed="false">
      <c r="A7548" s="1" t="s">
        <v>8131</v>
      </c>
      <c r="B7548" s="1" t="s">
        <v>8131</v>
      </c>
      <c r="C7548" s="1" t="s">
        <v>8351</v>
      </c>
      <c r="D7548" s="1" t="n">
        <v>0</v>
      </c>
      <c r="E7548" s="1" t="s">
        <v>8355</v>
      </c>
      <c r="F7548" s="1" t="n">
        <v>2</v>
      </c>
      <c r="G7548" s="1" t="str">
        <f aca="false">F7548&amp;"/"&amp;17</f>
        <v>2/17</v>
      </c>
      <c r="H7548" s="1" t="n">
        <v>0</v>
      </c>
      <c r="I7548" s="1" t="n">
        <v>47</v>
      </c>
      <c r="J7548" s="1" t="n">
        <v>65</v>
      </c>
      <c r="K7548" s="1" t="s">
        <v>21</v>
      </c>
      <c r="L7548" s="1" t="s">
        <v>295</v>
      </c>
      <c r="M7548" s="1" t="n">
        <v>2001</v>
      </c>
      <c r="N7548" s="1" t="n">
        <v>50.085175058798</v>
      </c>
      <c r="O7548" s="1" t="n">
        <v>-108.412033114205</v>
      </c>
      <c r="P7548" s="1" t="s">
        <v>8353</v>
      </c>
      <c r="Q7548" s="1" t="s">
        <v>8354</v>
      </c>
      <c r="R7548" s="1" t="s">
        <v>254</v>
      </c>
    </row>
    <row r="7549" customFormat="false" ht="15" hidden="false" customHeight="false" outlineLevel="0" collapsed="false">
      <c r="A7549" s="1" t="s">
        <v>8131</v>
      </c>
      <c r="B7549" s="1" t="s">
        <v>8131</v>
      </c>
      <c r="C7549" s="1" t="s">
        <v>8351</v>
      </c>
      <c r="D7549" s="1" t="n">
        <v>0</v>
      </c>
      <c r="E7549" s="1" t="s">
        <v>8356</v>
      </c>
      <c r="F7549" s="1" t="n">
        <v>3</v>
      </c>
      <c r="G7549" s="1" t="str">
        <f aca="false">F7549&amp;"/"&amp;17</f>
        <v>3/17</v>
      </c>
      <c r="H7549" s="1" t="n">
        <v>0</v>
      </c>
      <c r="I7549" s="1" t="n">
        <v>47</v>
      </c>
      <c r="J7549" s="1" t="n">
        <v>65</v>
      </c>
      <c r="K7549" s="1" t="s">
        <v>21</v>
      </c>
      <c r="L7549" s="1" t="s">
        <v>295</v>
      </c>
      <c r="M7549" s="1" t="n">
        <v>2001</v>
      </c>
      <c r="N7549" s="1" t="n">
        <v>50.087962974724</v>
      </c>
      <c r="O7549" s="1" t="n">
        <v>-108.40019018731</v>
      </c>
      <c r="P7549" s="1" t="s">
        <v>8353</v>
      </c>
      <c r="Q7549" s="1" t="s">
        <v>8354</v>
      </c>
      <c r="R7549" s="1" t="s">
        <v>254</v>
      </c>
    </row>
    <row r="7550" customFormat="false" ht="15" hidden="false" customHeight="false" outlineLevel="0" collapsed="false">
      <c r="A7550" s="1" t="s">
        <v>8131</v>
      </c>
      <c r="B7550" s="1" t="s">
        <v>8131</v>
      </c>
      <c r="C7550" s="1" t="s">
        <v>8351</v>
      </c>
      <c r="D7550" s="1" t="n">
        <v>0</v>
      </c>
      <c r="E7550" s="1" t="s">
        <v>8357</v>
      </c>
      <c r="F7550" s="1" t="n">
        <v>4</v>
      </c>
      <c r="G7550" s="1" t="str">
        <f aca="false">F7550&amp;"/"&amp;17</f>
        <v>4/17</v>
      </c>
      <c r="H7550" s="1" t="n">
        <v>0</v>
      </c>
      <c r="I7550" s="1" t="n">
        <v>47</v>
      </c>
      <c r="J7550" s="1" t="n">
        <v>65</v>
      </c>
      <c r="K7550" s="1" t="s">
        <v>21</v>
      </c>
      <c r="L7550" s="1" t="s">
        <v>295</v>
      </c>
      <c r="M7550" s="1" t="n">
        <v>2001</v>
      </c>
      <c r="N7550" s="1" t="n">
        <v>50.0760548222169</v>
      </c>
      <c r="O7550" s="1" t="n">
        <v>-108.42261161588</v>
      </c>
      <c r="P7550" s="1" t="s">
        <v>8353</v>
      </c>
      <c r="Q7550" s="1" t="s">
        <v>8354</v>
      </c>
      <c r="R7550" s="1" t="s">
        <v>254</v>
      </c>
    </row>
    <row r="7551" customFormat="false" ht="15" hidden="false" customHeight="false" outlineLevel="0" collapsed="false">
      <c r="A7551" s="1" t="s">
        <v>8131</v>
      </c>
      <c r="B7551" s="1" t="s">
        <v>8131</v>
      </c>
      <c r="C7551" s="1" t="s">
        <v>8351</v>
      </c>
      <c r="D7551" s="1" t="n">
        <v>0</v>
      </c>
      <c r="E7551" s="1" t="s">
        <v>8358</v>
      </c>
      <c r="F7551" s="1" t="n">
        <v>5</v>
      </c>
      <c r="G7551" s="1" t="str">
        <f aca="false">F7551&amp;"/"&amp;17</f>
        <v>5/17</v>
      </c>
      <c r="H7551" s="1" t="n">
        <v>0</v>
      </c>
      <c r="I7551" s="1" t="n">
        <v>47</v>
      </c>
      <c r="J7551" s="1" t="n">
        <v>65</v>
      </c>
      <c r="K7551" s="1" t="s">
        <v>21</v>
      </c>
      <c r="L7551" s="1" t="s">
        <v>295</v>
      </c>
      <c r="M7551" s="1" t="n">
        <v>2001</v>
      </c>
      <c r="N7551" s="1" t="n">
        <v>50.076005138204</v>
      </c>
      <c r="O7551" s="1" t="n">
        <v>-108.417417547495</v>
      </c>
      <c r="P7551" s="1" t="s">
        <v>8353</v>
      </c>
      <c r="Q7551" s="1" t="s">
        <v>8354</v>
      </c>
      <c r="R7551" s="1" t="s">
        <v>254</v>
      </c>
    </row>
    <row r="7552" customFormat="false" ht="15" hidden="false" customHeight="false" outlineLevel="0" collapsed="false">
      <c r="A7552" s="1" t="s">
        <v>8131</v>
      </c>
      <c r="B7552" s="1" t="s">
        <v>8131</v>
      </c>
      <c r="C7552" s="1" t="s">
        <v>8351</v>
      </c>
      <c r="D7552" s="1" t="n">
        <v>0</v>
      </c>
      <c r="E7552" s="1" t="s">
        <v>8359</v>
      </c>
      <c r="F7552" s="1" t="n">
        <v>6</v>
      </c>
      <c r="G7552" s="1" t="str">
        <f aca="false">F7552&amp;"/"&amp;17</f>
        <v>6/17</v>
      </c>
      <c r="H7552" s="1" t="n">
        <v>0</v>
      </c>
      <c r="I7552" s="1" t="n">
        <v>47</v>
      </c>
      <c r="J7552" s="1" t="n">
        <v>65</v>
      </c>
      <c r="K7552" s="1" t="s">
        <v>21</v>
      </c>
      <c r="L7552" s="1" t="s">
        <v>295</v>
      </c>
      <c r="M7552" s="1" t="n">
        <v>2001</v>
      </c>
      <c r="N7552" s="1" t="n">
        <v>50.0795645721462</v>
      </c>
      <c r="O7552" s="1" t="n">
        <v>-108.40112212739</v>
      </c>
      <c r="P7552" s="1" t="s">
        <v>8353</v>
      </c>
      <c r="Q7552" s="1" t="s">
        <v>8354</v>
      </c>
      <c r="R7552" s="1" t="s">
        <v>254</v>
      </c>
    </row>
    <row r="7553" customFormat="false" ht="15" hidden="false" customHeight="false" outlineLevel="0" collapsed="false">
      <c r="A7553" s="1" t="s">
        <v>8131</v>
      </c>
      <c r="B7553" s="1" t="s">
        <v>8131</v>
      </c>
      <c r="C7553" s="1" t="s">
        <v>8351</v>
      </c>
      <c r="D7553" s="1" t="n">
        <v>0</v>
      </c>
      <c r="E7553" s="1" t="s">
        <v>8360</v>
      </c>
      <c r="F7553" s="1" t="n">
        <v>7</v>
      </c>
      <c r="G7553" s="1" t="str">
        <f aca="false">F7553&amp;"/"&amp;17</f>
        <v>7/17</v>
      </c>
      <c r="H7553" s="1" t="n">
        <v>0</v>
      </c>
      <c r="I7553" s="1" t="n">
        <v>47</v>
      </c>
      <c r="J7553" s="1" t="n">
        <v>65</v>
      </c>
      <c r="K7553" s="1" t="s">
        <v>21</v>
      </c>
      <c r="L7553" s="1" t="s">
        <v>295</v>
      </c>
      <c r="M7553" s="1" t="n">
        <v>2001</v>
      </c>
      <c r="N7553" s="1" t="n">
        <v>50.0713753160014</v>
      </c>
      <c r="O7553" s="1" t="n">
        <v>-108.398772191258</v>
      </c>
      <c r="P7553" s="1" t="s">
        <v>8353</v>
      </c>
      <c r="Q7553" s="1" t="s">
        <v>8354</v>
      </c>
      <c r="R7553" s="1" t="s">
        <v>254</v>
      </c>
    </row>
    <row r="7554" customFormat="false" ht="15" hidden="false" customHeight="false" outlineLevel="0" collapsed="false">
      <c r="A7554" s="1" t="s">
        <v>8131</v>
      </c>
      <c r="B7554" s="1" t="s">
        <v>8131</v>
      </c>
      <c r="C7554" s="1" t="s">
        <v>8351</v>
      </c>
      <c r="D7554" s="1" t="n">
        <v>0</v>
      </c>
      <c r="E7554" s="1" t="s">
        <v>8361</v>
      </c>
      <c r="F7554" s="1" t="n">
        <v>8</v>
      </c>
      <c r="G7554" s="1" t="str">
        <f aca="false">F7554&amp;"/"&amp;17</f>
        <v>8/17</v>
      </c>
      <c r="H7554" s="1" t="n">
        <v>0</v>
      </c>
      <c r="I7554" s="1" t="n">
        <v>47</v>
      </c>
      <c r="J7554" s="1" t="n">
        <v>65</v>
      </c>
      <c r="K7554" s="1" t="s">
        <v>21</v>
      </c>
      <c r="L7554" s="1" t="s">
        <v>295</v>
      </c>
      <c r="M7554" s="1" t="n">
        <v>2001</v>
      </c>
      <c r="N7554" s="1" t="n">
        <v>50.0798890814022</v>
      </c>
      <c r="O7554" s="1" t="n">
        <v>-108.382230697032</v>
      </c>
      <c r="P7554" s="1" t="s">
        <v>8353</v>
      </c>
      <c r="Q7554" s="1" t="s">
        <v>8354</v>
      </c>
      <c r="R7554" s="1" t="s">
        <v>254</v>
      </c>
    </row>
    <row r="7555" customFormat="false" ht="15" hidden="false" customHeight="false" outlineLevel="0" collapsed="false">
      <c r="A7555" s="1" t="s">
        <v>8131</v>
      </c>
      <c r="B7555" s="1" t="s">
        <v>8131</v>
      </c>
      <c r="C7555" s="1" t="s">
        <v>8351</v>
      </c>
      <c r="D7555" s="1" t="n">
        <v>0</v>
      </c>
      <c r="E7555" s="1" t="s">
        <v>8362</v>
      </c>
      <c r="F7555" s="1" t="n">
        <v>9</v>
      </c>
      <c r="G7555" s="1" t="str">
        <f aca="false">F7555&amp;"/"&amp;17</f>
        <v>9/17</v>
      </c>
      <c r="H7555" s="1" t="n">
        <v>0</v>
      </c>
      <c r="I7555" s="1" t="n">
        <v>47</v>
      </c>
      <c r="J7555" s="1" t="n">
        <v>65</v>
      </c>
      <c r="K7555" s="1" t="s">
        <v>21</v>
      </c>
      <c r="L7555" s="1" t="s">
        <v>295</v>
      </c>
      <c r="M7555" s="1" t="n">
        <v>2001</v>
      </c>
      <c r="N7555" s="1" t="n">
        <v>50.070013806186</v>
      </c>
      <c r="O7555" s="1" t="n">
        <v>-108.420264943646</v>
      </c>
      <c r="P7555" s="1" t="s">
        <v>8353</v>
      </c>
      <c r="Q7555" s="1" t="s">
        <v>8354</v>
      </c>
      <c r="R7555" s="1" t="s">
        <v>254</v>
      </c>
    </row>
    <row r="7556" customFormat="false" ht="15" hidden="false" customHeight="false" outlineLevel="0" collapsed="false">
      <c r="A7556" s="1" t="s">
        <v>8131</v>
      </c>
      <c r="B7556" s="1" t="s">
        <v>8131</v>
      </c>
      <c r="C7556" s="1" t="s">
        <v>8351</v>
      </c>
      <c r="D7556" s="1" t="n">
        <v>0</v>
      </c>
      <c r="E7556" s="1" t="s">
        <v>8363</v>
      </c>
      <c r="F7556" s="1" t="n">
        <v>10</v>
      </c>
      <c r="G7556" s="1" t="str">
        <f aca="false">F7556&amp;"/"&amp;17</f>
        <v>10/17</v>
      </c>
      <c r="H7556" s="1" t="n">
        <v>0</v>
      </c>
      <c r="I7556" s="1" t="n">
        <v>47</v>
      </c>
      <c r="J7556" s="1" t="n">
        <v>65</v>
      </c>
      <c r="K7556" s="1" t="s">
        <v>21</v>
      </c>
      <c r="L7556" s="1" t="s">
        <v>295</v>
      </c>
      <c r="M7556" s="1" t="n">
        <v>2001</v>
      </c>
      <c r="N7556" s="1" t="n">
        <v>50.0686307561469</v>
      </c>
      <c r="O7556" s="1" t="n">
        <v>-108.417608999604</v>
      </c>
      <c r="P7556" s="1" t="s">
        <v>8353</v>
      </c>
      <c r="Q7556" s="1" t="s">
        <v>8354</v>
      </c>
      <c r="R7556" s="1" t="s">
        <v>254</v>
      </c>
    </row>
    <row r="7557" customFormat="false" ht="15" hidden="false" customHeight="false" outlineLevel="0" collapsed="false">
      <c r="A7557" s="1" t="s">
        <v>8131</v>
      </c>
      <c r="B7557" s="1" t="s">
        <v>8131</v>
      </c>
      <c r="C7557" s="1" t="s">
        <v>8351</v>
      </c>
      <c r="D7557" s="1" t="n">
        <v>0</v>
      </c>
      <c r="E7557" s="1" t="s">
        <v>8364</v>
      </c>
      <c r="F7557" s="1" t="n">
        <v>11</v>
      </c>
      <c r="G7557" s="1" t="str">
        <f aca="false">F7557&amp;"/"&amp;17</f>
        <v>11/17</v>
      </c>
      <c r="H7557" s="1" t="n">
        <v>0</v>
      </c>
      <c r="I7557" s="1" t="n">
        <v>47</v>
      </c>
      <c r="J7557" s="1" t="n">
        <v>65</v>
      </c>
      <c r="K7557" s="1" t="s">
        <v>21</v>
      </c>
      <c r="L7557" s="1" t="s">
        <v>295</v>
      </c>
      <c r="M7557" s="1" t="n">
        <v>2001</v>
      </c>
      <c r="N7557" s="1" t="n">
        <v>50.0664456405065</v>
      </c>
      <c r="O7557" s="1" t="n">
        <v>-108.417797568574</v>
      </c>
      <c r="P7557" s="1" t="s">
        <v>8353</v>
      </c>
      <c r="Q7557" s="1" t="s">
        <v>8354</v>
      </c>
      <c r="R7557" s="1" t="s">
        <v>254</v>
      </c>
    </row>
    <row r="7558" customFormat="false" ht="15" hidden="false" customHeight="false" outlineLevel="0" collapsed="false">
      <c r="A7558" s="1" t="s">
        <v>8131</v>
      </c>
      <c r="B7558" s="1" t="s">
        <v>8131</v>
      </c>
      <c r="C7558" s="1" t="s">
        <v>8351</v>
      </c>
      <c r="D7558" s="1" t="n">
        <v>0</v>
      </c>
      <c r="E7558" s="1" t="s">
        <v>8365</v>
      </c>
      <c r="F7558" s="1" t="n">
        <v>12</v>
      </c>
      <c r="G7558" s="1" t="str">
        <f aca="false">F7558&amp;"/"&amp;17</f>
        <v>12/17</v>
      </c>
      <c r="H7558" s="1" t="n">
        <v>0</v>
      </c>
      <c r="I7558" s="1" t="n">
        <v>47</v>
      </c>
      <c r="J7558" s="1" t="n">
        <v>65</v>
      </c>
      <c r="K7558" s="1" t="s">
        <v>21</v>
      </c>
      <c r="L7558" s="1" t="s">
        <v>295</v>
      </c>
      <c r="M7558" s="1" t="n">
        <v>2001</v>
      </c>
      <c r="N7558" s="1" t="n">
        <v>50.0645996583757</v>
      </c>
      <c r="O7558" s="1" t="n">
        <v>-108.417825652415</v>
      </c>
      <c r="P7558" s="1" t="s">
        <v>8353</v>
      </c>
      <c r="Q7558" s="1" t="s">
        <v>8354</v>
      </c>
      <c r="R7558" s="1" t="s">
        <v>254</v>
      </c>
    </row>
    <row r="7559" customFormat="false" ht="15" hidden="false" customHeight="false" outlineLevel="0" collapsed="false">
      <c r="A7559" s="1" t="s">
        <v>8131</v>
      </c>
      <c r="B7559" s="1" t="s">
        <v>8131</v>
      </c>
      <c r="C7559" s="1" t="s">
        <v>8351</v>
      </c>
      <c r="D7559" s="1" t="n">
        <v>0</v>
      </c>
      <c r="E7559" s="1" t="s">
        <v>8366</v>
      </c>
      <c r="F7559" s="1" t="n">
        <v>13</v>
      </c>
      <c r="G7559" s="1" t="str">
        <f aca="false">F7559&amp;"/"&amp;17</f>
        <v>13/17</v>
      </c>
      <c r="H7559" s="1" t="n">
        <v>0</v>
      </c>
      <c r="I7559" s="1" t="n">
        <v>47</v>
      </c>
      <c r="J7559" s="1" t="n">
        <v>65</v>
      </c>
      <c r="K7559" s="1" t="s">
        <v>21</v>
      </c>
      <c r="L7559" s="1" t="s">
        <v>295</v>
      </c>
      <c r="M7559" s="1" t="n">
        <v>2001</v>
      </c>
      <c r="N7559" s="1" t="n">
        <v>50.0541000083742</v>
      </c>
      <c r="O7559" s="1" t="n">
        <v>-108.424299780164</v>
      </c>
      <c r="P7559" s="1" t="s">
        <v>8353</v>
      </c>
      <c r="Q7559" s="1" t="s">
        <v>8354</v>
      </c>
      <c r="R7559" s="1" t="s">
        <v>254</v>
      </c>
    </row>
    <row r="7560" customFormat="false" ht="15" hidden="false" customHeight="false" outlineLevel="0" collapsed="false">
      <c r="A7560" s="1" t="s">
        <v>8131</v>
      </c>
      <c r="B7560" s="1" t="s">
        <v>8131</v>
      </c>
      <c r="C7560" s="1" t="s">
        <v>8351</v>
      </c>
      <c r="D7560" s="1" t="n">
        <v>0</v>
      </c>
      <c r="E7560" s="1" t="s">
        <v>8367</v>
      </c>
      <c r="F7560" s="1" t="n">
        <v>14</v>
      </c>
      <c r="G7560" s="1" t="str">
        <f aca="false">F7560&amp;"/"&amp;17</f>
        <v>14/17</v>
      </c>
      <c r="H7560" s="1" t="n">
        <v>0</v>
      </c>
      <c r="I7560" s="1" t="n">
        <v>47</v>
      </c>
      <c r="J7560" s="1" t="n">
        <v>65</v>
      </c>
      <c r="K7560" s="1" t="s">
        <v>21</v>
      </c>
      <c r="L7560" s="1" t="s">
        <v>295</v>
      </c>
      <c r="M7560" s="1" t="n">
        <v>2001</v>
      </c>
      <c r="N7560" s="1" t="n">
        <v>50.0517174758636</v>
      </c>
      <c r="O7560" s="1" t="n">
        <v>-108.427438027371</v>
      </c>
      <c r="P7560" s="1" t="s">
        <v>8353</v>
      </c>
      <c r="Q7560" s="1" t="s">
        <v>8354</v>
      </c>
      <c r="R7560" s="1" t="s">
        <v>254</v>
      </c>
    </row>
    <row r="7561" customFormat="false" ht="15" hidden="false" customHeight="false" outlineLevel="0" collapsed="false">
      <c r="A7561" s="1" t="s">
        <v>8131</v>
      </c>
      <c r="B7561" s="1" t="s">
        <v>8131</v>
      </c>
      <c r="C7561" s="1" t="s">
        <v>8351</v>
      </c>
      <c r="D7561" s="1" t="n">
        <v>0</v>
      </c>
      <c r="E7561" s="1" t="s">
        <v>8368</v>
      </c>
      <c r="F7561" s="1" t="n">
        <v>15</v>
      </c>
      <c r="G7561" s="1" t="str">
        <f aca="false">F7561&amp;"/"&amp;17</f>
        <v>15/17</v>
      </c>
      <c r="H7561" s="1" t="n">
        <v>0</v>
      </c>
      <c r="I7561" s="1" t="n">
        <v>47</v>
      </c>
      <c r="J7561" s="1" t="n">
        <v>65</v>
      </c>
      <c r="K7561" s="1" t="s">
        <v>21</v>
      </c>
      <c r="L7561" s="1" t="s">
        <v>295</v>
      </c>
      <c r="M7561" s="1" t="n">
        <v>2001</v>
      </c>
      <c r="N7561" s="1" t="n">
        <v>50.0483868186364</v>
      </c>
      <c r="O7561" s="1" t="n">
        <v>-108.427459609535</v>
      </c>
      <c r="P7561" s="1" t="s">
        <v>8353</v>
      </c>
      <c r="Q7561" s="1" t="s">
        <v>8354</v>
      </c>
      <c r="R7561" s="1" t="s">
        <v>254</v>
      </c>
    </row>
    <row r="7562" customFormat="false" ht="15" hidden="false" customHeight="false" outlineLevel="0" collapsed="false">
      <c r="A7562" s="1" t="s">
        <v>8131</v>
      </c>
      <c r="B7562" s="1" t="s">
        <v>8131</v>
      </c>
      <c r="C7562" s="1" t="s">
        <v>8351</v>
      </c>
      <c r="D7562" s="1" t="n">
        <v>0</v>
      </c>
      <c r="E7562" s="1" t="s">
        <v>8369</v>
      </c>
      <c r="F7562" s="1" t="n">
        <v>16</v>
      </c>
      <c r="G7562" s="1" t="str">
        <f aca="false">F7562&amp;"/"&amp;17</f>
        <v>16/17</v>
      </c>
      <c r="H7562" s="1" t="n">
        <v>0</v>
      </c>
      <c r="I7562" s="1" t="n">
        <v>47</v>
      </c>
      <c r="J7562" s="1" t="n">
        <v>65</v>
      </c>
      <c r="K7562" s="1" t="s">
        <v>21</v>
      </c>
      <c r="L7562" s="1" t="s">
        <v>295</v>
      </c>
      <c r="M7562" s="1" t="n">
        <v>2001</v>
      </c>
      <c r="N7562" s="1" t="n">
        <v>50.043401861667</v>
      </c>
      <c r="O7562" s="1" t="n">
        <v>-108.417558458065</v>
      </c>
      <c r="P7562" s="1" t="s">
        <v>8353</v>
      </c>
      <c r="Q7562" s="1" t="s">
        <v>8354</v>
      </c>
      <c r="R7562" s="1" t="s">
        <v>254</v>
      </c>
    </row>
    <row r="7563" customFormat="false" ht="15" hidden="false" customHeight="false" outlineLevel="0" collapsed="false">
      <c r="A7563" s="1" t="s">
        <v>8131</v>
      </c>
      <c r="B7563" s="1" t="s">
        <v>8131</v>
      </c>
      <c r="C7563" s="1" t="s">
        <v>8351</v>
      </c>
      <c r="D7563" s="1" t="n">
        <v>0</v>
      </c>
      <c r="E7563" s="1" t="s">
        <v>8370</v>
      </c>
      <c r="F7563" s="1" t="n">
        <v>17</v>
      </c>
      <c r="G7563" s="1" t="str">
        <f aca="false">F7563&amp;"/"&amp;17</f>
        <v>17/17</v>
      </c>
      <c r="H7563" s="1" t="n">
        <v>0</v>
      </c>
      <c r="I7563" s="1" t="n">
        <v>47</v>
      </c>
      <c r="J7563" s="1" t="n">
        <v>65</v>
      </c>
      <c r="K7563" s="1" t="s">
        <v>21</v>
      </c>
      <c r="L7563" s="1" t="s">
        <v>295</v>
      </c>
      <c r="M7563" s="1" t="n">
        <v>2001</v>
      </c>
      <c r="N7563" s="1" t="n">
        <v>50.0407943182406</v>
      </c>
      <c r="O7563" s="1" t="n">
        <v>-108.418017829797</v>
      </c>
      <c r="P7563" s="1" t="s">
        <v>8353</v>
      </c>
      <c r="Q7563" s="1" t="s">
        <v>8354</v>
      </c>
      <c r="R7563" s="1" t="s">
        <v>254</v>
      </c>
    </row>
    <row r="7564" customFormat="false" ht="15" hidden="false" customHeight="false" outlineLevel="0" collapsed="false">
      <c r="A7564" s="1" t="s">
        <v>8131</v>
      </c>
      <c r="B7564" s="1" t="s">
        <v>8131</v>
      </c>
      <c r="C7564" s="1" t="s">
        <v>8371</v>
      </c>
      <c r="D7564" s="1" t="n">
        <v>20</v>
      </c>
      <c r="E7564" s="1" t="s">
        <v>8372</v>
      </c>
      <c r="F7564" s="1" t="n">
        <v>1</v>
      </c>
      <c r="G7564" s="1" t="str">
        <f aca="false">F7564&amp;"/"&amp;10</f>
        <v>1/10</v>
      </c>
      <c r="H7564" s="1" t="n">
        <v>2000</v>
      </c>
      <c r="I7564" s="1" t="n">
        <v>92</v>
      </c>
      <c r="J7564" s="1" t="n">
        <v>85</v>
      </c>
      <c r="K7564" s="1" t="s">
        <v>357</v>
      </c>
      <c r="L7564" s="1" t="s">
        <v>8373</v>
      </c>
      <c r="M7564" s="1" t="n">
        <v>2019</v>
      </c>
      <c r="N7564" s="1" t="n">
        <v>50.379986</v>
      </c>
      <c r="O7564" s="1" t="n">
        <v>-103.06989</v>
      </c>
      <c r="Q7564" s="1" t="s">
        <v>8374</v>
      </c>
      <c r="R7564" s="1" t="s">
        <v>24</v>
      </c>
    </row>
    <row r="7565" customFormat="false" ht="15" hidden="false" customHeight="false" outlineLevel="0" collapsed="false">
      <c r="A7565" s="1" t="s">
        <v>8131</v>
      </c>
      <c r="B7565" s="1" t="s">
        <v>8131</v>
      </c>
      <c r="C7565" s="1" t="s">
        <v>8371</v>
      </c>
      <c r="D7565" s="1" t="n">
        <v>20</v>
      </c>
      <c r="E7565" s="1" t="s">
        <v>8375</v>
      </c>
      <c r="F7565" s="1" t="n">
        <v>2</v>
      </c>
      <c r="G7565" s="1" t="str">
        <f aca="false">F7565&amp;"/"&amp;10</f>
        <v>2/10</v>
      </c>
      <c r="H7565" s="1" t="n">
        <v>2000</v>
      </c>
      <c r="I7565" s="1" t="n">
        <v>92</v>
      </c>
      <c r="J7565" s="1" t="n">
        <v>85</v>
      </c>
      <c r="K7565" s="1" t="s">
        <v>357</v>
      </c>
      <c r="L7565" s="1" t="s">
        <v>8373</v>
      </c>
      <c r="M7565" s="1" t="n">
        <v>2019</v>
      </c>
      <c r="N7565" s="1" t="n">
        <v>50.381605</v>
      </c>
      <c r="O7565" s="1" t="n">
        <v>-103.065138</v>
      </c>
      <c r="Q7565" s="1" t="s">
        <v>8374</v>
      </c>
      <c r="R7565" s="1" t="s">
        <v>24</v>
      </c>
    </row>
    <row r="7566" customFormat="false" ht="15" hidden="false" customHeight="false" outlineLevel="0" collapsed="false">
      <c r="A7566" s="1" t="s">
        <v>8131</v>
      </c>
      <c r="B7566" s="1" t="s">
        <v>8131</v>
      </c>
      <c r="C7566" s="1" t="s">
        <v>8371</v>
      </c>
      <c r="D7566" s="1" t="n">
        <v>20</v>
      </c>
      <c r="E7566" s="1" t="s">
        <v>8376</v>
      </c>
      <c r="F7566" s="1" t="n">
        <v>3</v>
      </c>
      <c r="G7566" s="1" t="str">
        <f aca="false">F7566&amp;"/"&amp;10</f>
        <v>3/10</v>
      </c>
      <c r="H7566" s="1" t="n">
        <v>2000</v>
      </c>
      <c r="I7566" s="1" t="n">
        <v>92</v>
      </c>
      <c r="J7566" s="1" t="n">
        <v>85</v>
      </c>
      <c r="K7566" s="1" t="s">
        <v>357</v>
      </c>
      <c r="L7566" s="1" t="s">
        <v>8373</v>
      </c>
      <c r="M7566" s="1" t="n">
        <v>2019</v>
      </c>
      <c r="N7566" s="1" t="n">
        <v>50.3834</v>
      </c>
      <c r="O7566" s="1" t="n">
        <v>-103.057097</v>
      </c>
      <c r="Q7566" s="1" t="s">
        <v>8374</v>
      </c>
      <c r="R7566" s="1" t="s">
        <v>24</v>
      </c>
    </row>
    <row r="7567" customFormat="false" ht="15" hidden="false" customHeight="false" outlineLevel="0" collapsed="false">
      <c r="A7567" s="1" t="s">
        <v>8131</v>
      </c>
      <c r="B7567" s="1" t="s">
        <v>8131</v>
      </c>
      <c r="C7567" s="1" t="s">
        <v>8371</v>
      </c>
      <c r="D7567" s="1" t="n">
        <v>20</v>
      </c>
      <c r="E7567" s="1" t="s">
        <v>8377</v>
      </c>
      <c r="F7567" s="1" t="n">
        <v>4</v>
      </c>
      <c r="G7567" s="1" t="str">
        <f aca="false">F7567&amp;"/"&amp;10</f>
        <v>4/10</v>
      </c>
      <c r="H7567" s="1" t="n">
        <v>2000</v>
      </c>
      <c r="I7567" s="1" t="n">
        <v>92</v>
      </c>
      <c r="J7567" s="1" t="n">
        <v>85</v>
      </c>
      <c r="K7567" s="1" t="s">
        <v>357</v>
      </c>
      <c r="L7567" s="1" t="s">
        <v>8373</v>
      </c>
      <c r="M7567" s="1" t="n">
        <v>2019</v>
      </c>
      <c r="N7567" s="1" t="n">
        <v>50.384916</v>
      </c>
      <c r="O7567" s="1" t="n">
        <v>-103.052061</v>
      </c>
      <c r="Q7567" s="1" t="s">
        <v>8374</v>
      </c>
      <c r="R7567" s="1" t="s">
        <v>24</v>
      </c>
    </row>
    <row r="7568" customFormat="false" ht="15" hidden="false" customHeight="false" outlineLevel="0" collapsed="false">
      <c r="A7568" s="1" t="s">
        <v>8131</v>
      </c>
      <c r="B7568" s="1" t="s">
        <v>8131</v>
      </c>
      <c r="C7568" s="1" t="s">
        <v>8371</v>
      </c>
      <c r="D7568" s="1" t="n">
        <v>20</v>
      </c>
      <c r="E7568" s="1" t="s">
        <v>8378</v>
      </c>
      <c r="F7568" s="1" t="n">
        <v>5</v>
      </c>
      <c r="G7568" s="1" t="str">
        <f aca="false">F7568&amp;"/"&amp;10</f>
        <v>5/10</v>
      </c>
      <c r="H7568" s="1" t="n">
        <v>2000</v>
      </c>
      <c r="I7568" s="1" t="n">
        <v>92</v>
      </c>
      <c r="J7568" s="1" t="n">
        <v>85</v>
      </c>
      <c r="K7568" s="1" t="s">
        <v>357</v>
      </c>
      <c r="L7568" s="1" t="s">
        <v>8373</v>
      </c>
      <c r="M7568" s="1" t="n">
        <v>2019</v>
      </c>
      <c r="N7568" s="1" t="n">
        <v>50.386916</v>
      </c>
      <c r="O7568" s="1" t="n">
        <v>-103.046027</v>
      </c>
      <c r="Q7568" s="1" t="s">
        <v>8374</v>
      </c>
      <c r="R7568" s="1" t="s">
        <v>24</v>
      </c>
    </row>
    <row r="7569" customFormat="false" ht="15" hidden="false" customHeight="false" outlineLevel="0" collapsed="false">
      <c r="A7569" s="1" t="s">
        <v>8131</v>
      </c>
      <c r="B7569" s="1" t="s">
        <v>8131</v>
      </c>
      <c r="C7569" s="1" t="s">
        <v>8371</v>
      </c>
      <c r="D7569" s="1" t="n">
        <v>20</v>
      </c>
      <c r="E7569" s="1" t="s">
        <v>8379</v>
      </c>
      <c r="F7569" s="1" t="n">
        <v>6</v>
      </c>
      <c r="G7569" s="1" t="str">
        <f aca="false">F7569&amp;"/"&amp;10</f>
        <v>6/10</v>
      </c>
      <c r="H7569" s="1" t="n">
        <v>2000</v>
      </c>
      <c r="I7569" s="1" t="n">
        <v>92</v>
      </c>
      <c r="J7569" s="1" t="n">
        <v>85</v>
      </c>
      <c r="K7569" s="1" t="s">
        <v>357</v>
      </c>
      <c r="L7569" s="1" t="s">
        <v>8373</v>
      </c>
      <c r="M7569" s="1" t="n">
        <v>2019</v>
      </c>
      <c r="N7569" s="1" t="n">
        <v>50.388957</v>
      </c>
      <c r="O7569" s="1" t="n">
        <v>-103.040846</v>
      </c>
      <c r="Q7569" s="1" t="s">
        <v>8374</v>
      </c>
      <c r="R7569" s="1" t="s">
        <v>24</v>
      </c>
    </row>
    <row r="7570" customFormat="false" ht="15" hidden="false" customHeight="false" outlineLevel="0" collapsed="false">
      <c r="A7570" s="1" t="s">
        <v>8131</v>
      </c>
      <c r="B7570" s="1" t="s">
        <v>8131</v>
      </c>
      <c r="C7570" s="1" t="s">
        <v>8371</v>
      </c>
      <c r="D7570" s="1" t="n">
        <v>20</v>
      </c>
      <c r="E7570" s="1" t="s">
        <v>8380</v>
      </c>
      <c r="F7570" s="1" t="n">
        <v>7</v>
      </c>
      <c r="G7570" s="1" t="str">
        <f aca="false">F7570&amp;"/"&amp;10</f>
        <v>7/10</v>
      </c>
      <c r="H7570" s="1" t="n">
        <v>2000</v>
      </c>
      <c r="I7570" s="1" t="n">
        <v>92</v>
      </c>
      <c r="J7570" s="1" t="n">
        <v>85</v>
      </c>
      <c r="K7570" s="1" t="s">
        <v>357</v>
      </c>
      <c r="L7570" s="1" t="s">
        <v>8373</v>
      </c>
      <c r="M7570" s="1" t="n">
        <v>2019</v>
      </c>
      <c r="N7570" s="1" t="n">
        <v>50.383687</v>
      </c>
      <c r="O7570" s="1" t="n">
        <v>-103.026799</v>
      </c>
      <c r="Q7570" s="1" t="s">
        <v>8374</v>
      </c>
      <c r="R7570" s="1" t="s">
        <v>24</v>
      </c>
    </row>
    <row r="7571" customFormat="false" ht="15" hidden="false" customHeight="false" outlineLevel="0" collapsed="false">
      <c r="A7571" s="1" t="s">
        <v>8131</v>
      </c>
      <c r="B7571" s="1" t="s">
        <v>8131</v>
      </c>
      <c r="C7571" s="1" t="s">
        <v>8371</v>
      </c>
      <c r="D7571" s="1" t="n">
        <v>20</v>
      </c>
      <c r="E7571" s="1" t="s">
        <v>8381</v>
      </c>
      <c r="F7571" s="1" t="n">
        <v>8</v>
      </c>
      <c r="G7571" s="1" t="str">
        <f aca="false">F7571&amp;"/"&amp;10</f>
        <v>8/10</v>
      </c>
      <c r="H7571" s="1" t="n">
        <v>2000</v>
      </c>
      <c r="I7571" s="1" t="n">
        <v>92</v>
      </c>
      <c r="J7571" s="1" t="n">
        <v>85</v>
      </c>
      <c r="K7571" s="1" t="s">
        <v>357</v>
      </c>
      <c r="L7571" s="1" t="s">
        <v>8373</v>
      </c>
      <c r="M7571" s="1" t="n">
        <v>2019</v>
      </c>
      <c r="N7571" s="1" t="n">
        <v>50.387306</v>
      </c>
      <c r="O7571" s="1" t="n">
        <v>-103.016982</v>
      </c>
      <c r="Q7571" s="1" t="s">
        <v>8374</v>
      </c>
      <c r="R7571" s="1" t="s">
        <v>24</v>
      </c>
    </row>
    <row r="7572" customFormat="false" ht="15" hidden="false" customHeight="false" outlineLevel="0" collapsed="false">
      <c r="A7572" s="1" t="s">
        <v>8131</v>
      </c>
      <c r="B7572" s="1" t="s">
        <v>8131</v>
      </c>
      <c r="C7572" s="1" t="s">
        <v>8371</v>
      </c>
      <c r="D7572" s="1" t="n">
        <v>20</v>
      </c>
      <c r="E7572" s="1" t="s">
        <v>8382</v>
      </c>
      <c r="F7572" s="1" t="n">
        <v>9</v>
      </c>
      <c r="G7572" s="1" t="str">
        <f aca="false">F7572&amp;"/"&amp;10</f>
        <v>9/10</v>
      </c>
      <c r="H7572" s="1" t="n">
        <v>2000</v>
      </c>
      <c r="I7572" s="1" t="n">
        <v>92</v>
      </c>
      <c r="J7572" s="1" t="n">
        <v>85</v>
      </c>
      <c r="K7572" s="1" t="s">
        <v>357</v>
      </c>
      <c r="L7572" s="1" t="s">
        <v>8373</v>
      </c>
      <c r="M7572" s="1" t="n">
        <v>2019</v>
      </c>
      <c r="N7572" s="1" t="n">
        <v>50.391764</v>
      </c>
      <c r="O7572" s="1" t="n">
        <v>-103.012943</v>
      </c>
      <c r="Q7572" s="1" t="s">
        <v>8374</v>
      </c>
      <c r="R7572" s="1" t="s">
        <v>24</v>
      </c>
    </row>
    <row r="7573" customFormat="false" ht="15" hidden="false" customHeight="false" outlineLevel="0" collapsed="false">
      <c r="A7573" s="1" t="s">
        <v>8131</v>
      </c>
      <c r="B7573" s="1" t="s">
        <v>8131</v>
      </c>
      <c r="C7573" s="1" t="s">
        <v>8371</v>
      </c>
      <c r="D7573" s="1" t="n">
        <v>20</v>
      </c>
      <c r="E7573" s="1" t="s">
        <v>8383</v>
      </c>
      <c r="F7573" s="1" t="n">
        <v>10</v>
      </c>
      <c r="G7573" s="1" t="str">
        <f aca="false">F7573&amp;"/"&amp;10</f>
        <v>10/10</v>
      </c>
      <c r="H7573" s="1" t="n">
        <v>2000</v>
      </c>
      <c r="I7573" s="1" t="n">
        <v>92</v>
      </c>
      <c r="J7573" s="1" t="n">
        <v>85</v>
      </c>
      <c r="K7573" s="1" t="s">
        <v>357</v>
      </c>
      <c r="L7573" s="1" t="s">
        <v>8373</v>
      </c>
      <c r="M7573" s="1" t="n">
        <v>2019</v>
      </c>
      <c r="N7573" s="1" t="n">
        <v>50.394204</v>
      </c>
      <c r="O7573" s="1" t="n">
        <v>-103.009404</v>
      </c>
      <c r="Q7573" s="1" t="s">
        <v>8374</v>
      </c>
      <c r="R7573" s="1" t="s">
        <v>24</v>
      </c>
    </row>
    <row r="7574" customFormat="false" ht="15" hidden="false" customHeight="false" outlineLevel="0" collapsed="false">
      <c r="A7574" s="1" t="s">
        <v>8384</v>
      </c>
      <c r="B7574" s="1" t="s">
        <v>8384</v>
      </c>
      <c r="C7574" s="1" t="s">
        <v>8385</v>
      </c>
      <c r="D7574" s="1" t="n">
        <v>0</v>
      </c>
      <c r="E7574" s="1" t="s">
        <v>8386</v>
      </c>
      <c r="F7574" s="1" t="n">
        <v>1</v>
      </c>
      <c r="G7574" s="1" t="str">
        <f aca="false">F7574&amp;"/"&amp;2</f>
        <v>1/2</v>
      </c>
      <c r="H7574" s="1" t="n">
        <v>0</v>
      </c>
      <c r="I7574" s="1" t="n">
        <v>23</v>
      </c>
      <c r="J7574" s="1" t="n">
        <v>30</v>
      </c>
      <c r="K7574" s="1" t="s">
        <v>1117</v>
      </c>
      <c r="L7574" s="1" t="s">
        <v>8387</v>
      </c>
      <c r="M7574" s="1" t="n">
        <v>1993</v>
      </c>
      <c r="N7574" s="1" t="n">
        <v>60.748818</v>
      </c>
      <c r="O7574" s="1" t="n">
        <v>-135.229274</v>
      </c>
      <c r="P7574" s="1" t="s">
        <v>8388</v>
      </c>
      <c r="Q7574" s="1" t="s">
        <v>8389</v>
      </c>
      <c r="R7574" s="1" t="s">
        <v>751</v>
      </c>
    </row>
    <row r="7575" customFormat="false" ht="15" hidden="false" customHeight="false" outlineLevel="0" collapsed="false">
      <c r="A7575" s="1" t="s">
        <v>8384</v>
      </c>
      <c r="B7575" s="1" t="s">
        <v>8384</v>
      </c>
      <c r="C7575" s="1" t="s">
        <v>8385</v>
      </c>
      <c r="D7575" s="1" t="n">
        <v>0</v>
      </c>
      <c r="E7575" s="1" t="s">
        <v>8390</v>
      </c>
      <c r="F7575" s="1" t="n">
        <v>2</v>
      </c>
      <c r="G7575" s="1" t="str">
        <f aca="false">F7575&amp;"/"&amp;2</f>
        <v>2/2</v>
      </c>
      <c r="H7575" s="1" t="n">
        <v>0</v>
      </c>
      <c r="I7575" s="1" t="n">
        <v>47</v>
      </c>
      <c r="J7575" s="1" t="n">
        <v>37</v>
      </c>
      <c r="K7575" s="1" t="s">
        <v>21</v>
      </c>
      <c r="L7575" s="1" t="s">
        <v>8391</v>
      </c>
      <c r="M7575" s="1" t="n">
        <v>2000</v>
      </c>
      <c r="N7575" s="1" t="n">
        <v>60.748678</v>
      </c>
      <c r="O7575" s="1" t="n">
        <v>-135.231748</v>
      </c>
      <c r="P7575" s="1" t="s">
        <v>8392</v>
      </c>
      <c r="Q7575" s="1" t="s">
        <v>8389</v>
      </c>
      <c r="R7575" s="1" t="s">
        <v>254</v>
      </c>
    </row>
    <row r="7576" customFormat="false" ht="15" hidden="false" customHeight="false" outlineLevel="0" collapsed="false">
      <c r="A7576" s="1" t="s">
        <v>8384</v>
      </c>
      <c r="B7576" s="1" t="s">
        <v>8384</v>
      </c>
      <c r="C7576" s="1" t="s">
        <v>8393</v>
      </c>
      <c r="D7576" s="1" t="n">
        <v>4</v>
      </c>
      <c r="E7576" s="1" t="s">
        <v>8394</v>
      </c>
      <c r="F7576" s="1" t="n">
        <v>1</v>
      </c>
      <c r="G7576" s="1" t="str">
        <f aca="false">F7576&amp;"/"&amp;4</f>
        <v>1/4</v>
      </c>
      <c r="H7576" s="1" t="n">
        <v>1000</v>
      </c>
      <c r="I7576" s="1" t="n">
        <v>61</v>
      </c>
      <c r="J7576" s="1" t="n">
        <v>46</v>
      </c>
      <c r="K7576" s="1" t="s">
        <v>8395</v>
      </c>
      <c r="L7576" s="1" t="s">
        <v>8396</v>
      </c>
      <c r="M7576" s="1" t="n">
        <v>2023</v>
      </c>
      <c r="N7576" s="1" t="n">
        <v>60.7488363495711</v>
      </c>
      <c r="O7576" s="1" t="n">
        <v>-135.229072685074</v>
      </c>
      <c r="Q7576" s="1" t="s">
        <v>8397</v>
      </c>
      <c r="R7576" s="1" t="s">
        <v>254</v>
      </c>
    </row>
    <row r="7577" customFormat="false" ht="15" hidden="false" customHeight="false" outlineLevel="0" collapsed="false">
      <c r="A7577" s="1" t="s">
        <v>8384</v>
      </c>
      <c r="B7577" s="1" t="s">
        <v>8384</v>
      </c>
      <c r="C7577" s="1" t="s">
        <v>8393</v>
      </c>
      <c r="D7577" s="1" t="n">
        <v>4</v>
      </c>
      <c r="E7577" s="1" t="s">
        <v>8398</v>
      </c>
      <c r="F7577" s="1" t="n">
        <v>2</v>
      </c>
      <c r="G7577" s="1" t="str">
        <f aca="false">F7577&amp;"/"&amp;4</f>
        <v>2/4</v>
      </c>
      <c r="H7577" s="1" t="n">
        <v>1000</v>
      </c>
      <c r="I7577" s="1" t="n">
        <v>61</v>
      </c>
      <c r="J7577" s="1" t="n">
        <v>46</v>
      </c>
      <c r="K7577" s="1" t="s">
        <v>8395</v>
      </c>
      <c r="L7577" s="1" t="s">
        <v>8396</v>
      </c>
      <c r="M7577" s="1" t="n">
        <v>2023</v>
      </c>
      <c r="N7577" s="1" t="n">
        <v>60.7486845621321</v>
      </c>
      <c r="O7577" s="1" t="n">
        <v>-135.232048690695</v>
      </c>
      <c r="Q7577" s="1" t="s">
        <v>8397</v>
      </c>
      <c r="R7577" s="1" t="s">
        <v>254</v>
      </c>
    </row>
    <row r="7578" customFormat="false" ht="15" hidden="false" customHeight="false" outlineLevel="0" collapsed="false">
      <c r="A7578" s="1" t="s">
        <v>8384</v>
      </c>
      <c r="B7578" s="1" t="s">
        <v>8384</v>
      </c>
      <c r="C7578" s="1" t="s">
        <v>8393</v>
      </c>
      <c r="D7578" s="1" t="n">
        <v>4</v>
      </c>
      <c r="E7578" s="1" t="s">
        <v>8399</v>
      </c>
      <c r="F7578" s="1" t="n">
        <v>3</v>
      </c>
      <c r="G7578" s="1" t="str">
        <f aca="false">F7578&amp;"/"&amp;4</f>
        <v>3/4</v>
      </c>
      <c r="H7578" s="1" t="n">
        <v>1000</v>
      </c>
      <c r="I7578" s="1" t="n">
        <v>61</v>
      </c>
      <c r="J7578" s="1" t="n">
        <v>46</v>
      </c>
      <c r="K7578" s="1" t="s">
        <v>8395</v>
      </c>
      <c r="L7578" s="1" t="s">
        <v>8396</v>
      </c>
      <c r="M7578" s="1" t="n">
        <v>2023</v>
      </c>
      <c r="N7578" s="1" t="n">
        <v>60.7484403718495</v>
      </c>
      <c r="O7578" s="1" t="n">
        <v>-135.23534249562</v>
      </c>
      <c r="Q7578" s="1" t="s">
        <v>8397</v>
      </c>
      <c r="R7578" s="1" t="s">
        <v>254</v>
      </c>
    </row>
    <row r="7579" customFormat="false" ht="15" hidden="false" customHeight="false" outlineLevel="0" collapsed="false">
      <c r="A7579" s="1" t="s">
        <v>8384</v>
      </c>
      <c r="B7579" s="1" t="s">
        <v>8384</v>
      </c>
      <c r="C7579" s="1" t="s">
        <v>8393</v>
      </c>
      <c r="D7579" s="1" t="n">
        <v>4</v>
      </c>
      <c r="E7579" s="1" t="s">
        <v>8400</v>
      </c>
      <c r="F7579" s="1" t="n">
        <v>4</v>
      </c>
      <c r="G7579" s="1" t="str">
        <f aca="false">F7579&amp;"/"&amp;4</f>
        <v>4/4</v>
      </c>
      <c r="H7579" s="1" t="n">
        <v>1000</v>
      </c>
      <c r="I7579" s="1" t="n">
        <v>61</v>
      </c>
      <c r="J7579" s="1" t="n">
        <v>46</v>
      </c>
      <c r="K7579" s="1" t="s">
        <v>8395</v>
      </c>
      <c r="L7579" s="1" t="s">
        <v>8396</v>
      </c>
      <c r="M7579" s="1" t="n">
        <v>2023</v>
      </c>
      <c r="N7579" s="1" t="n">
        <v>60.7487149788542</v>
      </c>
      <c r="O7579" s="1" t="n">
        <v>-135.238330847977</v>
      </c>
      <c r="Q7579" s="1" t="s">
        <v>8397</v>
      </c>
      <c r="R7579" s="1" t="s">
        <v>254</v>
      </c>
    </row>
  </sheetData>
  <printOptions headings="false" gridLines="false" gridLinesSet="true" horizontalCentered="false" verticalCentered="false"/>
  <pageMargins left="0.7" right="0.7" top="0.75" bottom="0.75" header="0.3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&amp;R&amp;"Calibri,Regular"&amp;12 UNCLASSIFIED - NON CLASSIFIÉ&amp;1#_x005F_x000D_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23" activeCellId="0" sqref="H23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25.55"/>
    <col collapsed="false" customWidth="true" hidden="false" outlineLevel="0" max="2" min="2" style="0" width="13.25"/>
  </cols>
  <sheetData>
    <row r="1" customFormat="false" ht="13.8" hidden="false" customHeight="false" outlineLevel="0" collapsed="false">
      <c r="B1" s="0" t="s">
        <v>8401</v>
      </c>
    </row>
    <row r="2" customFormat="false" ht="13.8" hidden="false" customHeight="false" outlineLevel="0" collapsed="false">
      <c r="A2" s="0" t="s">
        <v>2200</v>
      </c>
      <c r="B2" s="0" t="n">
        <f aca="false">SUMIF(Sheet1!$A:$A, $A2, Sheet1!$H:$H)*0.001</f>
        <v>397.1</v>
      </c>
    </row>
    <row r="3" customFormat="false" ht="13.8" hidden="false" customHeight="false" outlineLevel="0" collapsed="false">
      <c r="A3" s="0" t="s">
        <v>2415</v>
      </c>
      <c r="B3" s="0" t="n">
        <f aca="false">SUMIF(Sheet1!$A:$A, $A3, Sheet1!$H:$H)*0.001</f>
        <v>621.82</v>
      </c>
    </row>
    <row r="4" customFormat="false" ht="13.8" hidden="false" customHeight="false" outlineLevel="0" collapsed="false">
      <c r="A4" s="0" t="s">
        <v>5890</v>
      </c>
      <c r="B4" s="0" t="n">
        <f aca="false">SUMIF(Sheet1!$A:$A, $A4, Sheet1!$H:$H)*0.001</f>
        <v>200.56</v>
      </c>
    </row>
    <row r="5" customFormat="false" ht="13.8" hidden="false" customHeight="false" outlineLevel="0" collapsed="false">
      <c r="A5" s="0" t="s">
        <v>2370</v>
      </c>
      <c r="B5" s="0" t="n">
        <f aca="false">SUMIF(Sheet1!$A:$A, $A5, Sheet1!$H:$H)*0.001</f>
        <v>54.69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52734ADC2A8949A5F5248AF0CBF771" ma:contentTypeVersion="15" ma:contentTypeDescription="Create a new document." ma:contentTypeScope="" ma:versionID="927dd67392226634948ddab0e20ff18a">
  <xsd:schema xmlns:xsd="http://www.w3.org/2001/XMLSchema" xmlns:xs="http://www.w3.org/2001/XMLSchema" xmlns:p="http://schemas.microsoft.com/office/2006/metadata/properties" xmlns:ns3="182e53c9-7737-4c61-82c4-1cc7cf178de8" xmlns:ns4="44cea262-6ad1-43ef-a68e-7dd0d90ba429" targetNamespace="http://schemas.microsoft.com/office/2006/metadata/properties" ma:root="true" ma:fieldsID="a85ba05f7b2cff5d4c46438118e13a80" ns3:_="" ns4:_="">
    <xsd:import namespace="182e53c9-7737-4c61-82c4-1cc7cf178de8"/>
    <xsd:import namespace="44cea262-6ad1-43ef-a68e-7dd0d90ba4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DateTaken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e53c9-7737-4c61-82c4-1cc7cf178d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ea262-6ad1-43ef-a68e-7dd0d90ba4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82e53c9-7737-4c61-82c4-1cc7cf178d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99F24B-7B8F-443A-9AA4-CC3FF380A8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e53c9-7737-4c61-82c4-1cc7cf178de8"/>
    <ds:schemaRef ds:uri="44cea262-6ad1-43ef-a68e-7dd0d90ba4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3F4E03-B98A-4B73-B83D-320EE808BF4A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44cea262-6ad1-43ef-a68e-7dd0d90ba429"/>
    <ds:schemaRef ds:uri="182e53c9-7737-4c61-82c4-1cc7cf178de8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5A407D1-0738-459B-B1BB-88E169B1087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2024-07-15T12:19:40Z</dcterms:created>
  <dc:creator>Brynn Kennedy</dc:creator>
  <dc:description/>
  <dc:language>en-CA</dc:language>
  <cp:lastModifiedBy/>
  <dcterms:modified xsi:type="dcterms:W3CDTF">2024-11-15T14:46:10Z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0x0101003152734ADC2A8949A5F5248AF0CBF771</vt:lpwstr>
  </property>
</Properties>
</file>